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5955" windowHeight="11535" firstSheet="2" activeTab="5"/>
  </bookViews>
  <sheets>
    <sheet name="computo dttal" sheetId="1" state="hidden" r:id="rId1"/>
    <sheet name="casillas anuladas TEEM" sheetId="2" state="hidden" r:id="rId2"/>
    <sheet name="CONCENTRADO" sheetId="9" r:id="rId3"/>
    <sheet name="MOVILIZACION" sheetId="8" r:id="rId4"/>
    <sheet name="REPRESENTANTES" sheetId="7" r:id="rId5"/>
    <sheet name="COMITÉ" sheetId="10" r:id="rId6"/>
    <sheet name="COMPILADO" sheetId="12" r:id="rId7"/>
  </sheets>
  <definedNames>
    <definedName name="_xlnm._FilterDatabase" localSheetId="1" hidden="1">'casillas anuladas TEEM'!$J$6:$J$12</definedName>
    <definedName name="_xlnm._FilterDatabase" localSheetId="6" hidden="1">COMPILADO!$A$1:$V$2387</definedName>
    <definedName name="_xlnm.Print_Area" localSheetId="0">'computo dttal'!$B$1:$Q$57</definedName>
    <definedName name="_xlnm.Print_Titles" localSheetId="6">COMPILADO!$1:$1</definedName>
    <definedName name="_xlnm.Print_Titles" localSheetId="0">'computo dttal'!$B:$B,'computo dttal'!$1:$7</definedName>
  </definedNames>
  <calcPr calcId="125725"/>
</workbook>
</file>

<file path=xl/calcChain.xml><?xml version="1.0" encoding="utf-8"?>
<calcChain xmlns="http://schemas.openxmlformats.org/spreadsheetml/2006/main">
  <c r="F630" i="10"/>
  <c r="K29"/>
  <c r="A631" s="1"/>
  <c r="D631" s="1"/>
  <c r="F631" s="1"/>
  <c r="L29"/>
  <c r="M29"/>
  <c r="N29"/>
  <c r="O29"/>
  <c r="P29"/>
  <c r="Q29"/>
  <c r="R29"/>
  <c r="S29"/>
  <c r="J29"/>
  <c r="B3" i="9"/>
  <c r="E619" i="10" l="1"/>
  <c r="F619" s="1"/>
  <c r="E620"/>
  <c r="F620" s="1"/>
  <c r="E621"/>
  <c r="F621" s="1"/>
  <c r="E622"/>
  <c r="F622" s="1"/>
  <c r="E623"/>
  <c r="F623" s="1"/>
  <c r="E624"/>
  <c r="F624" s="1"/>
  <c r="E625"/>
  <c r="F625" s="1"/>
  <c r="E615"/>
  <c r="F615" s="1"/>
  <c r="E618"/>
  <c r="F618" s="1"/>
  <c r="E610"/>
  <c r="F610" s="1"/>
  <c r="E611"/>
  <c r="F611" s="1"/>
  <c r="E612"/>
  <c r="F612" s="1"/>
  <c r="E613"/>
  <c r="F613" s="1"/>
  <c r="E614"/>
  <c r="F614" s="1"/>
  <c r="E609"/>
  <c r="F609" s="1"/>
  <c r="D619"/>
  <c r="D620"/>
  <c r="D621"/>
  <c r="D622"/>
  <c r="D623"/>
  <c r="D624"/>
  <c r="D625"/>
  <c r="D618"/>
  <c r="C626"/>
  <c r="C616"/>
  <c r="D610"/>
  <c r="D611"/>
  <c r="D612"/>
  <c r="D613"/>
  <c r="D614"/>
  <c r="D615"/>
  <c r="D609"/>
  <c r="E596"/>
  <c r="F596" s="1"/>
  <c r="E597"/>
  <c r="F597" s="1"/>
  <c r="E598"/>
  <c r="F598" s="1"/>
  <c r="E599"/>
  <c r="F599" s="1"/>
  <c r="E600"/>
  <c r="F600" s="1"/>
  <c r="E601"/>
  <c r="F601" s="1"/>
  <c r="E602"/>
  <c r="F602" s="1"/>
  <c r="E603"/>
  <c r="F603" s="1"/>
  <c r="E604"/>
  <c r="F604" s="1"/>
  <c r="E605"/>
  <c r="F605" s="1"/>
  <c r="E606"/>
  <c r="F606" s="1"/>
  <c r="F607" s="1"/>
  <c r="D596"/>
  <c r="D597"/>
  <c r="D598"/>
  <c r="D599"/>
  <c r="D600"/>
  <c r="D601"/>
  <c r="D602"/>
  <c r="D603"/>
  <c r="D604"/>
  <c r="D605"/>
  <c r="D606"/>
  <c r="C607"/>
  <c r="E595"/>
  <c r="F595" s="1"/>
  <c r="D595"/>
  <c r="E580"/>
  <c r="F580" s="1"/>
  <c r="E581"/>
  <c r="F581" s="1"/>
  <c r="E582"/>
  <c r="F582" s="1"/>
  <c r="E583"/>
  <c r="F583" s="1"/>
  <c r="E584"/>
  <c r="F584" s="1"/>
  <c r="E585"/>
  <c r="F585" s="1"/>
  <c r="E586"/>
  <c r="F586" s="1"/>
  <c r="E587"/>
  <c r="F587" s="1"/>
  <c r="E588"/>
  <c r="F588" s="1"/>
  <c r="E589"/>
  <c r="F589" s="1"/>
  <c r="E590"/>
  <c r="F590" s="1"/>
  <c r="E591"/>
  <c r="F591" s="1"/>
  <c r="E592"/>
  <c r="F592" s="1"/>
  <c r="C593"/>
  <c r="D580"/>
  <c r="D581"/>
  <c r="D582"/>
  <c r="D583"/>
  <c r="D584"/>
  <c r="D585"/>
  <c r="D586"/>
  <c r="D587"/>
  <c r="D588"/>
  <c r="D589"/>
  <c r="D590"/>
  <c r="D591"/>
  <c r="D592"/>
  <c r="E579"/>
  <c r="F579" s="1"/>
  <c r="C577"/>
  <c r="D552"/>
  <c r="D553"/>
  <c r="D554"/>
  <c r="D555"/>
  <c r="D556"/>
  <c r="D557"/>
  <c r="D558"/>
  <c r="D559"/>
  <c r="D560"/>
  <c r="D561"/>
  <c r="D562"/>
  <c r="D563"/>
  <c r="D564"/>
  <c r="D565"/>
  <c r="D566"/>
  <c r="D567"/>
  <c r="D568"/>
  <c r="D569"/>
  <c r="D570"/>
  <c r="D571"/>
  <c r="D572"/>
  <c r="D573"/>
  <c r="D574"/>
  <c r="D575"/>
  <c r="D576"/>
  <c r="E552"/>
  <c r="F552" s="1"/>
  <c r="E553"/>
  <c r="F553" s="1"/>
  <c r="E554"/>
  <c r="F554" s="1"/>
  <c r="E555"/>
  <c r="F555" s="1"/>
  <c r="E556"/>
  <c r="F556" s="1"/>
  <c r="E557"/>
  <c r="F557" s="1"/>
  <c r="E558"/>
  <c r="F558" s="1"/>
  <c r="E559"/>
  <c r="F559" s="1"/>
  <c r="E560"/>
  <c r="F560" s="1"/>
  <c r="E561"/>
  <c r="F561" s="1"/>
  <c r="E562"/>
  <c r="F562" s="1"/>
  <c r="E563"/>
  <c r="F563" s="1"/>
  <c r="E564"/>
  <c r="F564" s="1"/>
  <c r="E565"/>
  <c r="F565" s="1"/>
  <c r="E566"/>
  <c r="F566" s="1"/>
  <c r="E567"/>
  <c r="F567" s="1"/>
  <c r="E568"/>
  <c r="F568" s="1"/>
  <c r="E569"/>
  <c r="F569" s="1"/>
  <c r="E570"/>
  <c r="F570" s="1"/>
  <c r="E571"/>
  <c r="F571" s="1"/>
  <c r="E572"/>
  <c r="F572" s="1"/>
  <c r="E573"/>
  <c r="F573" s="1"/>
  <c r="E574"/>
  <c r="F574" s="1"/>
  <c r="E575"/>
  <c r="F575" s="1"/>
  <c r="E576"/>
  <c r="F576" s="1"/>
  <c r="E551"/>
  <c r="F551" s="1"/>
  <c r="D551"/>
  <c r="E527"/>
  <c r="F527" s="1"/>
  <c r="E528"/>
  <c r="F528" s="1"/>
  <c r="E529"/>
  <c r="F529" s="1"/>
  <c r="E530"/>
  <c r="F530" s="1"/>
  <c r="E531"/>
  <c r="F531" s="1"/>
  <c r="E532"/>
  <c r="F532" s="1"/>
  <c r="E533"/>
  <c r="F533" s="1"/>
  <c r="E534"/>
  <c r="F534" s="1"/>
  <c r="E535"/>
  <c r="F535" s="1"/>
  <c r="E536"/>
  <c r="F536" s="1"/>
  <c r="E537"/>
  <c r="F537" s="1"/>
  <c r="E538"/>
  <c r="F538" s="1"/>
  <c r="E539"/>
  <c r="F539" s="1"/>
  <c r="E540"/>
  <c r="F540" s="1"/>
  <c r="E541"/>
  <c r="F541" s="1"/>
  <c r="E542"/>
  <c r="F542" s="1"/>
  <c r="E543"/>
  <c r="F543" s="1"/>
  <c r="E544"/>
  <c r="F544" s="1"/>
  <c r="E545"/>
  <c r="F545" s="1"/>
  <c r="E546"/>
  <c r="F546" s="1"/>
  <c r="E547"/>
  <c r="F547" s="1"/>
  <c r="E548"/>
  <c r="F548" s="1"/>
  <c r="E526"/>
  <c r="F526" s="1"/>
  <c r="D527"/>
  <c r="D528"/>
  <c r="D529"/>
  <c r="D530"/>
  <c r="D531"/>
  <c r="D532"/>
  <c r="D533"/>
  <c r="D534"/>
  <c r="D535"/>
  <c r="D536"/>
  <c r="D537"/>
  <c r="D538"/>
  <c r="D539"/>
  <c r="D540"/>
  <c r="D541"/>
  <c r="D542"/>
  <c r="D543"/>
  <c r="D544"/>
  <c r="D545"/>
  <c r="D546"/>
  <c r="D547"/>
  <c r="D548"/>
  <c r="D526"/>
  <c r="C549"/>
  <c r="E492"/>
  <c r="F492" s="1"/>
  <c r="E493"/>
  <c r="F493" s="1"/>
  <c r="E494"/>
  <c r="F494" s="1"/>
  <c r="E495"/>
  <c r="F495" s="1"/>
  <c r="E496"/>
  <c r="F496" s="1"/>
  <c r="E497"/>
  <c r="F497" s="1"/>
  <c r="E498"/>
  <c r="F498" s="1"/>
  <c r="E499"/>
  <c r="F499" s="1"/>
  <c r="E500"/>
  <c r="F500" s="1"/>
  <c r="E501"/>
  <c r="F501" s="1"/>
  <c r="E502"/>
  <c r="F502" s="1"/>
  <c r="E503"/>
  <c r="F503" s="1"/>
  <c r="E504"/>
  <c r="F504" s="1"/>
  <c r="E505"/>
  <c r="F505" s="1"/>
  <c r="E506"/>
  <c r="F506" s="1"/>
  <c r="E507"/>
  <c r="F507" s="1"/>
  <c r="E508"/>
  <c r="F508" s="1"/>
  <c r="E509"/>
  <c r="F509" s="1"/>
  <c r="E510"/>
  <c r="F510" s="1"/>
  <c r="E511"/>
  <c r="F511" s="1"/>
  <c r="E512"/>
  <c r="F512" s="1"/>
  <c r="E513"/>
  <c r="F513" s="1"/>
  <c r="E514"/>
  <c r="F514" s="1"/>
  <c r="E515"/>
  <c r="F515" s="1"/>
  <c r="E516"/>
  <c r="F516" s="1"/>
  <c r="E517"/>
  <c r="F517" s="1"/>
  <c r="E518"/>
  <c r="F518" s="1"/>
  <c r="E519"/>
  <c r="F519" s="1"/>
  <c r="E520"/>
  <c r="F520" s="1"/>
  <c r="E521"/>
  <c r="F521" s="1"/>
  <c r="E522"/>
  <c r="F522" s="1"/>
  <c r="E523"/>
  <c r="F523" s="1"/>
  <c r="C524"/>
  <c r="D492"/>
  <c r="D493"/>
  <c r="D494"/>
  <c r="D495"/>
  <c r="D496"/>
  <c r="D497"/>
  <c r="D498"/>
  <c r="D499"/>
  <c r="D500"/>
  <c r="D501"/>
  <c r="D502"/>
  <c r="D503"/>
  <c r="D504"/>
  <c r="D505"/>
  <c r="D506"/>
  <c r="D507"/>
  <c r="D508"/>
  <c r="D509"/>
  <c r="D510"/>
  <c r="D511"/>
  <c r="D512"/>
  <c r="D513"/>
  <c r="D514"/>
  <c r="D515"/>
  <c r="D516"/>
  <c r="D517"/>
  <c r="D518"/>
  <c r="D519"/>
  <c r="D520"/>
  <c r="D521"/>
  <c r="D522"/>
  <c r="D523"/>
  <c r="E491"/>
  <c r="F491" s="1"/>
  <c r="D491"/>
  <c r="E488"/>
  <c r="F488" s="1"/>
  <c r="E487"/>
  <c r="F487" s="1"/>
  <c r="E486"/>
  <c r="F486" s="1"/>
  <c r="E485"/>
  <c r="F485" s="1"/>
  <c r="E484"/>
  <c r="F484" s="1"/>
  <c r="E483"/>
  <c r="C489"/>
  <c r="E437"/>
  <c r="F437" s="1"/>
  <c r="E438"/>
  <c r="F438" s="1"/>
  <c r="E439"/>
  <c r="F439" s="1"/>
  <c r="E440"/>
  <c r="F440" s="1"/>
  <c r="E441"/>
  <c r="F441" s="1"/>
  <c r="E442"/>
  <c r="F442" s="1"/>
  <c r="E443"/>
  <c r="F443" s="1"/>
  <c r="E444"/>
  <c r="F444" s="1"/>
  <c r="E445"/>
  <c r="F445" s="1"/>
  <c r="E446"/>
  <c r="F446" s="1"/>
  <c r="E447"/>
  <c r="F447" s="1"/>
  <c r="E448"/>
  <c r="F448" s="1"/>
  <c r="E449"/>
  <c r="F449" s="1"/>
  <c r="E450"/>
  <c r="F450" s="1"/>
  <c r="E451"/>
  <c r="F451" s="1"/>
  <c r="E452"/>
  <c r="F452" s="1"/>
  <c r="E453"/>
  <c r="F453" s="1"/>
  <c r="E454"/>
  <c r="F454" s="1"/>
  <c r="E455"/>
  <c r="F455" s="1"/>
  <c r="E456"/>
  <c r="F456" s="1"/>
  <c r="E457"/>
  <c r="F457" s="1"/>
  <c r="E458"/>
  <c r="F458" s="1"/>
  <c r="E459"/>
  <c r="F459" s="1"/>
  <c r="E460"/>
  <c r="F460" s="1"/>
  <c r="E461"/>
  <c r="F461" s="1"/>
  <c r="E462"/>
  <c r="F462" s="1"/>
  <c r="E463"/>
  <c r="F463" s="1"/>
  <c r="E464"/>
  <c r="F464" s="1"/>
  <c r="E465"/>
  <c r="F465" s="1"/>
  <c r="E466"/>
  <c r="F466" s="1"/>
  <c r="E467"/>
  <c r="F467" s="1"/>
  <c r="E468"/>
  <c r="F468" s="1"/>
  <c r="E469"/>
  <c r="F469" s="1"/>
  <c r="E470"/>
  <c r="F470" s="1"/>
  <c r="E471"/>
  <c r="F471" s="1"/>
  <c r="E472"/>
  <c r="F472" s="1"/>
  <c r="E473"/>
  <c r="F473" s="1"/>
  <c r="E474"/>
  <c r="F474" s="1"/>
  <c r="E475"/>
  <c r="F475" s="1"/>
  <c r="E476"/>
  <c r="F476" s="1"/>
  <c r="E477"/>
  <c r="F477" s="1"/>
  <c r="E478"/>
  <c r="F478" s="1"/>
  <c r="E479"/>
  <c r="F479" s="1"/>
  <c r="E480"/>
  <c r="F480" s="1"/>
  <c r="C481"/>
  <c r="D437"/>
  <c r="D438"/>
  <c r="D439"/>
  <c r="D440"/>
  <c r="D441"/>
  <c r="D442"/>
  <c r="D443"/>
  <c r="D444"/>
  <c r="D445"/>
  <c r="D446"/>
  <c r="D447"/>
  <c r="D448"/>
  <c r="D449"/>
  <c r="D450"/>
  <c r="D451"/>
  <c r="D452"/>
  <c r="D453"/>
  <c r="D454"/>
  <c r="D455"/>
  <c r="D456"/>
  <c r="D457"/>
  <c r="D458"/>
  <c r="D459"/>
  <c r="D460"/>
  <c r="D461"/>
  <c r="D462"/>
  <c r="D463"/>
  <c r="D464"/>
  <c r="D465"/>
  <c r="D466"/>
  <c r="D467"/>
  <c r="D468"/>
  <c r="D469"/>
  <c r="D470"/>
  <c r="D471"/>
  <c r="D472"/>
  <c r="D473"/>
  <c r="D474"/>
  <c r="D475"/>
  <c r="D476"/>
  <c r="D477"/>
  <c r="D478"/>
  <c r="D479"/>
  <c r="D480"/>
  <c r="E436"/>
  <c r="D436"/>
  <c r="E403"/>
  <c r="F403" s="1"/>
  <c r="E404"/>
  <c r="F404" s="1"/>
  <c r="E405"/>
  <c r="F405" s="1"/>
  <c r="E406"/>
  <c r="F406" s="1"/>
  <c r="E407"/>
  <c r="F407" s="1"/>
  <c r="E408"/>
  <c r="F408" s="1"/>
  <c r="E409"/>
  <c r="F409" s="1"/>
  <c r="E410"/>
  <c r="F410" s="1"/>
  <c r="E411"/>
  <c r="F411" s="1"/>
  <c r="E412"/>
  <c r="F412" s="1"/>
  <c r="E413"/>
  <c r="F413" s="1"/>
  <c r="E414"/>
  <c r="F414" s="1"/>
  <c r="E415"/>
  <c r="F415" s="1"/>
  <c r="E416"/>
  <c r="F416" s="1"/>
  <c r="E417"/>
  <c r="F417" s="1"/>
  <c r="E418"/>
  <c r="F418" s="1"/>
  <c r="E419"/>
  <c r="F419" s="1"/>
  <c r="E420"/>
  <c r="F420" s="1"/>
  <c r="E421"/>
  <c r="F421" s="1"/>
  <c r="E422"/>
  <c r="F422" s="1"/>
  <c r="E423"/>
  <c r="F423" s="1"/>
  <c r="E424"/>
  <c r="F424" s="1"/>
  <c r="E425"/>
  <c r="F425" s="1"/>
  <c r="E426"/>
  <c r="F426" s="1"/>
  <c r="E427"/>
  <c r="F427" s="1"/>
  <c r="E428"/>
  <c r="F428" s="1"/>
  <c r="E429"/>
  <c r="F429" s="1"/>
  <c r="E430"/>
  <c r="F430" s="1"/>
  <c r="E431"/>
  <c r="F431" s="1"/>
  <c r="E432"/>
  <c r="F432" s="1"/>
  <c r="E433"/>
  <c r="F433" s="1"/>
  <c r="C434"/>
  <c r="D425"/>
  <c r="D426"/>
  <c r="D427"/>
  <c r="D428"/>
  <c r="D429"/>
  <c r="D430"/>
  <c r="D431"/>
  <c r="D432"/>
  <c r="D433"/>
  <c r="D403"/>
  <c r="D404"/>
  <c r="D405"/>
  <c r="D406"/>
  <c r="D407"/>
  <c r="D408"/>
  <c r="D409"/>
  <c r="D410"/>
  <c r="D411"/>
  <c r="D412"/>
  <c r="D413"/>
  <c r="D414"/>
  <c r="D415"/>
  <c r="D416"/>
  <c r="D417"/>
  <c r="D418"/>
  <c r="D419"/>
  <c r="D420"/>
  <c r="D421"/>
  <c r="D422"/>
  <c r="D423"/>
  <c r="D424"/>
  <c r="E402"/>
  <c r="F402" s="1"/>
  <c r="D402"/>
  <c r="C400"/>
  <c r="D373"/>
  <c r="D374"/>
  <c r="D375"/>
  <c r="D376"/>
  <c r="D377"/>
  <c r="D378"/>
  <c r="D379"/>
  <c r="D380"/>
  <c r="D381"/>
  <c r="D382"/>
  <c r="D383"/>
  <c r="D384"/>
  <c r="D385"/>
  <c r="D386"/>
  <c r="D387"/>
  <c r="D388"/>
  <c r="D389"/>
  <c r="D390"/>
  <c r="D391"/>
  <c r="D392"/>
  <c r="D393"/>
  <c r="D394"/>
  <c r="D395"/>
  <c r="D396"/>
  <c r="D397"/>
  <c r="D398"/>
  <c r="D399"/>
  <c r="E373"/>
  <c r="F373" s="1"/>
  <c r="E374"/>
  <c r="F374" s="1"/>
  <c r="E375"/>
  <c r="F375" s="1"/>
  <c r="E376"/>
  <c r="F376" s="1"/>
  <c r="E377"/>
  <c r="F377" s="1"/>
  <c r="E378"/>
  <c r="F378" s="1"/>
  <c r="E379"/>
  <c r="F379" s="1"/>
  <c r="E380"/>
  <c r="F380" s="1"/>
  <c r="E381"/>
  <c r="F381" s="1"/>
  <c r="E382"/>
  <c r="F382" s="1"/>
  <c r="E383"/>
  <c r="F383" s="1"/>
  <c r="E384"/>
  <c r="F384" s="1"/>
  <c r="E385"/>
  <c r="F385" s="1"/>
  <c r="E386"/>
  <c r="F386" s="1"/>
  <c r="E387"/>
  <c r="F387" s="1"/>
  <c r="E388"/>
  <c r="F388" s="1"/>
  <c r="E389"/>
  <c r="F389" s="1"/>
  <c r="E390"/>
  <c r="F390" s="1"/>
  <c r="E391"/>
  <c r="F391" s="1"/>
  <c r="E392"/>
  <c r="F392" s="1"/>
  <c r="E393"/>
  <c r="F393" s="1"/>
  <c r="E394"/>
  <c r="F394" s="1"/>
  <c r="E395"/>
  <c r="F395" s="1"/>
  <c r="E396"/>
  <c r="F396" s="1"/>
  <c r="E397"/>
  <c r="F397" s="1"/>
  <c r="E398"/>
  <c r="F398" s="1"/>
  <c r="E399"/>
  <c r="F399" s="1"/>
  <c r="E372"/>
  <c r="F372" s="1"/>
  <c r="E357"/>
  <c r="F357" s="1"/>
  <c r="E358"/>
  <c r="F358" s="1"/>
  <c r="E359"/>
  <c r="F359" s="1"/>
  <c r="E360"/>
  <c r="F360" s="1"/>
  <c r="E361"/>
  <c r="F361" s="1"/>
  <c r="E362"/>
  <c r="F362" s="1"/>
  <c r="E363"/>
  <c r="F363" s="1"/>
  <c r="E364"/>
  <c r="F364" s="1"/>
  <c r="E365"/>
  <c r="F365" s="1"/>
  <c r="E366"/>
  <c r="F366" s="1"/>
  <c r="E367"/>
  <c r="F367" s="1"/>
  <c r="E368"/>
  <c r="F368" s="1"/>
  <c r="E369"/>
  <c r="F369" s="1"/>
  <c r="E337"/>
  <c r="F337" s="1"/>
  <c r="E338"/>
  <c r="F338" s="1"/>
  <c r="E339"/>
  <c r="F339" s="1"/>
  <c r="E340"/>
  <c r="F340" s="1"/>
  <c r="E341"/>
  <c r="F341" s="1"/>
  <c r="E342"/>
  <c r="F342" s="1"/>
  <c r="E343"/>
  <c r="F343" s="1"/>
  <c r="E344"/>
  <c r="F344" s="1"/>
  <c r="E345"/>
  <c r="F345" s="1"/>
  <c r="E346"/>
  <c r="F346" s="1"/>
  <c r="E347"/>
  <c r="F347" s="1"/>
  <c r="E348"/>
  <c r="F348" s="1"/>
  <c r="E349"/>
  <c r="F349" s="1"/>
  <c r="E350"/>
  <c r="F350" s="1"/>
  <c r="E351"/>
  <c r="F351" s="1"/>
  <c r="E352"/>
  <c r="F352" s="1"/>
  <c r="E353"/>
  <c r="F353" s="1"/>
  <c r="E354"/>
  <c r="F354" s="1"/>
  <c r="E355"/>
  <c r="F355" s="1"/>
  <c r="E356"/>
  <c r="F356" s="1"/>
  <c r="E336"/>
  <c r="F336" s="1"/>
  <c r="C370"/>
  <c r="D337"/>
  <c r="D338"/>
  <c r="D339"/>
  <c r="D340"/>
  <c r="D341"/>
  <c r="D342"/>
  <c r="D343"/>
  <c r="D344"/>
  <c r="D345"/>
  <c r="D346"/>
  <c r="D347"/>
  <c r="D348"/>
  <c r="D349"/>
  <c r="D350"/>
  <c r="D351"/>
  <c r="D352"/>
  <c r="D353"/>
  <c r="D354"/>
  <c r="D355"/>
  <c r="D356"/>
  <c r="D357"/>
  <c r="D358"/>
  <c r="D359"/>
  <c r="D360"/>
  <c r="D361"/>
  <c r="D362"/>
  <c r="D363"/>
  <c r="D364"/>
  <c r="D365"/>
  <c r="D366"/>
  <c r="D367"/>
  <c r="D368"/>
  <c r="D369"/>
  <c r="E300"/>
  <c r="E301"/>
  <c r="E302"/>
  <c r="E303"/>
  <c r="E304"/>
  <c r="E305"/>
  <c r="E306"/>
  <c r="E307"/>
  <c r="E308"/>
  <c r="E309"/>
  <c r="E310"/>
  <c r="E311"/>
  <c r="E312"/>
  <c r="E313"/>
  <c r="E314"/>
  <c r="E315"/>
  <c r="F315" s="1"/>
  <c r="E316"/>
  <c r="F316" s="1"/>
  <c r="E317"/>
  <c r="F317" s="1"/>
  <c r="E318"/>
  <c r="F318" s="1"/>
  <c r="E319"/>
  <c r="F319" s="1"/>
  <c r="E320"/>
  <c r="F320" s="1"/>
  <c r="E321"/>
  <c r="F321" s="1"/>
  <c r="E322"/>
  <c r="F322" s="1"/>
  <c r="E323"/>
  <c r="F323" s="1"/>
  <c r="E324"/>
  <c r="F324" s="1"/>
  <c r="E325"/>
  <c r="F325" s="1"/>
  <c r="E326"/>
  <c r="F326" s="1"/>
  <c r="E327"/>
  <c r="F327" s="1"/>
  <c r="E328"/>
  <c r="F328" s="1"/>
  <c r="E329"/>
  <c r="F329" s="1"/>
  <c r="E330"/>
  <c r="F330" s="1"/>
  <c r="E331"/>
  <c r="F331" s="1"/>
  <c r="E332"/>
  <c r="F332" s="1"/>
  <c r="E333"/>
  <c r="F333" s="1"/>
  <c r="E299"/>
  <c r="F299" s="1"/>
  <c r="C334"/>
  <c r="F300"/>
  <c r="F301"/>
  <c r="F302"/>
  <c r="F303"/>
  <c r="F304"/>
  <c r="F305"/>
  <c r="F306"/>
  <c r="F307"/>
  <c r="F308"/>
  <c r="F309"/>
  <c r="F310"/>
  <c r="F311"/>
  <c r="F312"/>
  <c r="F313"/>
  <c r="F314"/>
  <c r="D300"/>
  <c r="D301"/>
  <c r="D302"/>
  <c r="D303"/>
  <c r="D304"/>
  <c r="D305"/>
  <c r="D306"/>
  <c r="D307"/>
  <c r="D308"/>
  <c r="D309"/>
  <c r="D310"/>
  <c r="D311"/>
  <c r="D312"/>
  <c r="D313"/>
  <c r="D314"/>
  <c r="D315"/>
  <c r="D316"/>
  <c r="D317"/>
  <c r="D318"/>
  <c r="D319"/>
  <c r="D320"/>
  <c r="D321"/>
  <c r="D322"/>
  <c r="D323"/>
  <c r="D324"/>
  <c r="D325"/>
  <c r="D326"/>
  <c r="D327"/>
  <c r="D328"/>
  <c r="D329"/>
  <c r="D330"/>
  <c r="D331"/>
  <c r="D332"/>
  <c r="D333"/>
  <c r="E288"/>
  <c r="F288" s="1"/>
  <c r="E289"/>
  <c r="F289" s="1"/>
  <c r="E290"/>
  <c r="F290" s="1"/>
  <c r="E291"/>
  <c r="F291" s="1"/>
  <c r="E292"/>
  <c r="F292" s="1"/>
  <c r="E293"/>
  <c r="F293" s="1"/>
  <c r="E294"/>
  <c r="F294" s="1"/>
  <c r="E295"/>
  <c r="F295" s="1"/>
  <c r="E296"/>
  <c r="F296" s="1"/>
  <c r="E287"/>
  <c r="F287" s="1"/>
  <c r="C297"/>
  <c r="E262"/>
  <c r="F262" s="1"/>
  <c r="E263"/>
  <c r="F263" s="1"/>
  <c r="E264"/>
  <c r="F264" s="1"/>
  <c r="E265"/>
  <c r="F265" s="1"/>
  <c r="E266"/>
  <c r="F266" s="1"/>
  <c r="E267"/>
  <c r="F267" s="1"/>
  <c r="E268"/>
  <c r="F268" s="1"/>
  <c r="E269"/>
  <c r="F269" s="1"/>
  <c r="E270"/>
  <c r="F270" s="1"/>
  <c r="E271"/>
  <c r="F271" s="1"/>
  <c r="E272"/>
  <c r="F272" s="1"/>
  <c r="E273"/>
  <c r="F273" s="1"/>
  <c r="E274"/>
  <c r="F274" s="1"/>
  <c r="E275"/>
  <c r="F275" s="1"/>
  <c r="E276"/>
  <c r="F276" s="1"/>
  <c r="E277"/>
  <c r="F277" s="1"/>
  <c r="E278"/>
  <c r="F278" s="1"/>
  <c r="E279"/>
  <c r="F279" s="1"/>
  <c r="E280"/>
  <c r="F280" s="1"/>
  <c r="E281"/>
  <c r="F281" s="1"/>
  <c r="E282"/>
  <c r="F282" s="1"/>
  <c r="E283"/>
  <c r="F283" s="1"/>
  <c r="E284"/>
  <c r="F284" s="1"/>
  <c r="C285"/>
  <c r="D262"/>
  <c r="D263"/>
  <c r="D264"/>
  <c r="D265"/>
  <c r="D266"/>
  <c r="D267"/>
  <c r="D268"/>
  <c r="D269"/>
  <c r="D270"/>
  <c r="D271"/>
  <c r="D272"/>
  <c r="D273"/>
  <c r="D274"/>
  <c r="D275"/>
  <c r="D276"/>
  <c r="D277"/>
  <c r="D278"/>
  <c r="D279"/>
  <c r="D280"/>
  <c r="D281"/>
  <c r="D282"/>
  <c r="D283"/>
  <c r="D284"/>
  <c r="E261"/>
  <c r="F261" s="1"/>
  <c r="D261"/>
  <c r="E231"/>
  <c r="F231" s="1"/>
  <c r="E232"/>
  <c r="F232" s="1"/>
  <c r="E233"/>
  <c r="F233" s="1"/>
  <c r="E234"/>
  <c r="F234" s="1"/>
  <c r="E235"/>
  <c r="F235" s="1"/>
  <c r="E236"/>
  <c r="F236" s="1"/>
  <c r="E237"/>
  <c r="F237" s="1"/>
  <c r="E238"/>
  <c r="F238" s="1"/>
  <c r="E239"/>
  <c r="F239" s="1"/>
  <c r="E240"/>
  <c r="F240" s="1"/>
  <c r="E241"/>
  <c r="F241" s="1"/>
  <c r="E242"/>
  <c r="F242" s="1"/>
  <c r="E243"/>
  <c r="F243" s="1"/>
  <c r="E244"/>
  <c r="F244" s="1"/>
  <c r="E245"/>
  <c r="F245" s="1"/>
  <c r="E246"/>
  <c r="F246" s="1"/>
  <c r="E247"/>
  <c r="F247" s="1"/>
  <c r="E248"/>
  <c r="F248" s="1"/>
  <c r="E249"/>
  <c r="F249" s="1"/>
  <c r="E250"/>
  <c r="F250" s="1"/>
  <c r="E251"/>
  <c r="F251" s="1"/>
  <c r="E252"/>
  <c r="F252" s="1"/>
  <c r="E253"/>
  <c r="F253" s="1"/>
  <c r="E254"/>
  <c r="F254" s="1"/>
  <c r="E255"/>
  <c r="F255" s="1"/>
  <c r="E256"/>
  <c r="F256" s="1"/>
  <c r="E257"/>
  <c r="F257" s="1"/>
  <c r="E258"/>
  <c r="F258" s="1"/>
  <c r="E230"/>
  <c r="C259"/>
  <c r="D231"/>
  <c r="D232"/>
  <c r="D233"/>
  <c r="D234"/>
  <c r="D235"/>
  <c r="D236"/>
  <c r="D237"/>
  <c r="D238"/>
  <c r="D239"/>
  <c r="D240"/>
  <c r="D241"/>
  <c r="D242"/>
  <c r="D243"/>
  <c r="D244"/>
  <c r="D245"/>
  <c r="D246"/>
  <c r="D247"/>
  <c r="D248"/>
  <c r="D249"/>
  <c r="D250"/>
  <c r="D251"/>
  <c r="D252"/>
  <c r="D253"/>
  <c r="D254"/>
  <c r="D255"/>
  <c r="D256"/>
  <c r="D257"/>
  <c r="D258"/>
  <c r="D230"/>
  <c r="C228"/>
  <c r="E227"/>
  <c r="F227" s="1"/>
  <c r="E226"/>
  <c r="F226" s="1"/>
  <c r="E225"/>
  <c r="F225" s="1"/>
  <c r="E224"/>
  <c r="F224" s="1"/>
  <c r="E223"/>
  <c r="F223" s="1"/>
  <c r="E222"/>
  <c r="F222" s="1"/>
  <c r="E221"/>
  <c r="F221" s="1"/>
  <c r="E220"/>
  <c r="F220" s="1"/>
  <c r="E219"/>
  <c r="F219" s="1"/>
  <c r="E218"/>
  <c r="F218" s="1"/>
  <c r="E217"/>
  <c r="F217" s="1"/>
  <c r="E216"/>
  <c r="E201"/>
  <c r="F201" s="1"/>
  <c r="E202"/>
  <c r="F202" s="1"/>
  <c r="E203"/>
  <c r="F203" s="1"/>
  <c r="E204"/>
  <c r="F204" s="1"/>
  <c r="E205"/>
  <c r="F205" s="1"/>
  <c r="E206"/>
  <c r="F206" s="1"/>
  <c r="E207"/>
  <c r="F207" s="1"/>
  <c r="E208"/>
  <c r="F208" s="1"/>
  <c r="E209"/>
  <c r="F209" s="1"/>
  <c r="E210"/>
  <c r="F210" s="1"/>
  <c r="E211"/>
  <c r="F211" s="1"/>
  <c r="E212"/>
  <c r="F212" s="1"/>
  <c r="E213"/>
  <c r="F213" s="1"/>
  <c r="D201"/>
  <c r="D202"/>
  <c r="D203"/>
  <c r="D204"/>
  <c r="D205"/>
  <c r="D206"/>
  <c r="D207"/>
  <c r="D208"/>
  <c r="D209"/>
  <c r="D210"/>
  <c r="D211"/>
  <c r="D212"/>
  <c r="D213"/>
  <c r="C214"/>
  <c r="E200"/>
  <c r="D200"/>
  <c r="E167"/>
  <c r="F167" s="1"/>
  <c r="E168"/>
  <c r="F168" s="1"/>
  <c r="E169"/>
  <c r="F169" s="1"/>
  <c r="E170"/>
  <c r="F170" s="1"/>
  <c r="E171"/>
  <c r="F171" s="1"/>
  <c r="E172"/>
  <c r="F172" s="1"/>
  <c r="E173"/>
  <c r="F173" s="1"/>
  <c r="E174"/>
  <c r="F174" s="1"/>
  <c r="E175"/>
  <c r="F175" s="1"/>
  <c r="E176"/>
  <c r="F176" s="1"/>
  <c r="E177"/>
  <c r="F177" s="1"/>
  <c r="E178"/>
  <c r="F178" s="1"/>
  <c r="E179"/>
  <c r="F179" s="1"/>
  <c r="E180"/>
  <c r="F180" s="1"/>
  <c r="E181"/>
  <c r="F181" s="1"/>
  <c r="E182"/>
  <c r="F182" s="1"/>
  <c r="E183"/>
  <c r="F183" s="1"/>
  <c r="E184"/>
  <c r="F184" s="1"/>
  <c r="E185"/>
  <c r="F185" s="1"/>
  <c r="E186"/>
  <c r="F186" s="1"/>
  <c r="E187"/>
  <c r="F187" s="1"/>
  <c r="E188"/>
  <c r="F188" s="1"/>
  <c r="E189"/>
  <c r="F189" s="1"/>
  <c r="E190"/>
  <c r="F190" s="1"/>
  <c r="E191"/>
  <c r="F191" s="1"/>
  <c r="E192"/>
  <c r="F192" s="1"/>
  <c r="E193"/>
  <c r="F193" s="1"/>
  <c r="E194"/>
  <c r="F194" s="1"/>
  <c r="E195"/>
  <c r="F195" s="1"/>
  <c r="E196"/>
  <c r="F196" s="1"/>
  <c r="E197"/>
  <c r="F197" s="1"/>
  <c r="E166"/>
  <c r="F166" s="1"/>
  <c r="C198"/>
  <c r="D197"/>
  <c r="D196"/>
  <c r="D195"/>
  <c r="D194"/>
  <c r="D193"/>
  <c r="D192"/>
  <c r="D191"/>
  <c r="D190"/>
  <c r="D189"/>
  <c r="D188"/>
  <c r="D187"/>
  <c r="D186"/>
  <c r="D185"/>
  <c r="D184"/>
  <c r="D183"/>
  <c r="D182"/>
  <c r="D181"/>
  <c r="D180"/>
  <c r="D179"/>
  <c r="D178"/>
  <c r="D176"/>
  <c r="D175"/>
  <c r="D174"/>
  <c r="D173"/>
  <c r="D172"/>
  <c r="D171"/>
  <c r="D170"/>
  <c r="D169"/>
  <c r="D168"/>
  <c r="D167"/>
  <c r="D166"/>
  <c r="D157"/>
  <c r="D158"/>
  <c r="D159"/>
  <c r="D160"/>
  <c r="D161"/>
  <c r="D162"/>
  <c r="D163"/>
  <c r="D156"/>
  <c r="E157"/>
  <c r="F157" s="1"/>
  <c r="E158"/>
  <c r="F158" s="1"/>
  <c r="E159"/>
  <c r="F159" s="1"/>
  <c r="E160"/>
  <c r="F160" s="1"/>
  <c r="E161"/>
  <c r="F161" s="1"/>
  <c r="E162"/>
  <c r="F162" s="1"/>
  <c r="E163"/>
  <c r="F163" s="1"/>
  <c r="E156"/>
  <c r="F156" s="1"/>
  <c r="C164"/>
  <c r="D164" s="1"/>
  <c r="C154"/>
  <c r="C138"/>
  <c r="C99"/>
  <c r="E141"/>
  <c r="E142"/>
  <c r="E143"/>
  <c r="E144"/>
  <c r="E145"/>
  <c r="E146"/>
  <c r="E147"/>
  <c r="E148"/>
  <c r="E149"/>
  <c r="E150"/>
  <c r="E151"/>
  <c r="E152"/>
  <c r="E153"/>
  <c r="D141"/>
  <c r="D142"/>
  <c r="D143"/>
  <c r="D144"/>
  <c r="D145"/>
  <c r="D146"/>
  <c r="D147"/>
  <c r="D148"/>
  <c r="D149"/>
  <c r="D150"/>
  <c r="D151"/>
  <c r="D152"/>
  <c r="D153"/>
  <c r="F141"/>
  <c r="F142"/>
  <c r="F143"/>
  <c r="F144"/>
  <c r="F145"/>
  <c r="F146"/>
  <c r="F147"/>
  <c r="F148"/>
  <c r="F149"/>
  <c r="F150"/>
  <c r="F151"/>
  <c r="F152"/>
  <c r="F153"/>
  <c r="E140"/>
  <c r="F140" s="1"/>
  <c r="D140"/>
  <c r="E102"/>
  <c r="F102" s="1"/>
  <c r="E103"/>
  <c r="F103" s="1"/>
  <c r="E104"/>
  <c r="F104" s="1"/>
  <c r="E105"/>
  <c r="F105" s="1"/>
  <c r="E106"/>
  <c r="F106" s="1"/>
  <c r="E107"/>
  <c r="F107" s="1"/>
  <c r="E108"/>
  <c r="F108" s="1"/>
  <c r="E109"/>
  <c r="F109" s="1"/>
  <c r="E110"/>
  <c r="F110" s="1"/>
  <c r="E111"/>
  <c r="F111" s="1"/>
  <c r="E112"/>
  <c r="F112" s="1"/>
  <c r="E113"/>
  <c r="F113" s="1"/>
  <c r="E114"/>
  <c r="F114" s="1"/>
  <c r="E115"/>
  <c r="F115" s="1"/>
  <c r="E116"/>
  <c r="F116" s="1"/>
  <c r="E117"/>
  <c r="F117" s="1"/>
  <c r="E118"/>
  <c r="F118" s="1"/>
  <c r="E119"/>
  <c r="F119" s="1"/>
  <c r="E120"/>
  <c r="F120" s="1"/>
  <c r="E121"/>
  <c r="F121" s="1"/>
  <c r="E122"/>
  <c r="F122" s="1"/>
  <c r="E123"/>
  <c r="F123" s="1"/>
  <c r="E124"/>
  <c r="F124" s="1"/>
  <c r="E125"/>
  <c r="F125" s="1"/>
  <c r="E126"/>
  <c r="F126" s="1"/>
  <c r="E127"/>
  <c r="F127" s="1"/>
  <c r="E128"/>
  <c r="F128" s="1"/>
  <c r="E129"/>
  <c r="F129" s="1"/>
  <c r="E130"/>
  <c r="F130" s="1"/>
  <c r="E131"/>
  <c r="F131" s="1"/>
  <c r="E132"/>
  <c r="F132" s="1"/>
  <c r="E133"/>
  <c r="F133" s="1"/>
  <c r="E134"/>
  <c r="F134" s="1"/>
  <c r="E135"/>
  <c r="F135" s="1"/>
  <c r="E136"/>
  <c r="F136" s="1"/>
  <c r="E137"/>
  <c r="F137" s="1"/>
  <c r="D102"/>
  <c r="D103"/>
  <c r="D104"/>
  <c r="D105"/>
  <c r="D106"/>
  <c r="D107"/>
  <c r="D108"/>
  <c r="D109"/>
  <c r="D110"/>
  <c r="D111"/>
  <c r="D112"/>
  <c r="D113"/>
  <c r="D114"/>
  <c r="D115"/>
  <c r="D116"/>
  <c r="D117"/>
  <c r="D118"/>
  <c r="D119"/>
  <c r="D120"/>
  <c r="D121"/>
  <c r="D122"/>
  <c r="D123"/>
  <c r="D124"/>
  <c r="D125"/>
  <c r="D126"/>
  <c r="D127"/>
  <c r="D128"/>
  <c r="D129"/>
  <c r="D130"/>
  <c r="D131"/>
  <c r="D132"/>
  <c r="D133"/>
  <c r="D134"/>
  <c r="D135"/>
  <c r="D136"/>
  <c r="D137"/>
  <c r="E101"/>
  <c r="F101" s="1"/>
  <c r="D101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E49"/>
  <c r="F49" s="1"/>
  <c r="E48"/>
  <c r="F48" s="1"/>
  <c r="E50"/>
  <c r="F50" s="1"/>
  <c r="E51"/>
  <c r="F51" s="1"/>
  <c r="E54"/>
  <c r="F54" s="1"/>
  <c r="E56"/>
  <c r="F56" s="1"/>
  <c r="E58"/>
  <c r="F58" s="1"/>
  <c r="E61"/>
  <c r="F61" s="1"/>
  <c r="E62"/>
  <c r="F62" s="1"/>
  <c r="E67"/>
  <c r="F67" s="1"/>
  <c r="E68"/>
  <c r="F68" s="1"/>
  <c r="E72"/>
  <c r="F72" s="1"/>
  <c r="E74"/>
  <c r="F74" s="1"/>
  <c r="E83"/>
  <c r="F83" s="1"/>
  <c r="E52"/>
  <c r="F52" s="1"/>
  <c r="E53"/>
  <c r="F53" s="1"/>
  <c r="E55"/>
  <c r="F55" s="1"/>
  <c r="E57"/>
  <c r="F57" s="1"/>
  <c r="E59"/>
  <c r="F59" s="1"/>
  <c r="E60"/>
  <c r="F60" s="1"/>
  <c r="E63"/>
  <c r="F63" s="1"/>
  <c r="E64"/>
  <c r="F64" s="1"/>
  <c r="E65"/>
  <c r="F65" s="1"/>
  <c r="E66"/>
  <c r="F66" s="1"/>
  <c r="E69"/>
  <c r="F69" s="1"/>
  <c r="E70"/>
  <c r="F70" s="1"/>
  <c r="E71"/>
  <c r="F71" s="1"/>
  <c r="E73"/>
  <c r="F73" s="1"/>
  <c r="E75"/>
  <c r="F75" s="1"/>
  <c r="E76"/>
  <c r="F76" s="1"/>
  <c r="E77"/>
  <c r="F77" s="1"/>
  <c r="E78"/>
  <c r="F78" s="1"/>
  <c r="E79"/>
  <c r="F79" s="1"/>
  <c r="E80"/>
  <c r="F80" s="1"/>
  <c r="E81"/>
  <c r="F81" s="1"/>
  <c r="E82"/>
  <c r="F82" s="1"/>
  <c r="E84"/>
  <c r="F84" s="1"/>
  <c r="E85"/>
  <c r="F85" s="1"/>
  <c r="E86"/>
  <c r="F86" s="1"/>
  <c r="E87"/>
  <c r="F87" s="1"/>
  <c r="E88"/>
  <c r="F88" s="1"/>
  <c r="E89"/>
  <c r="F89" s="1"/>
  <c r="E90"/>
  <c r="F90" s="1"/>
  <c r="E91"/>
  <c r="F91" s="1"/>
  <c r="E92"/>
  <c r="F92" s="1"/>
  <c r="E93"/>
  <c r="F93" s="1"/>
  <c r="E94"/>
  <c r="F94" s="1"/>
  <c r="E95"/>
  <c r="F95" s="1"/>
  <c r="E96"/>
  <c r="F96" s="1"/>
  <c r="E97"/>
  <c r="F97" s="1"/>
  <c r="E98"/>
  <c r="F98" s="1"/>
  <c r="D48"/>
  <c r="F626" l="1"/>
  <c r="F593"/>
  <c r="D607"/>
  <c r="D616"/>
  <c r="E626"/>
  <c r="F616"/>
  <c r="E616"/>
  <c r="D626"/>
  <c r="E607"/>
  <c r="E577"/>
  <c r="E593"/>
  <c r="F549"/>
  <c r="E549"/>
  <c r="E524"/>
  <c r="D481"/>
  <c r="E489"/>
  <c r="F483"/>
  <c r="F489" s="1"/>
  <c r="E481"/>
  <c r="F436"/>
  <c r="F481" s="1"/>
  <c r="D434"/>
  <c r="F434"/>
  <c r="E434"/>
  <c r="E334"/>
  <c r="E400"/>
  <c r="F400"/>
  <c r="E370"/>
  <c r="F297"/>
  <c r="F334"/>
  <c r="E297"/>
  <c r="D285"/>
  <c r="F285"/>
  <c r="E285"/>
  <c r="E259"/>
  <c r="F230"/>
  <c r="F259" s="1"/>
  <c r="D259"/>
  <c r="F198"/>
  <c r="E214"/>
  <c r="E228"/>
  <c r="F216"/>
  <c r="F228" s="1"/>
  <c r="F200"/>
  <c r="F214" s="1"/>
  <c r="E198"/>
  <c r="F164"/>
  <c r="F138"/>
  <c r="F154"/>
  <c r="D99"/>
  <c r="D154"/>
  <c r="E154"/>
  <c r="E164" s="1"/>
  <c r="D138"/>
  <c r="E138"/>
  <c r="F99"/>
  <c r="E99"/>
  <c r="E18" l="1"/>
  <c r="F18" s="1"/>
  <c r="E19"/>
  <c r="F19" s="1"/>
  <c r="E20"/>
  <c r="F20" s="1"/>
  <c r="E21"/>
  <c r="F21" s="1"/>
  <c r="E22"/>
  <c r="F22" s="1"/>
  <c r="E23"/>
  <c r="F23" s="1"/>
  <c r="E24"/>
  <c r="F24" s="1"/>
  <c r="E25"/>
  <c r="F25" s="1"/>
  <c r="E26"/>
  <c r="F26" s="1"/>
  <c r="E27"/>
  <c r="F27" s="1"/>
  <c r="E28"/>
  <c r="F28" s="1"/>
  <c r="E29"/>
  <c r="F29" s="1"/>
  <c r="E30"/>
  <c r="F30" s="1"/>
  <c r="E31"/>
  <c r="F31" s="1"/>
  <c r="E32"/>
  <c r="F32" s="1"/>
  <c r="E33"/>
  <c r="F33" s="1"/>
  <c r="E34"/>
  <c r="F34" s="1"/>
  <c r="E35"/>
  <c r="F35" s="1"/>
  <c r="E36"/>
  <c r="F36" s="1"/>
  <c r="E37"/>
  <c r="F37" s="1"/>
  <c r="E38"/>
  <c r="F38" s="1"/>
  <c r="E39"/>
  <c r="F39" s="1"/>
  <c r="E40"/>
  <c r="F40" s="1"/>
  <c r="E41"/>
  <c r="F41" s="1"/>
  <c r="E42"/>
  <c r="F42" s="1"/>
  <c r="E43"/>
  <c r="F43" s="1"/>
  <c r="E44"/>
  <c r="F44" s="1"/>
  <c r="E45"/>
  <c r="F45" s="1"/>
  <c r="E17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18"/>
  <c r="D19"/>
  <c r="D20"/>
  <c r="D21"/>
  <c r="D22"/>
  <c r="D23"/>
  <c r="D17"/>
  <c r="C46"/>
  <c r="C15"/>
  <c r="E12"/>
  <c r="E13"/>
  <c r="E14"/>
  <c r="E11"/>
  <c r="E10"/>
  <c r="E9"/>
  <c r="E7"/>
  <c r="C627" l="1"/>
  <c r="E46"/>
  <c r="F17"/>
  <c r="R2394" i="12"/>
  <c r="W2385"/>
  <c r="R2384"/>
  <c r="P2384"/>
  <c r="O2384"/>
  <c r="N2384"/>
  <c r="M2384"/>
  <c r="L2384"/>
  <c r="K2384"/>
  <c r="J2384"/>
  <c r="I2384"/>
  <c r="H2384"/>
  <c r="G2384"/>
  <c r="F2384"/>
  <c r="E2384"/>
  <c r="W2383"/>
  <c r="R2382"/>
  <c r="P2382"/>
  <c r="O2382"/>
  <c r="N2382"/>
  <c r="M2382"/>
  <c r="L2382"/>
  <c r="K2382"/>
  <c r="J2382"/>
  <c r="I2382"/>
  <c r="H2382"/>
  <c r="G2382"/>
  <c r="F2382"/>
  <c r="E2382"/>
  <c r="W2381"/>
  <c r="Q2381"/>
  <c r="S2381" s="1"/>
  <c r="W2380"/>
  <c r="Q2380"/>
  <c r="S2380" s="1"/>
  <c r="T2380" s="1"/>
  <c r="V2380" s="1"/>
  <c r="W2379"/>
  <c r="Q2379"/>
  <c r="S2379" s="1"/>
  <c r="T2379" s="1"/>
  <c r="V2379" s="1"/>
  <c r="W2378"/>
  <c r="Q2378"/>
  <c r="S2378" s="1"/>
  <c r="T2378" s="1"/>
  <c r="V2378" s="1"/>
  <c r="W2377"/>
  <c r="Q2377"/>
  <c r="S2377" s="1"/>
  <c r="T2377" s="1"/>
  <c r="V2377" s="1"/>
  <c r="W2376"/>
  <c r="Q2376"/>
  <c r="S2376" s="1"/>
  <c r="T2376" s="1"/>
  <c r="V2376" s="1"/>
  <c r="W2375"/>
  <c r="Q2375"/>
  <c r="S2375" s="1"/>
  <c r="T2375" s="1"/>
  <c r="V2375" s="1"/>
  <c r="W2374"/>
  <c r="Q2374"/>
  <c r="S2374" s="1"/>
  <c r="T2374" s="1"/>
  <c r="V2374" s="1"/>
  <c r="W2373"/>
  <c r="Q2373"/>
  <c r="S2373" s="1"/>
  <c r="T2373" s="1"/>
  <c r="V2373" s="1"/>
  <c r="W2372"/>
  <c r="Q2372"/>
  <c r="S2372" s="1"/>
  <c r="T2372" s="1"/>
  <c r="V2372" s="1"/>
  <c r="W2371"/>
  <c r="Q2371"/>
  <c r="S2371" s="1"/>
  <c r="T2371" s="1"/>
  <c r="V2371" s="1"/>
  <c r="W2370"/>
  <c r="Q2370"/>
  <c r="S2370" s="1"/>
  <c r="T2370" s="1"/>
  <c r="V2370" s="1"/>
  <c r="W2369"/>
  <c r="Q2369"/>
  <c r="S2369" s="1"/>
  <c r="T2369" s="1"/>
  <c r="V2369" s="1"/>
  <c r="W2368"/>
  <c r="Q2368"/>
  <c r="S2368" s="1"/>
  <c r="T2368" s="1"/>
  <c r="V2368" s="1"/>
  <c r="W2367"/>
  <c r="Q2367"/>
  <c r="S2367" s="1"/>
  <c r="T2367" s="1"/>
  <c r="V2367" s="1"/>
  <c r="W2366"/>
  <c r="Q2366"/>
  <c r="S2366" s="1"/>
  <c r="T2366" s="1"/>
  <c r="V2366" s="1"/>
  <c r="W2365"/>
  <c r="Q2365"/>
  <c r="S2365" s="1"/>
  <c r="T2365" s="1"/>
  <c r="V2365" s="1"/>
  <c r="W2364"/>
  <c r="Q2364"/>
  <c r="S2364" s="1"/>
  <c r="T2364" s="1"/>
  <c r="V2364" s="1"/>
  <c r="W2363"/>
  <c r="Q2363"/>
  <c r="S2363" s="1"/>
  <c r="T2363" s="1"/>
  <c r="V2363" s="1"/>
  <c r="W2362"/>
  <c r="Q2362"/>
  <c r="S2362" s="1"/>
  <c r="T2362" s="1"/>
  <c r="V2362" s="1"/>
  <c r="W2361"/>
  <c r="Q2361"/>
  <c r="S2361" s="1"/>
  <c r="T2361" s="1"/>
  <c r="V2361" s="1"/>
  <c r="W2360"/>
  <c r="Q2360"/>
  <c r="S2360" s="1"/>
  <c r="T2360" s="1"/>
  <c r="V2360" s="1"/>
  <c r="W2359"/>
  <c r="Q2359"/>
  <c r="S2359" s="1"/>
  <c r="T2359" s="1"/>
  <c r="V2359" s="1"/>
  <c r="W2358"/>
  <c r="Q2358"/>
  <c r="S2358" s="1"/>
  <c r="T2358" s="1"/>
  <c r="V2358" s="1"/>
  <c r="W2357"/>
  <c r="Q2357"/>
  <c r="S2357" s="1"/>
  <c r="T2357" s="1"/>
  <c r="V2357" s="1"/>
  <c r="W2356"/>
  <c r="Q2356"/>
  <c r="S2356" s="1"/>
  <c r="T2356" s="1"/>
  <c r="V2356" s="1"/>
  <c r="W2355"/>
  <c r="Q2355"/>
  <c r="S2355" s="1"/>
  <c r="T2355" s="1"/>
  <c r="V2355" s="1"/>
  <c r="W2354"/>
  <c r="Q2354"/>
  <c r="S2354" s="1"/>
  <c r="T2354" s="1"/>
  <c r="V2354" s="1"/>
  <c r="W2353"/>
  <c r="Q2353"/>
  <c r="S2353" s="1"/>
  <c r="T2353" s="1"/>
  <c r="V2353" s="1"/>
  <c r="W2352"/>
  <c r="Q2352"/>
  <c r="Q2384" s="1"/>
  <c r="W2351"/>
  <c r="Q2351"/>
  <c r="S2351" s="1"/>
  <c r="T2351" s="1"/>
  <c r="V2351" s="1"/>
  <c r="W2350"/>
  <c r="Q2350"/>
  <c r="Q2382" s="1"/>
  <c r="W2349"/>
  <c r="R2348"/>
  <c r="P2348"/>
  <c r="O2348"/>
  <c r="N2348"/>
  <c r="M2348"/>
  <c r="L2348"/>
  <c r="K2348"/>
  <c r="I2348"/>
  <c r="H2348"/>
  <c r="G2348"/>
  <c r="F2348"/>
  <c r="E2348"/>
  <c r="W2347"/>
  <c r="R2346"/>
  <c r="P2346"/>
  <c r="O2346"/>
  <c r="N2346"/>
  <c r="M2346"/>
  <c r="L2346"/>
  <c r="K2346"/>
  <c r="J2346"/>
  <c r="I2346"/>
  <c r="H2346"/>
  <c r="G2346"/>
  <c r="F2346"/>
  <c r="E2346"/>
  <c r="W2345"/>
  <c r="Q2345"/>
  <c r="S2345" s="1"/>
  <c r="W2344"/>
  <c r="Q2344"/>
  <c r="S2344" s="1"/>
  <c r="W2343"/>
  <c r="Q2343"/>
  <c r="S2343" s="1"/>
  <c r="W2342"/>
  <c r="Q2342"/>
  <c r="S2342" s="1"/>
  <c r="W2341"/>
  <c r="Q2341"/>
  <c r="S2341" s="1"/>
  <c r="W2340"/>
  <c r="Q2340"/>
  <c r="S2340" s="1"/>
  <c r="W2339"/>
  <c r="Q2339"/>
  <c r="S2339" s="1"/>
  <c r="W2338"/>
  <c r="Q2338"/>
  <c r="S2338" s="1"/>
  <c r="W2337"/>
  <c r="Q2337"/>
  <c r="S2337" s="1"/>
  <c r="W2336"/>
  <c r="Q2336"/>
  <c r="S2336" s="1"/>
  <c r="W2335"/>
  <c r="Q2335"/>
  <c r="S2335" s="1"/>
  <c r="W2334"/>
  <c r="Q2334"/>
  <c r="S2334" s="1"/>
  <c r="W2333"/>
  <c r="Q2333"/>
  <c r="S2333" s="1"/>
  <c r="W2332"/>
  <c r="Q2332"/>
  <c r="S2332" s="1"/>
  <c r="W2331"/>
  <c r="Q2331"/>
  <c r="S2331" s="1"/>
  <c r="W2330"/>
  <c r="Q2330"/>
  <c r="S2330" s="1"/>
  <c r="W2329"/>
  <c r="Q2329"/>
  <c r="S2329" s="1"/>
  <c r="W2328"/>
  <c r="Q2328"/>
  <c r="S2328" s="1"/>
  <c r="W2327"/>
  <c r="Q2327"/>
  <c r="S2327" s="1"/>
  <c r="W2326"/>
  <c r="Q2326"/>
  <c r="S2326" s="1"/>
  <c r="U2326" s="1"/>
  <c r="W2325"/>
  <c r="Q2325"/>
  <c r="S2325" s="1"/>
  <c r="U2325" s="1"/>
  <c r="W2324"/>
  <c r="Q2324"/>
  <c r="S2324" s="1"/>
  <c r="U2324" s="1"/>
  <c r="W2323"/>
  <c r="Q2323"/>
  <c r="S2323" s="1"/>
  <c r="U2323" s="1"/>
  <c r="W2322"/>
  <c r="Q2322"/>
  <c r="S2322" s="1"/>
  <c r="U2322" s="1"/>
  <c r="W2321"/>
  <c r="Q2321"/>
  <c r="S2321" s="1"/>
  <c r="U2321" s="1"/>
  <c r="W2320"/>
  <c r="Q2320"/>
  <c r="S2320" s="1"/>
  <c r="W2319"/>
  <c r="Q2319"/>
  <c r="S2319" s="1"/>
  <c r="U2319" s="1"/>
  <c r="W2318"/>
  <c r="Q2318"/>
  <c r="Q2346" s="1"/>
  <c r="W2317"/>
  <c r="R2316"/>
  <c r="P2316"/>
  <c r="O2316"/>
  <c r="N2316"/>
  <c r="M2316"/>
  <c r="L2316"/>
  <c r="K2316"/>
  <c r="J2316"/>
  <c r="I2316"/>
  <c r="H2316"/>
  <c r="G2316"/>
  <c r="F2316"/>
  <c r="E2316"/>
  <c r="W2315"/>
  <c r="R2314"/>
  <c r="P2314"/>
  <c r="O2314"/>
  <c r="N2314"/>
  <c r="M2314"/>
  <c r="L2314"/>
  <c r="K2314"/>
  <c r="J2314"/>
  <c r="I2314"/>
  <c r="H2314"/>
  <c r="G2314"/>
  <c r="F2314"/>
  <c r="E2314"/>
  <c r="W2313"/>
  <c r="Q2313"/>
  <c r="S2313" s="1"/>
  <c r="U2313" s="1"/>
  <c r="W2312"/>
  <c r="Q2312"/>
  <c r="S2312" s="1"/>
  <c r="U2312" s="1"/>
  <c r="W2311"/>
  <c r="Q2311"/>
  <c r="S2311" s="1"/>
  <c r="U2311" s="1"/>
  <c r="W2310"/>
  <c r="Q2310"/>
  <c r="S2310" s="1"/>
  <c r="U2310" s="1"/>
  <c r="W2309"/>
  <c r="Q2309"/>
  <c r="S2309" s="1"/>
  <c r="U2309" s="1"/>
  <c r="W2308"/>
  <c r="Q2308"/>
  <c r="S2308" s="1"/>
  <c r="U2308" s="1"/>
  <c r="W2307"/>
  <c r="Q2307"/>
  <c r="S2307" s="1"/>
  <c r="U2307" s="1"/>
  <c r="W2306"/>
  <c r="Q2306"/>
  <c r="S2306" s="1"/>
  <c r="U2306" s="1"/>
  <c r="W2305"/>
  <c r="Q2305"/>
  <c r="S2305" s="1"/>
  <c r="U2305" s="1"/>
  <c r="W2304"/>
  <c r="Q2304"/>
  <c r="S2304" s="1"/>
  <c r="U2304" s="1"/>
  <c r="W2303"/>
  <c r="Q2303"/>
  <c r="S2303" s="1"/>
  <c r="U2303" s="1"/>
  <c r="W2302"/>
  <c r="Q2302"/>
  <c r="S2302" s="1"/>
  <c r="U2302" s="1"/>
  <c r="W2301"/>
  <c r="Q2301"/>
  <c r="S2301" s="1"/>
  <c r="U2301" s="1"/>
  <c r="W2300"/>
  <c r="Q2300"/>
  <c r="S2300" s="1"/>
  <c r="U2300" s="1"/>
  <c r="W2299"/>
  <c r="Q2299"/>
  <c r="S2299" s="1"/>
  <c r="U2299" s="1"/>
  <c r="W2298"/>
  <c r="Q2298"/>
  <c r="S2298" s="1"/>
  <c r="U2298" s="1"/>
  <c r="W2297"/>
  <c r="Q2297"/>
  <c r="S2297" s="1"/>
  <c r="U2297" s="1"/>
  <c r="W2296"/>
  <c r="Q2296"/>
  <c r="S2296" s="1"/>
  <c r="U2296" s="1"/>
  <c r="W2295"/>
  <c r="Q2295"/>
  <c r="S2295" s="1"/>
  <c r="U2295" s="1"/>
  <c r="W2294"/>
  <c r="Q2294"/>
  <c r="S2294" s="1"/>
  <c r="U2294" s="1"/>
  <c r="W2293"/>
  <c r="Q2293"/>
  <c r="S2293" s="1"/>
  <c r="U2293" s="1"/>
  <c r="W2292"/>
  <c r="Q2292"/>
  <c r="S2292" s="1"/>
  <c r="U2292" s="1"/>
  <c r="W2291"/>
  <c r="Q2291"/>
  <c r="S2291" s="1"/>
  <c r="U2291" s="1"/>
  <c r="W2290"/>
  <c r="Q2290"/>
  <c r="S2290" s="1"/>
  <c r="U2290" s="1"/>
  <c r="W2289"/>
  <c r="Q2289"/>
  <c r="S2289" s="1"/>
  <c r="U2289" s="1"/>
  <c r="W2288"/>
  <c r="Q2288"/>
  <c r="S2288" s="1"/>
  <c r="U2288" s="1"/>
  <c r="W2287"/>
  <c r="Q2287"/>
  <c r="S2287" s="1"/>
  <c r="U2287" s="1"/>
  <c r="W2286"/>
  <c r="Q2286"/>
  <c r="S2286" s="1"/>
  <c r="U2286" s="1"/>
  <c r="W2285"/>
  <c r="Q2285"/>
  <c r="S2285" s="1"/>
  <c r="U2285" s="1"/>
  <c r="W2284"/>
  <c r="Q2284"/>
  <c r="S2284" s="1"/>
  <c r="U2284" s="1"/>
  <c r="W2283"/>
  <c r="Q2283"/>
  <c r="S2283" s="1"/>
  <c r="U2283" s="1"/>
  <c r="W2282"/>
  <c r="Q2282"/>
  <c r="S2282" s="1"/>
  <c r="U2282" s="1"/>
  <c r="W2281"/>
  <c r="Q2281"/>
  <c r="S2281" s="1"/>
  <c r="U2281" s="1"/>
  <c r="W2280"/>
  <c r="Q2280"/>
  <c r="S2280" s="1"/>
  <c r="U2280" s="1"/>
  <c r="W2279"/>
  <c r="Q2279"/>
  <c r="S2279" s="1"/>
  <c r="U2279" s="1"/>
  <c r="W2278"/>
  <c r="Q2278"/>
  <c r="S2278" s="1"/>
  <c r="U2278" s="1"/>
  <c r="W2277"/>
  <c r="Q2277"/>
  <c r="S2277" s="1"/>
  <c r="U2277" s="1"/>
  <c r="W2276"/>
  <c r="Q2276"/>
  <c r="S2276" s="1"/>
  <c r="U2276" s="1"/>
  <c r="W2275"/>
  <c r="Q2275"/>
  <c r="S2275" s="1"/>
  <c r="U2275" s="1"/>
  <c r="W2274"/>
  <c r="Q2274"/>
  <c r="S2274" s="1"/>
  <c r="U2274" s="1"/>
  <c r="W2273"/>
  <c r="Q2273"/>
  <c r="S2273" s="1"/>
  <c r="U2273" s="1"/>
  <c r="W2272"/>
  <c r="Q2272"/>
  <c r="S2272" s="1"/>
  <c r="U2272" s="1"/>
  <c r="W2271"/>
  <c r="Q2271"/>
  <c r="S2271" s="1"/>
  <c r="U2271" s="1"/>
  <c r="W2270"/>
  <c r="Q2270"/>
  <c r="S2270" s="1"/>
  <c r="U2270" s="1"/>
  <c r="W2269"/>
  <c r="Q2269"/>
  <c r="S2269" s="1"/>
  <c r="U2269" s="1"/>
  <c r="W2268"/>
  <c r="Q2268"/>
  <c r="Q2316" s="1"/>
  <c r="W2267"/>
  <c r="Q2267"/>
  <c r="S2267" s="1"/>
  <c r="U2267" s="1"/>
  <c r="W2266"/>
  <c r="Q2266"/>
  <c r="W2265"/>
  <c r="R2264"/>
  <c r="P2264"/>
  <c r="O2264"/>
  <c r="N2264"/>
  <c r="M2264"/>
  <c r="L2264"/>
  <c r="K2264"/>
  <c r="J2264"/>
  <c r="I2264"/>
  <c r="H2264"/>
  <c r="G2264"/>
  <c r="F2264"/>
  <c r="E2264"/>
  <c r="W2263"/>
  <c r="R2262"/>
  <c r="P2262"/>
  <c r="O2262"/>
  <c r="N2262"/>
  <c r="M2262"/>
  <c r="L2262"/>
  <c r="K2262"/>
  <c r="J2262"/>
  <c r="I2262"/>
  <c r="H2262"/>
  <c r="G2262"/>
  <c r="F2262"/>
  <c r="E2262"/>
  <c r="W2261"/>
  <c r="Q2261"/>
  <c r="S2261" s="1"/>
  <c r="U2261" s="1"/>
  <c r="W2260"/>
  <c r="Q2260"/>
  <c r="S2260" s="1"/>
  <c r="U2260" s="1"/>
  <c r="W2259"/>
  <c r="Q2259"/>
  <c r="S2259" s="1"/>
  <c r="U2259" s="1"/>
  <c r="W2258"/>
  <c r="Q2258"/>
  <c r="S2258" s="1"/>
  <c r="U2258" s="1"/>
  <c r="W2257"/>
  <c r="Q2257"/>
  <c r="S2257" s="1"/>
  <c r="U2257" s="1"/>
  <c r="W2256"/>
  <c r="Q2256"/>
  <c r="S2256" s="1"/>
  <c r="U2256" s="1"/>
  <c r="W2255"/>
  <c r="Q2255"/>
  <c r="S2255" s="1"/>
  <c r="T2255" s="1"/>
  <c r="V2255" s="1"/>
  <c r="W2254"/>
  <c r="Q2254"/>
  <c r="S2254" s="1"/>
  <c r="T2254" s="1"/>
  <c r="V2254" s="1"/>
  <c r="W2253"/>
  <c r="Q2253"/>
  <c r="S2253" s="1"/>
  <c r="T2253" s="1"/>
  <c r="V2253" s="1"/>
  <c r="W2252"/>
  <c r="Q2252"/>
  <c r="S2252" s="1"/>
  <c r="T2252" s="1"/>
  <c r="V2252" s="1"/>
  <c r="W2251"/>
  <c r="Q2251"/>
  <c r="S2251" s="1"/>
  <c r="T2251" s="1"/>
  <c r="V2251" s="1"/>
  <c r="W2250"/>
  <c r="Q2250"/>
  <c r="S2250" s="1"/>
  <c r="T2250" s="1"/>
  <c r="V2250" s="1"/>
  <c r="W2249"/>
  <c r="Q2249"/>
  <c r="S2249" s="1"/>
  <c r="W2248"/>
  <c r="Q2248"/>
  <c r="S2248" s="1"/>
  <c r="W2247"/>
  <c r="Q2247"/>
  <c r="S2247" s="1"/>
  <c r="W2246"/>
  <c r="Q2246"/>
  <c r="S2246" s="1"/>
  <c r="W2245"/>
  <c r="Q2245"/>
  <c r="S2245" s="1"/>
  <c r="W2244"/>
  <c r="Q2244"/>
  <c r="S2244" s="1"/>
  <c r="W2243"/>
  <c r="Q2243"/>
  <c r="S2243" s="1"/>
  <c r="W2242"/>
  <c r="Q2242"/>
  <c r="S2242" s="1"/>
  <c r="W2241"/>
  <c r="Q2241"/>
  <c r="S2241" s="1"/>
  <c r="W2240"/>
  <c r="Q2240"/>
  <c r="S2240" s="1"/>
  <c r="W2239"/>
  <c r="Q2239"/>
  <c r="S2239" s="1"/>
  <c r="W2238"/>
  <c r="Q2238"/>
  <c r="S2238" s="1"/>
  <c r="W2237"/>
  <c r="Q2237"/>
  <c r="S2237" s="1"/>
  <c r="W2236"/>
  <c r="Q2236"/>
  <c r="S2236" s="1"/>
  <c r="W2235"/>
  <c r="Q2235"/>
  <c r="S2235" s="1"/>
  <c r="W2234"/>
  <c r="Q2234"/>
  <c r="S2234" s="1"/>
  <c r="W2233"/>
  <c r="Q2233"/>
  <c r="S2233" s="1"/>
  <c r="W2232"/>
  <c r="Q2232"/>
  <c r="S2232" s="1"/>
  <c r="W2231"/>
  <c r="Q2231"/>
  <c r="S2231" s="1"/>
  <c r="W2230"/>
  <c r="Q2230"/>
  <c r="S2230" s="1"/>
  <c r="W2229"/>
  <c r="Q2229"/>
  <c r="S2229" s="1"/>
  <c r="W2228"/>
  <c r="Q2228"/>
  <c r="S2228" s="1"/>
  <c r="W2227"/>
  <c r="Q2227"/>
  <c r="S2227" s="1"/>
  <c r="W2226"/>
  <c r="Q2226"/>
  <c r="S2226" s="1"/>
  <c r="W2225"/>
  <c r="Q2225"/>
  <c r="S2225" s="1"/>
  <c r="W2224"/>
  <c r="Q2224"/>
  <c r="S2224" s="1"/>
  <c r="W2223"/>
  <c r="Q2223"/>
  <c r="S2223" s="1"/>
  <c r="W2222"/>
  <c r="Q2222"/>
  <c r="S2222" s="1"/>
  <c r="W2221"/>
  <c r="Q2221"/>
  <c r="S2221" s="1"/>
  <c r="W2220"/>
  <c r="Q2220"/>
  <c r="S2220" s="1"/>
  <c r="W2219"/>
  <c r="Q2219"/>
  <c r="S2219" s="1"/>
  <c r="W2218"/>
  <c r="Q2218"/>
  <c r="S2218" s="1"/>
  <c r="W2217"/>
  <c r="Q2217"/>
  <c r="S2217" s="1"/>
  <c r="W2216"/>
  <c r="Q2216"/>
  <c r="S2216" s="1"/>
  <c r="W2215"/>
  <c r="Q2215"/>
  <c r="S2215" s="1"/>
  <c r="T2215" s="1"/>
  <c r="V2215" s="1"/>
  <c r="W2214"/>
  <c r="Q2214"/>
  <c r="S2214" s="1"/>
  <c r="T2214" s="1"/>
  <c r="V2214" s="1"/>
  <c r="W2213"/>
  <c r="Q2213"/>
  <c r="S2213" s="1"/>
  <c r="T2213" s="1"/>
  <c r="V2213" s="1"/>
  <c r="W2212"/>
  <c r="Q2212"/>
  <c r="S2212" s="1"/>
  <c r="T2212" s="1"/>
  <c r="V2212" s="1"/>
  <c r="W2211"/>
  <c r="Q2211"/>
  <c r="S2211" s="1"/>
  <c r="T2211" s="1"/>
  <c r="V2211" s="1"/>
  <c r="W2210"/>
  <c r="Q2210"/>
  <c r="S2210" s="1"/>
  <c r="T2210" s="1"/>
  <c r="V2210" s="1"/>
  <c r="W2209"/>
  <c r="Q2209"/>
  <c r="S2209" s="1"/>
  <c r="T2209" s="1"/>
  <c r="V2209" s="1"/>
  <c r="W2208"/>
  <c r="Q2208"/>
  <c r="Q2264" s="1"/>
  <c r="W2207"/>
  <c r="Q2207"/>
  <c r="S2207" s="1"/>
  <c r="T2207" s="1"/>
  <c r="V2207" s="1"/>
  <c r="W2206"/>
  <c r="Q2206"/>
  <c r="W2205"/>
  <c r="R2204"/>
  <c r="P2204"/>
  <c r="O2204"/>
  <c r="N2204"/>
  <c r="M2204"/>
  <c r="L2204"/>
  <c r="K2204"/>
  <c r="J2204"/>
  <c r="I2204"/>
  <c r="H2204"/>
  <c r="G2204"/>
  <c r="F2204"/>
  <c r="E2204"/>
  <c r="W2203"/>
  <c r="R2202"/>
  <c r="P2202"/>
  <c r="O2202"/>
  <c r="N2202"/>
  <c r="M2202"/>
  <c r="L2202"/>
  <c r="K2202"/>
  <c r="J2202"/>
  <c r="I2202"/>
  <c r="H2202"/>
  <c r="G2202"/>
  <c r="F2202"/>
  <c r="E2202"/>
  <c r="W2201"/>
  <c r="Q2201"/>
  <c r="S2201" s="1"/>
  <c r="T2201" s="1"/>
  <c r="V2201" s="1"/>
  <c r="W2200"/>
  <c r="Q2200"/>
  <c r="S2200" s="1"/>
  <c r="T2200" s="1"/>
  <c r="V2200" s="1"/>
  <c r="W2199"/>
  <c r="Q2199"/>
  <c r="S2199" s="1"/>
  <c r="T2199" s="1"/>
  <c r="V2199" s="1"/>
  <c r="W2198"/>
  <c r="Q2198"/>
  <c r="S2198" s="1"/>
  <c r="T2198" s="1"/>
  <c r="V2198" s="1"/>
  <c r="W2197"/>
  <c r="Q2197"/>
  <c r="S2197" s="1"/>
  <c r="T2197" s="1"/>
  <c r="V2197" s="1"/>
  <c r="W2196"/>
  <c r="Q2196"/>
  <c r="S2196" s="1"/>
  <c r="T2196" s="1"/>
  <c r="V2196" s="1"/>
  <c r="W2195"/>
  <c r="Q2195"/>
  <c r="S2195" s="1"/>
  <c r="T2195" s="1"/>
  <c r="V2195" s="1"/>
  <c r="W2194"/>
  <c r="Q2194"/>
  <c r="S2194" s="1"/>
  <c r="T2194" s="1"/>
  <c r="V2194" s="1"/>
  <c r="W2193"/>
  <c r="Q2193"/>
  <c r="S2193" s="1"/>
  <c r="T2193" s="1"/>
  <c r="V2193" s="1"/>
  <c r="W2192"/>
  <c r="Q2192"/>
  <c r="S2192" s="1"/>
  <c r="T2192" s="1"/>
  <c r="V2192" s="1"/>
  <c r="W2191"/>
  <c r="Q2191"/>
  <c r="S2191" s="1"/>
  <c r="T2191" s="1"/>
  <c r="V2191" s="1"/>
  <c r="W2190"/>
  <c r="Q2190"/>
  <c r="S2190" s="1"/>
  <c r="T2190" s="1"/>
  <c r="V2190" s="1"/>
  <c r="W2189"/>
  <c r="Q2189"/>
  <c r="S2189" s="1"/>
  <c r="T2189" s="1"/>
  <c r="V2189" s="1"/>
  <c r="W2188"/>
  <c r="Q2188"/>
  <c r="S2188" s="1"/>
  <c r="T2188" s="1"/>
  <c r="V2188" s="1"/>
  <c r="W2187"/>
  <c r="Q2187"/>
  <c r="S2187" s="1"/>
  <c r="T2187" s="1"/>
  <c r="V2187" s="1"/>
  <c r="W2186"/>
  <c r="Q2186"/>
  <c r="S2186" s="1"/>
  <c r="T2186" s="1"/>
  <c r="V2186" s="1"/>
  <c r="W2185"/>
  <c r="Q2185"/>
  <c r="S2185" s="1"/>
  <c r="T2185" s="1"/>
  <c r="V2185" s="1"/>
  <c r="W2184"/>
  <c r="Q2184"/>
  <c r="S2184" s="1"/>
  <c r="T2184" s="1"/>
  <c r="V2184" s="1"/>
  <c r="W2183"/>
  <c r="Q2183"/>
  <c r="S2183" s="1"/>
  <c r="T2183" s="1"/>
  <c r="V2183" s="1"/>
  <c r="W2182"/>
  <c r="Q2182"/>
  <c r="S2182" s="1"/>
  <c r="T2182" s="1"/>
  <c r="V2182" s="1"/>
  <c r="W2181"/>
  <c r="Q2181"/>
  <c r="S2181" s="1"/>
  <c r="T2181" s="1"/>
  <c r="V2181" s="1"/>
  <c r="W2180"/>
  <c r="Q2180"/>
  <c r="S2180" s="1"/>
  <c r="T2180" s="1"/>
  <c r="V2180" s="1"/>
  <c r="W2179"/>
  <c r="Q2179"/>
  <c r="S2179" s="1"/>
  <c r="T2179" s="1"/>
  <c r="V2179" s="1"/>
  <c r="W2178"/>
  <c r="Q2178"/>
  <c r="S2178" s="1"/>
  <c r="T2178" s="1"/>
  <c r="V2178" s="1"/>
  <c r="W2177"/>
  <c r="Q2177"/>
  <c r="S2177" s="1"/>
  <c r="T2177" s="1"/>
  <c r="V2177" s="1"/>
  <c r="W2176"/>
  <c r="Q2176"/>
  <c r="S2176" s="1"/>
  <c r="T2176" s="1"/>
  <c r="V2176" s="1"/>
  <c r="W2175"/>
  <c r="Q2175"/>
  <c r="S2175" s="1"/>
  <c r="T2175" s="1"/>
  <c r="V2175" s="1"/>
  <c r="W2174"/>
  <c r="Q2174"/>
  <c r="S2174" s="1"/>
  <c r="T2174" s="1"/>
  <c r="V2174" s="1"/>
  <c r="W2173"/>
  <c r="Q2173"/>
  <c r="S2173" s="1"/>
  <c r="T2173" s="1"/>
  <c r="V2173" s="1"/>
  <c r="W2172"/>
  <c r="Q2172"/>
  <c r="S2172" s="1"/>
  <c r="T2172" s="1"/>
  <c r="V2172" s="1"/>
  <c r="W2171"/>
  <c r="Q2171"/>
  <c r="S2171" s="1"/>
  <c r="T2171" s="1"/>
  <c r="V2171" s="1"/>
  <c r="W2170"/>
  <c r="Q2170"/>
  <c r="S2170" s="1"/>
  <c r="T2170" s="1"/>
  <c r="V2170" s="1"/>
  <c r="W2169"/>
  <c r="Q2169"/>
  <c r="S2169" s="1"/>
  <c r="T2169" s="1"/>
  <c r="V2169" s="1"/>
  <c r="W2168"/>
  <c r="Q2168"/>
  <c r="S2168" s="1"/>
  <c r="T2168" s="1"/>
  <c r="V2168" s="1"/>
  <c r="W2167"/>
  <c r="Q2167"/>
  <c r="S2167" s="1"/>
  <c r="T2167" s="1"/>
  <c r="V2167" s="1"/>
  <c r="W2166"/>
  <c r="Q2166"/>
  <c r="S2166" s="1"/>
  <c r="T2166" s="1"/>
  <c r="V2166" s="1"/>
  <c r="W2165"/>
  <c r="Q2165"/>
  <c r="S2165" s="1"/>
  <c r="T2165" s="1"/>
  <c r="V2165" s="1"/>
  <c r="W2164"/>
  <c r="Q2164"/>
  <c r="S2164" s="1"/>
  <c r="T2164" s="1"/>
  <c r="V2164" s="1"/>
  <c r="W2163"/>
  <c r="Q2163"/>
  <c r="S2163" s="1"/>
  <c r="T2163" s="1"/>
  <c r="V2163" s="1"/>
  <c r="W2162"/>
  <c r="Q2162"/>
  <c r="S2162" s="1"/>
  <c r="T2162" s="1"/>
  <c r="V2162" s="1"/>
  <c r="W2161"/>
  <c r="Q2161"/>
  <c r="S2161" s="1"/>
  <c r="T2161" s="1"/>
  <c r="V2161" s="1"/>
  <c r="W2160"/>
  <c r="Q2160"/>
  <c r="S2160" s="1"/>
  <c r="T2160" s="1"/>
  <c r="V2160" s="1"/>
  <c r="W2159"/>
  <c r="Q2159"/>
  <c r="S2159" s="1"/>
  <c r="T2159" s="1"/>
  <c r="V2159" s="1"/>
  <c r="W2158"/>
  <c r="Q2158"/>
  <c r="S2158" s="1"/>
  <c r="T2158" s="1"/>
  <c r="V2158" s="1"/>
  <c r="W2157"/>
  <c r="Q2157"/>
  <c r="S2157" s="1"/>
  <c r="T2157" s="1"/>
  <c r="V2157" s="1"/>
  <c r="W2156"/>
  <c r="Q2156"/>
  <c r="S2156" s="1"/>
  <c r="T2156" s="1"/>
  <c r="V2156" s="1"/>
  <c r="W2155"/>
  <c r="Q2155"/>
  <c r="S2155" s="1"/>
  <c r="T2155" s="1"/>
  <c r="V2155" s="1"/>
  <c r="W2154"/>
  <c r="Q2154"/>
  <c r="S2154" s="1"/>
  <c r="T2154" s="1"/>
  <c r="V2154" s="1"/>
  <c r="W2153"/>
  <c r="Q2153"/>
  <c r="S2153" s="1"/>
  <c r="T2153" s="1"/>
  <c r="V2153" s="1"/>
  <c r="W2152"/>
  <c r="Q2152"/>
  <c r="S2152" s="1"/>
  <c r="T2152" s="1"/>
  <c r="V2152" s="1"/>
  <c r="W2151"/>
  <c r="Q2151"/>
  <c r="S2151" s="1"/>
  <c r="T2151" s="1"/>
  <c r="V2151" s="1"/>
  <c r="W2150"/>
  <c r="Q2150"/>
  <c r="S2150" s="1"/>
  <c r="T2150" s="1"/>
  <c r="V2150" s="1"/>
  <c r="W2149"/>
  <c r="Q2149"/>
  <c r="S2149" s="1"/>
  <c r="T2149" s="1"/>
  <c r="V2149" s="1"/>
  <c r="W2148"/>
  <c r="Q2148"/>
  <c r="S2148" s="1"/>
  <c r="T2148" s="1"/>
  <c r="V2148" s="1"/>
  <c r="W2147"/>
  <c r="Q2147"/>
  <c r="S2147" s="1"/>
  <c r="T2147" s="1"/>
  <c r="V2147" s="1"/>
  <c r="W2146"/>
  <c r="Q2146"/>
  <c r="S2146" s="1"/>
  <c r="T2146" s="1"/>
  <c r="V2146" s="1"/>
  <c r="W2145"/>
  <c r="Q2145"/>
  <c r="S2145" s="1"/>
  <c r="T2145" s="1"/>
  <c r="V2145" s="1"/>
  <c r="W2144"/>
  <c r="Q2144"/>
  <c r="S2144" s="1"/>
  <c r="T2144" s="1"/>
  <c r="V2144" s="1"/>
  <c r="W2143"/>
  <c r="Q2143"/>
  <c r="S2143" s="1"/>
  <c r="T2143" s="1"/>
  <c r="V2143" s="1"/>
  <c r="W2142"/>
  <c r="Q2142"/>
  <c r="S2142" s="1"/>
  <c r="T2142" s="1"/>
  <c r="V2142" s="1"/>
  <c r="W2141"/>
  <c r="Q2141"/>
  <c r="S2141" s="1"/>
  <c r="T2141" s="1"/>
  <c r="V2141" s="1"/>
  <c r="W2140"/>
  <c r="Q2140"/>
  <c r="S2140" s="1"/>
  <c r="T2140" s="1"/>
  <c r="V2140" s="1"/>
  <c r="W2139"/>
  <c r="Q2139"/>
  <c r="S2139" s="1"/>
  <c r="T2139" s="1"/>
  <c r="V2139" s="1"/>
  <c r="W2138"/>
  <c r="Q2138"/>
  <c r="S2138" s="1"/>
  <c r="T2138" s="1"/>
  <c r="V2138" s="1"/>
  <c r="W2137"/>
  <c r="Q2137"/>
  <c r="S2137" s="1"/>
  <c r="T2137" s="1"/>
  <c r="V2137" s="1"/>
  <c r="W2136"/>
  <c r="Q2136"/>
  <c r="S2136" s="1"/>
  <c r="T2136" s="1"/>
  <c r="V2136" s="1"/>
  <c r="W2135"/>
  <c r="Q2135"/>
  <c r="S2135" s="1"/>
  <c r="T2135" s="1"/>
  <c r="V2135" s="1"/>
  <c r="W2134"/>
  <c r="Q2134"/>
  <c r="S2134" s="1"/>
  <c r="T2134" s="1"/>
  <c r="V2134" s="1"/>
  <c r="W2133"/>
  <c r="Q2133"/>
  <c r="S2133" s="1"/>
  <c r="T2133" s="1"/>
  <c r="V2133" s="1"/>
  <c r="W2132"/>
  <c r="Q2132"/>
  <c r="S2132" s="1"/>
  <c r="T2132" s="1"/>
  <c r="V2132" s="1"/>
  <c r="W2131"/>
  <c r="Q2131"/>
  <c r="S2131" s="1"/>
  <c r="T2131" s="1"/>
  <c r="V2131" s="1"/>
  <c r="W2130"/>
  <c r="Q2130"/>
  <c r="S2130" s="1"/>
  <c r="T2130" s="1"/>
  <c r="V2130" s="1"/>
  <c r="W2129"/>
  <c r="Q2129"/>
  <c r="S2129" s="1"/>
  <c r="T2129" s="1"/>
  <c r="V2129" s="1"/>
  <c r="W2128"/>
  <c r="Q2128"/>
  <c r="S2128" s="1"/>
  <c r="T2128" s="1"/>
  <c r="V2128" s="1"/>
  <c r="W2127"/>
  <c r="Q2127"/>
  <c r="S2127" s="1"/>
  <c r="T2127" s="1"/>
  <c r="V2127" s="1"/>
  <c r="W2126"/>
  <c r="Q2126"/>
  <c r="S2126" s="1"/>
  <c r="W2125"/>
  <c r="Q2125"/>
  <c r="S2125" s="1"/>
  <c r="W2124"/>
  <c r="Q2124"/>
  <c r="S2124" s="1"/>
  <c r="W2123"/>
  <c r="Q2123"/>
  <c r="S2123" s="1"/>
  <c r="W2122"/>
  <c r="Q2122"/>
  <c r="S2122" s="1"/>
  <c r="W2121"/>
  <c r="Q2121"/>
  <c r="S2121" s="1"/>
  <c r="W2120"/>
  <c r="Q2120"/>
  <c r="S2120" s="1"/>
  <c r="W2119"/>
  <c r="Q2119"/>
  <c r="S2119" s="1"/>
  <c r="W2118"/>
  <c r="Q2118"/>
  <c r="S2118" s="1"/>
  <c r="W2117"/>
  <c r="Q2117"/>
  <c r="S2117" s="1"/>
  <c r="W2116"/>
  <c r="Q2116"/>
  <c r="S2116" s="1"/>
  <c r="W2115"/>
  <c r="Q2115"/>
  <c r="S2115" s="1"/>
  <c r="W2114"/>
  <c r="Q2114"/>
  <c r="S2114" s="1"/>
  <c r="W2113"/>
  <c r="Q2113"/>
  <c r="S2113" s="1"/>
  <c r="W2112"/>
  <c r="Q2112"/>
  <c r="S2112" s="1"/>
  <c r="W2111"/>
  <c r="Q2111"/>
  <c r="S2111" s="1"/>
  <c r="W2110"/>
  <c r="Q2110"/>
  <c r="S2110" s="1"/>
  <c r="W2109"/>
  <c r="Q2109"/>
  <c r="S2109" s="1"/>
  <c r="W2108"/>
  <c r="Q2108"/>
  <c r="S2108" s="1"/>
  <c r="W2107"/>
  <c r="Q2107"/>
  <c r="S2107" s="1"/>
  <c r="W2106"/>
  <c r="Q2106"/>
  <c r="S2106" s="1"/>
  <c r="W2105"/>
  <c r="Q2105"/>
  <c r="S2105" s="1"/>
  <c r="W2104"/>
  <c r="Q2104"/>
  <c r="S2104" s="1"/>
  <c r="W2103"/>
  <c r="Q2103"/>
  <c r="S2103" s="1"/>
  <c r="W2102"/>
  <c r="Q2102"/>
  <c r="S2102" s="1"/>
  <c r="W2101"/>
  <c r="Q2101"/>
  <c r="S2101" s="1"/>
  <c r="W2100"/>
  <c r="Q2100"/>
  <c r="W2099"/>
  <c r="Q2099"/>
  <c r="S2099" s="1"/>
  <c r="W2098"/>
  <c r="Q2098"/>
  <c r="W2097"/>
  <c r="R2096"/>
  <c r="P2096"/>
  <c r="O2096"/>
  <c r="N2096"/>
  <c r="M2096"/>
  <c r="L2096"/>
  <c r="K2096"/>
  <c r="J2096"/>
  <c r="I2096"/>
  <c r="H2096"/>
  <c r="G2096"/>
  <c r="F2096"/>
  <c r="E2096"/>
  <c r="W2095"/>
  <c r="R2094"/>
  <c r="P2094"/>
  <c r="O2094"/>
  <c r="N2094"/>
  <c r="M2094"/>
  <c r="L2094"/>
  <c r="K2094"/>
  <c r="J2094"/>
  <c r="I2094"/>
  <c r="H2094"/>
  <c r="G2094"/>
  <c r="F2094"/>
  <c r="E2094"/>
  <c r="W2093"/>
  <c r="Q2093"/>
  <c r="S2093" s="1"/>
  <c r="W2092"/>
  <c r="Q2092"/>
  <c r="S2092" s="1"/>
  <c r="W2091"/>
  <c r="Q2091"/>
  <c r="S2091" s="1"/>
  <c r="W2090"/>
  <c r="Q2090"/>
  <c r="S2090" s="1"/>
  <c r="W2089"/>
  <c r="Q2089"/>
  <c r="S2089" s="1"/>
  <c r="W2088"/>
  <c r="Q2088"/>
  <c r="S2088" s="1"/>
  <c r="W2087"/>
  <c r="Q2087"/>
  <c r="S2087" s="1"/>
  <c r="W2086"/>
  <c r="Q2086"/>
  <c r="S2086" s="1"/>
  <c r="W2085"/>
  <c r="Q2085"/>
  <c r="S2085" s="1"/>
  <c r="W2084"/>
  <c r="Q2084"/>
  <c r="S2084" s="1"/>
  <c r="W2083"/>
  <c r="Q2083"/>
  <c r="S2083" s="1"/>
  <c r="W2082"/>
  <c r="Q2082"/>
  <c r="S2082" s="1"/>
  <c r="W2081"/>
  <c r="Q2081"/>
  <c r="S2081" s="1"/>
  <c r="W2080"/>
  <c r="Q2080"/>
  <c r="S2080" s="1"/>
  <c r="W2079"/>
  <c r="Q2079"/>
  <c r="S2079" s="1"/>
  <c r="W2078"/>
  <c r="Q2078"/>
  <c r="S2078" s="1"/>
  <c r="W2077"/>
  <c r="Q2077"/>
  <c r="S2077" s="1"/>
  <c r="W2076"/>
  <c r="Q2076"/>
  <c r="S2076" s="1"/>
  <c r="W2075"/>
  <c r="Q2075"/>
  <c r="S2075" s="1"/>
  <c r="W2074"/>
  <c r="Q2074"/>
  <c r="S2074" s="1"/>
  <c r="W2073"/>
  <c r="Q2073"/>
  <c r="S2073" s="1"/>
  <c r="W2072"/>
  <c r="Q2072"/>
  <c r="S2072" s="1"/>
  <c r="W2071"/>
  <c r="Q2071"/>
  <c r="S2071" s="1"/>
  <c r="W2070"/>
  <c r="Q2070"/>
  <c r="S2070" s="1"/>
  <c r="W2069"/>
  <c r="Q2069"/>
  <c r="S2069" s="1"/>
  <c r="W2068"/>
  <c r="Q2068"/>
  <c r="S2068" s="1"/>
  <c r="W2067"/>
  <c r="Q2067"/>
  <c r="S2067" s="1"/>
  <c r="W2066"/>
  <c r="Q2066"/>
  <c r="S2066" s="1"/>
  <c r="W2065"/>
  <c r="Q2065"/>
  <c r="S2065" s="1"/>
  <c r="W2064"/>
  <c r="Q2064"/>
  <c r="S2064" s="1"/>
  <c r="W2063"/>
  <c r="Q2063"/>
  <c r="S2063" s="1"/>
  <c r="W2062"/>
  <c r="Q2062"/>
  <c r="S2062" s="1"/>
  <c r="W2061"/>
  <c r="Q2061"/>
  <c r="S2061" s="1"/>
  <c r="W2060"/>
  <c r="Q2060"/>
  <c r="S2060" s="1"/>
  <c r="W2059"/>
  <c r="Q2059"/>
  <c r="S2059" s="1"/>
  <c r="W2058"/>
  <c r="Q2058"/>
  <c r="S2058" s="1"/>
  <c r="W2057"/>
  <c r="Q2057"/>
  <c r="S2057" s="1"/>
  <c r="W2056"/>
  <c r="Q2056"/>
  <c r="S2056" s="1"/>
  <c r="W2055"/>
  <c r="Q2055"/>
  <c r="S2055" s="1"/>
  <c r="W2054"/>
  <c r="Q2054"/>
  <c r="S2054" s="1"/>
  <c r="W2053"/>
  <c r="Q2053"/>
  <c r="S2053" s="1"/>
  <c r="W2052"/>
  <c r="Q2052"/>
  <c r="S2052" s="1"/>
  <c r="W2051"/>
  <c r="Q2051"/>
  <c r="S2051" s="1"/>
  <c r="W2050"/>
  <c r="Q2050"/>
  <c r="S2050" s="1"/>
  <c r="W2049"/>
  <c r="Q2049"/>
  <c r="S2049" s="1"/>
  <c r="W2048"/>
  <c r="Q2048"/>
  <c r="S2048" s="1"/>
  <c r="W2047"/>
  <c r="Q2047"/>
  <c r="S2047" s="1"/>
  <c r="W2046"/>
  <c r="Q2046"/>
  <c r="S2046" s="1"/>
  <c r="W2045"/>
  <c r="Q2045"/>
  <c r="S2045" s="1"/>
  <c r="W2044"/>
  <c r="Q2044"/>
  <c r="S2044" s="1"/>
  <c r="W2043"/>
  <c r="Q2043"/>
  <c r="S2043" s="1"/>
  <c r="W2042"/>
  <c r="Q2042"/>
  <c r="S2042" s="1"/>
  <c r="W2041"/>
  <c r="Q2041"/>
  <c r="S2041" s="1"/>
  <c r="W2040"/>
  <c r="Q2040"/>
  <c r="S2040" s="1"/>
  <c r="W2039"/>
  <c r="Q2039"/>
  <c r="S2039" s="1"/>
  <c r="W2038"/>
  <c r="Q2038"/>
  <c r="S2038" s="1"/>
  <c r="W2037"/>
  <c r="Q2037"/>
  <c r="S2037" s="1"/>
  <c r="W2036"/>
  <c r="Q2036"/>
  <c r="S2036" s="1"/>
  <c r="W2035"/>
  <c r="Q2035"/>
  <c r="S2035" s="1"/>
  <c r="W2034"/>
  <c r="Q2034"/>
  <c r="S2034" s="1"/>
  <c r="W2033"/>
  <c r="Q2033"/>
  <c r="S2033" s="1"/>
  <c r="W2032"/>
  <c r="Q2032"/>
  <c r="S2032" s="1"/>
  <c r="W2031"/>
  <c r="Q2031"/>
  <c r="S2031" s="1"/>
  <c r="W2030"/>
  <c r="Q2030"/>
  <c r="S2030" s="1"/>
  <c r="W2029"/>
  <c r="Q2029"/>
  <c r="S2029" s="1"/>
  <c r="W2028"/>
  <c r="Q2028"/>
  <c r="S2028" s="1"/>
  <c r="W2027"/>
  <c r="Q2027"/>
  <c r="S2027" s="1"/>
  <c r="W2026"/>
  <c r="Q2026"/>
  <c r="S2026" s="1"/>
  <c r="W2025"/>
  <c r="Q2025"/>
  <c r="S2025" s="1"/>
  <c r="W2024"/>
  <c r="Q2024"/>
  <c r="S2024" s="1"/>
  <c r="W2023"/>
  <c r="Q2023"/>
  <c r="S2023" s="1"/>
  <c r="W2022"/>
  <c r="Q2022"/>
  <c r="S2022" s="1"/>
  <c r="W2021"/>
  <c r="Q2021"/>
  <c r="S2021" s="1"/>
  <c r="W2020"/>
  <c r="Q2020"/>
  <c r="S2020" s="1"/>
  <c r="W2019"/>
  <c r="Q2019"/>
  <c r="S2019" s="1"/>
  <c r="W2018"/>
  <c r="Q2018"/>
  <c r="S2018" s="1"/>
  <c r="W2017"/>
  <c r="Q2017"/>
  <c r="S2017" s="1"/>
  <c r="W2016"/>
  <c r="Q2016"/>
  <c r="S2016" s="1"/>
  <c r="W2015"/>
  <c r="Q2015"/>
  <c r="S2015" s="1"/>
  <c r="W2014"/>
  <c r="Q2014"/>
  <c r="S2014" s="1"/>
  <c r="U2014" s="1"/>
  <c r="W2013"/>
  <c r="Q2013"/>
  <c r="S2013" s="1"/>
  <c r="U2013" s="1"/>
  <c r="W2012"/>
  <c r="Q2012"/>
  <c r="S2012" s="1"/>
  <c r="U2012" s="1"/>
  <c r="W2011"/>
  <c r="Q2011"/>
  <c r="S2011" s="1"/>
  <c r="U2011" s="1"/>
  <c r="W2010"/>
  <c r="Q2010"/>
  <c r="S2010" s="1"/>
  <c r="U2010" s="1"/>
  <c r="W2009"/>
  <c r="Q2009"/>
  <c r="S2009" s="1"/>
  <c r="U2009" s="1"/>
  <c r="W2008"/>
  <c r="Q2008"/>
  <c r="S2008" s="1"/>
  <c r="U2008" s="1"/>
  <c r="W2007"/>
  <c r="Q2007"/>
  <c r="S2007" s="1"/>
  <c r="U2007" s="1"/>
  <c r="W2006"/>
  <c r="Q2006"/>
  <c r="S2006" s="1"/>
  <c r="U2006" s="1"/>
  <c r="W2005"/>
  <c r="Q2005"/>
  <c r="S2005" s="1"/>
  <c r="U2005" s="1"/>
  <c r="W2004"/>
  <c r="Q2004"/>
  <c r="S2004" s="1"/>
  <c r="U2004" s="1"/>
  <c r="W2003"/>
  <c r="Q2003"/>
  <c r="S2003" s="1"/>
  <c r="U2003" s="1"/>
  <c r="W2002"/>
  <c r="Q2002"/>
  <c r="W2001"/>
  <c r="R2000"/>
  <c r="P2000"/>
  <c r="O2000"/>
  <c r="N2000"/>
  <c r="M2000"/>
  <c r="L2000"/>
  <c r="K2000"/>
  <c r="J2000"/>
  <c r="I2000"/>
  <c r="H2000"/>
  <c r="G2000"/>
  <c r="F2000"/>
  <c r="E2000"/>
  <c r="W1999"/>
  <c r="R1998"/>
  <c r="P1998"/>
  <c r="O1998"/>
  <c r="N1998"/>
  <c r="M1998"/>
  <c r="L1998"/>
  <c r="K1998"/>
  <c r="J1998"/>
  <c r="I1998"/>
  <c r="H1998"/>
  <c r="G1998"/>
  <c r="F1998"/>
  <c r="E1998"/>
  <c r="W1997"/>
  <c r="Q1997"/>
  <c r="S1997" s="1"/>
  <c r="W1996"/>
  <c r="Q1996"/>
  <c r="S1996" s="1"/>
  <c r="U1996" s="1"/>
  <c r="W1995"/>
  <c r="Q1995"/>
  <c r="S1995" s="1"/>
  <c r="U1995" s="1"/>
  <c r="W1994"/>
  <c r="Q1994"/>
  <c r="S1994" s="1"/>
  <c r="U1994" s="1"/>
  <c r="W1993"/>
  <c r="Q1993"/>
  <c r="S1993" s="1"/>
  <c r="U1993" s="1"/>
  <c r="W1992"/>
  <c r="Q1992"/>
  <c r="S1992" s="1"/>
  <c r="U1992" s="1"/>
  <c r="W1991"/>
  <c r="Q1991"/>
  <c r="S1991" s="1"/>
  <c r="U1991" s="1"/>
  <c r="W1990"/>
  <c r="Q1990"/>
  <c r="S1990" s="1"/>
  <c r="U1990" s="1"/>
  <c r="W1989"/>
  <c r="Q1989"/>
  <c r="S1989" s="1"/>
  <c r="U1989" s="1"/>
  <c r="W1988"/>
  <c r="Q1988"/>
  <c r="S1988" s="1"/>
  <c r="U1988" s="1"/>
  <c r="W1987"/>
  <c r="Q1987"/>
  <c r="S1987" s="1"/>
  <c r="U1987" s="1"/>
  <c r="W1986"/>
  <c r="Q1986"/>
  <c r="S1986" s="1"/>
  <c r="U1986" s="1"/>
  <c r="W1985"/>
  <c r="Q1985"/>
  <c r="S1985" s="1"/>
  <c r="U1985" s="1"/>
  <c r="W1984"/>
  <c r="Q1984"/>
  <c r="S1984" s="1"/>
  <c r="U1984" s="1"/>
  <c r="W1983"/>
  <c r="Q1983"/>
  <c r="S1983" s="1"/>
  <c r="U1983" s="1"/>
  <c r="W1982"/>
  <c r="Q1982"/>
  <c r="S1982" s="1"/>
  <c r="U1982" s="1"/>
  <c r="W1981"/>
  <c r="Q1981"/>
  <c r="S1981" s="1"/>
  <c r="U1981" s="1"/>
  <c r="W1980"/>
  <c r="Q1980"/>
  <c r="S1980" s="1"/>
  <c r="U1980" s="1"/>
  <c r="W1979"/>
  <c r="Q1979"/>
  <c r="S1979" s="1"/>
  <c r="U1979" s="1"/>
  <c r="W1978"/>
  <c r="Q1978"/>
  <c r="S1978" s="1"/>
  <c r="U1978" s="1"/>
  <c r="W1977"/>
  <c r="Q1977"/>
  <c r="S1977" s="1"/>
  <c r="U1977" s="1"/>
  <c r="W1976"/>
  <c r="Q1976"/>
  <c r="S1976" s="1"/>
  <c r="U1976" s="1"/>
  <c r="W1975"/>
  <c r="Q1975"/>
  <c r="S1975" s="1"/>
  <c r="U1975" s="1"/>
  <c r="W1974"/>
  <c r="Q1974"/>
  <c r="S1974" s="1"/>
  <c r="U1974" s="1"/>
  <c r="W1973"/>
  <c r="Q1973"/>
  <c r="S1973" s="1"/>
  <c r="U1973" s="1"/>
  <c r="W1972"/>
  <c r="Q1972"/>
  <c r="S1972" s="1"/>
  <c r="U1972" s="1"/>
  <c r="W1971"/>
  <c r="Q1971"/>
  <c r="S1971" s="1"/>
  <c r="U1971" s="1"/>
  <c r="W1970"/>
  <c r="Q1970"/>
  <c r="S1970" s="1"/>
  <c r="U1970" s="1"/>
  <c r="W1969"/>
  <c r="Q1969"/>
  <c r="S1969" s="1"/>
  <c r="U1969" s="1"/>
  <c r="W1968"/>
  <c r="Q1968"/>
  <c r="S1968" s="1"/>
  <c r="U1968" s="1"/>
  <c r="W1967"/>
  <c r="Q1967"/>
  <c r="S1967" s="1"/>
  <c r="U1967" s="1"/>
  <c r="W1966"/>
  <c r="Q1966"/>
  <c r="S1966" s="1"/>
  <c r="U1966" s="1"/>
  <c r="W1965"/>
  <c r="Q1965"/>
  <c r="S1965" s="1"/>
  <c r="U1965" s="1"/>
  <c r="W1964"/>
  <c r="Q1964"/>
  <c r="S1964" s="1"/>
  <c r="U1964" s="1"/>
  <c r="W1963"/>
  <c r="Q1963"/>
  <c r="S1963" s="1"/>
  <c r="U1963" s="1"/>
  <c r="W1962"/>
  <c r="Q1962"/>
  <c r="S1962" s="1"/>
  <c r="U1962" s="1"/>
  <c r="W1961"/>
  <c r="Q1961"/>
  <c r="S1961" s="1"/>
  <c r="U1961" s="1"/>
  <c r="W1960"/>
  <c r="Q1960"/>
  <c r="S1960" s="1"/>
  <c r="U1960" s="1"/>
  <c r="W1959"/>
  <c r="Q1959"/>
  <c r="S1959" s="1"/>
  <c r="U1959" s="1"/>
  <c r="W1958"/>
  <c r="Q1958"/>
  <c r="S1958" s="1"/>
  <c r="U1958" s="1"/>
  <c r="W1957"/>
  <c r="Q1957"/>
  <c r="S1957" s="1"/>
  <c r="U1957" s="1"/>
  <c r="W1956"/>
  <c r="Q1956"/>
  <c r="S1956" s="1"/>
  <c r="U1956" s="1"/>
  <c r="W1955"/>
  <c r="Q1955"/>
  <c r="S1955" s="1"/>
  <c r="U1955" s="1"/>
  <c r="W1954"/>
  <c r="Q1954"/>
  <c r="S1954" s="1"/>
  <c r="U1954" s="1"/>
  <c r="W1953"/>
  <c r="Q1953"/>
  <c r="S1953" s="1"/>
  <c r="U1953" s="1"/>
  <c r="W1952"/>
  <c r="Q1952"/>
  <c r="S1952" s="1"/>
  <c r="U1952" s="1"/>
  <c r="W1951"/>
  <c r="Q1951"/>
  <c r="S1951" s="1"/>
  <c r="U1951" s="1"/>
  <c r="W1950"/>
  <c r="Q1950"/>
  <c r="S1950" s="1"/>
  <c r="U1950" s="1"/>
  <c r="W1949"/>
  <c r="Q1949"/>
  <c r="S1949" s="1"/>
  <c r="U1949" s="1"/>
  <c r="W1948"/>
  <c r="Q1948"/>
  <c r="S1948" s="1"/>
  <c r="U1948" s="1"/>
  <c r="W1947"/>
  <c r="Q1947"/>
  <c r="S1947" s="1"/>
  <c r="U1947" s="1"/>
  <c r="W1946"/>
  <c r="Q1946"/>
  <c r="S1946" s="1"/>
  <c r="U1946" s="1"/>
  <c r="W1945"/>
  <c r="Q1945"/>
  <c r="S1945" s="1"/>
  <c r="U1945" s="1"/>
  <c r="W1944"/>
  <c r="Q1944"/>
  <c r="S1944" s="1"/>
  <c r="U1944" s="1"/>
  <c r="W1943"/>
  <c r="Q1943"/>
  <c r="S1943" s="1"/>
  <c r="U1943" s="1"/>
  <c r="W1942"/>
  <c r="Q1942"/>
  <c r="S1942" s="1"/>
  <c r="U1942" s="1"/>
  <c r="W1941"/>
  <c r="Q1941"/>
  <c r="S1941" s="1"/>
  <c r="U1941" s="1"/>
  <c r="W1940"/>
  <c r="Q1940"/>
  <c r="S1940" s="1"/>
  <c r="U1940" s="1"/>
  <c r="W1939"/>
  <c r="Q1939"/>
  <c r="S1939" s="1"/>
  <c r="U1939" s="1"/>
  <c r="W1938"/>
  <c r="Q1938"/>
  <c r="S1938" s="1"/>
  <c r="U1938" s="1"/>
  <c r="W1937"/>
  <c r="Q1937"/>
  <c r="S1937" s="1"/>
  <c r="U1937" s="1"/>
  <c r="W1936"/>
  <c r="Q1936"/>
  <c r="S1936" s="1"/>
  <c r="U1936" s="1"/>
  <c r="W1935"/>
  <c r="Q1935"/>
  <c r="S1935" s="1"/>
  <c r="U1935" s="1"/>
  <c r="W1934"/>
  <c r="Q1934"/>
  <c r="S1934" s="1"/>
  <c r="U1934" s="1"/>
  <c r="W1933"/>
  <c r="Q1933"/>
  <c r="S1933" s="1"/>
  <c r="U1933" s="1"/>
  <c r="W1932"/>
  <c r="Q1932"/>
  <c r="S1932" s="1"/>
  <c r="U1932" s="1"/>
  <c r="W1931"/>
  <c r="Q1931"/>
  <c r="S1931" s="1"/>
  <c r="U1931" s="1"/>
  <c r="W1930"/>
  <c r="Q1930"/>
  <c r="S1930" s="1"/>
  <c r="U1930" s="1"/>
  <c r="W1929"/>
  <c r="Q1929"/>
  <c r="S1929" s="1"/>
  <c r="U1929" s="1"/>
  <c r="W1928"/>
  <c r="Q1928"/>
  <c r="S1928" s="1"/>
  <c r="U1928" s="1"/>
  <c r="W1927"/>
  <c r="Q1927"/>
  <c r="S1927" s="1"/>
  <c r="U1927" s="1"/>
  <c r="W1926"/>
  <c r="Q1926"/>
  <c r="S1926" s="1"/>
  <c r="U1926" s="1"/>
  <c r="W1925"/>
  <c r="Q1925"/>
  <c r="S1925" s="1"/>
  <c r="U1925" s="1"/>
  <c r="W1924"/>
  <c r="Q1924"/>
  <c r="S1924" s="1"/>
  <c r="U1924" s="1"/>
  <c r="W1923"/>
  <c r="Q1923"/>
  <c r="S1923" s="1"/>
  <c r="U1923" s="1"/>
  <c r="W1922"/>
  <c r="Q1922"/>
  <c r="S1922" s="1"/>
  <c r="U1922" s="1"/>
  <c r="W1921"/>
  <c r="Q1921"/>
  <c r="S1921" s="1"/>
  <c r="U1921" s="1"/>
  <c r="W1920"/>
  <c r="Q1920"/>
  <c r="S1920" s="1"/>
  <c r="U1920" s="1"/>
  <c r="W1919"/>
  <c r="Q1919"/>
  <c r="S1919" s="1"/>
  <c r="U1919" s="1"/>
  <c r="W1918"/>
  <c r="Q1918"/>
  <c r="S1918" s="1"/>
  <c r="U1918" s="1"/>
  <c r="W1917"/>
  <c r="Q1917"/>
  <c r="S1917" s="1"/>
  <c r="U1917" s="1"/>
  <c r="W1916"/>
  <c r="Q1916"/>
  <c r="S1916" s="1"/>
  <c r="U1916" s="1"/>
  <c r="W1915"/>
  <c r="Q1915"/>
  <c r="S1915" s="1"/>
  <c r="U1915" s="1"/>
  <c r="W1914"/>
  <c r="Q1914"/>
  <c r="S1914" s="1"/>
  <c r="U1914" s="1"/>
  <c r="W1913"/>
  <c r="Q1913"/>
  <c r="S1913" s="1"/>
  <c r="U1913" s="1"/>
  <c r="W1912"/>
  <c r="Q1912"/>
  <c r="S1912" s="1"/>
  <c r="U1912" s="1"/>
  <c r="W1911"/>
  <c r="Q1911"/>
  <c r="S1911" s="1"/>
  <c r="U1911" s="1"/>
  <c r="W1910"/>
  <c r="Q1910"/>
  <c r="S1910" s="1"/>
  <c r="U1910" s="1"/>
  <c r="W1909"/>
  <c r="Q1909"/>
  <c r="S1909" s="1"/>
  <c r="U1909" s="1"/>
  <c r="W1908"/>
  <c r="Q1908"/>
  <c r="S1908" s="1"/>
  <c r="U1908" s="1"/>
  <c r="W1907"/>
  <c r="Q1907"/>
  <c r="S1907" s="1"/>
  <c r="U1907" s="1"/>
  <c r="W1906"/>
  <c r="Q1906"/>
  <c r="S1906" s="1"/>
  <c r="U1906" s="1"/>
  <c r="W1905"/>
  <c r="Q1905"/>
  <c r="S1905" s="1"/>
  <c r="U1905" s="1"/>
  <c r="W1904"/>
  <c r="Q1904"/>
  <c r="S1904" s="1"/>
  <c r="U1904" s="1"/>
  <c r="W1903"/>
  <c r="Q1903"/>
  <c r="S1903" s="1"/>
  <c r="U1903" s="1"/>
  <c r="W1902"/>
  <c r="Q1902"/>
  <c r="S1902" s="1"/>
  <c r="U1902" s="1"/>
  <c r="W1901"/>
  <c r="Q1901"/>
  <c r="S1901" s="1"/>
  <c r="U1901" s="1"/>
  <c r="W1900"/>
  <c r="Q1900"/>
  <c r="S1900" s="1"/>
  <c r="U1900" s="1"/>
  <c r="W1899"/>
  <c r="Q1899"/>
  <c r="S1899" s="1"/>
  <c r="U1899" s="1"/>
  <c r="W1898"/>
  <c r="Q1898"/>
  <c r="S1898" s="1"/>
  <c r="U1898" s="1"/>
  <c r="W1897"/>
  <c r="Q1897"/>
  <c r="S1897" s="1"/>
  <c r="U1897" s="1"/>
  <c r="W1896"/>
  <c r="Q1896"/>
  <c r="S1896" s="1"/>
  <c r="U1896" s="1"/>
  <c r="W1895"/>
  <c r="Q1895"/>
  <c r="S1895" s="1"/>
  <c r="U1895" s="1"/>
  <c r="W1894"/>
  <c r="Q1894"/>
  <c r="S1894" s="1"/>
  <c r="U1894" s="1"/>
  <c r="W1893"/>
  <c r="Q1893"/>
  <c r="S1893" s="1"/>
  <c r="U1893" s="1"/>
  <c r="W1892"/>
  <c r="Q1892"/>
  <c r="S1892" s="1"/>
  <c r="U1892" s="1"/>
  <c r="W1891"/>
  <c r="Q1891"/>
  <c r="S1891" s="1"/>
  <c r="U1891" s="1"/>
  <c r="W1890"/>
  <c r="Q1890"/>
  <c r="S1890" s="1"/>
  <c r="U1890" s="1"/>
  <c r="W1889"/>
  <c r="Q1889"/>
  <c r="S1889" s="1"/>
  <c r="U1889" s="1"/>
  <c r="W1888"/>
  <c r="Q1888"/>
  <c r="S1888" s="1"/>
  <c r="U1888" s="1"/>
  <c r="W1887"/>
  <c r="Q1887"/>
  <c r="S1887" s="1"/>
  <c r="W1886"/>
  <c r="Q1886"/>
  <c r="S1886" s="1"/>
  <c r="W1885"/>
  <c r="Q1885"/>
  <c r="S1885" s="1"/>
  <c r="W1884"/>
  <c r="Q1884"/>
  <c r="S1884" s="1"/>
  <c r="W1883"/>
  <c r="Q1883"/>
  <c r="S1883" s="1"/>
  <c r="W1882"/>
  <c r="Q1882"/>
  <c r="S1882" s="1"/>
  <c r="W1881"/>
  <c r="Q1881"/>
  <c r="S1881" s="1"/>
  <c r="W1880"/>
  <c r="Q1880"/>
  <c r="S1880" s="1"/>
  <c r="W1879"/>
  <c r="Q1879"/>
  <c r="S1879" s="1"/>
  <c r="W1878"/>
  <c r="Q1878"/>
  <c r="S1878" s="1"/>
  <c r="W1877"/>
  <c r="Q1877"/>
  <c r="S1877" s="1"/>
  <c r="W1876"/>
  <c r="Q1876"/>
  <c r="S1876" s="1"/>
  <c r="W1875"/>
  <c r="Q1875"/>
  <c r="S1875" s="1"/>
  <c r="W1874"/>
  <c r="Q1874"/>
  <c r="S1874" s="1"/>
  <c r="W1873"/>
  <c r="Q1873"/>
  <c r="S1873" s="1"/>
  <c r="W1872"/>
  <c r="Q1872"/>
  <c r="S1872" s="1"/>
  <c r="W1871"/>
  <c r="Q1871"/>
  <c r="S1871" s="1"/>
  <c r="W1870"/>
  <c r="Q1870"/>
  <c r="S1870" s="1"/>
  <c r="T1870" s="1"/>
  <c r="V1870" s="1"/>
  <c r="W1869"/>
  <c r="Q1869"/>
  <c r="S1869" s="1"/>
  <c r="T1869" s="1"/>
  <c r="V1869" s="1"/>
  <c r="W1868"/>
  <c r="Q1868"/>
  <c r="S1868" s="1"/>
  <c r="T1868" s="1"/>
  <c r="V1868" s="1"/>
  <c r="W1867"/>
  <c r="Q1867"/>
  <c r="S1867" s="1"/>
  <c r="T1867" s="1"/>
  <c r="V1867" s="1"/>
  <c r="W1866"/>
  <c r="Q1866"/>
  <c r="S1866" s="1"/>
  <c r="T1866" s="1"/>
  <c r="V1866" s="1"/>
  <c r="W1865"/>
  <c r="R1864"/>
  <c r="P1864"/>
  <c r="O1864"/>
  <c r="N1864"/>
  <c r="M1864"/>
  <c r="L1864"/>
  <c r="K1864"/>
  <c r="J1864"/>
  <c r="I1864"/>
  <c r="H1864"/>
  <c r="G1864"/>
  <c r="F1864"/>
  <c r="E1864"/>
  <c r="W1863"/>
  <c r="R1862"/>
  <c r="P1862"/>
  <c r="O1862"/>
  <c r="N1862"/>
  <c r="M1862"/>
  <c r="L1862"/>
  <c r="K1862"/>
  <c r="J1862"/>
  <c r="I1862"/>
  <c r="H1862"/>
  <c r="G1862"/>
  <c r="F1862"/>
  <c r="E1862"/>
  <c r="W1861"/>
  <c r="Q1861"/>
  <c r="S1861" s="1"/>
  <c r="T1861" s="1"/>
  <c r="V1861" s="1"/>
  <c r="W1860"/>
  <c r="Q1860"/>
  <c r="S1860" s="1"/>
  <c r="T1860" s="1"/>
  <c r="V1860" s="1"/>
  <c r="W1859"/>
  <c r="Q1859"/>
  <c r="S1859" s="1"/>
  <c r="T1859" s="1"/>
  <c r="V1859" s="1"/>
  <c r="W1858"/>
  <c r="Q1858"/>
  <c r="S1858" s="1"/>
  <c r="T1858" s="1"/>
  <c r="V1858" s="1"/>
  <c r="W1857"/>
  <c r="Q1857"/>
  <c r="S1857" s="1"/>
  <c r="T1857" s="1"/>
  <c r="V1857" s="1"/>
  <c r="W1856"/>
  <c r="Q1856"/>
  <c r="S1856" s="1"/>
  <c r="T1856" s="1"/>
  <c r="V1856" s="1"/>
  <c r="W1855"/>
  <c r="Q1855"/>
  <c r="S1855" s="1"/>
  <c r="T1855" s="1"/>
  <c r="V1855" s="1"/>
  <c r="W1854"/>
  <c r="Q1854"/>
  <c r="S1854" s="1"/>
  <c r="T1854" s="1"/>
  <c r="V1854" s="1"/>
  <c r="W1853"/>
  <c r="Q1853"/>
  <c r="S1853" s="1"/>
  <c r="T1853" s="1"/>
  <c r="V1853" s="1"/>
  <c r="W1852"/>
  <c r="Q1852"/>
  <c r="S1852" s="1"/>
  <c r="T1852" s="1"/>
  <c r="V1852" s="1"/>
  <c r="W1851"/>
  <c r="Q1851"/>
  <c r="S1851" s="1"/>
  <c r="T1851" s="1"/>
  <c r="V1851" s="1"/>
  <c r="W1850"/>
  <c r="Q1850"/>
  <c r="S1850" s="1"/>
  <c r="T1850" s="1"/>
  <c r="V1850" s="1"/>
  <c r="W1849"/>
  <c r="Q1849"/>
  <c r="S1849" s="1"/>
  <c r="T1849" s="1"/>
  <c r="V1849" s="1"/>
  <c r="W1848"/>
  <c r="Q1848"/>
  <c r="S1848" s="1"/>
  <c r="T1848" s="1"/>
  <c r="V1848" s="1"/>
  <c r="W1847"/>
  <c r="Q1847"/>
  <c r="S1847" s="1"/>
  <c r="T1847" s="1"/>
  <c r="V1847" s="1"/>
  <c r="W1846"/>
  <c r="Q1846"/>
  <c r="S1846" s="1"/>
  <c r="T1846" s="1"/>
  <c r="V1846" s="1"/>
  <c r="W1845"/>
  <c r="Q1845"/>
  <c r="S1845" s="1"/>
  <c r="T1845" s="1"/>
  <c r="V1845" s="1"/>
  <c r="W1844"/>
  <c r="Q1844"/>
  <c r="S1844" s="1"/>
  <c r="T1844" s="1"/>
  <c r="V1844" s="1"/>
  <c r="W1843"/>
  <c r="Q1843"/>
  <c r="S1843" s="1"/>
  <c r="T1843" s="1"/>
  <c r="V1843" s="1"/>
  <c r="W1842"/>
  <c r="Q1842"/>
  <c r="S1842" s="1"/>
  <c r="T1842" s="1"/>
  <c r="V1842" s="1"/>
  <c r="W1841"/>
  <c r="Q1841"/>
  <c r="S1841" s="1"/>
  <c r="T1841" s="1"/>
  <c r="V1841" s="1"/>
  <c r="W1840"/>
  <c r="Q1840"/>
  <c r="W1839"/>
  <c r="Q1839"/>
  <c r="S1839" s="1"/>
  <c r="T1839" s="1"/>
  <c r="V1839" s="1"/>
  <c r="W1838"/>
  <c r="Q1838"/>
  <c r="W1837"/>
  <c r="E1837"/>
  <c r="R1836"/>
  <c r="P1836"/>
  <c r="O1836"/>
  <c r="N1836"/>
  <c r="M1836"/>
  <c r="L1836"/>
  <c r="K1836"/>
  <c r="J1836"/>
  <c r="I1836"/>
  <c r="H1836"/>
  <c r="G1836"/>
  <c r="F1836"/>
  <c r="E1836"/>
  <c r="W1835"/>
  <c r="E1835"/>
  <c r="R1834"/>
  <c r="P1834"/>
  <c r="O1834"/>
  <c r="N1834"/>
  <c r="M1834"/>
  <c r="L1834"/>
  <c r="K1834"/>
  <c r="J1834"/>
  <c r="I1834"/>
  <c r="H1834"/>
  <c r="G1834"/>
  <c r="F1834"/>
  <c r="E1834"/>
  <c r="W1833"/>
  <c r="Q1833"/>
  <c r="S1833" s="1"/>
  <c r="T1833" s="1"/>
  <c r="V1833" s="1"/>
  <c r="W1832"/>
  <c r="Q1832"/>
  <c r="S1832" s="1"/>
  <c r="T1832" s="1"/>
  <c r="W1831"/>
  <c r="Q1831"/>
  <c r="S1831" s="1"/>
  <c r="T1831" s="1"/>
  <c r="V1831" s="1"/>
  <c r="W1830"/>
  <c r="Q1830"/>
  <c r="S1830" s="1"/>
  <c r="W1829"/>
  <c r="Q1829"/>
  <c r="S1829" s="1"/>
  <c r="T1829" s="1"/>
  <c r="V1829" s="1"/>
  <c r="W1828"/>
  <c r="Q1828"/>
  <c r="S1828" s="1"/>
  <c r="T1828" s="1"/>
  <c r="V1828" s="1"/>
  <c r="W1827"/>
  <c r="Q1827"/>
  <c r="S1827" s="1"/>
  <c r="T1827" s="1"/>
  <c r="V1827" s="1"/>
  <c r="W1826"/>
  <c r="Q1826"/>
  <c r="S1826" s="1"/>
  <c r="T1826" s="1"/>
  <c r="V1826" s="1"/>
  <c r="W1825"/>
  <c r="Q1825"/>
  <c r="S1825" s="1"/>
  <c r="T1825" s="1"/>
  <c r="V1825" s="1"/>
  <c r="W1824"/>
  <c r="Q1824"/>
  <c r="S1824" s="1"/>
  <c r="T1824" s="1"/>
  <c r="V1824" s="1"/>
  <c r="W1823"/>
  <c r="Q1823"/>
  <c r="S1823" s="1"/>
  <c r="T1823" s="1"/>
  <c r="V1823" s="1"/>
  <c r="W1822"/>
  <c r="Q1822"/>
  <c r="S1822" s="1"/>
  <c r="T1822" s="1"/>
  <c r="V1822" s="1"/>
  <c r="W1821"/>
  <c r="Q1821"/>
  <c r="S1821" s="1"/>
  <c r="T1821" s="1"/>
  <c r="V1821" s="1"/>
  <c r="W1820"/>
  <c r="Q1820"/>
  <c r="S1820" s="1"/>
  <c r="T1820" s="1"/>
  <c r="V1820" s="1"/>
  <c r="W1819"/>
  <c r="Q1819"/>
  <c r="S1819" s="1"/>
  <c r="T1819" s="1"/>
  <c r="V1819" s="1"/>
  <c r="W1818"/>
  <c r="Q1818"/>
  <c r="S1818" s="1"/>
  <c r="T1818" s="1"/>
  <c r="V1818" s="1"/>
  <c r="W1817"/>
  <c r="Q1817"/>
  <c r="S1817" s="1"/>
  <c r="T1817" s="1"/>
  <c r="V1817" s="1"/>
  <c r="W1816"/>
  <c r="Q1816"/>
  <c r="S1816" s="1"/>
  <c r="T1816" s="1"/>
  <c r="V1816" s="1"/>
  <c r="W1815"/>
  <c r="Q1815"/>
  <c r="S1815" s="1"/>
  <c r="T1815" s="1"/>
  <c r="V1815" s="1"/>
  <c r="W1814"/>
  <c r="Q1814"/>
  <c r="S1814" s="1"/>
  <c r="T1814" s="1"/>
  <c r="V1814" s="1"/>
  <c r="W1813"/>
  <c r="Q1813"/>
  <c r="S1813" s="1"/>
  <c r="T1813" s="1"/>
  <c r="V1813" s="1"/>
  <c r="W1812"/>
  <c r="Q1812"/>
  <c r="S1812" s="1"/>
  <c r="T1812" s="1"/>
  <c r="V1812" s="1"/>
  <c r="W1811"/>
  <c r="Q1811"/>
  <c r="S1811" s="1"/>
  <c r="T1811" s="1"/>
  <c r="V1811" s="1"/>
  <c r="W1810"/>
  <c r="Q1810"/>
  <c r="S1810" s="1"/>
  <c r="T1810" s="1"/>
  <c r="V1810" s="1"/>
  <c r="W1809"/>
  <c r="Q1809"/>
  <c r="S1809" s="1"/>
  <c r="T1809" s="1"/>
  <c r="V1809" s="1"/>
  <c r="W1808"/>
  <c r="Q1808"/>
  <c r="S1808" s="1"/>
  <c r="T1808" s="1"/>
  <c r="V1808" s="1"/>
  <c r="W1807"/>
  <c r="Q1807"/>
  <c r="S1807" s="1"/>
  <c r="T1807" s="1"/>
  <c r="V1807" s="1"/>
  <c r="W1806"/>
  <c r="Q1806"/>
  <c r="S1806" s="1"/>
  <c r="T1806" s="1"/>
  <c r="V1806" s="1"/>
  <c r="W1805"/>
  <c r="Q1805"/>
  <c r="S1805" s="1"/>
  <c r="T1805" s="1"/>
  <c r="V1805" s="1"/>
  <c r="W1804"/>
  <c r="Q1804"/>
  <c r="S1804" s="1"/>
  <c r="T1804" s="1"/>
  <c r="V1804" s="1"/>
  <c r="W1803"/>
  <c r="Q1803"/>
  <c r="S1803" s="1"/>
  <c r="T1803" s="1"/>
  <c r="V1803" s="1"/>
  <c r="W1802"/>
  <c r="Q1802"/>
  <c r="S1802" s="1"/>
  <c r="T1802" s="1"/>
  <c r="V1802" s="1"/>
  <c r="W1801"/>
  <c r="Q1801"/>
  <c r="S1801" s="1"/>
  <c r="T1801" s="1"/>
  <c r="V1801" s="1"/>
  <c r="W1800"/>
  <c r="Q1800"/>
  <c r="S1800" s="1"/>
  <c r="T1800" s="1"/>
  <c r="V1800" s="1"/>
  <c r="W1799"/>
  <c r="Q1799"/>
  <c r="S1799" s="1"/>
  <c r="T1799" s="1"/>
  <c r="V1799" s="1"/>
  <c r="W1798"/>
  <c r="Q1798"/>
  <c r="S1798" s="1"/>
  <c r="T1798" s="1"/>
  <c r="V1798" s="1"/>
  <c r="W1797"/>
  <c r="Q1797"/>
  <c r="S1797" s="1"/>
  <c r="T1797" s="1"/>
  <c r="V1797" s="1"/>
  <c r="W1796"/>
  <c r="Q1796"/>
  <c r="S1796" s="1"/>
  <c r="T1796" s="1"/>
  <c r="V1796" s="1"/>
  <c r="W1795"/>
  <c r="Q1795"/>
  <c r="S1795" s="1"/>
  <c r="T1795" s="1"/>
  <c r="V1795" s="1"/>
  <c r="W1794"/>
  <c r="Q1794"/>
  <c r="S1794" s="1"/>
  <c r="T1794" s="1"/>
  <c r="V1794" s="1"/>
  <c r="W1793"/>
  <c r="Q1793"/>
  <c r="S1793" s="1"/>
  <c r="T1793" s="1"/>
  <c r="V1793" s="1"/>
  <c r="W1792"/>
  <c r="Q1792"/>
  <c r="S1792" s="1"/>
  <c r="T1792" s="1"/>
  <c r="V1792" s="1"/>
  <c r="W1791"/>
  <c r="Q1791"/>
  <c r="S1791" s="1"/>
  <c r="T1791" s="1"/>
  <c r="V1791" s="1"/>
  <c r="W1790"/>
  <c r="Q1790"/>
  <c r="S1790" s="1"/>
  <c r="T1790" s="1"/>
  <c r="V1790" s="1"/>
  <c r="W1789"/>
  <c r="Q1789"/>
  <c r="S1789" s="1"/>
  <c r="T1789" s="1"/>
  <c r="V1789" s="1"/>
  <c r="W1788"/>
  <c r="Q1788"/>
  <c r="S1788" s="1"/>
  <c r="T1788" s="1"/>
  <c r="V1788" s="1"/>
  <c r="W1787"/>
  <c r="Q1787"/>
  <c r="S1787" s="1"/>
  <c r="T1787" s="1"/>
  <c r="V1787" s="1"/>
  <c r="W1786"/>
  <c r="Q1786"/>
  <c r="S1786" s="1"/>
  <c r="T1786" s="1"/>
  <c r="V1786" s="1"/>
  <c r="W1785"/>
  <c r="Q1785"/>
  <c r="S1785" s="1"/>
  <c r="T1785" s="1"/>
  <c r="V1785" s="1"/>
  <c r="W1784"/>
  <c r="Q1784"/>
  <c r="S1784" s="1"/>
  <c r="T1784" s="1"/>
  <c r="V1784" s="1"/>
  <c r="W1783"/>
  <c r="Q1783"/>
  <c r="S1783" s="1"/>
  <c r="T1783" s="1"/>
  <c r="V1783" s="1"/>
  <c r="W1782"/>
  <c r="Q1782"/>
  <c r="S1782" s="1"/>
  <c r="T1782" s="1"/>
  <c r="V1782" s="1"/>
  <c r="W1781"/>
  <c r="Q1781"/>
  <c r="S1781" s="1"/>
  <c r="T1781" s="1"/>
  <c r="V1781" s="1"/>
  <c r="W1780"/>
  <c r="Q1780"/>
  <c r="S1780" s="1"/>
  <c r="T1780" s="1"/>
  <c r="V1780" s="1"/>
  <c r="W1779"/>
  <c r="Q1779"/>
  <c r="S1779" s="1"/>
  <c r="T1779" s="1"/>
  <c r="V1779" s="1"/>
  <c r="W1778"/>
  <c r="Q1778"/>
  <c r="S1778" s="1"/>
  <c r="T1778" s="1"/>
  <c r="V1778" s="1"/>
  <c r="W1777"/>
  <c r="Q1777"/>
  <c r="S1777" s="1"/>
  <c r="T1777" s="1"/>
  <c r="V1777" s="1"/>
  <c r="W1776"/>
  <c r="Q1776"/>
  <c r="S1776" s="1"/>
  <c r="T1776" s="1"/>
  <c r="V1776" s="1"/>
  <c r="W1775"/>
  <c r="Q1775"/>
  <c r="S1775" s="1"/>
  <c r="T1775" s="1"/>
  <c r="V1775" s="1"/>
  <c r="W1774"/>
  <c r="Q1774"/>
  <c r="S1774" s="1"/>
  <c r="T1774" s="1"/>
  <c r="V1774" s="1"/>
  <c r="W1773"/>
  <c r="Q1773"/>
  <c r="S1773" s="1"/>
  <c r="T1773" s="1"/>
  <c r="V1773" s="1"/>
  <c r="W1772"/>
  <c r="Q1772"/>
  <c r="S1772" s="1"/>
  <c r="T1772" s="1"/>
  <c r="V1772" s="1"/>
  <c r="W1771"/>
  <c r="Q1771"/>
  <c r="S1771" s="1"/>
  <c r="T1771" s="1"/>
  <c r="V1771" s="1"/>
  <c r="W1770"/>
  <c r="Q1770"/>
  <c r="S1770" s="1"/>
  <c r="T1770" s="1"/>
  <c r="V1770" s="1"/>
  <c r="W1769"/>
  <c r="Q1769"/>
  <c r="S1769" s="1"/>
  <c r="T1769" s="1"/>
  <c r="V1769" s="1"/>
  <c r="W1768"/>
  <c r="Q1768"/>
  <c r="S1768" s="1"/>
  <c r="T1768" s="1"/>
  <c r="V1768" s="1"/>
  <c r="W1767"/>
  <c r="Q1767"/>
  <c r="S1767" s="1"/>
  <c r="T1767" s="1"/>
  <c r="V1767" s="1"/>
  <c r="W1766"/>
  <c r="Q1766"/>
  <c r="S1766" s="1"/>
  <c r="T1766" s="1"/>
  <c r="V1766" s="1"/>
  <c r="W1765"/>
  <c r="Q1765"/>
  <c r="S1765" s="1"/>
  <c r="T1765" s="1"/>
  <c r="V1765" s="1"/>
  <c r="W1764"/>
  <c r="Q1764"/>
  <c r="S1764" s="1"/>
  <c r="T1764" s="1"/>
  <c r="V1764" s="1"/>
  <c r="W1763"/>
  <c r="Q1763"/>
  <c r="S1763" s="1"/>
  <c r="T1763" s="1"/>
  <c r="V1763" s="1"/>
  <c r="W1762"/>
  <c r="Q1762"/>
  <c r="S1762" s="1"/>
  <c r="T1762" s="1"/>
  <c r="V1762" s="1"/>
  <c r="W1761"/>
  <c r="Q1761"/>
  <c r="S1761" s="1"/>
  <c r="T1761" s="1"/>
  <c r="V1761" s="1"/>
  <c r="W1760"/>
  <c r="Q1760"/>
  <c r="S1760" s="1"/>
  <c r="T1760" s="1"/>
  <c r="V1760" s="1"/>
  <c r="W1759"/>
  <c r="Q1759"/>
  <c r="S1759" s="1"/>
  <c r="T1759" s="1"/>
  <c r="V1759" s="1"/>
  <c r="W1758"/>
  <c r="Q1758"/>
  <c r="S1758" s="1"/>
  <c r="T1758" s="1"/>
  <c r="V1758" s="1"/>
  <c r="W1757"/>
  <c r="Q1757"/>
  <c r="S1757" s="1"/>
  <c r="T1757" s="1"/>
  <c r="V1757" s="1"/>
  <c r="W1756"/>
  <c r="Q1756"/>
  <c r="S1756" s="1"/>
  <c r="T1756" s="1"/>
  <c r="V1756" s="1"/>
  <c r="W1755"/>
  <c r="Q1755"/>
  <c r="S1755" s="1"/>
  <c r="T1755" s="1"/>
  <c r="V1755" s="1"/>
  <c r="W1754"/>
  <c r="Q1754"/>
  <c r="S1754" s="1"/>
  <c r="T1754" s="1"/>
  <c r="V1754" s="1"/>
  <c r="W1753"/>
  <c r="Q1753"/>
  <c r="S1753" s="1"/>
  <c r="T1753" s="1"/>
  <c r="V1753" s="1"/>
  <c r="W1752"/>
  <c r="Q1752"/>
  <c r="S1752" s="1"/>
  <c r="T1752" s="1"/>
  <c r="V1752" s="1"/>
  <c r="W1751"/>
  <c r="Q1751"/>
  <c r="S1751" s="1"/>
  <c r="T1751" s="1"/>
  <c r="V1751" s="1"/>
  <c r="W1750"/>
  <c r="Q1750"/>
  <c r="S1750" s="1"/>
  <c r="T1750" s="1"/>
  <c r="V1750" s="1"/>
  <c r="W1749"/>
  <c r="Q1749"/>
  <c r="S1749" s="1"/>
  <c r="T1749" s="1"/>
  <c r="V1749" s="1"/>
  <c r="W1748"/>
  <c r="Q1748"/>
  <c r="S1748" s="1"/>
  <c r="T1748" s="1"/>
  <c r="V1748" s="1"/>
  <c r="W1747"/>
  <c r="Q1747"/>
  <c r="S1747" s="1"/>
  <c r="T1747" s="1"/>
  <c r="V1747" s="1"/>
  <c r="W1746"/>
  <c r="Q1746"/>
  <c r="S1746" s="1"/>
  <c r="T1746" s="1"/>
  <c r="V1746" s="1"/>
  <c r="W1745"/>
  <c r="Q1745"/>
  <c r="S1745" s="1"/>
  <c r="T1745" s="1"/>
  <c r="V1745" s="1"/>
  <c r="W1744"/>
  <c r="Q1744"/>
  <c r="S1744" s="1"/>
  <c r="T1744" s="1"/>
  <c r="V1744" s="1"/>
  <c r="W1743"/>
  <c r="Q1743"/>
  <c r="S1743" s="1"/>
  <c r="T1743" s="1"/>
  <c r="V1743" s="1"/>
  <c r="W1742"/>
  <c r="Q1742"/>
  <c r="S1742" s="1"/>
  <c r="T1742" s="1"/>
  <c r="V1742" s="1"/>
  <c r="W1741"/>
  <c r="Q1741"/>
  <c r="S1741" s="1"/>
  <c r="T1741" s="1"/>
  <c r="V1741" s="1"/>
  <c r="W1740"/>
  <c r="Q1740"/>
  <c r="S1740" s="1"/>
  <c r="T1740" s="1"/>
  <c r="V1740" s="1"/>
  <c r="W1739"/>
  <c r="Q1739"/>
  <c r="S1739" s="1"/>
  <c r="T1739" s="1"/>
  <c r="V1739" s="1"/>
  <c r="W1738"/>
  <c r="Q1738"/>
  <c r="S1738" s="1"/>
  <c r="T1738" s="1"/>
  <c r="V1738" s="1"/>
  <c r="W1737"/>
  <c r="Q1737"/>
  <c r="S1737" s="1"/>
  <c r="T1737" s="1"/>
  <c r="V1737" s="1"/>
  <c r="W1736"/>
  <c r="Q1736"/>
  <c r="S1736" s="1"/>
  <c r="T1736" s="1"/>
  <c r="V1736" s="1"/>
  <c r="W1735"/>
  <c r="Q1735"/>
  <c r="S1735" s="1"/>
  <c r="T1735" s="1"/>
  <c r="V1735" s="1"/>
  <c r="W1734"/>
  <c r="Q1734"/>
  <c r="S1734" s="1"/>
  <c r="T1734" s="1"/>
  <c r="V1734" s="1"/>
  <c r="W1733"/>
  <c r="Q1733"/>
  <c r="S1733" s="1"/>
  <c r="T1733" s="1"/>
  <c r="V1733" s="1"/>
  <c r="W1732"/>
  <c r="Q1732"/>
  <c r="S1732" s="1"/>
  <c r="T1732" s="1"/>
  <c r="V1732" s="1"/>
  <c r="W1731"/>
  <c r="Q1731"/>
  <c r="S1731" s="1"/>
  <c r="T1731" s="1"/>
  <c r="V1731" s="1"/>
  <c r="W1730"/>
  <c r="Q1730"/>
  <c r="S1730" s="1"/>
  <c r="T1730" s="1"/>
  <c r="V1730" s="1"/>
  <c r="W1729"/>
  <c r="Q1729"/>
  <c r="S1729" s="1"/>
  <c r="T1729" s="1"/>
  <c r="V1729" s="1"/>
  <c r="W1728"/>
  <c r="Q1728"/>
  <c r="S1728" s="1"/>
  <c r="T1728" s="1"/>
  <c r="V1728" s="1"/>
  <c r="W1727"/>
  <c r="Q1727"/>
  <c r="S1727" s="1"/>
  <c r="T1727" s="1"/>
  <c r="V1727" s="1"/>
  <c r="W1726"/>
  <c r="Q1726"/>
  <c r="S1726" s="1"/>
  <c r="T1726" s="1"/>
  <c r="V1726" s="1"/>
  <c r="W1725"/>
  <c r="Q1725"/>
  <c r="S1725" s="1"/>
  <c r="T1725" s="1"/>
  <c r="V1725" s="1"/>
  <c r="W1724"/>
  <c r="Q1724"/>
  <c r="S1724" s="1"/>
  <c r="T1724" s="1"/>
  <c r="V1724" s="1"/>
  <c r="W1723"/>
  <c r="Q1723"/>
  <c r="S1723" s="1"/>
  <c r="T1723" s="1"/>
  <c r="V1723" s="1"/>
  <c r="W1722"/>
  <c r="Q1722"/>
  <c r="S1722" s="1"/>
  <c r="T1722" s="1"/>
  <c r="V1722" s="1"/>
  <c r="W1721"/>
  <c r="Q1721"/>
  <c r="S1721" s="1"/>
  <c r="T1721" s="1"/>
  <c r="V1721" s="1"/>
  <c r="W1720"/>
  <c r="Q1720"/>
  <c r="S1720" s="1"/>
  <c r="T1720" s="1"/>
  <c r="V1720" s="1"/>
  <c r="W1719"/>
  <c r="Q1719"/>
  <c r="S1719" s="1"/>
  <c r="T1719" s="1"/>
  <c r="V1719" s="1"/>
  <c r="W1718"/>
  <c r="Q1718"/>
  <c r="S1718" s="1"/>
  <c r="T1718" s="1"/>
  <c r="V1718" s="1"/>
  <c r="W1717"/>
  <c r="Q1717"/>
  <c r="S1717" s="1"/>
  <c r="T1717" s="1"/>
  <c r="V1717" s="1"/>
  <c r="W1716"/>
  <c r="Q1716"/>
  <c r="S1716" s="1"/>
  <c r="T1716" s="1"/>
  <c r="V1716" s="1"/>
  <c r="W1715"/>
  <c r="Q1715"/>
  <c r="S1715" s="1"/>
  <c r="W1714"/>
  <c r="Q1714"/>
  <c r="S1714" s="1"/>
  <c r="W1713"/>
  <c r="Q1713"/>
  <c r="S1713" s="1"/>
  <c r="W1712"/>
  <c r="Q1712"/>
  <c r="S1712" s="1"/>
  <c r="W1711"/>
  <c r="Q1711"/>
  <c r="S1711" s="1"/>
  <c r="W1710"/>
  <c r="Q1710"/>
  <c r="S1710" s="1"/>
  <c r="W1709"/>
  <c r="Q1709"/>
  <c r="S1709" s="1"/>
  <c r="W1708"/>
  <c r="Q1708"/>
  <c r="S1708" s="1"/>
  <c r="W1707"/>
  <c r="Q1707"/>
  <c r="S1707" s="1"/>
  <c r="W1706"/>
  <c r="Q1706"/>
  <c r="S1706" s="1"/>
  <c r="W1705"/>
  <c r="Q1705"/>
  <c r="S1705" s="1"/>
  <c r="W1704"/>
  <c r="Q1704"/>
  <c r="S1704" s="1"/>
  <c r="W1703"/>
  <c r="Q1703"/>
  <c r="S1703" s="1"/>
  <c r="W1702"/>
  <c r="Q1702"/>
  <c r="S1702" s="1"/>
  <c r="W1701"/>
  <c r="Q1701"/>
  <c r="S1701" s="1"/>
  <c r="W1700"/>
  <c r="Q1700"/>
  <c r="S1700" s="1"/>
  <c r="W1699"/>
  <c r="Q1699"/>
  <c r="S1699" s="1"/>
  <c r="W1698"/>
  <c r="Q1698"/>
  <c r="S1698" s="1"/>
  <c r="W1697"/>
  <c r="Q1697"/>
  <c r="S1697" s="1"/>
  <c r="T1697" s="1"/>
  <c r="V1697" s="1"/>
  <c r="W1696"/>
  <c r="Q1696"/>
  <c r="S1696" s="1"/>
  <c r="T1696" s="1"/>
  <c r="V1696" s="1"/>
  <c r="W1695"/>
  <c r="Q1695"/>
  <c r="S1695" s="1"/>
  <c r="T1695" s="1"/>
  <c r="V1695" s="1"/>
  <c r="W1694"/>
  <c r="Q1694"/>
  <c r="S1694" s="1"/>
  <c r="T1694" s="1"/>
  <c r="V1694" s="1"/>
  <c r="W1693"/>
  <c r="Q1693"/>
  <c r="S1693" s="1"/>
  <c r="T1693" s="1"/>
  <c r="V1693" s="1"/>
  <c r="W1692"/>
  <c r="Q1692"/>
  <c r="S1692" s="1"/>
  <c r="T1692" s="1"/>
  <c r="V1692" s="1"/>
  <c r="W1691"/>
  <c r="Q1691"/>
  <c r="S1691" s="1"/>
  <c r="T1691" s="1"/>
  <c r="V1691" s="1"/>
  <c r="W1690"/>
  <c r="Q1690"/>
  <c r="S1690" s="1"/>
  <c r="T1690" s="1"/>
  <c r="V1690" s="1"/>
  <c r="W1689"/>
  <c r="Q1689"/>
  <c r="S1689" s="1"/>
  <c r="T1689" s="1"/>
  <c r="V1689" s="1"/>
  <c r="W1688"/>
  <c r="Q1688"/>
  <c r="S1688" s="1"/>
  <c r="T1688" s="1"/>
  <c r="V1688" s="1"/>
  <c r="W1687"/>
  <c r="Q1687"/>
  <c r="S1687" s="1"/>
  <c r="T1687" s="1"/>
  <c r="V1687" s="1"/>
  <c r="W1686"/>
  <c r="Q1686"/>
  <c r="S1686" s="1"/>
  <c r="T1686" s="1"/>
  <c r="V1686" s="1"/>
  <c r="W1685"/>
  <c r="Q1685"/>
  <c r="S1685" s="1"/>
  <c r="T1685" s="1"/>
  <c r="V1685" s="1"/>
  <c r="W1684"/>
  <c r="Q1684"/>
  <c r="S1684" s="1"/>
  <c r="T1684" s="1"/>
  <c r="V1684" s="1"/>
  <c r="W1683"/>
  <c r="Q1683"/>
  <c r="S1683" s="1"/>
  <c r="T1683" s="1"/>
  <c r="V1683" s="1"/>
  <c r="W1682"/>
  <c r="Q1682"/>
  <c r="S1682" s="1"/>
  <c r="T1682" s="1"/>
  <c r="V1682" s="1"/>
  <c r="W1681"/>
  <c r="Q1681"/>
  <c r="S1681" s="1"/>
  <c r="T1681" s="1"/>
  <c r="V1681" s="1"/>
  <c r="W1680"/>
  <c r="Q1680"/>
  <c r="S1680" s="1"/>
  <c r="T1680" s="1"/>
  <c r="V1680" s="1"/>
  <c r="W1679"/>
  <c r="Q1679"/>
  <c r="S1679" s="1"/>
  <c r="T1679" s="1"/>
  <c r="V1679" s="1"/>
  <c r="W1678"/>
  <c r="Q1678"/>
  <c r="S1678" s="1"/>
  <c r="T1678" s="1"/>
  <c r="V1678" s="1"/>
  <c r="W1677"/>
  <c r="W1676"/>
  <c r="Q1676"/>
  <c r="S1676" s="1"/>
  <c r="U1676" s="1"/>
  <c r="W1675"/>
  <c r="W1674"/>
  <c r="W1673"/>
  <c r="Q1673"/>
  <c r="S1673" s="1"/>
  <c r="U1673" s="1"/>
  <c r="W1672"/>
  <c r="Q1672"/>
  <c r="S1672" s="1"/>
  <c r="U1672" s="1"/>
  <c r="W1671"/>
  <c r="Q1671"/>
  <c r="S1671" s="1"/>
  <c r="U1671" s="1"/>
  <c r="W1670"/>
  <c r="Q1670"/>
  <c r="S1670" s="1"/>
  <c r="U1670" s="1"/>
  <c r="W1669"/>
  <c r="Q1669"/>
  <c r="S1669" s="1"/>
  <c r="U1669" s="1"/>
  <c r="W1668"/>
  <c r="Q1668"/>
  <c r="S1668" s="1"/>
  <c r="U1668" s="1"/>
  <c r="W1667"/>
  <c r="Q1667"/>
  <c r="S1667" s="1"/>
  <c r="U1667" s="1"/>
  <c r="W1666"/>
  <c r="Q1666"/>
  <c r="S1666" s="1"/>
  <c r="U1666" s="1"/>
  <c r="W1665"/>
  <c r="W1664"/>
  <c r="Q1664"/>
  <c r="S1664" s="1"/>
  <c r="T1664" s="1"/>
  <c r="V1664" s="1"/>
  <c r="W1663"/>
  <c r="W1662"/>
  <c r="W1661"/>
  <c r="Q1661"/>
  <c r="S1661" s="1"/>
  <c r="T1661" s="1"/>
  <c r="V1661" s="1"/>
  <c r="W1660"/>
  <c r="Q1660"/>
  <c r="S1660" s="1"/>
  <c r="T1660" s="1"/>
  <c r="V1660" s="1"/>
  <c r="W1659"/>
  <c r="Q1659"/>
  <c r="S1659" s="1"/>
  <c r="T1659" s="1"/>
  <c r="V1659" s="1"/>
  <c r="W1658"/>
  <c r="Q1658"/>
  <c r="S1658" s="1"/>
  <c r="T1658" s="1"/>
  <c r="V1658" s="1"/>
  <c r="W1657"/>
  <c r="Q1657"/>
  <c r="S1657" s="1"/>
  <c r="T1657" s="1"/>
  <c r="V1657" s="1"/>
  <c r="W1656"/>
  <c r="Q1656"/>
  <c r="S1656" s="1"/>
  <c r="T1656" s="1"/>
  <c r="V1656" s="1"/>
  <c r="W1655"/>
  <c r="Q1655"/>
  <c r="S1655" s="1"/>
  <c r="T1655" s="1"/>
  <c r="V1655" s="1"/>
  <c r="W1654"/>
  <c r="Q1654"/>
  <c r="S1654" s="1"/>
  <c r="T1654" s="1"/>
  <c r="V1654" s="1"/>
  <c r="W1653"/>
  <c r="R1652"/>
  <c r="P1652"/>
  <c r="O1652"/>
  <c r="N1652"/>
  <c r="M1652"/>
  <c r="L1652"/>
  <c r="K1652"/>
  <c r="J1652"/>
  <c r="I1652"/>
  <c r="H1652"/>
  <c r="G1652"/>
  <c r="F1652"/>
  <c r="E1652"/>
  <c r="W1651"/>
  <c r="R1650"/>
  <c r="P1650"/>
  <c r="O1650"/>
  <c r="N1650"/>
  <c r="M1650"/>
  <c r="L1650"/>
  <c r="K1650"/>
  <c r="J1650"/>
  <c r="I1650"/>
  <c r="H1650"/>
  <c r="G1650"/>
  <c r="F1650"/>
  <c r="E1650"/>
  <c r="W1649"/>
  <c r="Q1649"/>
  <c r="S1649" s="1"/>
  <c r="T1649" s="1"/>
  <c r="V1649" s="1"/>
  <c r="W1648"/>
  <c r="Q1648"/>
  <c r="S1648" s="1"/>
  <c r="W1647"/>
  <c r="Q1647"/>
  <c r="S1647" s="1"/>
  <c r="T1647" s="1"/>
  <c r="V1647" s="1"/>
  <c r="W1646"/>
  <c r="Q1646"/>
  <c r="S1646" s="1"/>
  <c r="W1645"/>
  <c r="Q1645"/>
  <c r="S1645" s="1"/>
  <c r="T1645" s="1"/>
  <c r="V1645" s="1"/>
  <c r="W1644"/>
  <c r="Q1644"/>
  <c r="S1644" s="1"/>
  <c r="T1644" s="1"/>
  <c r="V1644" s="1"/>
  <c r="W1643"/>
  <c r="Q1643"/>
  <c r="S1643" s="1"/>
  <c r="T1643" s="1"/>
  <c r="V1643" s="1"/>
  <c r="W1642"/>
  <c r="Q1642"/>
  <c r="S1642" s="1"/>
  <c r="T1642" s="1"/>
  <c r="V1642" s="1"/>
  <c r="W1641"/>
  <c r="Q1641"/>
  <c r="S1641" s="1"/>
  <c r="T1641" s="1"/>
  <c r="V1641" s="1"/>
  <c r="W1640"/>
  <c r="Q1640"/>
  <c r="S1640" s="1"/>
  <c r="T1640" s="1"/>
  <c r="V1640" s="1"/>
  <c r="W1639"/>
  <c r="Q1639"/>
  <c r="S1639" s="1"/>
  <c r="T1639" s="1"/>
  <c r="V1639" s="1"/>
  <c r="W1638"/>
  <c r="Q1638"/>
  <c r="S1638" s="1"/>
  <c r="T1638" s="1"/>
  <c r="V1638" s="1"/>
  <c r="W1637"/>
  <c r="Q1637"/>
  <c r="S1637" s="1"/>
  <c r="T1637" s="1"/>
  <c r="V1637" s="1"/>
  <c r="W1636"/>
  <c r="Q1636"/>
  <c r="S1636" s="1"/>
  <c r="T1636" s="1"/>
  <c r="V1636" s="1"/>
  <c r="W1635"/>
  <c r="Q1635"/>
  <c r="S1635" s="1"/>
  <c r="T1635" s="1"/>
  <c r="V1635" s="1"/>
  <c r="W1634"/>
  <c r="Q1634"/>
  <c r="S1634" s="1"/>
  <c r="T1634" s="1"/>
  <c r="V1634" s="1"/>
  <c r="W1633"/>
  <c r="Q1633"/>
  <c r="S1633" s="1"/>
  <c r="T1633" s="1"/>
  <c r="V1633" s="1"/>
  <c r="W1632"/>
  <c r="Q1632"/>
  <c r="S1632" s="1"/>
  <c r="T1632" s="1"/>
  <c r="V1632" s="1"/>
  <c r="W1631"/>
  <c r="Q1631"/>
  <c r="S1631" s="1"/>
  <c r="T1631" s="1"/>
  <c r="V1631" s="1"/>
  <c r="W1630"/>
  <c r="Q1630"/>
  <c r="S1630" s="1"/>
  <c r="T1630" s="1"/>
  <c r="V1630" s="1"/>
  <c r="W1629"/>
  <c r="Q1629"/>
  <c r="S1629" s="1"/>
  <c r="T1629" s="1"/>
  <c r="V1629" s="1"/>
  <c r="W1628"/>
  <c r="Q1628"/>
  <c r="S1628" s="1"/>
  <c r="T1628" s="1"/>
  <c r="V1628" s="1"/>
  <c r="W1627"/>
  <c r="Q1627"/>
  <c r="S1627" s="1"/>
  <c r="T1627" s="1"/>
  <c r="V1627" s="1"/>
  <c r="W1626"/>
  <c r="Q1626"/>
  <c r="S1626" s="1"/>
  <c r="T1626" s="1"/>
  <c r="V1626" s="1"/>
  <c r="W1625"/>
  <c r="Q1625"/>
  <c r="S1625" s="1"/>
  <c r="T1625" s="1"/>
  <c r="V1625" s="1"/>
  <c r="W1624"/>
  <c r="Q1624"/>
  <c r="S1624" s="1"/>
  <c r="T1624" s="1"/>
  <c r="V1624" s="1"/>
  <c r="W1623"/>
  <c r="Q1623"/>
  <c r="S1623" s="1"/>
  <c r="T1623" s="1"/>
  <c r="V1623" s="1"/>
  <c r="W1622"/>
  <c r="Q1622"/>
  <c r="S1622" s="1"/>
  <c r="T1622" s="1"/>
  <c r="V1622" s="1"/>
  <c r="W1621"/>
  <c r="Q1621"/>
  <c r="S1621" s="1"/>
  <c r="T1621" s="1"/>
  <c r="V1621" s="1"/>
  <c r="W1620"/>
  <c r="Q1620"/>
  <c r="S1620" s="1"/>
  <c r="T1620" s="1"/>
  <c r="V1620" s="1"/>
  <c r="W1619"/>
  <c r="Q1619"/>
  <c r="S1619" s="1"/>
  <c r="T1619" s="1"/>
  <c r="V1619" s="1"/>
  <c r="W1618"/>
  <c r="Q1618"/>
  <c r="S1618" s="1"/>
  <c r="T1618" s="1"/>
  <c r="V1618" s="1"/>
  <c r="W1617"/>
  <c r="Q1617"/>
  <c r="S1617" s="1"/>
  <c r="T1617" s="1"/>
  <c r="V1617" s="1"/>
  <c r="W1616"/>
  <c r="Q1616"/>
  <c r="S1616" s="1"/>
  <c r="T1616" s="1"/>
  <c r="V1616" s="1"/>
  <c r="W1615"/>
  <c r="Q1615"/>
  <c r="S1615" s="1"/>
  <c r="T1615" s="1"/>
  <c r="V1615" s="1"/>
  <c r="W1614"/>
  <c r="Q1614"/>
  <c r="S1614" s="1"/>
  <c r="T1614" s="1"/>
  <c r="V1614" s="1"/>
  <c r="W1613"/>
  <c r="Q1613"/>
  <c r="S1613" s="1"/>
  <c r="T1613" s="1"/>
  <c r="V1613" s="1"/>
  <c r="W1612"/>
  <c r="Q1612"/>
  <c r="S1612" s="1"/>
  <c r="T1612" s="1"/>
  <c r="V1612" s="1"/>
  <c r="W1611"/>
  <c r="Q1611"/>
  <c r="S1611" s="1"/>
  <c r="T1611" s="1"/>
  <c r="V1611" s="1"/>
  <c r="W1610"/>
  <c r="Q1610"/>
  <c r="S1610" s="1"/>
  <c r="T1610" s="1"/>
  <c r="V1610" s="1"/>
  <c r="W1609"/>
  <c r="Q1609"/>
  <c r="S1609" s="1"/>
  <c r="T1609" s="1"/>
  <c r="V1609" s="1"/>
  <c r="W1608"/>
  <c r="Q1608"/>
  <c r="S1608" s="1"/>
  <c r="W1607"/>
  <c r="Q1607"/>
  <c r="S1607" s="1"/>
  <c r="W1606"/>
  <c r="Q1606"/>
  <c r="S1606" s="1"/>
  <c r="W1605"/>
  <c r="Q1605"/>
  <c r="S1605" s="1"/>
  <c r="W1604"/>
  <c r="Q1604"/>
  <c r="S1604" s="1"/>
  <c r="W1603"/>
  <c r="Q1603"/>
  <c r="S1603" s="1"/>
  <c r="W1602"/>
  <c r="Q1602"/>
  <c r="S1602" s="1"/>
  <c r="W1601"/>
  <c r="Q1601"/>
  <c r="S1601" s="1"/>
  <c r="W1600"/>
  <c r="Q1600"/>
  <c r="S1600" s="1"/>
  <c r="W1599"/>
  <c r="Q1599"/>
  <c r="S1599" s="1"/>
  <c r="W1598"/>
  <c r="Q1598"/>
  <c r="S1598" s="1"/>
  <c r="W1597"/>
  <c r="Q1597"/>
  <c r="S1597" s="1"/>
  <c r="W1596"/>
  <c r="Q1596"/>
  <c r="S1596" s="1"/>
  <c r="W1595"/>
  <c r="Q1595"/>
  <c r="S1595" s="1"/>
  <c r="W1594"/>
  <c r="Q1594"/>
  <c r="S1594" s="1"/>
  <c r="W1593"/>
  <c r="Q1593"/>
  <c r="S1593" s="1"/>
  <c r="W1592"/>
  <c r="Q1592"/>
  <c r="S1592" s="1"/>
  <c r="W1591"/>
  <c r="Q1591"/>
  <c r="S1591" s="1"/>
  <c r="W1590"/>
  <c r="Q1590"/>
  <c r="S1590" s="1"/>
  <c r="W1589"/>
  <c r="Q1589"/>
  <c r="S1589" s="1"/>
  <c r="W1588"/>
  <c r="Q1588"/>
  <c r="S1588" s="1"/>
  <c r="W1587"/>
  <c r="Q1587"/>
  <c r="S1587" s="1"/>
  <c r="W1586"/>
  <c r="Q1586"/>
  <c r="S1586" s="1"/>
  <c r="W1585"/>
  <c r="Q1585"/>
  <c r="S1585" s="1"/>
  <c r="W1584"/>
  <c r="Q1584"/>
  <c r="S1584" s="1"/>
  <c r="W1583"/>
  <c r="Q1583"/>
  <c r="S1583" s="1"/>
  <c r="W1582"/>
  <c r="Q1582"/>
  <c r="S1582" s="1"/>
  <c r="W1581"/>
  <c r="Q1581"/>
  <c r="S1581" s="1"/>
  <c r="W1580"/>
  <c r="Q1580"/>
  <c r="S1580" s="1"/>
  <c r="W1579"/>
  <c r="Q1579"/>
  <c r="S1579" s="1"/>
  <c r="W1578"/>
  <c r="Q1578"/>
  <c r="S1578" s="1"/>
  <c r="W1577"/>
  <c r="Q1577"/>
  <c r="S1577" s="1"/>
  <c r="W1576"/>
  <c r="Q1576"/>
  <c r="S1576" s="1"/>
  <c r="W1575"/>
  <c r="Q1575"/>
  <c r="S1575" s="1"/>
  <c r="W1574"/>
  <c r="Q1574"/>
  <c r="S1574" s="1"/>
  <c r="W1573"/>
  <c r="Q1573"/>
  <c r="S1573" s="1"/>
  <c r="W1572"/>
  <c r="Q1572"/>
  <c r="S1572" s="1"/>
  <c r="W1571"/>
  <c r="Q1571"/>
  <c r="S1571" s="1"/>
  <c r="W1570"/>
  <c r="Q1570"/>
  <c r="S1570" s="1"/>
  <c r="W1569"/>
  <c r="Q1569"/>
  <c r="S1569" s="1"/>
  <c r="W1568"/>
  <c r="Q1568"/>
  <c r="S1568" s="1"/>
  <c r="W1567"/>
  <c r="Q1567"/>
  <c r="S1567" s="1"/>
  <c r="W1566"/>
  <c r="Q1566"/>
  <c r="S1566" s="1"/>
  <c r="W1565"/>
  <c r="Q1565"/>
  <c r="S1565" s="1"/>
  <c r="W1564"/>
  <c r="Q1564"/>
  <c r="S1564" s="1"/>
  <c r="W1563"/>
  <c r="Q1563"/>
  <c r="S1563" s="1"/>
  <c r="W1562"/>
  <c r="Q1562"/>
  <c r="S1562" s="1"/>
  <c r="W1561"/>
  <c r="Q1561"/>
  <c r="S1561" s="1"/>
  <c r="W1560"/>
  <c r="Q1560"/>
  <c r="S1560" s="1"/>
  <c r="W1559"/>
  <c r="Q1559"/>
  <c r="S1559" s="1"/>
  <c r="W1558"/>
  <c r="Q1558"/>
  <c r="S1558" s="1"/>
  <c r="W1557"/>
  <c r="Q1557"/>
  <c r="S1557" s="1"/>
  <c r="W1556"/>
  <c r="Q1556"/>
  <c r="S1556" s="1"/>
  <c r="W1555"/>
  <c r="Q1555"/>
  <c r="S1555" s="1"/>
  <c r="W1554"/>
  <c r="Q1554"/>
  <c r="S1554" s="1"/>
  <c r="W1553"/>
  <c r="Q1553"/>
  <c r="S1553" s="1"/>
  <c r="W1552"/>
  <c r="Q1552"/>
  <c r="S1552" s="1"/>
  <c r="W1551"/>
  <c r="Q1551"/>
  <c r="S1551" s="1"/>
  <c r="W1550"/>
  <c r="Q1550"/>
  <c r="S1550" s="1"/>
  <c r="W1549"/>
  <c r="Q1549"/>
  <c r="S1549" s="1"/>
  <c r="W1548"/>
  <c r="Q1548"/>
  <c r="S1548" s="1"/>
  <c r="W1547"/>
  <c r="Q1547"/>
  <c r="S1547" s="1"/>
  <c r="W1546"/>
  <c r="Q1546"/>
  <c r="S1546" s="1"/>
  <c r="W1545"/>
  <c r="Q1545"/>
  <c r="S1545" s="1"/>
  <c r="W1544"/>
  <c r="Q1544"/>
  <c r="S1544" s="1"/>
  <c r="W1543"/>
  <c r="Q1543"/>
  <c r="S1543" s="1"/>
  <c r="W1542"/>
  <c r="Q1542"/>
  <c r="S1542" s="1"/>
  <c r="W1541"/>
  <c r="Q1541"/>
  <c r="S1541" s="1"/>
  <c r="W1540"/>
  <c r="Q1540"/>
  <c r="S1540" s="1"/>
  <c r="W1539"/>
  <c r="Q1539"/>
  <c r="S1539" s="1"/>
  <c r="W1538"/>
  <c r="Q1538"/>
  <c r="S1538" s="1"/>
  <c r="W1537"/>
  <c r="Q1537"/>
  <c r="S1537" s="1"/>
  <c r="W1536"/>
  <c r="Q1536"/>
  <c r="S1536" s="1"/>
  <c r="W1535"/>
  <c r="Q1535"/>
  <c r="S1535" s="1"/>
  <c r="W1534"/>
  <c r="Q1534"/>
  <c r="S1534" s="1"/>
  <c r="W1533"/>
  <c r="Q1533"/>
  <c r="S1533" s="1"/>
  <c r="W1532"/>
  <c r="Q1532"/>
  <c r="S1532" s="1"/>
  <c r="W1531"/>
  <c r="Q1531"/>
  <c r="S1531" s="1"/>
  <c r="W1530"/>
  <c r="Q1530"/>
  <c r="S1530" s="1"/>
  <c r="W1529"/>
  <c r="Q1529"/>
  <c r="S1529" s="1"/>
  <c r="W1528"/>
  <c r="Q1528"/>
  <c r="S1528" s="1"/>
  <c r="W1527"/>
  <c r="Q1527"/>
  <c r="S1527" s="1"/>
  <c r="W1526"/>
  <c r="Q1526"/>
  <c r="S1526" s="1"/>
  <c r="W1525"/>
  <c r="Q1525"/>
  <c r="S1525" s="1"/>
  <c r="W1524"/>
  <c r="Q1524"/>
  <c r="S1524" s="1"/>
  <c r="W1523"/>
  <c r="Q1523"/>
  <c r="S1523" s="1"/>
  <c r="W1522"/>
  <c r="Q1522"/>
  <c r="S1522" s="1"/>
  <c r="W1521"/>
  <c r="R1520"/>
  <c r="P1520"/>
  <c r="O1520"/>
  <c r="N1520"/>
  <c r="M1520"/>
  <c r="L1520"/>
  <c r="K1520"/>
  <c r="J1520"/>
  <c r="I1520"/>
  <c r="H1520"/>
  <c r="G1520"/>
  <c r="F1520"/>
  <c r="E1520"/>
  <c r="W1519"/>
  <c r="R1518"/>
  <c r="P1518"/>
  <c r="O1518"/>
  <c r="N1518"/>
  <c r="M1518"/>
  <c r="L1518"/>
  <c r="K1518"/>
  <c r="J1518"/>
  <c r="I1518"/>
  <c r="H1518"/>
  <c r="G1518"/>
  <c r="F1518"/>
  <c r="E1518"/>
  <c r="W1517"/>
  <c r="Q1517"/>
  <c r="S1517" s="1"/>
  <c r="W1516"/>
  <c r="Q1516"/>
  <c r="S1516" s="1"/>
  <c r="W1515"/>
  <c r="Q1515"/>
  <c r="S1515" s="1"/>
  <c r="W1514"/>
  <c r="Q1514"/>
  <c r="S1514" s="1"/>
  <c r="W1513"/>
  <c r="Q1513"/>
  <c r="S1513" s="1"/>
  <c r="W1512"/>
  <c r="Q1512"/>
  <c r="S1512" s="1"/>
  <c r="W1511"/>
  <c r="Q1511"/>
  <c r="S1511" s="1"/>
  <c r="W1510"/>
  <c r="Q1510"/>
  <c r="S1510" s="1"/>
  <c r="W1509"/>
  <c r="Q1509"/>
  <c r="S1509" s="1"/>
  <c r="W1508"/>
  <c r="Q1508"/>
  <c r="S1508" s="1"/>
  <c r="W1507"/>
  <c r="Q1507"/>
  <c r="S1507" s="1"/>
  <c r="W1506"/>
  <c r="Q1506"/>
  <c r="S1506" s="1"/>
  <c r="W1505"/>
  <c r="Q1505"/>
  <c r="S1505" s="1"/>
  <c r="W1504"/>
  <c r="Q1504"/>
  <c r="S1504" s="1"/>
  <c r="W1503"/>
  <c r="Q1503"/>
  <c r="S1503" s="1"/>
  <c r="W1502"/>
  <c r="Q1502"/>
  <c r="S1502" s="1"/>
  <c r="W1501"/>
  <c r="Q1501"/>
  <c r="S1501" s="1"/>
  <c r="W1500"/>
  <c r="Q1500"/>
  <c r="S1500" s="1"/>
  <c r="W1499"/>
  <c r="Q1499"/>
  <c r="S1499" s="1"/>
  <c r="W1498"/>
  <c r="Q1498"/>
  <c r="S1498" s="1"/>
  <c r="W1497"/>
  <c r="Q1497"/>
  <c r="S1497" s="1"/>
  <c r="W1496"/>
  <c r="Q1496"/>
  <c r="S1496" s="1"/>
  <c r="W1495"/>
  <c r="Q1495"/>
  <c r="S1495" s="1"/>
  <c r="W1494"/>
  <c r="Q1494"/>
  <c r="S1494" s="1"/>
  <c r="W1493"/>
  <c r="Q1493"/>
  <c r="S1493" s="1"/>
  <c r="W1492"/>
  <c r="Q1492"/>
  <c r="S1492" s="1"/>
  <c r="W1491"/>
  <c r="Q1491"/>
  <c r="S1491" s="1"/>
  <c r="W1490"/>
  <c r="Q1490"/>
  <c r="S1490" s="1"/>
  <c r="W1489"/>
  <c r="Q1489"/>
  <c r="S1489" s="1"/>
  <c r="W1488"/>
  <c r="Q1488"/>
  <c r="S1488" s="1"/>
  <c r="W1487"/>
  <c r="Q1487"/>
  <c r="S1487" s="1"/>
  <c r="W1486"/>
  <c r="Q1486"/>
  <c r="S1486" s="1"/>
  <c r="W1485"/>
  <c r="Q1485"/>
  <c r="S1485" s="1"/>
  <c r="W1484"/>
  <c r="Q1484"/>
  <c r="S1484" s="1"/>
  <c r="W1483"/>
  <c r="Q1483"/>
  <c r="S1483" s="1"/>
  <c r="W1482"/>
  <c r="Q1482"/>
  <c r="S1482" s="1"/>
  <c r="W1481"/>
  <c r="Q1481"/>
  <c r="S1481" s="1"/>
  <c r="W1480"/>
  <c r="Q1480"/>
  <c r="S1480" s="1"/>
  <c r="W1479"/>
  <c r="Q1479"/>
  <c r="S1479" s="1"/>
  <c r="W1478"/>
  <c r="Q1478"/>
  <c r="S1478" s="1"/>
  <c r="W1477"/>
  <c r="Q1477"/>
  <c r="S1477" s="1"/>
  <c r="W1476"/>
  <c r="Q1476"/>
  <c r="S1476" s="1"/>
  <c r="W1475"/>
  <c r="Q1475"/>
  <c r="S1475" s="1"/>
  <c r="W1474"/>
  <c r="Q1474"/>
  <c r="S1474" s="1"/>
  <c r="W1473"/>
  <c r="Q1473"/>
  <c r="S1473" s="1"/>
  <c r="W1472"/>
  <c r="Q1472"/>
  <c r="S1472" s="1"/>
  <c r="W1471"/>
  <c r="Q1471"/>
  <c r="S1471" s="1"/>
  <c r="W1470"/>
  <c r="Q1470"/>
  <c r="S1470" s="1"/>
  <c r="W1469"/>
  <c r="Q1469"/>
  <c r="S1469" s="1"/>
  <c r="W1468"/>
  <c r="Q1468"/>
  <c r="S1468" s="1"/>
  <c r="W1467"/>
  <c r="Q1467"/>
  <c r="S1467" s="1"/>
  <c r="W1466"/>
  <c r="Q1466"/>
  <c r="S1466" s="1"/>
  <c r="W1465"/>
  <c r="Q1465"/>
  <c r="S1465" s="1"/>
  <c r="W1464"/>
  <c r="Q1464"/>
  <c r="S1464" s="1"/>
  <c r="W1463"/>
  <c r="Q1463"/>
  <c r="S1463" s="1"/>
  <c r="W1462"/>
  <c r="Q1462"/>
  <c r="S1462" s="1"/>
  <c r="W1461"/>
  <c r="Q1461"/>
  <c r="S1461" s="1"/>
  <c r="W1460"/>
  <c r="Q1460"/>
  <c r="S1460" s="1"/>
  <c r="W1459"/>
  <c r="Q1459"/>
  <c r="S1459" s="1"/>
  <c r="W1458"/>
  <c r="Q1458"/>
  <c r="S1458" s="1"/>
  <c r="W1457"/>
  <c r="Q1457"/>
  <c r="S1457" s="1"/>
  <c r="W1456"/>
  <c r="Q1456"/>
  <c r="S1456" s="1"/>
  <c r="W1455"/>
  <c r="Q1455"/>
  <c r="S1455" s="1"/>
  <c r="W1454"/>
  <c r="Q1454"/>
  <c r="S1454" s="1"/>
  <c r="W1453"/>
  <c r="Q1453"/>
  <c r="S1453" s="1"/>
  <c r="W1452"/>
  <c r="Q1452"/>
  <c r="S1452" s="1"/>
  <c r="W1451"/>
  <c r="Q1451"/>
  <c r="S1451" s="1"/>
  <c r="W1450"/>
  <c r="Q1450"/>
  <c r="S1450" s="1"/>
  <c r="W1449"/>
  <c r="Q1449"/>
  <c r="S1449" s="1"/>
  <c r="W1448"/>
  <c r="Q1448"/>
  <c r="S1448" s="1"/>
  <c r="W1447"/>
  <c r="Q1447"/>
  <c r="S1447" s="1"/>
  <c r="W1446"/>
  <c r="Q1446"/>
  <c r="S1446" s="1"/>
  <c r="W1445"/>
  <c r="Q1445"/>
  <c r="S1445" s="1"/>
  <c r="W1444"/>
  <c r="Q1444"/>
  <c r="S1444" s="1"/>
  <c r="W1443"/>
  <c r="Q1443"/>
  <c r="S1443" s="1"/>
  <c r="W1442"/>
  <c r="Q1442"/>
  <c r="S1442" s="1"/>
  <c r="W1441"/>
  <c r="Q1441"/>
  <c r="S1441" s="1"/>
  <c r="W1440"/>
  <c r="Q1440"/>
  <c r="S1440" s="1"/>
  <c r="W1439"/>
  <c r="Q1439"/>
  <c r="S1439" s="1"/>
  <c r="W1438"/>
  <c r="Q1438"/>
  <c r="S1438" s="1"/>
  <c r="W1437"/>
  <c r="Q1437"/>
  <c r="S1437" s="1"/>
  <c r="W1436"/>
  <c r="Q1436"/>
  <c r="S1436" s="1"/>
  <c r="W1435"/>
  <c r="Q1435"/>
  <c r="S1435" s="1"/>
  <c r="W1434"/>
  <c r="Q1434"/>
  <c r="S1434" s="1"/>
  <c r="W1433"/>
  <c r="Q1433"/>
  <c r="S1433" s="1"/>
  <c r="W1432"/>
  <c r="Q1432"/>
  <c r="S1432" s="1"/>
  <c r="W1431"/>
  <c r="Q1431"/>
  <c r="S1431" s="1"/>
  <c r="W1430"/>
  <c r="Q1430"/>
  <c r="S1430" s="1"/>
  <c r="W1429"/>
  <c r="Q1429"/>
  <c r="S1429" s="1"/>
  <c r="W1428"/>
  <c r="Q1428"/>
  <c r="S1428" s="1"/>
  <c r="W1427"/>
  <c r="Q1427"/>
  <c r="S1427" s="1"/>
  <c r="W1426"/>
  <c r="Q1426"/>
  <c r="S1426" s="1"/>
  <c r="W1425"/>
  <c r="Q1425"/>
  <c r="S1425" s="1"/>
  <c r="W1424"/>
  <c r="Q1424"/>
  <c r="S1424" s="1"/>
  <c r="W1423"/>
  <c r="Q1423"/>
  <c r="S1423" s="1"/>
  <c r="W1422"/>
  <c r="Q1422"/>
  <c r="S1422" s="1"/>
  <c r="W1421"/>
  <c r="Q1421"/>
  <c r="S1421" s="1"/>
  <c r="W1420"/>
  <c r="Q1420"/>
  <c r="S1420" s="1"/>
  <c r="W1419"/>
  <c r="Q1419"/>
  <c r="S1419" s="1"/>
  <c r="W1418"/>
  <c r="Q1418"/>
  <c r="S1418" s="1"/>
  <c r="W1417"/>
  <c r="Q1417"/>
  <c r="S1417" s="1"/>
  <c r="W1416"/>
  <c r="Q1416"/>
  <c r="S1416" s="1"/>
  <c r="W1415"/>
  <c r="Q1415"/>
  <c r="S1415" s="1"/>
  <c r="W1414"/>
  <c r="Q1414"/>
  <c r="S1414" s="1"/>
  <c r="W1413"/>
  <c r="Q1413"/>
  <c r="S1413" s="1"/>
  <c r="W1412"/>
  <c r="Q1412"/>
  <c r="S1412" s="1"/>
  <c r="W1411"/>
  <c r="Q1411"/>
  <c r="S1411" s="1"/>
  <c r="W1410"/>
  <c r="Q1410"/>
  <c r="S1410" s="1"/>
  <c r="W1409"/>
  <c r="Q1409"/>
  <c r="S1409" s="1"/>
  <c r="W1408"/>
  <c r="Q1408"/>
  <c r="S1408" s="1"/>
  <c r="W1407"/>
  <c r="Q1407"/>
  <c r="S1407" s="1"/>
  <c r="W1406"/>
  <c r="Q1406"/>
  <c r="S1406" s="1"/>
  <c r="W1405"/>
  <c r="R1404"/>
  <c r="P1404"/>
  <c r="O1404"/>
  <c r="N1404"/>
  <c r="M1404"/>
  <c r="L1404"/>
  <c r="K1404"/>
  <c r="J1404"/>
  <c r="I1404"/>
  <c r="H1404"/>
  <c r="G1404"/>
  <c r="F1404"/>
  <c r="E1404"/>
  <c r="W1403"/>
  <c r="R1402"/>
  <c r="P1402"/>
  <c r="O1402"/>
  <c r="N1402"/>
  <c r="M1402"/>
  <c r="L1402"/>
  <c r="K1402"/>
  <c r="J1402"/>
  <c r="I1402"/>
  <c r="H1402"/>
  <c r="G1402"/>
  <c r="F1402"/>
  <c r="E1402"/>
  <c r="W1401"/>
  <c r="Q1401"/>
  <c r="S1401" s="1"/>
  <c r="W1400"/>
  <c r="Q1400"/>
  <c r="S1400" s="1"/>
  <c r="W1399"/>
  <c r="Q1399"/>
  <c r="S1399" s="1"/>
  <c r="W1398"/>
  <c r="Q1398"/>
  <c r="S1398" s="1"/>
  <c r="W1397"/>
  <c r="Q1397"/>
  <c r="S1397" s="1"/>
  <c r="W1396"/>
  <c r="Q1396"/>
  <c r="S1396" s="1"/>
  <c r="W1395"/>
  <c r="Q1395"/>
  <c r="S1395" s="1"/>
  <c r="W1394"/>
  <c r="Q1394"/>
  <c r="S1394" s="1"/>
  <c r="W1393"/>
  <c r="Q1393"/>
  <c r="S1393" s="1"/>
  <c r="W1392"/>
  <c r="Q1392"/>
  <c r="S1392" s="1"/>
  <c r="W1391"/>
  <c r="Q1391"/>
  <c r="S1391" s="1"/>
  <c r="W1390"/>
  <c r="Q1390"/>
  <c r="S1390" s="1"/>
  <c r="W1389"/>
  <c r="Q1389"/>
  <c r="S1389" s="1"/>
  <c r="W1388"/>
  <c r="Q1388"/>
  <c r="S1388" s="1"/>
  <c r="W1387"/>
  <c r="Q1387"/>
  <c r="S1387" s="1"/>
  <c r="W1386"/>
  <c r="Q1386"/>
  <c r="S1386" s="1"/>
  <c r="W1385"/>
  <c r="Q1385"/>
  <c r="S1385" s="1"/>
  <c r="W1384"/>
  <c r="Q1384"/>
  <c r="S1384" s="1"/>
  <c r="W1383"/>
  <c r="Q1383"/>
  <c r="S1383" s="1"/>
  <c r="W1382"/>
  <c r="Q1382"/>
  <c r="S1382" s="1"/>
  <c r="W1381"/>
  <c r="Q1381"/>
  <c r="S1381" s="1"/>
  <c r="W1380"/>
  <c r="Q1380"/>
  <c r="S1380" s="1"/>
  <c r="W1379"/>
  <c r="Q1379"/>
  <c r="S1379" s="1"/>
  <c r="W1378"/>
  <c r="Q1378"/>
  <c r="S1378" s="1"/>
  <c r="W1377"/>
  <c r="Q1377"/>
  <c r="S1377" s="1"/>
  <c r="W1376"/>
  <c r="Q1376"/>
  <c r="S1376" s="1"/>
  <c r="W1375"/>
  <c r="Q1375"/>
  <c r="S1375" s="1"/>
  <c r="W1374"/>
  <c r="Q1374"/>
  <c r="S1374" s="1"/>
  <c r="W1373"/>
  <c r="Q1373"/>
  <c r="S1373" s="1"/>
  <c r="W1372"/>
  <c r="Q1372"/>
  <c r="S1372" s="1"/>
  <c r="W1371"/>
  <c r="Q1371"/>
  <c r="S1371" s="1"/>
  <c r="W1370"/>
  <c r="Q1370"/>
  <c r="S1370" s="1"/>
  <c r="W1369"/>
  <c r="Q1369"/>
  <c r="S1369" s="1"/>
  <c r="W1368"/>
  <c r="Q1368"/>
  <c r="S1368" s="1"/>
  <c r="W1367"/>
  <c r="Q1367"/>
  <c r="S1367" s="1"/>
  <c r="W1366"/>
  <c r="Q1366"/>
  <c r="S1366" s="1"/>
  <c r="W1365"/>
  <c r="Q1365"/>
  <c r="S1365" s="1"/>
  <c r="W1364"/>
  <c r="Q1364"/>
  <c r="S1364" s="1"/>
  <c r="W1363"/>
  <c r="Q1363"/>
  <c r="S1363" s="1"/>
  <c r="W1362"/>
  <c r="Q1362"/>
  <c r="S1362" s="1"/>
  <c r="W1361"/>
  <c r="Q1361"/>
  <c r="S1361" s="1"/>
  <c r="W1360"/>
  <c r="Q1360"/>
  <c r="S1360" s="1"/>
  <c r="W1359"/>
  <c r="Q1359"/>
  <c r="S1359" s="1"/>
  <c r="W1358"/>
  <c r="Q1358"/>
  <c r="S1358" s="1"/>
  <c r="W1357"/>
  <c r="Q1357"/>
  <c r="S1357" s="1"/>
  <c r="W1356"/>
  <c r="Q1356"/>
  <c r="S1356" s="1"/>
  <c r="W1355"/>
  <c r="Q1355"/>
  <c r="S1355" s="1"/>
  <c r="W1354"/>
  <c r="Q1354"/>
  <c r="S1354" s="1"/>
  <c r="W1353"/>
  <c r="Q1353"/>
  <c r="S1353" s="1"/>
  <c r="W1352"/>
  <c r="Q1352"/>
  <c r="S1352" s="1"/>
  <c r="W1351"/>
  <c r="Q1351"/>
  <c r="S1351" s="1"/>
  <c r="W1350"/>
  <c r="Q1350"/>
  <c r="S1350" s="1"/>
  <c r="W1349"/>
  <c r="Q1349"/>
  <c r="S1349" s="1"/>
  <c r="W1348"/>
  <c r="Q1348"/>
  <c r="S1348" s="1"/>
  <c r="W1347"/>
  <c r="Q1347"/>
  <c r="S1347" s="1"/>
  <c r="W1346"/>
  <c r="Q1346"/>
  <c r="S1346" s="1"/>
  <c r="W1345"/>
  <c r="Q1345"/>
  <c r="S1345" s="1"/>
  <c r="W1344"/>
  <c r="Q1344"/>
  <c r="S1344" s="1"/>
  <c r="W1343"/>
  <c r="Q1343"/>
  <c r="S1343" s="1"/>
  <c r="W1342"/>
  <c r="Q1342"/>
  <c r="S1342" s="1"/>
  <c r="W1341"/>
  <c r="Q1341"/>
  <c r="S1341" s="1"/>
  <c r="W1340"/>
  <c r="Q1340"/>
  <c r="S1340" s="1"/>
  <c r="W1339"/>
  <c r="Q1339"/>
  <c r="S1339" s="1"/>
  <c r="W1338"/>
  <c r="Q1338"/>
  <c r="S1338" s="1"/>
  <c r="W1337"/>
  <c r="Q1337"/>
  <c r="S1337" s="1"/>
  <c r="W1336"/>
  <c r="Q1336"/>
  <c r="S1336" s="1"/>
  <c r="W1335"/>
  <c r="Q1335"/>
  <c r="S1335" s="1"/>
  <c r="W1334"/>
  <c r="Q1334"/>
  <c r="S1334" s="1"/>
  <c r="W1333"/>
  <c r="Q1333"/>
  <c r="S1333" s="1"/>
  <c r="W1332"/>
  <c r="Q1332"/>
  <c r="S1332" s="1"/>
  <c r="W1331"/>
  <c r="Q1331"/>
  <c r="S1331" s="1"/>
  <c r="W1330"/>
  <c r="Q1330"/>
  <c r="S1330" s="1"/>
  <c r="W1329"/>
  <c r="Q1329"/>
  <c r="S1329" s="1"/>
  <c r="W1328"/>
  <c r="Q1328"/>
  <c r="S1328" s="1"/>
  <c r="W1327"/>
  <c r="Q1327"/>
  <c r="S1327" s="1"/>
  <c r="W1326"/>
  <c r="Q1326"/>
  <c r="S1326" s="1"/>
  <c r="W1325"/>
  <c r="Q1325"/>
  <c r="S1325" s="1"/>
  <c r="W1324"/>
  <c r="Q1324"/>
  <c r="S1324" s="1"/>
  <c r="W1323"/>
  <c r="Q1323"/>
  <c r="S1323" s="1"/>
  <c r="W1322"/>
  <c r="Q1322"/>
  <c r="S1322" s="1"/>
  <c r="W1321"/>
  <c r="Q1321"/>
  <c r="S1321" s="1"/>
  <c r="W1320"/>
  <c r="Q1320"/>
  <c r="S1320" s="1"/>
  <c r="W1319"/>
  <c r="Q1319"/>
  <c r="S1319" s="1"/>
  <c r="W1318"/>
  <c r="Q1318"/>
  <c r="S1318" s="1"/>
  <c r="W1317"/>
  <c r="Q1317"/>
  <c r="S1317" s="1"/>
  <c r="W1316"/>
  <c r="Q1316"/>
  <c r="S1316" s="1"/>
  <c r="W1315"/>
  <c r="Q1315"/>
  <c r="S1315" s="1"/>
  <c r="W1314"/>
  <c r="Q1314"/>
  <c r="S1314" s="1"/>
  <c r="W1313"/>
  <c r="Q1313"/>
  <c r="S1313" s="1"/>
  <c r="W1312"/>
  <c r="Q1312"/>
  <c r="S1312" s="1"/>
  <c r="W1311"/>
  <c r="Q1311"/>
  <c r="S1311" s="1"/>
  <c r="W1310"/>
  <c r="Q1310"/>
  <c r="S1310" s="1"/>
  <c r="W1309"/>
  <c r="Q1309"/>
  <c r="S1309" s="1"/>
  <c r="W1308"/>
  <c r="Q1308"/>
  <c r="S1308" s="1"/>
  <c r="W1307"/>
  <c r="Q1307"/>
  <c r="S1307" s="1"/>
  <c r="W1306"/>
  <c r="Q1306"/>
  <c r="S1306" s="1"/>
  <c r="W1305"/>
  <c r="Q1305"/>
  <c r="S1305" s="1"/>
  <c r="W1304"/>
  <c r="Q1304"/>
  <c r="S1304" s="1"/>
  <c r="W1303"/>
  <c r="Q1303"/>
  <c r="S1303" s="1"/>
  <c r="W1302"/>
  <c r="Q1302"/>
  <c r="S1302" s="1"/>
  <c r="W1301"/>
  <c r="Q1301"/>
  <c r="S1301" s="1"/>
  <c r="W1300"/>
  <c r="Q1300"/>
  <c r="S1300" s="1"/>
  <c r="W1299"/>
  <c r="Q1299"/>
  <c r="S1299" s="1"/>
  <c r="W1298"/>
  <c r="Q1298"/>
  <c r="S1298" s="1"/>
  <c r="W1297"/>
  <c r="Q1297"/>
  <c r="S1297" s="1"/>
  <c r="W1296"/>
  <c r="Q1296"/>
  <c r="S1296" s="1"/>
  <c r="W1295"/>
  <c r="Q1295"/>
  <c r="S1295" s="1"/>
  <c r="W1294"/>
  <c r="Q1294"/>
  <c r="S1294" s="1"/>
  <c r="W1293"/>
  <c r="Q1293"/>
  <c r="S1293" s="1"/>
  <c r="W1292"/>
  <c r="Q1292"/>
  <c r="S1292" s="1"/>
  <c r="W1291"/>
  <c r="Q1291"/>
  <c r="S1291" s="1"/>
  <c r="W1290"/>
  <c r="Q1290"/>
  <c r="S1290" s="1"/>
  <c r="W1289"/>
  <c r="Q1289"/>
  <c r="S1289" s="1"/>
  <c r="W1288"/>
  <c r="Q1288"/>
  <c r="S1288" s="1"/>
  <c r="W1287"/>
  <c r="Q1287"/>
  <c r="S1287" s="1"/>
  <c r="W1286"/>
  <c r="Q1286"/>
  <c r="S1286" s="1"/>
  <c r="W1285"/>
  <c r="Q1285"/>
  <c r="S1285" s="1"/>
  <c r="W1284"/>
  <c r="Q1284"/>
  <c r="S1284" s="1"/>
  <c r="W1283"/>
  <c r="Q1283"/>
  <c r="S1283" s="1"/>
  <c r="W1282"/>
  <c r="Q1282"/>
  <c r="S1282" s="1"/>
  <c r="W1281"/>
  <c r="Q1281"/>
  <c r="S1281" s="1"/>
  <c r="W1280"/>
  <c r="Q1280"/>
  <c r="S1280" s="1"/>
  <c r="W1279"/>
  <c r="Q1279"/>
  <c r="S1279" s="1"/>
  <c r="W1278"/>
  <c r="Q1278"/>
  <c r="S1278" s="1"/>
  <c r="W1277"/>
  <c r="Q1277"/>
  <c r="S1277" s="1"/>
  <c r="W1276"/>
  <c r="Q1276"/>
  <c r="S1276" s="1"/>
  <c r="W1275"/>
  <c r="Q1275"/>
  <c r="S1275" s="1"/>
  <c r="W1274"/>
  <c r="Q1274"/>
  <c r="S1274" s="1"/>
  <c r="W1273"/>
  <c r="Q1273"/>
  <c r="S1273" s="1"/>
  <c r="W1272"/>
  <c r="Q1272"/>
  <c r="S1272" s="1"/>
  <c r="W1271"/>
  <c r="Q1271"/>
  <c r="S1271" s="1"/>
  <c r="W1270"/>
  <c r="Q1270"/>
  <c r="S1270" s="1"/>
  <c r="W1269"/>
  <c r="Q1269"/>
  <c r="S1269" s="1"/>
  <c r="W1268"/>
  <c r="Q1268"/>
  <c r="S1268" s="1"/>
  <c r="W1267"/>
  <c r="Q1267"/>
  <c r="S1267" s="1"/>
  <c r="W1266"/>
  <c r="Q1266"/>
  <c r="S1266" s="1"/>
  <c r="W1265"/>
  <c r="R1264"/>
  <c r="P1264"/>
  <c r="O1264"/>
  <c r="N1264"/>
  <c r="M1264"/>
  <c r="L1264"/>
  <c r="K1264"/>
  <c r="J1264"/>
  <c r="I1264"/>
  <c r="H1264"/>
  <c r="G1264"/>
  <c r="F1264"/>
  <c r="E1264"/>
  <c r="W1263"/>
  <c r="R1262"/>
  <c r="P1262"/>
  <c r="O1262"/>
  <c r="N1262"/>
  <c r="M1262"/>
  <c r="L1262"/>
  <c r="K1262"/>
  <c r="J1262"/>
  <c r="I1262"/>
  <c r="H1262"/>
  <c r="G1262"/>
  <c r="F1262"/>
  <c r="E1262"/>
  <c r="W1261"/>
  <c r="Q1261"/>
  <c r="S1261" s="1"/>
  <c r="U1261" s="1"/>
  <c r="W1260"/>
  <c r="Q1260"/>
  <c r="S1260" s="1"/>
  <c r="U1260" s="1"/>
  <c r="W1259"/>
  <c r="Q1259"/>
  <c r="S1259" s="1"/>
  <c r="U1259" s="1"/>
  <c r="W1258"/>
  <c r="Q1258"/>
  <c r="S1258" s="1"/>
  <c r="U1258" s="1"/>
  <c r="W1257"/>
  <c r="Q1257"/>
  <c r="S1257" s="1"/>
  <c r="U1257" s="1"/>
  <c r="W1256"/>
  <c r="Q1256"/>
  <c r="S1256" s="1"/>
  <c r="U1256" s="1"/>
  <c r="W1255"/>
  <c r="Q1255"/>
  <c r="S1255" s="1"/>
  <c r="U1255" s="1"/>
  <c r="W1254"/>
  <c r="Q1254"/>
  <c r="S1254" s="1"/>
  <c r="U1254" s="1"/>
  <c r="W1253"/>
  <c r="Q1253"/>
  <c r="S1253" s="1"/>
  <c r="U1253" s="1"/>
  <c r="W1252"/>
  <c r="Q1252"/>
  <c r="S1252" s="1"/>
  <c r="U1252" s="1"/>
  <c r="W1251"/>
  <c r="Q1251"/>
  <c r="S1251" s="1"/>
  <c r="U1251" s="1"/>
  <c r="W1250"/>
  <c r="Q1250"/>
  <c r="S1250" s="1"/>
  <c r="U1250" s="1"/>
  <c r="W1249"/>
  <c r="Q1249"/>
  <c r="S1249" s="1"/>
  <c r="U1249" s="1"/>
  <c r="W1248"/>
  <c r="Q1248"/>
  <c r="S1248" s="1"/>
  <c r="U1248" s="1"/>
  <c r="W1247"/>
  <c r="Q1247"/>
  <c r="S1247" s="1"/>
  <c r="U1247" s="1"/>
  <c r="W1246"/>
  <c r="Q1246"/>
  <c r="S1246" s="1"/>
  <c r="U1246" s="1"/>
  <c r="W1245"/>
  <c r="Q1245"/>
  <c r="S1245" s="1"/>
  <c r="U1245" s="1"/>
  <c r="W1244"/>
  <c r="Q1244"/>
  <c r="S1244" s="1"/>
  <c r="U1244" s="1"/>
  <c r="W1243"/>
  <c r="Q1243"/>
  <c r="S1243" s="1"/>
  <c r="U1243" s="1"/>
  <c r="W1242"/>
  <c r="Q1242"/>
  <c r="S1242" s="1"/>
  <c r="U1242" s="1"/>
  <c r="W1241"/>
  <c r="Q1241"/>
  <c r="S1241" s="1"/>
  <c r="U1241" s="1"/>
  <c r="W1240"/>
  <c r="Q1240"/>
  <c r="S1240" s="1"/>
  <c r="U1240" s="1"/>
  <c r="W1239"/>
  <c r="Q1239"/>
  <c r="S1239" s="1"/>
  <c r="U1239" s="1"/>
  <c r="W1238"/>
  <c r="Q1238"/>
  <c r="S1238" s="1"/>
  <c r="U1238" s="1"/>
  <c r="W1237"/>
  <c r="Q1237"/>
  <c r="S1237" s="1"/>
  <c r="U1237" s="1"/>
  <c r="W1236"/>
  <c r="Q1236"/>
  <c r="S1236" s="1"/>
  <c r="U1236" s="1"/>
  <c r="W1235"/>
  <c r="Q1235"/>
  <c r="S1235" s="1"/>
  <c r="U1235" s="1"/>
  <c r="W1234"/>
  <c r="Q1234"/>
  <c r="S1234" s="1"/>
  <c r="U1234" s="1"/>
  <c r="W1233"/>
  <c r="Q1233"/>
  <c r="S1233" s="1"/>
  <c r="U1233" s="1"/>
  <c r="W1232"/>
  <c r="Q1232"/>
  <c r="S1232" s="1"/>
  <c r="U1232" s="1"/>
  <c r="W1231"/>
  <c r="Q1231"/>
  <c r="S1231" s="1"/>
  <c r="U1231" s="1"/>
  <c r="W1230"/>
  <c r="Q1230"/>
  <c r="S1230" s="1"/>
  <c r="U1230" s="1"/>
  <c r="W1229"/>
  <c r="Q1229"/>
  <c r="S1229" s="1"/>
  <c r="U1229" s="1"/>
  <c r="W1228"/>
  <c r="Q1228"/>
  <c r="S1228" s="1"/>
  <c r="U1228" s="1"/>
  <c r="W1227"/>
  <c r="Q1227"/>
  <c r="S1227" s="1"/>
  <c r="U1227" s="1"/>
  <c r="W1226"/>
  <c r="Q1226"/>
  <c r="S1226" s="1"/>
  <c r="U1226" s="1"/>
  <c r="W1225"/>
  <c r="Q1225"/>
  <c r="S1225" s="1"/>
  <c r="U1225" s="1"/>
  <c r="W1224"/>
  <c r="Q1224"/>
  <c r="S1224" s="1"/>
  <c r="U1224" s="1"/>
  <c r="W1223"/>
  <c r="Q1223"/>
  <c r="S1223" s="1"/>
  <c r="U1223" s="1"/>
  <c r="W1222"/>
  <c r="Q1222"/>
  <c r="S1222" s="1"/>
  <c r="U1222" s="1"/>
  <c r="W1221"/>
  <c r="Q1221"/>
  <c r="S1221" s="1"/>
  <c r="U1221" s="1"/>
  <c r="W1220"/>
  <c r="Q1220"/>
  <c r="S1220" s="1"/>
  <c r="U1220" s="1"/>
  <c r="W1219"/>
  <c r="Q1219"/>
  <c r="S1219" s="1"/>
  <c r="U1219" s="1"/>
  <c r="W1218"/>
  <c r="Q1218"/>
  <c r="S1218" s="1"/>
  <c r="U1218" s="1"/>
  <c r="W1217"/>
  <c r="Q1217"/>
  <c r="S1217" s="1"/>
  <c r="U1217" s="1"/>
  <c r="W1216"/>
  <c r="Q1216"/>
  <c r="S1216" s="1"/>
  <c r="U1216" s="1"/>
  <c r="W1215"/>
  <c r="Q1215"/>
  <c r="S1215" s="1"/>
  <c r="U1215" s="1"/>
  <c r="W1214"/>
  <c r="Q1214"/>
  <c r="S1214" s="1"/>
  <c r="U1214" s="1"/>
  <c r="W1213"/>
  <c r="Q1213"/>
  <c r="S1213" s="1"/>
  <c r="U1213" s="1"/>
  <c r="W1212"/>
  <c r="Q1212"/>
  <c r="S1212" s="1"/>
  <c r="U1212" s="1"/>
  <c r="W1211"/>
  <c r="Q1211"/>
  <c r="S1211" s="1"/>
  <c r="U1211" s="1"/>
  <c r="W1210"/>
  <c r="Q1210"/>
  <c r="S1210" s="1"/>
  <c r="U1210" s="1"/>
  <c r="W1209"/>
  <c r="Q1209"/>
  <c r="S1209" s="1"/>
  <c r="U1209" s="1"/>
  <c r="W1208"/>
  <c r="Q1208"/>
  <c r="S1208" s="1"/>
  <c r="U1208" s="1"/>
  <c r="W1207"/>
  <c r="Q1207"/>
  <c r="S1207" s="1"/>
  <c r="U1207" s="1"/>
  <c r="W1206"/>
  <c r="Q1206"/>
  <c r="S1206" s="1"/>
  <c r="U1206" s="1"/>
  <c r="W1205"/>
  <c r="Q1205"/>
  <c r="S1205" s="1"/>
  <c r="U1205" s="1"/>
  <c r="W1204"/>
  <c r="Q1204"/>
  <c r="S1204" s="1"/>
  <c r="U1204" s="1"/>
  <c r="W1203"/>
  <c r="Q1203"/>
  <c r="S1203" s="1"/>
  <c r="U1203" s="1"/>
  <c r="W1202"/>
  <c r="Q1202"/>
  <c r="S1202" s="1"/>
  <c r="U1202" s="1"/>
  <c r="W1201"/>
  <c r="Q1201"/>
  <c r="S1201" s="1"/>
  <c r="U1201" s="1"/>
  <c r="W1200"/>
  <c r="Q1200"/>
  <c r="S1200" s="1"/>
  <c r="U1200" s="1"/>
  <c r="W1199"/>
  <c r="Q1199"/>
  <c r="S1199" s="1"/>
  <c r="U1199" s="1"/>
  <c r="W1198"/>
  <c r="Q1198"/>
  <c r="S1198" s="1"/>
  <c r="U1198" s="1"/>
  <c r="W1197"/>
  <c r="Q1197"/>
  <c r="S1197" s="1"/>
  <c r="U1197" s="1"/>
  <c r="W1196"/>
  <c r="Q1196"/>
  <c r="S1196" s="1"/>
  <c r="U1196" s="1"/>
  <c r="W1195"/>
  <c r="Q1195"/>
  <c r="S1195" s="1"/>
  <c r="U1195" s="1"/>
  <c r="W1194"/>
  <c r="Q1194"/>
  <c r="S1194" s="1"/>
  <c r="U1194" s="1"/>
  <c r="W1193"/>
  <c r="Q1193"/>
  <c r="S1193" s="1"/>
  <c r="U1193" s="1"/>
  <c r="W1192"/>
  <c r="Q1192"/>
  <c r="S1192" s="1"/>
  <c r="U1192" s="1"/>
  <c r="W1191"/>
  <c r="Q1191"/>
  <c r="S1191" s="1"/>
  <c r="U1191" s="1"/>
  <c r="W1190"/>
  <c r="Q1190"/>
  <c r="S1190" s="1"/>
  <c r="U1190" s="1"/>
  <c r="W1189"/>
  <c r="Q1189"/>
  <c r="S1189" s="1"/>
  <c r="U1189" s="1"/>
  <c r="W1188"/>
  <c r="Q1188"/>
  <c r="S1188" s="1"/>
  <c r="U1188" s="1"/>
  <c r="W1187"/>
  <c r="Q1187"/>
  <c r="S1187" s="1"/>
  <c r="U1187" s="1"/>
  <c r="W1186"/>
  <c r="Q1186"/>
  <c r="S1186" s="1"/>
  <c r="U1186" s="1"/>
  <c r="W1185"/>
  <c r="Q1185"/>
  <c r="S1185" s="1"/>
  <c r="U1185" s="1"/>
  <c r="W1184"/>
  <c r="Q1184"/>
  <c r="S1184" s="1"/>
  <c r="U1184" s="1"/>
  <c r="W1183"/>
  <c r="Q1183"/>
  <c r="S1183" s="1"/>
  <c r="U1183" s="1"/>
  <c r="W1182"/>
  <c r="Q1182"/>
  <c r="S1182" s="1"/>
  <c r="U1182" s="1"/>
  <c r="W1181"/>
  <c r="Q1181"/>
  <c r="S1181" s="1"/>
  <c r="U1181" s="1"/>
  <c r="W1180"/>
  <c r="Q1180"/>
  <c r="S1180" s="1"/>
  <c r="U1180" s="1"/>
  <c r="W1179"/>
  <c r="Q1179"/>
  <c r="S1179" s="1"/>
  <c r="U1179" s="1"/>
  <c r="W1178"/>
  <c r="Q1178"/>
  <c r="S1178" s="1"/>
  <c r="U1178" s="1"/>
  <c r="W1177"/>
  <c r="Q1177"/>
  <c r="S1177" s="1"/>
  <c r="U1177" s="1"/>
  <c r="W1176"/>
  <c r="Q1176"/>
  <c r="S1176" s="1"/>
  <c r="U1176" s="1"/>
  <c r="W1175"/>
  <c r="Q1175"/>
  <c r="S1175" s="1"/>
  <c r="U1175" s="1"/>
  <c r="W1174"/>
  <c r="Q1174"/>
  <c r="S1174" s="1"/>
  <c r="U1174" s="1"/>
  <c r="W1173"/>
  <c r="Q1173"/>
  <c r="S1173" s="1"/>
  <c r="U1173" s="1"/>
  <c r="W1172"/>
  <c r="Q1172"/>
  <c r="S1172" s="1"/>
  <c r="U1172" s="1"/>
  <c r="W1171"/>
  <c r="Q1171"/>
  <c r="S1171" s="1"/>
  <c r="U1171" s="1"/>
  <c r="W1170"/>
  <c r="Q1170"/>
  <c r="S1170" s="1"/>
  <c r="U1170" s="1"/>
  <c r="W1169"/>
  <c r="Q1169"/>
  <c r="S1169" s="1"/>
  <c r="U1169" s="1"/>
  <c r="W1168"/>
  <c r="Q1168"/>
  <c r="S1168" s="1"/>
  <c r="U1168" s="1"/>
  <c r="W1167"/>
  <c r="Q1167"/>
  <c r="S1167" s="1"/>
  <c r="U1167" s="1"/>
  <c r="W1166"/>
  <c r="Q1166"/>
  <c r="S1166" s="1"/>
  <c r="U1166" s="1"/>
  <c r="W1165"/>
  <c r="Q1165"/>
  <c r="S1165" s="1"/>
  <c r="U1165" s="1"/>
  <c r="W1164"/>
  <c r="Q1164"/>
  <c r="S1164" s="1"/>
  <c r="U1164" s="1"/>
  <c r="W1163"/>
  <c r="Q1163"/>
  <c r="S1163" s="1"/>
  <c r="U1163" s="1"/>
  <c r="W1162"/>
  <c r="Q1162"/>
  <c r="S1162" s="1"/>
  <c r="U1162" s="1"/>
  <c r="W1161"/>
  <c r="Q1161"/>
  <c r="S1161" s="1"/>
  <c r="U1161" s="1"/>
  <c r="W1160"/>
  <c r="Q1160"/>
  <c r="S1160" s="1"/>
  <c r="U1160" s="1"/>
  <c r="W1159"/>
  <c r="Q1159"/>
  <c r="S1159" s="1"/>
  <c r="U1159" s="1"/>
  <c r="W1158"/>
  <c r="Q1158"/>
  <c r="S1158" s="1"/>
  <c r="U1158" s="1"/>
  <c r="W1157"/>
  <c r="Q1157"/>
  <c r="S1157" s="1"/>
  <c r="U1157" s="1"/>
  <c r="W1156"/>
  <c r="Q1156"/>
  <c r="S1156" s="1"/>
  <c r="U1156" s="1"/>
  <c r="W1155"/>
  <c r="Q1155"/>
  <c r="S1155" s="1"/>
  <c r="U1155" s="1"/>
  <c r="W1154"/>
  <c r="Q1154"/>
  <c r="S1154" s="1"/>
  <c r="U1154" s="1"/>
  <c r="W1153"/>
  <c r="Q1153"/>
  <c r="S1153" s="1"/>
  <c r="U1153" s="1"/>
  <c r="W1152"/>
  <c r="Q1152"/>
  <c r="S1152" s="1"/>
  <c r="U1152" s="1"/>
  <c r="W1151"/>
  <c r="Q1151"/>
  <c r="S1151" s="1"/>
  <c r="U1151" s="1"/>
  <c r="W1150"/>
  <c r="Q1150"/>
  <c r="S1150" s="1"/>
  <c r="U1150" s="1"/>
  <c r="W1149"/>
  <c r="Q1149"/>
  <c r="S1149" s="1"/>
  <c r="U1149" s="1"/>
  <c r="W1148"/>
  <c r="Q1148"/>
  <c r="S1148" s="1"/>
  <c r="U1148" s="1"/>
  <c r="W1147"/>
  <c r="Q1147"/>
  <c r="S1147" s="1"/>
  <c r="U1147" s="1"/>
  <c r="W1146"/>
  <c r="Q1146"/>
  <c r="S1146" s="1"/>
  <c r="U1146" s="1"/>
  <c r="W1145"/>
  <c r="Q1145"/>
  <c r="S1145" s="1"/>
  <c r="U1145" s="1"/>
  <c r="W1144"/>
  <c r="Q1144"/>
  <c r="S1144" s="1"/>
  <c r="U1144" s="1"/>
  <c r="W1143"/>
  <c r="Q1143"/>
  <c r="S1143" s="1"/>
  <c r="U1143" s="1"/>
  <c r="W1142"/>
  <c r="Q1142"/>
  <c r="S1142" s="1"/>
  <c r="U1142" s="1"/>
  <c r="W1141"/>
  <c r="Q1141"/>
  <c r="S1141" s="1"/>
  <c r="U1141" s="1"/>
  <c r="W1140"/>
  <c r="Q1140"/>
  <c r="S1140" s="1"/>
  <c r="U1140" s="1"/>
  <c r="W1139"/>
  <c r="Q1139"/>
  <c r="S1139" s="1"/>
  <c r="U1139" s="1"/>
  <c r="W1138"/>
  <c r="Q1138"/>
  <c r="S1138" s="1"/>
  <c r="U1138" s="1"/>
  <c r="W1137"/>
  <c r="Q1137"/>
  <c r="S1137" s="1"/>
  <c r="U1137" s="1"/>
  <c r="W1136"/>
  <c r="Q1136"/>
  <c r="S1136" s="1"/>
  <c r="U1136" s="1"/>
  <c r="W1135"/>
  <c r="Q1135"/>
  <c r="S1135" s="1"/>
  <c r="U1135" s="1"/>
  <c r="W1134"/>
  <c r="Q1134"/>
  <c r="S1134" s="1"/>
  <c r="U1134" s="1"/>
  <c r="W1133"/>
  <c r="Q1133"/>
  <c r="S1133" s="1"/>
  <c r="U1133" s="1"/>
  <c r="W1132"/>
  <c r="Q1132"/>
  <c r="S1132" s="1"/>
  <c r="U1132" s="1"/>
  <c r="W1131"/>
  <c r="Q1131"/>
  <c r="S1131" s="1"/>
  <c r="U1131" s="1"/>
  <c r="W1130"/>
  <c r="Q1130"/>
  <c r="S1130" s="1"/>
  <c r="U1130" s="1"/>
  <c r="W1129"/>
  <c r="Q1129"/>
  <c r="S1129" s="1"/>
  <c r="U1129" s="1"/>
  <c r="W1128"/>
  <c r="Q1128"/>
  <c r="S1128" s="1"/>
  <c r="U1128" s="1"/>
  <c r="W1127"/>
  <c r="Q1127"/>
  <c r="S1127" s="1"/>
  <c r="U1127" s="1"/>
  <c r="W1126"/>
  <c r="Q1126"/>
  <c r="S1126" s="1"/>
  <c r="U1126" s="1"/>
  <c r="W1125"/>
  <c r="Q1125"/>
  <c r="S1125" s="1"/>
  <c r="U1125" s="1"/>
  <c r="W1124"/>
  <c r="Q1124"/>
  <c r="S1124" s="1"/>
  <c r="U1124" s="1"/>
  <c r="W1123"/>
  <c r="Q1123"/>
  <c r="S1123" s="1"/>
  <c r="U1123" s="1"/>
  <c r="W1122"/>
  <c r="Q1122"/>
  <c r="S1122" s="1"/>
  <c r="U1122" s="1"/>
  <c r="W1121"/>
  <c r="R1120"/>
  <c r="P1120"/>
  <c r="O1120"/>
  <c r="N1120"/>
  <c r="M1120"/>
  <c r="L1120"/>
  <c r="K1120"/>
  <c r="J1120"/>
  <c r="I1120"/>
  <c r="H1120"/>
  <c r="G1120"/>
  <c r="F1120"/>
  <c r="E1120"/>
  <c r="W1119"/>
  <c r="R1118"/>
  <c r="P1118"/>
  <c r="O1118"/>
  <c r="N1118"/>
  <c r="M1118"/>
  <c r="L1118"/>
  <c r="K1118"/>
  <c r="J1118"/>
  <c r="I1118"/>
  <c r="H1118"/>
  <c r="G1118"/>
  <c r="F1118"/>
  <c r="E1118"/>
  <c r="W1117"/>
  <c r="Q1117"/>
  <c r="S1117" s="1"/>
  <c r="W1116"/>
  <c r="Q1116"/>
  <c r="S1116" s="1"/>
  <c r="W1115"/>
  <c r="Q1115"/>
  <c r="S1115" s="1"/>
  <c r="W1114"/>
  <c r="Q1114"/>
  <c r="S1114" s="1"/>
  <c r="W1113"/>
  <c r="Q1113"/>
  <c r="S1113" s="1"/>
  <c r="W1112"/>
  <c r="Q1112"/>
  <c r="S1112" s="1"/>
  <c r="W1111"/>
  <c r="Q1111"/>
  <c r="S1111" s="1"/>
  <c r="W1110"/>
  <c r="Q1110"/>
  <c r="S1110" s="1"/>
  <c r="W1109"/>
  <c r="Q1109"/>
  <c r="S1109" s="1"/>
  <c r="W1108"/>
  <c r="Q1108"/>
  <c r="S1108" s="1"/>
  <c r="W1107"/>
  <c r="Q1107"/>
  <c r="S1107" s="1"/>
  <c r="W1106"/>
  <c r="Q1106"/>
  <c r="S1106" s="1"/>
  <c r="W1105"/>
  <c r="Q1105"/>
  <c r="S1105" s="1"/>
  <c r="W1104"/>
  <c r="Q1104"/>
  <c r="S1104" s="1"/>
  <c r="W1103"/>
  <c r="Q1103"/>
  <c r="S1103" s="1"/>
  <c r="W1102"/>
  <c r="Q1102"/>
  <c r="S1102" s="1"/>
  <c r="U1102" s="1"/>
  <c r="W1101"/>
  <c r="Q1101"/>
  <c r="S1101" s="1"/>
  <c r="U1101" s="1"/>
  <c r="W1100"/>
  <c r="Q1100"/>
  <c r="S1100" s="1"/>
  <c r="U1100" s="1"/>
  <c r="W1099"/>
  <c r="Q1099"/>
  <c r="S1099" s="1"/>
  <c r="U1099" s="1"/>
  <c r="W1098"/>
  <c r="Q1098"/>
  <c r="S1098" s="1"/>
  <c r="U1098" s="1"/>
  <c r="W1097"/>
  <c r="Q1097"/>
  <c r="S1097" s="1"/>
  <c r="U1097" s="1"/>
  <c r="W1096"/>
  <c r="Q1096"/>
  <c r="S1096" s="1"/>
  <c r="U1096" s="1"/>
  <c r="W1095"/>
  <c r="Q1095"/>
  <c r="S1095" s="1"/>
  <c r="U1095" s="1"/>
  <c r="W1094"/>
  <c r="Q1094"/>
  <c r="S1094" s="1"/>
  <c r="U1094" s="1"/>
  <c r="W1093"/>
  <c r="Q1093"/>
  <c r="S1093" s="1"/>
  <c r="U1093" s="1"/>
  <c r="W1092"/>
  <c r="Q1092"/>
  <c r="S1092" s="1"/>
  <c r="U1092" s="1"/>
  <c r="W1091"/>
  <c r="Q1091"/>
  <c r="S1091" s="1"/>
  <c r="U1091" s="1"/>
  <c r="W1090"/>
  <c r="Q1090"/>
  <c r="S1090" s="1"/>
  <c r="U1090" s="1"/>
  <c r="W1089"/>
  <c r="Q1089"/>
  <c r="S1089" s="1"/>
  <c r="U1089" s="1"/>
  <c r="W1088"/>
  <c r="Q1088"/>
  <c r="S1088" s="1"/>
  <c r="U1088" s="1"/>
  <c r="W1087"/>
  <c r="Q1087"/>
  <c r="S1087" s="1"/>
  <c r="U1087" s="1"/>
  <c r="W1086"/>
  <c r="Q1086"/>
  <c r="S1086" s="1"/>
  <c r="U1086" s="1"/>
  <c r="W1085"/>
  <c r="Q1085"/>
  <c r="S1085" s="1"/>
  <c r="U1085" s="1"/>
  <c r="W1084"/>
  <c r="Q1084"/>
  <c r="S1084" s="1"/>
  <c r="U1084" s="1"/>
  <c r="W1083"/>
  <c r="Q1083"/>
  <c r="S1083" s="1"/>
  <c r="U1083" s="1"/>
  <c r="W1082"/>
  <c r="Q1082"/>
  <c r="S1082" s="1"/>
  <c r="U1082" s="1"/>
  <c r="W1081"/>
  <c r="Q1081"/>
  <c r="S1081" s="1"/>
  <c r="U1081" s="1"/>
  <c r="W1080"/>
  <c r="Q1080"/>
  <c r="S1080" s="1"/>
  <c r="W1079"/>
  <c r="Q1079"/>
  <c r="S1079" s="1"/>
  <c r="U1079" s="1"/>
  <c r="W1078"/>
  <c r="Q1078"/>
  <c r="W1077"/>
  <c r="R1076"/>
  <c r="P1076"/>
  <c r="O1076"/>
  <c r="N1076"/>
  <c r="M1076"/>
  <c r="L1076"/>
  <c r="K1076"/>
  <c r="J1076"/>
  <c r="I1076"/>
  <c r="H1076"/>
  <c r="G1076"/>
  <c r="F1076"/>
  <c r="E1076"/>
  <c r="W1075"/>
  <c r="R1074"/>
  <c r="P1074"/>
  <c r="O1074"/>
  <c r="N1074"/>
  <c r="M1074"/>
  <c r="L1074"/>
  <c r="K1074"/>
  <c r="J1074"/>
  <c r="I1074"/>
  <c r="H1074"/>
  <c r="G1074"/>
  <c r="F1074"/>
  <c r="E1074"/>
  <c r="W1073"/>
  <c r="Q1073"/>
  <c r="S1073" s="1"/>
  <c r="U1073" s="1"/>
  <c r="W1072"/>
  <c r="Q1072"/>
  <c r="S1072" s="1"/>
  <c r="U1072" s="1"/>
  <c r="W1071"/>
  <c r="Q1071"/>
  <c r="S1071" s="1"/>
  <c r="U1071" s="1"/>
  <c r="W1070"/>
  <c r="Q1070"/>
  <c r="S1070" s="1"/>
  <c r="U1070" s="1"/>
  <c r="W1069"/>
  <c r="Q1069"/>
  <c r="S1069" s="1"/>
  <c r="U1069" s="1"/>
  <c r="W1068"/>
  <c r="Q1068"/>
  <c r="S1068" s="1"/>
  <c r="U1068" s="1"/>
  <c r="W1067"/>
  <c r="Q1067"/>
  <c r="S1067" s="1"/>
  <c r="U1067" s="1"/>
  <c r="W1066"/>
  <c r="Q1066"/>
  <c r="S1066" s="1"/>
  <c r="U1066" s="1"/>
  <c r="W1065"/>
  <c r="Q1065"/>
  <c r="S1065" s="1"/>
  <c r="U1065" s="1"/>
  <c r="W1064"/>
  <c r="Q1064"/>
  <c r="S1064" s="1"/>
  <c r="U1064" s="1"/>
  <c r="W1063"/>
  <c r="Q1063"/>
  <c r="S1063" s="1"/>
  <c r="U1063" s="1"/>
  <c r="W1062"/>
  <c r="Q1062"/>
  <c r="S1062" s="1"/>
  <c r="U1062" s="1"/>
  <c r="W1061"/>
  <c r="Q1061"/>
  <c r="S1061" s="1"/>
  <c r="U1061" s="1"/>
  <c r="W1060"/>
  <c r="Q1060"/>
  <c r="S1060" s="1"/>
  <c r="U1060" s="1"/>
  <c r="W1059"/>
  <c r="Q1059"/>
  <c r="S1059" s="1"/>
  <c r="U1059" s="1"/>
  <c r="W1058"/>
  <c r="Q1058"/>
  <c r="S1058" s="1"/>
  <c r="U1058" s="1"/>
  <c r="W1057"/>
  <c r="Q1057"/>
  <c r="S1057" s="1"/>
  <c r="U1057" s="1"/>
  <c r="W1056"/>
  <c r="Q1056"/>
  <c r="S1056" s="1"/>
  <c r="U1056" s="1"/>
  <c r="W1055"/>
  <c r="Q1055"/>
  <c r="S1055" s="1"/>
  <c r="U1055" s="1"/>
  <c r="W1054"/>
  <c r="Q1054"/>
  <c r="S1054" s="1"/>
  <c r="U1054" s="1"/>
  <c r="W1053"/>
  <c r="Q1053"/>
  <c r="S1053" s="1"/>
  <c r="U1053" s="1"/>
  <c r="W1052"/>
  <c r="Q1052"/>
  <c r="S1052" s="1"/>
  <c r="U1052" s="1"/>
  <c r="W1051"/>
  <c r="Q1051"/>
  <c r="S1051" s="1"/>
  <c r="U1051" s="1"/>
  <c r="W1050"/>
  <c r="Q1050"/>
  <c r="S1050" s="1"/>
  <c r="U1050" s="1"/>
  <c r="W1049"/>
  <c r="Q1049"/>
  <c r="S1049" s="1"/>
  <c r="U1049" s="1"/>
  <c r="W1048"/>
  <c r="Q1048"/>
  <c r="S1048" s="1"/>
  <c r="U1048" s="1"/>
  <c r="W1047"/>
  <c r="Q1047"/>
  <c r="S1047" s="1"/>
  <c r="U1047" s="1"/>
  <c r="W1046"/>
  <c r="Q1046"/>
  <c r="S1046" s="1"/>
  <c r="U1046" s="1"/>
  <c r="W1045"/>
  <c r="Q1045"/>
  <c r="S1045" s="1"/>
  <c r="U1045" s="1"/>
  <c r="W1044"/>
  <c r="Q1044"/>
  <c r="S1044" s="1"/>
  <c r="U1044" s="1"/>
  <c r="W1043"/>
  <c r="Q1043"/>
  <c r="S1043" s="1"/>
  <c r="U1043" s="1"/>
  <c r="W1042"/>
  <c r="Q1042"/>
  <c r="S1042" s="1"/>
  <c r="U1042" s="1"/>
  <c r="W1041"/>
  <c r="Q1041"/>
  <c r="S1041" s="1"/>
  <c r="U1041" s="1"/>
  <c r="W1040"/>
  <c r="Q1040"/>
  <c r="S1040" s="1"/>
  <c r="U1040" s="1"/>
  <c r="W1039"/>
  <c r="Q1039"/>
  <c r="S1039" s="1"/>
  <c r="U1039" s="1"/>
  <c r="W1038"/>
  <c r="Q1038"/>
  <c r="S1038" s="1"/>
  <c r="U1038" s="1"/>
  <c r="W1037"/>
  <c r="Q1037"/>
  <c r="S1037" s="1"/>
  <c r="U1037" s="1"/>
  <c r="W1036"/>
  <c r="Q1036"/>
  <c r="S1036" s="1"/>
  <c r="U1036" s="1"/>
  <c r="W1035"/>
  <c r="Q1035"/>
  <c r="S1035" s="1"/>
  <c r="U1035" s="1"/>
  <c r="W1034"/>
  <c r="Q1034"/>
  <c r="S1034" s="1"/>
  <c r="U1034" s="1"/>
  <c r="W1033"/>
  <c r="Q1033"/>
  <c r="S1033" s="1"/>
  <c r="U1033" s="1"/>
  <c r="W1032"/>
  <c r="Q1032"/>
  <c r="S1032" s="1"/>
  <c r="U1032" s="1"/>
  <c r="W1031"/>
  <c r="Q1031"/>
  <c r="S1031" s="1"/>
  <c r="U1031" s="1"/>
  <c r="W1030"/>
  <c r="Q1030"/>
  <c r="S1030" s="1"/>
  <c r="U1030" s="1"/>
  <c r="W1029"/>
  <c r="Q1029"/>
  <c r="S1029" s="1"/>
  <c r="U1029" s="1"/>
  <c r="W1028"/>
  <c r="Q1028"/>
  <c r="S1028" s="1"/>
  <c r="U1028" s="1"/>
  <c r="W1027"/>
  <c r="Q1027"/>
  <c r="S1027" s="1"/>
  <c r="U1027" s="1"/>
  <c r="W1026"/>
  <c r="Q1026"/>
  <c r="S1026" s="1"/>
  <c r="U1026" s="1"/>
  <c r="W1025"/>
  <c r="Q1025"/>
  <c r="S1025" s="1"/>
  <c r="U1025" s="1"/>
  <c r="W1024"/>
  <c r="Q1024"/>
  <c r="S1024" s="1"/>
  <c r="U1024" s="1"/>
  <c r="W1023"/>
  <c r="Q1023"/>
  <c r="S1023" s="1"/>
  <c r="U1023" s="1"/>
  <c r="W1022"/>
  <c r="Q1022"/>
  <c r="S1022" s="1"/>
  <c r="U1022" s="1"/>
  <c r="W1021"/>
  <c r="Q1021"/>
  <c r="S1021" s="1"/>
  <c r="U1021" s="1"/>
  <c r="W1020"/>
  <c r="Q1020"/>
  <c r="S1020" s="1"/>
  <c r="U1020" s="1"/>
  <c r="W1019"/>
  <c r="Q1019"/>
  <c r="S1019" s="1"/>
  <c r="U1019" s="1"/>
  <c r="W1018"/>
  <c r="Q1018"/>
  <c r="S1018" s="1"/>
  <c r="U1018" s="1"/>
  <c r="W1017"/>
  <c r="Q1017"/>
  <c r="S1017" s="1"/>
  <c r="U1017" s="1"/>
  <c r="W1016"/>
  <c r="Q1016"/>
  <c r="S1016" s="1"/>
  <c r="U1016" s="1"/>
  <c r="W1015"/>
  <c r="Q1015"/>
  <c r="S1015" s="1"/>
  <c r="U1015" s="1"/>
  <c r="W1014"/>
  <c r="Q1014"/>
  <c r="S1014" s="1"/>
  <c r="U1014" s="1"/>
  <c r="W1013"/>
  <c r="Q1013"/>
  <c r="S1013" s="1"/>
  <c r="U1013" s="1"/>
  <c r="W1012"/>
  <c r="Q1012"/>
  <c r="S1012" s="1"/>
  <c r="U1012" s="1"/>
  <c r="W1011"/>
  <c r="Q1011"/>
  <c r="S1011" s="1"/>
  <c r="U1011" s="1"/>
  <c r="W1010"/>
  <c r="Q1010"/>
  <c r="S1010" s="1"/>
  <c r="U1010" s="1"/>
  <c r="W1009"/>
  <c r="Q1009"/>
  <c r="S1009" s="1"/>
  <c r="U1009" s="1"/>
  <c r="W1008"/>
  <c r="Q1008"/>
  <c r="S1008" s="1"/>
  <c r="U1008" s="1"/>
  <c r="W1007"/>
  <c r="Q1007"/>
  <c r="S1007" s="1"/>
  <c r="U1007" s="1"/>
  <c r="W1006"/>
  <c r="Q1006"/>
  <c r="S1006" s="1"/>
  <c r="U1006" s="1"/>
  <c r="W1005"/>
  <c r="Q1005"/>
  <c r="S1005" s="1"/>
  <c r="U1005" s="1"/>
  <c r="W1004"/>
  <c r="Q1004"/>
  <c r="S1004" s="1"/>
  <c r="U1004" s="1"/>
  <c r="W1003"/>
  <c r="Q1003"/>
  <c r="S1003" s="1"/>
  <c r="U1003" s="1"/>
  <c r="W1002"/>
  <c r="Q1002"/>
  <c r="S1002" s="1"/>
  <c r="U1002" s="1"/>
  <c r="W1001"/>
  <c r="Q1001"/>
  <c r="S1001" s="1"/>
  <c r="U1001" s="1"/>
  <c r="W1000"/>
  <c r="Q1000"/>
  <c r="S1000" s="1"/>
  <c r="U1000" s="1"/>
  <c r="W999"/>
  <c r="Q999"/>
  <c r="S999" s="1"/>
  <c r="U999" s="1"/>
  <c r="W998"/>
  <c r="Q998"/>
  <c r="S998" s="1"/>
  <c r="U998" s="1"/>
  <c r="W997"/>
  <c r="Q997"/>
  <c r="S997" s="1"/>
  <c r="U997" s="1"/>
  <c r="W996"/>
  <c r="Q996"/>
  <c r="S996" s="1"/>
  <c r="U996" s="1"/>
  <c r="W995"/>
  <c r="Q995"/>
  <c r="S995" s="1"/>
  <c r="U995" s="1"/>
  <c r="W994"/>
  <c r="Q994"/>
  <c r="S994" s="1"/>
  <c r="U994" s="1"/>
  <c r="W993"/>
  <c r="Q993"/>
  <c r="S993" s="1"/>
  <c r="U993" s="1"/>
  <c r="W992"/>
  <c r="Q992"/>
  <c r="S992" s="1"/>
  <c r="U992" s="1"/>
  <c r="W991"/>
  <c r="Q991"/>
  <c r="S991" s="1"/>
  <c r="U991" s="1"/>
  <c r="W990"/>
  <c r="Q990"/>
  <c r="S990" s="1"/>
  <c r="U990" s="1"/>
  <c r="W989"/>
  <c r="Q989"/>
  <c r="S989" s="1"/>
  <c r="U989" s="1"/>
  <c r="W988"/>
  <c r="Q988"/>
  <c r="S988" s="1"/>
  <c r="U988" s="1"/>
  <c r="W987"/>
  <c r="Q987"/>
  <c r="S987" s="1"/>
  <c r="U987" s="1"/>
  <c r="W986"/>
  <c r="Q986"/>
  <c r="S986" s="1"/>
  <c r="U986" s="1"/>
  <c r="W985"/>
  <c r="Q985"/>
  <c r="S985" s="1"/>
  <c r="U985" s="1"/>
  <c r="W984"/>
  <c r="Q984"/>
  <c r="S984" s="1"/>
  <c r="U984" s="1"/>
  <c r="W983"/>
  <c r="Q983"/>
  <c r="S983" s="1"/>
  <c r="U983" s="1"/>
  <c r="W982"/>
  <c r="Q982"/>
  <c r="S982" s="1"/>
  <c r="U982" s="1"/>
  <c r="W981"/>
  <c r="Q981"/>
  <c r="S981" s="1"/>
  <c r="U981" s="1"/>
  <c r="W980"/>
  <c r="Q980"/>
  <c r="W979"/>
  <c r="Q979"/>
  <c r="S979" s="1"/>
  <c r="U979" s="1"/>
  <c r="W978"/>
  <c r="Q978"/>
  <c r="S978" s="1"/>
  <c r="U978" s="1"/>
  <c r="W977"/>
  <c r="R976"/>
  <c r="P976"/>
  <c r="O976"/>
  <c r="N976"/>
  <c r="M976"/>
  <c r="L976"/>
  <c r="K976"/>
  <c r="J976"/>
  <c r="I976"/>
  <c r="H976"/>
  <c r="G976"/>
  <c r="F976"/>
  <c r="E976"/>
  <c r="W975"/>
  <c r="R974"/>
  <c r="P974"/>
  <c r="O974"/>
  <c r="N974"/>
  <c r="M974"/>
  <c r="L974"/>
  <c r="K974"/>
  <c r="J974"/>
  <c r="I974"/>
  <c r="H974"/>
  <c r="G974"/>
  <c r="F974"/>
  <c r="E974"/>
  <c r="W973"/>
  <c r="Q973"/>
  <c r="S973" s="1"/>
  <c r="U973" s="1"/>
  <c r="W972"/>
  <c r="Q972"/>
  <c r="S972" s="1"/>
  <c r="U972" s="1"/>
  <c r="W971"/>
  <c r="Q971"/>
  <c r="S971" s="1"/>
  <c r="U971" s="1"/>
  <c r="W970"/>
  <c r="Q970"/>
  <c r="S970" s="1"/>
  <c r="U970" s="1"/>
  <c r="W969"/>
  <c r="Q969"/>
  <c r="S969" s="1"/>
  <c r="U969" s="1"/>
  <c r="W968"/>
  <c r="Q968"/>
  <c r="S968" s="1"/>
  <c r="U968" s="1"/>
  <c r="W967"/>
  <c r="Q967"/>
  <c r="S967" s="1"/>
  <c r="U967" s="1"/>
  <c r="W966"/>
  <c r="Q966"/>
  <c r="S966" s="1"/>
  <c r="U966" s="1"/>
  <c r="W965"/>
  <c r="Q965"/>
  <c r="S965" s="1"/>
  <c r="U965" s="1"/>
  <c r="W964"/>
  <c r="Q964"/>
  <c r="S964" s="1"/>
  <c r="U964" s="1"/>
  <c r="W963"/>
  <c r="Q963"/>
  <c r="S963" s="1"/>
  <c r="U963" s="1"/>
  <c r="W962"/>
  <c r="Q962"/>
  <c r="S962" s="1"/>
  <c r="U962" s="1"/>
  <c r="W961"/>
  <c r="Q961"/>
  <c r="S961" s="1"/>
  <c r="U961" s="1"/>
  <c r="W960"/>
  <c r="Q960"/>
  <c r="S960" s="1"/>
  <c r="U960" s="1"/>
  <c r="W959"/>
  <c r="Q959"/>
  <c r="S959" s="1"/>
  <c r="U959" s="1"/>
  <c r="W958"/>
  <c r="Q958"/>
  <c r="S958" s="1"/>
  <c r="U958" s="1"/>
  <c r="W957"/>
  <c r="Q957"/>
  <c r="S957" s="1"/>
  <c r="U957" s="1"/>
  <c r="W956"/>
  <c r="Q956"/>
  <c r="S956" s="1"/>
  <c r="U956" s="1"/>
  <c r="W955"/>
  <c r="Q955"/>
  <c r="S955" s="1"/>
  <c r="U955" s="1"/>
  <c r="W954"/>
  <c r="Q954"/>
  <c r="S954" s="1"/>
  <c r="U954" s="1"/>
  <c r="W953"/>
  <c r="Q953"/>
  <c r="S953" s="1"/>
  <c r="U953" s="1"/>
  <c r="W952"/>
  <c r="Q952"/>
  <c r="S952" s="1"/>
  <c r="U952" s="1"/>
  <c r="W951"/>
  <c r="Q951"/>
  <c r="S951" s="1"/>
  <c r="U951" s="1"/>
  <c r="W950"/>
  <c r="Q950"/>
  <c r="S950" s="1"/>
  <c r="U950" s="1"/>
  <c r="W949"/>
  <c r="Q949"/>
  <c r="S949" s="1"/>
  <c r="U949" s="1"/>
  <c r="W948"/>
  <c r="Q948"/>
  <c r="S948" s="1"/>
  <c r="U948" s="1"/>
  <c r="W947"/>
  <c r="Q947"/>
  <c r="S947" s="1"/>
  <c r="U947" s="1"/>
  <c r="W946"/>
  <c r="Q946"/>
  <c r="S946" s="1"/>
  <c r="U946" s="1"/>
  <c r="W945"/>
  <c r="Q945"/>
  <c r="S945" s="1"/>
  <c r="U945" s="1"/>
  <c r="W944"/>
  <c r="Q944"/>
  <c r="S944" s="1"/>
  <c r="U944" s="1"/>
  <c r="W943"/>
  <c r="Q943"/>
  <c r="S943" s="1"/>
  <c r="U943" s="1"/>
  <c r="W942"/>
  <c r="Q942"/>
  <c r="S942" s="1"/>
  <c r="U942" s="1"/>
  <c r="W941"/>
  <c r="Q941"/>
  <c r="S941" s="1"/>
  <c r="U941" s="1"/>
  <c r="W940"/>
  <c r="Q940"/>
  <c r="S940" s="1"/>
  <c r="U940" s="1"/>
  <c r="W939"/>
  <c r="Q939"/>
  <c r="S939" s="1"/>
  <c r="U939" s="1"/>
  <c r="W938"/>
  <c r="Q938"/>
  <c r="S938" s="1"/>
  <c r="U938" s="1"/>
  <c r="W937"/>
  <c r="Q937"/>
  <c r="S937" s="1"/>
  <c r="U937" s="1"/>
  <c r="W936"/>
  <c r="Q936"/>
  <c r="S936" s="1"/>
  <c r="U936" s="1"/>
  <c r="W935"/>
  <c r="Q935"/>
  <c r="S935" s="1"/>
  <c r="U935" s="1"/>
  <c r="W934"/>
  <c r="Q934"/>
  <c r="S934" s="1"/>
  <c r="U934" s="1"/>
  <c r="W933"/>
  <c r="Q933"/>
  <c r="S933" s="1"/>
  <c r="U933" s="1"/>
  <c r="W932"/>
  <c r="Q932"/>
  <c r="S932" s="1"/>
  <c r="U932" s="1"/>
  <c r="W931"/>
  <c r="Q931"/>
  <c r="S931" s="1"/>
  <c r="U931" s="1"/>
  <c r="W930"/>
  <c r="Q930"/>
  <c r="S930" s="1"/>
  <c r="U930" s="1"/>
  <c r="W929"/>
  <c r="Q929"/>
  <c r="S929" s="1"/>
  <c r="U929" s="1"/>
  <c r="W928"/>
  <c r="Q928"/>
  <c r="S928" s="1"/>
  <c r="U928" s="1"/>
  <c r="W927"/>
  <c r="Q927"/>
  <c r="S927" s="1"/>
  <c r="U927" s="1"/>
  <c r="W926"/>
  <c r="Q926"/>
  <c r="S926" s="1"/>
  <c r="U926" s="1"/>
  <c r="W925"/>
  <c r="Q925"/>
  <c r="S925" s="1"/>
  <c r="U925" s="1"/>
  <c r="W924"/>
  <c r="Q924"/>
  <c r="S924" s="1"/>
  <c r="U924" s="1"/>
  <c r="W923"/>
  <c r="Q923"/>
  <c r="S923" s="1"/>
  <c r="U923" s="1"/>
  <c r="W922"/>
  <c r="Q922"/>
  <c r="S922" s="1"/>
  <c r="U922" s="1"/>
  <c r="W921"/>
  <c r="Q921"/>
  <c r="S921" s="1"/>
  <c r="U921" s="1"/>
  <c r="W920"/>
  <c r="Q920"/>
  <c r="S920" s="1"/>
  <c r="U920" s="1"/>
  <c r="W919"/>
  <c r="Q919"/>
  <c r="S919" s="1"/>
  <c r="U919" s="1"/>
  <c r="W918"/>
  <c r="Q918"/>
  <c r="S918" s="1"/>
  <c r="U918" s="1"/>
  <c r="W917"/>
  <c r="Q917"/>
  <c r="S917" s="1"/>
  <c r="U917" s="1"/>
  <c r="W916"/>
  <c r="Q916"/>
  <c r="S916" s="1"/>
  <c r="U916" s="1"/>
  <c r="W915"/>
  <c r="Q915"/>
  <c r="S915" s="1"/>
  <c r="U915" s="1"/>
  <c r="W914"/>
  <c r="Q914"/>
  <c r="S914" s="1"/>
  <c r="U914" s="1"/>
  <c r="W913"/>
  <c r="Q913"/>
  <c r="S913" s="1"/>
  <c r="U913" s="1"/>
  <c r="W912"/>
  <c r="Q912"/>
  <c r="S912" s="1"/>
  <c r="U912" s="1"/>
  <c r="W911"/>
  <c r="Q911"/>
  <c r="S911" s="1"/>
  <c r="U911" s="1"/>
  <c r="W910"/>
  <c r="Q910"/>
  <c r="S910" s="1"/>
  <c r="U910" s="1"/>
  <c r="W909"/>
  <c r="Q909"/>
  <c r="S909" s="1"/>
  <c r="U909" s="1"/>
  <c r="W908"/>
  <c r="Q908"/>
  <c r="S908" s="1"/>
  <c r="U908" s="1"/>
  <c r="W907"/>
  <c r="Q907"/>
  <c r="S907" s="1"/>
  <c r="U907" s="1"/>
  <c r="W906"/>
  <c r="Q906"/>
  <c r="S906" s="1"/>
  <c r="U906" s="1"/>
  <c r="W905"/>
  <c r="Q905"/>
  <c r="S905" s="1"/>
  <c r="U905" s="1"/>
  <c r="W904"/>
  <c r="Q904"/>
  <c r="S904" s="1"/>
  <c r="U904" s="1"/>
  <c r="W903"/>
  <c r="Q903"/>
  <c r="S903" s="1"/>
  <c r="U903" s="1"/>
  <c r="W902"/>
  <c r="Q902"/>
  <c r="S902" s="1"/>
  <c r="U902" s="1"/>
  <c r="W901"/>
  <c r="Q901"/>
  <c r="S901" s="1"/>
  <c r="U901" s="1"/>
  <c r="W900"/>
  <c r="Q900"/>
  <c r="S900" s="1"/>
  <c r="U900" s="1"/>
  <c r="W899"/>
  <c r="Q899"/>
  <c r="S899" s="1"/>
  <c r="U899" s="1"/>
  <c r="W898"/>
  <c r="Q898"/>
  <c r="S898" s="1"/>
  <c r="U898" s="1"/>
  <c r="W897"/>
  <c r="Q897"/>
  <c r="S897" s="1"/>
  <c r="U897" s="1"/>
  <c r="W896"/>
  <c r="Q896"/>
  <c r="S896" s="1"/>
  <c r="U896" s="1"/>
  <c r="W895"/>
  <c r="Q895"/>
  <c r="S895" s="1"/>
  <c r="U895" s="1"/>
  <c r="W894"/>
  <c r="Q894"/>
  <c r="S894" s="1"/>
  <c r="U894" s="1"/>
  <c r="W893"/>
  <c r="Q893"/>
  <c r="S893" s="1"/>
  <c r="U893" s="1"/>
  <c r="W892"/>
  <c r="Q892"/>
  <c r="S892" s="1"/>
  <c r="U892" s="1"/>
  <c r="W891"/>
  <c r="Q891"/>
  <c r="S891" s="1"/>
  <c r="U891" s="1"/>
  <c r="W890"/>
  <c r="Q890"/>
  <c r="S890" s="1"/>
  <c r="U890" s="1"/>
  <c r="W889"/>
  <c r="Q889"/>
  <c r="S889" s="1"/>
  <c r="U889" s="1"/>
  <c r="W888"/>
  <c r="Q888"/>
  <c r="S888" s="1"/>
  <c r="U888" s="1"/>
  <c r="W887"/>
  <c r="Q887"/>
  <c r="S887" s="1"/>
  <c r="U887" s="1"/>
  <c r="W886"/>
  <c r="Q886"/>
  <c r="S886" s="1"/>
  <c r="U886" s="1"/>
  <c r="W885"/>
  <c r="Q885"/>
  <c r="S885" s="1"/>
  <c r="U885" s="1"/>
  <c r="W884"/>
  <c r="Q884"/>
  <c r="S884" s="1"/>
  <c r="U884" s="1"/>
  <c r="W883"/>
  <c r="Q883"/>
  <c r="S883" s="1"/>
  <c r="U883" s="1"/>
  <c r="W882"/>
  <c r="Q882"/>
  <c r="S882" s="1"/>
  <c r="U882" s="1"/>
  <c r="W881"/>
  <c r="Q881"/>
  <c r="S881" s="1"/>
  <c r="U881" s="1"/>
  <c r="W880"/>
  <c r="Q880"/>
  <c r="S880" s="1"/>
  <c r="U880" s="1"/>
  <c r="W879"/>
  <c r="Q879"/>
  <c r="S879" s="1"/>
  <c r="U879" s="1"/>
  <c r="W878"/>
  <c r="Q878"/>
  <c r="S878" s="1"/>
  <c r="U878" s="1"/>
  <c r="W877"/>
  <c r="Q877"/>
  <c r="S877" s="1"/>
  <c r="U877" s="1"/>
  <c r="W876"/>
  <c r="Q876"/>
  <c r="S876" s="1"/>
  <c r="U876" s="1"/>
  <c r="W875"/>
  <c r="Q875"/>
  <c r="S875" s="1"/>
  <c r="U875" s="1"/>
  <c r="W874"/>
  <c r="Q874"/>
  <c r="S874" s="1"/>
  <c r="U874" s="1"/>
  <c r="W873"/>
  <c r="Q873"/>
  <c r="S873" s="1"/>
  <c r="U873" s="1"/>
  <c r="W872"/>
  <c r="Q872"/>
  <c r="S872" s="1"/>
  <c r="U872" s="1"/>
  <c r="W871"/>
  <c r="Q871"/>
  <c r="S871" s="1"/>
  <c r="U871" s="1"/>
  <c r="W870"/>
  <c r="Q870"/>
  <c r="S870" s="1"/>
  <c r="U870" s="1"/>
  <c r="W869"/>
  <c r="Q869"/>
  <c r="S869" s="1"/>
  <c r="U869" s="1"/>
  <c r="W868"/>
  <c r="Q868"/>
  <c r="S868" s="1"/>
  <c r="U868" s="1"/>
  <c r="W867"/>
  <c r="Q867"/>
  <c r="S867" s="1"/>
  <c r="U867" s="1"/>
  <c r="W866"/>
  <c r="Q866"/>
  <c r="S866" s="1"/>
  <c r="U866" s="1"/>
  <c r="W865"/>
  <c r="Q865"/>
  <c r="S865" s="1"/>
  <c r="U865" s="1"/>
  <c r="W864"/>
  <c r="Q864"/>
  <c r="S864" s="1"/>
  <c r="U864" s="1"/>
  <c r="W863"/>
  <c r="Q863"/>
  <c r="S863" s="1"/>
  <c r="U863" s="1"/>
  <c r="W862"/>
  <c r="Q862"/>
  <c r="S862" s="1"/>
  <c r="U862" s="1"/>
  <c r="W861"/>
  <c r="Q861"/>
  <c r="S861" s="1"/>
  <c r="U861" s="1"/>
  <c r="W860"/>
  <c r="Q860"/>
  <c r="Q976" s="1"/>
  <c r="W859"/>
  <c r="Q859"/>
  <c r="S859" s="1"/>
  <c r="U859" s="1"/>
  <c r="W858"/>
  <c r="Q858"/>
  <c r="S858" s="1"/>
  <c r="U858" s="1"/>
  <c r="W857"/>
  <c r="R856"/>
  <c r="P856"/>
  <c r="O856"/>
  <c r="N856"/>
  <c r="M856"/>
  <c r="L856"/>
  <c r="K856"/>
  <c r="J856"/>
  <c r="I856"/>
  <c r="H856"/>
  <c r="G856"/>
  <c r="F856"/>
  <c r="E856"/>
  <c r="W855"/>
  <c r="R854"/>
  <c r="P854"/>
  <c r="O854"/>
  <c r="N854"/>
  <c r="M854"/>
  <c r="L854"/>
  <c r="K854"/>
  <c r="J854"/>
  <c r="I854"/>
  <c r="H854"/>
  <c r="G854"/>
  <c r="F854"/>
  <c r="E854"/>
  <c r="W853"/>
  <c r="Q853"/>
  <c r="S853" s="1"/>
  <c r="U853" s="1"/>
  <c r="W852"/>
  <c r="Q852"/>
  <c r="S852" s="1"/>
  <c r="U852" s="1"/>
  <c r="W851"/>
  <c r="Q851"/>
  <c r="S851" s="1"/>
  <c r="U851" s="1"/>
  <c r="W850"/>
  <c r="Q850"/>
  <c r="S850" s="1"/>
  <c r="U850" s="1"/>
  <c r="W849"/>
  <c r="Q849"/>
  <c r="S849" s="1"/>
  <c r="U849" s="1"/>
  <c r="W848"/>
  <c r="Q848"/>
  <c r="S848" s="1"/>
  <c r="U848" s="1"/>
  <c r="W847"/>
  <c r="Q847"/>
  <c r="S847" s="1"/>
  <c r="U847" s="1"/>
  <c r="W846"/>
  <c r="Q846"/>
  <c r="S846" s="1"/>
  <c r="U846" s="1"/>
  <c r="W845"/>
  <c r="Q845"/>
  <c r="S845" s="1"/>
  <c r="U845" s="1"/>
  <c r="W844"/>
  <c r="Q844"/>
  <c r="S844" s="1"/>
  <c r="U844" s="1"/>
  <c r="W843"/>
  <c r="Q843"/>
  <c r="S843" s="1"/>
  <c r="U843" s="1"/>
  <c r="W842"/>
  <c r="Q842"/>
  <c r="S842" s="1"/>
  <c r="U842" s="1"/>
  <c r="W841"/>
  <c r="Q841"/>
  <c r="S841" s="1"/>
  <c r="U841" s="1"/>
  <c r="W840"/>
  <c r="Q840"/>
  <c r="S840" s="1"/>
  <c r="U840" s="1"/>
  <c r="W839"/>
  <c r="Q839"/>
  <c r="S839" s="1"/>
  <c r="U839" s="1"/>
  <c r="W838"/>
  <c r="Q838"/>
  <c r="S838" s="1"/>
  <c r="U838" s="1"/>
  <c r="W837"/>
  <c r="Q837"/>
  <c r="S837" s="1"/>
  <c r="U837" s="1"/>
  <c r="W836"/>
  <c r="Q836"/>
  <c r="S836" s="1"/>
  <c r="U836" s="1"/>
  <c r="W835"/>
  <c r="Q835"/>
  <c r="S835" s="1"/>
  <c r="U835" s="1"/>
  <c r="W834"/>
  <c r="Q834"/>
  <c r="S834" s="1"/>
  <c r="U834" s="1"/>
  <c r="W833"/>
  <c r="Q833"/>
  <c r="S833" s="1"/>
  <c r="U833" s="1"/>
  <c r="W832"/>
  <c r="Q832"/>
  <c r="S832" s="1"/>
  <c r="U832" s="1"/>
  <c r="W831"/>
  <c r="Q831"/>
  <c r="S831" s="1"/>
  <c r="U831" s="1"/>
  <c r="W830"/>
  <c r="Q830"/>
  <c r="S830" s="1"/>
  <c r="U830" s="1"/>
  <c r="W829"/>
  <c r="Q829"/>
  <c r="S829" s="1"/>
  <c r="U829" s="1"/>
  <c r="W828"/>
  <c r="Q828"/>
  <c r="S828" s="1"/>
  <c r="U828" s="1"/>
  <c r="W827"/>
  <c r="Q827"/>
  <c r="S827" s="1"/>
  <c r="U827" s="1"/>
  <c r="W826"/>
  <c r="Q826"/>
  <c r="S826" s="1"/>
  <c r="U826" s="1"/>
  <c r="W825"/>
  <c r="Q825"/>
  <c r="S825" s="1"/>
  <c r="U825" s="1"/>
  <c r="W824"/>
  <c r="Q824"/>
  <c r="S824" s="1"/>
  <c r="U824" s="1"/>
  <c r="W823"/>
  <c r="Q823"/>
  <c r="S823" s="1"/>
  <c r="U823" s="1"/>
  <c r="W822"/>
  <c r="Q822"/>
  <c r="S822" s="1"/>
  <c r="U822" s="1"/>
  <c r="W821"/>
  <c r="Q821"/>
  <c r="S821" s="1"/>
  <c r="U821" s="1"/>
  <c r="W820"/>
  <c r="Q820"/>
  <c r="S820" s="1"/>
  <c r="U820" s="1"/>
  <c r="W819"/>
  <c r="Q819"/>
  <c r="S819" s="1"/>
  <c r="U819" s="1"/>
  <c r="W818"/>
  <c r="Q818"/>
  <c r="S818" s="1"/>
  <c r="U818" s="1"/>
  <c r="W817"/>
  <c r="W816"/>
  <c r="Q816"/>
  <c r="S816" s="1"/>
  <c r="W815"/>
  <c r="W814"/>
  <c r="Q814"/>
  <c r="S814" s="1"/>
  <c r="T814" s="1"/>
  <c r="W813"/>
  <c r="Q813"/>
  <c r="S813" s="1"/>
  <c r="U813" s="1"/>
  <c r="W812"/>
  <c r="Q812"/>
  <c r="S812" s="1"/>
  <c r="U812" s="1"/>
  <c r="W811"/>
  <c r="Q811"/>
  <c r="S811" s="1"/>
  <c r="U811" s="1"/>
  <c r="W810"/>
  <c r="Q810"/>
  <c r="S810" s="1"/>
  <c r="U810" s="1"/>
  <c r="W809"/>
  <c r="Q809"/>
  <c r="S809" s="1"/>
  <c r="U809" s="1"/>
  <c r="W808"/>
  <c r="Q808"/>
  <c r="W807"/>
  <c r="Q807"/>
  <c r="S807" s="1"/>
  <c r="U807" s="1"/>
  <c r="W806"/>
  <c r="Q806"/>
  <c r="W805"/>
  <c r="R804"/>
  <c r="P804"/>
  <c r="O804"/>
  <c r="N804"/>
  <c r="M804"/>
  <c r="L804"/>
  <c r="K804"/>
  <c r="J804"/>
  <c r="I804"/>
  <c r="H804"/>
  <c r="G804"/>
  <c r="F804"/>
  <c r="E804"/>
  <c r="W803"/>
  <c r="R802"/>
  <c r="P802"/>
  <c r="O802"/>
  <c r="N802"/>
  <c r="M802"/>
  <c r="L802"/>
  <c r="K802"/>
  <c r="J802"/>
  <c r="I802"/>
  <c r="H802"/>
  <c r="G802"/>
  <c r="F802"/>
  <c r="E802"/>
  <c r="W801"/>
  <c r="Q801"/>
  <c r="S801" s="1"/>
  <c r="U801" s="1"/>
  <c r="W800"/>
  <c r="Q800"/>
  <c r="S800" s="1"/>
  <c r="U800" s="1"/>
  <c r="W799"/>
  <c r="Q799"/>
  <c r="S799" s="1"/>
  <c r="U799" s="1"/>
  <c r="W798"/>
  <c r="Q798"/>
  <c r="S798" s="1"/>
  <c r="U798" s="1"/>
  <c r="W797"/>
  <c r="Q797"/>
  <c r="S797" s="1"/>
  <c r="U797" s="1"/>
  <c r="W796"/>
  <c r="Q796"/>
  <c r="S796" s="1"/>
  <c r="U796" s="1"/>
  <c r="W795"/>
  <c r="Q795"/>
  <c r="S795" s="1"/>
  <c r="U795" s="1"/>
  <c r="W794"/>
  <c r="Q794"/>
  <c r="S794" s="1"/>
  <c r="U794" s="1"/>
  <c r="W793"/>
  <c r="Q793"/>
  <c r="S793" s="1"/>
  <c r="U793" s="1"/>
  <c r="W792"/>
  <c r="Q792"/>
  <c r="S792" s="1"/>
  <c r="U792" s="1"/>
  <c r="W791"/>
  <c r="Q791"/>
  <c r="S791" s="1"/>
  <c r="U791" s="1"/>
  <c r="W790"/>
  <c r="Q790"/>
  <c r="S790" s="1"/>
  <c r="U790" s="1"/>
  <c r="W789"/>
  <c r="Q789"/>
  <c r="S789" s="1"/>
  <c r="U789" s="1"/>
  <c r="W788"/>
  <c r="Q788"/>
  <c r="S788" s="1"/>
  <c r="U788" s="1"/>
  <c r="W787"/>
  <c r="Q787"/>
  <c r="S787" s="1"/>
  <c r="U787" s="1"/>
  <c r="W786"/>
  <c r="Q786"/>
  <c r="S786" s="1"/>
  <c r="U786" s="1"/>
  <c r="W785"/>
  <c r="Q785"/>
  <c r="S785" s="1"/>
  <c r="U785" s="1"/>
  <c r="W784"/>
  <c r="Q784"/>
  <c r="S784" s="1"/>
  <c r="U784" s="1"/>
  <c r="W783"/>
  <c r="Q783"/>
  <c r="S783" s="1"/>
  <c r="U783" s="1"/>
  <c r="W782"/>
  <c r="Q782"/>
  <c r="S782" s="1"/>
  <c r="U782" s="1"/>
  <c r="W781"/>
  <c r="Q781"/>
  <c r="S781" s="1"/>
  <c r="U781" s="1"/>
  <c r="W780"/>
  <c r="Q780"/>
  <c r="S780" s="1"/>
  <c r="U780" s="1"/>
  <c r="W779"/>
  <c r="Q779"/>
  <c r="S779" s="1"/>
  <c r="U779" s="1"/>
  <c r="W778"/>
  <c r="Q778"/>
  <c r="S778" s="1"/>
  <c r="U778" s="1"/>
  <c r="W777"/>
  <c r="Q777"/>
  <c r="S777" s="1"/>
  <c r="U777" s="1"/>
  <c r="W776"/>
  <c r="Q776"/>
  <c r="S776" s="1"/>
  <c r="U776" s="1"/>
  <c r="W775"/>
  <c r="Q775"/>
  <c r="S775" s="1"/>
  <c r="U775" s="1"/>
  <c r="W774"/>
  <c r="Q774"/>
  <c r="S774" s="1"/>
  <c r="U774" s="1"/>
  <c r="W773"/>
  <c r="Q773"/>
  <c r="S773" s="1"/>
  <c r="U773" s="1"/>
  <c r="W772"/>
  <c r="Q772"/>
  <c r="S772" s="1"/>
  <c r="U772" s="1"/>
  <c r="W771"/>
  <c r="Q771"/>
  <c r="S771" s="1"/>
  <c r="U771" s="1"/>
  <c r="W770"/>
  <c r="Q770"/>
  <c r="S770" s="1"/>
  <c r="U770" s="1"/>
  <c r="W769"/>
  <c r="Q769"/>
  <c r="S769" s="1"/>
  <c r="U769" s="1"/>
  <c r="W768"/>
  <c r="Q768"/>
  <c r="S768" s="1"/>
  <c r="U768" s="1"/>
  <c r="W767"/>
  <c r="Q767"/>
  <c r="S767" s="1"/>
  <c r="U767" s="1"/>
  <c r="W766"/>
  <c r="Q766"/>
  <c r="S766" s="1"/>
  <c r="U766" s="1"/>
  <c r="W765"/>
  <c r="Q765"/>
  <c r="S765" s="1"/>
  <c r="U765" s="1"/>
  <c r="W764"/>
  <c r="Q764"/>
  <c r="S764" s="1"/>
  <c r="U764" s="1"/>
  <c r="W763"/>
  <c r="Q763"/>
  <c r="S763" s="1"/>
  <c r="U763" s="1"/>
  <c r="W762"/>
  <c r="Q762"/>
  <c r="S762" s="1"/>
  <c r="U762" s="1"/>
  <c r="W761"/>
  <c r="Q761"/>
  <c r="S761" s="1"/>
  <c r="U761" s="1"/>
  <c r="W760"/>
  <c r="Q760"/>
  <c r="S760" s="1"/>
  <c r="U760" s="1"/>
  <c r="W759"/>
  <c r="Q759"/>
  <c r="S759" s="1"/>
  <c r="U759" s="1"/>
  <c r="W758"/>
  <c r="Q758"/>
  <c r="S758" s="1"/>
  <c r="U758" s="1"/>
  <c r="W757"/>
  <c r="Q757"/>
  <c r="S757" s="1"/>
  <c r="U757" s="1"/>
  <c r="W756"/>
  <c r="Q756"/>
  <c r="S756" s="1"/>
  <c r="U756" s="1"/>
  <c r="W755"/>
  <c r="Q755"/>
  <c r="S755" s="1"/>
  <c r="U755" s="1"/>
  <c r="W754"/>
  <c r="Q754"/>
  <c r="S754" s="1"/>
  <c r="U754" s="1"/>
  <c r="W753"/>
  <c r="Q753"/>
  <c r="S753" s="1"/>
  <c r="U753" s="1"/>
  <c r="W752"/>
  <c r="Q752"/>
  <c r="S752" s="1"/>
  <c r="U752" s="1"/>
  <c r="W751"/>
  <c r="Q751"/>
  <c r="S751" s="1"/>
  <c r="U751" s="1"/>
  <c r="W750"/>
  <c r="Q750"/>
  <c r="S750" s="1"/>
  <c r="U750" s="1"/>
  <c r="W749"/>
  <c r="Q749"/>
  <c r="S749" s="1"/>
  <c r="U749" s="1"/>
  <c r="W748"/>
  <c r="Q748"/>
  <c r="Q804" s="1"/>
  <c r="W747"/>
  <c r="Q747"/>
  <c r="S747" s="1"/>
  <c r="U747" s="1"/>
  <c r="W746"/>
  <c r="Q746"/>
  <c r="W745"/>
  <c r="R744"/>
  <c r="P744"/>
  <c r="O744"/>
  <c r="N744"/>
  <c r="M744"/>
  <c r="L744"/>
  <c r="K744"/>
  <c r="J744"/>
  <c r="I744"/>
  <c r="H744"/>
  <c r="G744"/>
  <c r="F744"/>
  <c r="E744"/>
  <c r="W743"/>
  <c r="R742"/>
  <c r="P742"/>
  <c r="O742"/>
  <c r="N742"/>
  <c r="M742"/>
  <c r="L742"/>
  <c r="K742"/>
  <c r="J742"/>
  <c r="I742"/>
  <c r="H742"/>
  <c r="G742"/>
  <c r="F742"/>
  <c r="E742"/>
  <c r="W741"/>
  <c r="Q741"/>
  <c r="S741" s="1"/>
  <c r="U741" s="1"/>
  <c r="W740"/>
  <c r="Q740"/>
  <c r="S740" s="1"/>
  <c r="U740" s="1"/>
  <c r="W739"/>
  <c r="Q739"/>
  <c r="S739" s="1"/>
  <c r="U739" s="1"/>
  <c r="W738"/>
  <c r="Q738"/>
  <c r="S738" s="1"/>
  <c r="U738" s="1"/>
  <c r="W737"/>
  <c r="Q737"/>
  <c r="S737" s="1"/>
  <c r="U737" s="1"/>
  <c r="W736"/>
  <c r="Q736"/>
  <c r="S736" s="1"/>
  <c r="U736" s="1"/>
  <c r="W735"/>
  <c r="Q735"/>
  <c r="S735" s="1"/>
  <c r="U735" s="1"/>
  <c r="W734"/>
  <c r="Q734"/>
  <c r="S734" s="1"/>
  <c r="U734" s="1"/>
  <c r="W733"/>
  <c r="Q733"/>
  <c r="S733" s="1"/>
  <c r="U733" s="1"/>
  <c r="W732"/>
  <c r="Q732"/>
  <c r="S732" s="1"/>
  <c r="U732" s="1"/>
  <c r="W731"/>
  <c r="Q731"/>
  <c r="S731" s="1"/>
  <c r="U731" s="1"/>
  <c r="W730"/>
  <c r="Q730"/>
  <c r="S730" s="1"/>
  <c r="U730" s="1"/>
  <c r="W729"/>
  <c r="Q729"/>
  <c r="S729" s="1"/>
  <c r="U729" s="1"/>
  <c r="W728"/>
  <c r="Q728"/>
  <c r="S728" s="1"/>
  <c r="U728" s="1"/>
  <c r="W727"/>
  <c r="Q727"/>
  <c r="S727" s="1"/>
  <c r="U727" s="1"/>
  <c r="W726"/>
  <c r="Q726"/>
  <c r="S726" s="1"/>
  <c r="U726" s="1"/>
  <c r="W725"/>
  <c r="Q725"/>
  <c r="S725" s="1"/>
  <c r="U725" s="1"/>
  <c r="W724"/>
  <c r="Q724"/>
  <c r="S724" s="1"/>
  <c r="U724" s="1"/>
  <c r="W723"/>
  <c r="Q723"/>
  <c r="S723" s="1"/>
  <c r="U723" s="1"/>
  <c r="W722"/>
  <c r="Q722"/>
  <c r="S722" s="1"/>
  <c r="U722" s="1"/>
  <c r="W721"/>
  <c r="Q721"/>
  <c r="S721" s="1"/>
  <c r="U721" s="1"/>
  <c r="W720"/>
  <c r="Q720"/>
  <c r="S720" s="1"/>
  <c r="U720" s="1"/>
  <c r="W719"/>
  <c r="Q719"/>
  <c r="S719" s="1"/>
  <c r="U719" s="1"/>
  <c r="W718"/>
  <c r="Q718"/>
  <c r="S718" s="1"/>
  <c r="U718" s="1"/>
  <c r="W717"/>
  <c r="Q717"/>
  <c r="S717" s="1"/>
  <c r="U717" s="1"/>
  <c r="W716"/>
  <c r="Q716"/>
  <c r="S716" s="1"/>
  <c r="U716" s="1"/>
  <c r="W715"/>
  <c r="Q715"/>
  <c r="S715" s="1"/>
  <c r="U715" s="1"/>
  <c r="W714"/>
  <c r="Q714"/>
  <c r="S714" s="1"/>
  <c r="U714" s="1"/>
  <c r="W713"/>
  <c r="Q713"/>
  <c r="S713" s="1"/>
  <c r="U713" s="1"/>
  <c r="W712"/>
  <c r="Q712"/>
  <c r="S712" s="1"/>
  <c r="U712" s="1"/>
  <c r="W711"/>
  <c r="Q711"/>
  <c r="S711" s="1"/>
  <c r="U711" s="1"/>
  <c r="W710"/>
  <c r="Q710"/>
  <c r="S710" s="1"/>
  <c r="U710" s="1"/>
  <c r="W709"/>
  <c r="Q709"/>
  <c r="S709" s="1"/>
  <c r="U709" s="1"/>
  <c r="W708"/>
  <c r="Q708"/>
  <c r="S708" s="1"/>
  <c r="U708" s="1"/>
  <c r="W707"/>
  <c r="Q707"/>
  <c r="S707" s="1"/>
  <c r="U707" s="1"/>
  <c r="W706"/>
  <c r="Q706"/>
  <c r="S706" s="1"/>
  <c r="U706" s="1"/>
  <c r="W705"/>
  <c r="Q705"/>
  <c r="S705" s="1"/>
  <c r="U705" s="1"/>
  <c r="W704"/>
  <c r="Q704"/>
  <c r="S704" s="1"/>
  <c r="U704" s="1"/>
  <c r="W703"/>
  <c r="Q703"/>
  <c r="S703" s="1"/>
  <c r="U703" s="1"/>
  <c r="W702"/>
  <c r="Q702"/>
  <c r="S702" s="1"/>
  <c r="U702" s="1"/>
  <c r="W701"/>
  <c r="Q701"/>
  <c r="S701" s="1"/>
  <c r="U701" s="1"/>
  <c r="W700"/>
  <c r="Q700"/>
  <c r="S700" s="1"/>
  <c r="U700" s="1"/>
  <c r="W699"/>
  <c r="Q699"/>
  <c r="S699" s="1"/>
  <c r="U699" s="1"/>
  <c r="W698"/>
  <c r="Q698"/>
  <c r="S698" s="1"/>
  <c r="U698" s="1"/>
  <c r="W697"/>
  <c r="Q697"/>
  <c r="S697" s="1"/>
  <c r="U697" s="1"/>
  <c r="W696"/>
  <c r="Q696"/>
  <c r="S696" s="1"/>
  <c r="U696" s="1"/>
  <c r="W695"/>
  <c r="Q695"/>
  <c r="S695" s="1"/>
  <c r="U695" s="1"/>
  <c r="W694"/>
  <c r="Q694"/>
  <c r="S694" s="1"/>
  <c r="U694" s="1"/>
  <c r="W693"/>
  <c r="Q693"/>
  <c r="S693" s="1"/>
  <c r="U693" s="1"/>
  <c r="W692"/>
  <c r="Q692"/>
  <c r="S692" s="1"/>
  <c r="U692" s="1"/>
  <c r="W691"/>
  <c r="Q691"/>
  <c r="S691" s="1"/>
  <c r="U691" s="1"/>
  <c r="W690"/>
  <c r="Q690"/>
  <c r="S690" s="1"/>
  <c r="U690" s="1"/>
  <c r="W689"/>
  <c r="Q689"/>
  <c r="S689" s="1"/>
  <c r="U689" s="1"/>
  <c r="W688"/>
  <c r="Q688"/>
  <c r="S688" s="1"/>
  <c r="U688" s="1"/>
  <c r="W687"/>
  <c r="Q687"/>
  <c r="S687" s="1"/>
  <c r="U687" s="1"/>
  <c r="W686"/>
  <c r="Q686"/>
  <c r="S686" s="1"/>
  <c r="U686" s="1"/>
  <c r="W685"/>
  <c r="Q685"/>
  <c r="S685" s="1"/>
  <c r="U685" s="1"/>
  <c r="W684"/>
  <c r="Q684"/>
  <c r="S684" s="1"/>
  <c r="U684" s="1"/>
  <c r="W683"/>
  <c r="Q683"/>
  <c r="S683" s="1"/>
  <c r="U683" s="1"/>
  <c r="W682"/>
  <c r="Q682"/>
  <c r="S682" s="1"/>
  <c r="U682" s="1"/>
  <c r="W681"/>
  <c r="Q681"/>
  <c r="S681" s="1"/>
  <c r="U681" s="1"/>
  <c r="W680"/>
  <c r="Q680"/>
  <c r="S680" s="1"/>
  <c r="U680" s="1"/>
  <c r="W679"/>
  <c r="Q679"/>
  <c r="S679" s="1"/>
  <c r="U679" s="1"/>
  <c r="W678"/>
  <c r="Q678"/>
  <c r="S678" s="1"/>
  <c r="U678" s="1"/>
  <c r="W677"/>
  <c r="Q677"/>
  <c r="S677" s="1"/>
  <c r="U677" s="1"/>
  <c r="W676"/>
  <c r="Q676"/>
  <c r="S676" s="1"/>
  <c r="U676" s="1"/>
  <c r="W675"/>
  <c r="Q675"/>
  <c r="S675" s="1"/>
  <c r="U675" s="1"/>
  <c r="W674"/>
  <c r="Q674"/>
  <c r="S674" s="1"/>
  <c r="U674" s="1"/>
  <c r="W673"/>
  <c r="Q673"/>
  <c r="S673" s="1"/>
  <c r="U673" s="1"/>
  <c r="W672"/>
  <c r="Q672"/>
  <c r="S672" s="1"/>
  <c r="U672" s="1"/>
  <c r="W671"/>
  <c r="Q671"/>
  <c r="S671" s="1"/>
  <c r="U671" s="1"/>
  <c r="W670"/>
  <c r="Q670"/>
  <c r="S670" s="1"/>
  <c r="U670" s="1"/>
  <c r="W669"/>
  <c r="Q669"/>
  <c r="S669" s="1"/>
  <c r="U669" s="1"/>
  <c r="W668"/>
  <c r="Q668"/>
  <c r="S668" s="1"/>
  <c r="U668" s="1"/>
  <c r="W667"/>
  <c r="Q667"/>
  <c r="S667" s="1"/>
  <c r="U667" s="1"/>
  <c r="W666"/>
  <c r="Q666"/>
  <c r="S666" s="1"/>
  <c r="U666" s="1"/>
  <c r="W665"/>
  <c r="Q665"/>
  <c r="S665" s="1"/>
  <c r="U665" s="1"/>
  <c r="W664"/>
  <c r="Q664"/>
  <c r="S664" s="1"/>
  <c r="U664" s="1"/>
  <c r="W663"/>
  <c r="Q663"/>
  <c r="S663" s="1"/>
  <c r="U663" s="1"/>
  <c r="W662"/>
  <c r="Q662"/>
  <c r="S662" s="1"/>
  <c r="U662" s="1"/>
  <c r="W661"/>
  <c r="Q661"/>
  <c r="S661" s="1"/>
  <c r="U661" s="1"/>
  <c r="W660"/>
  <c r="Q660"/>
  <c r="S660" s="1"/>
  <c r="U660" s="1"/>
  <c r="W659"/>
  <c r="Q659"/>
  <c r="S659" s="1"/>
  <c r="U659" s="1"/>
  <c r="W658"/>
  <c r="Q658"/>
  <c r="S658" s="1"/>
  <c r="U658" s="1"/>
  <c r="W657"/>
  <c r="Q657"/>
  <c r="S657" s="1"/>
  <c r="U657" s="1"/>
  <c r="W656"/>
  <c r="Q656"/>
  <c r="S656" s="1"/>
  <c r="U656" s="1"/>
  <c r="W655"/>
  <c r="Q655"/>
  <c r="S655" s="1"/>
  <c r="U655" s="1"/>
  <c r="W654"/>
  <c r="Q654"/>
  <c r="S654" s="1"/>
  <c r="U654" s="1"/>
  <c r="W653"/>
  <c r="Q653"/>
  <c r="S653" s="1"/>
  <c r="U653" s="1"/>
  <c r="W652"/>
  <c r="Q652"/>
  <c r="S652" s="1"/>
  <c r="U652" s="1"/>
  <c r="W651"/>
  <c r="Q651"/>
  <c r="S651" s="1"/>
  <c r="U651" s="1"/>
  <c r="W650"/>
  <c r="Q650"/>
  <c r="S650" s="1"/>
  <c r="U650" s="1"/>
  <c r="W649"/>
  <c r="Q649"/>
  <c r="S649" s="1"/>
  <c r="U649" s="1"/>
  <c r="W648"/>
  <c r="Q648"/>
  <c r="S648" s="1"/>
  <c r="U648" s="1"/>
  <c r="W647"/>
  <c r="Q647"/>
  <c r="S647" s="1"/>
  <c r="U647" s="1"/>
  <c r="W646"/>
  <c r="Q646"/>
  <c r="S646" s="1"/>
  <c r="U646" s="1"/>
  <c r="W645"/>
  <c r="Q645"/>
  <c r="S645" s="1"/>
  <c r="U645" s="1"/>
  <c r="W644"/>
  <c r="Q644"/>
  <c r="S644" s="1"/>
  <c r="U644" s="1"/>
  <c r="W643"/>
  <c r="Q643"/>
  <c r="S643" s="1"/>
  <c r="U643" s="1"/>
  <c r="W642"/>
  <c r="Q642"/>
  <c r="S642" s="1"/>
  <c r="U642" s="1"/>
  <c r="W641"/>
  <c r="Q641"/>
  <c r="S641" s="1"/>
  <c r="U641" s="1"/>
  <c r="W640"/>
  <c r="Q640"/>
  <c r="S640" s="1"/>
  <c r="U640" s="1"/>
  <c r="W639"/>
  <c r="Q639"/>
  <c r="S639" s="1"/>
  <c r="U639" s="1"/>
  <c r="W638"/>
  <c r="Q638"/>
  <c r="S638" s="1"/>
  <c r="U638" s="1"/>
  <c r="W637"/>
  <c r="Q637"/>
  <c r="S637" s="1"/>
  <c r="U637" s="1"/>
  <c r="W636"/>
  <c r="Q636"/>
  <c r="S636" s="1"/>
  <c r="U636" s="1"/>
  <c r="W635"/>
  <c r="Q635"/>
  <c r="S635" s="1"/>
  <c r="U635" s="1"/>
  <c r="W634"/>
  <c r="Q634"/>
  <c r="S634" s="1"/>
  <c r="U634" s="1"/>
  <c r="W633"/>
  <c r="Q633"/>
  <c r="S633" s="1"/>
  <c r="U633" s="1"/>
  <c r="W632"/>
  <c r="Q632"/>
  <c r="S632" s="1"/>
  <c r="U632" s="1"/>
  <c r="W631"/>
  <c r="Q631"/>
  <c r="S631" s="1"/>
  <c r="U631" s="1"/>
  <c r="W630"/>
  <c r="Q630"/>
  <c r="S630" s="1"/>
  <c r="U630" s="1"/>
  <c r="W629"/>
  <c r="Q629"/>
  <c r="S629" s="1"/>
  <c r="U629" s="1"/>
  <c r="W628"/>
  <c r="Q628"/>
  <c r="S628" s="1"/>
  <c r="U628" s="1"/>
  <c r="W627"/>
  <c r="Q627"/>
  <c r="S627" s="1"/>
  <c r="U627" s="1"/>
  <c r="W626"/>
  <c r="Q626"/>
  <c r="S626" s="1"/>
  <c r="U626" s="1"/>
  <c r="W625"/>
  <c r="Q625"/>
  <c r="S625" s="1"/>
  <c r="U625" s="1"/>
  <c r="W624"/>
  <c r="Q624"/>
  <c r="S624" s="1"/>
  <c r="U624" s="1"/>
  <c r="W623"/>
  <c r="Q623"/>
  <c r="S623" s="1"/>
  <c r="U623" s="1"/>
  <c r="W622"/>
  <c r="Q622"/>
  <c r="S622" s="1"/>
  <c r="U622" s="1"/>
  <c r="W621"/>
  <c r="Q621"/>
  <c r="S621" s="1"/>
  <c r="U621" s="1"/>
  <c r="W620"/>
  <c r="Q620"/>
  <c r="S620" s="1"/>
  <c r="U620" s="1"/>
  <c r="W619"/>
  <c r="Q619"/>
  <c r="S619" s="1"/>
  <c r="U619" s="1"/>
  <c r="W618"/>
  <c r="Q618"/>
  <c r="S618" s="1"/>
  <c r="U618" s="1"/>
  <c r="W617"/>
  <c r="Q617"/>
  <c r="S617" s="1"/>
  <c r="U617" s="1"/>
  <c r="W616"/>
  <c r="Q616"/>
  <c r="W615"/>
  <c r="Q615"/>
  <c r="S615" s="1"/>
  <c r="U615" s="1"/>
  <c r="W614"/>
  <c r="Q614"/>
  <c r="S614" s="1"/>
  <c r="U614" s="1"/>
  <c r="W613"/>
  <c r="R612"/>
  <c r="P612"/>
  <c r="O612"/>
  <c r="N612"/>
  <c r="M612"/>
  <c r="L612"/>
  <c r="K612"/>
  <c r="J612"/>
  <c r="I612"/>
  <c r="H612"/>
  <c r="G612"/>
  <c r="F612"/>
  <c r="E612"/>
  <c r="W611"/>
  <c r="R610"/>
  <c r="P610"/>
  <c r="O610"/>
  <c r="N610"/>
  <c r="M610"/>
  <c r="L610"/>
  <c r="K610"/>
  <c r="J610"/>
  <c r="I610"/>
  <c r="H610"/>
  <c r="G610"/>
  <c r="F610"/>
  <c r="E610"/>
  <c r="W609"/>
  <c r="Q609"/>
  <c r="S609" s="1"/>
  <c r="U609" s="1"/>
  <c r="W608"/>
  <c r="Q608"/>
  <c r="S608" s="1"/>
  <c r="U608" s="1"/>
  <c r="W607"/>
  <c r="Q607"/>
  <c r="S607" s="1"/>
  <c r="U607" s="1"/>
  <c r="W606"/>
  <c r="Q606"/>
  <c r="S606" s="1"/>
  <c r="U606" s="1"/>
  <c r="W605"/>
  <c r="Q605"/>
  <c r="S605" s="1"/>
  <c r="U605" s="1"/>
  <c r="W604"/>
  <c r="Q604"/>
  <c r="S604" s="1"/>
  <c r="U604" s="1"/>
  <c r="W603"/>
  <c r="Q603"/>
  <c r="S603" s="1"/>
  <c r="U603" s="1"/>
  <c r="W602"/>
  <c r="Q602"/>
  <c r="S602" s="1"/>
  <c r="U602" s="1"/>
  <c r="W601"/>
  <c r="Q601"/>
  <c r="S601" s="1"/>
  <c r="U601" s="1"/>
  <c r="W600"/>
  <c r="Q600"/>
  <c r="S600" s="1"/>
  <c r="U600" s="1"/>
  <c r="W599"/>
  <c r="Q599"/>
  <c r="S599" s="1"/>
  <c r="U599" s="1"/>
  <c r="W598"/>
  <c r="Q598"/>
  <c r="S598" s="1"/>
  <c r="U598" s="1"/>
  <c r="W597"/>
  <c r="Q597"/>
  <c r="S597" s="1"/>
  <c r="U597" s="1"/>
  <c r="W596"/>
  <c r="Q596"/>
  <c r="S596" s="1"/>
  <c r="U596" s="1"/>
  <c r="W595"/>
  <c r="Q595"/>
  <c r="S595" s="1"/>
  <c r="U595" s="1"/>
  <c r="W594"/>
  <c r="Q594"/>
  <c r="S594" s="1"/>
  <c r="U594" s="1"/>
  <c r="W593"/>
  <c r="Q593"/>
  <c r="S593" s="1"/>
  <c r="U593" s="1"/>
  <c r="W592"/>
  <c r="Q592"/>
  <c r="S592" s="1"/>
  <c r="U592" s="1"/>
  <c r="W591"/>
  <c r="Q591"/>
  <c r="S591" s="1"/>
  <c r="U591" s="1"/>
  <c r="W590"/>
  <c r="Q590"/>
  <c r="S590" s="1"/>
  <c r="U590" s="1"/>
  <c r="W589"/>
  <c r="Q589"/>
  <c r="S589" s="1"/>
  <c r="U589" s="1"/>
  <c r="W588"/>
  <c r="Q588"/>
  <c r="S588" s="1"/>
  <c r="U588" s="1"/>
  <c r="W587"/>
  <c r="Q587"/>
  <c r="S587" s="1"/>
  <c r="U587" s="1"/>
  <c r="W586"/>
  <c r="Q586"/>
  <c r="S586" s="1"/>
  <c r="U586" s="1"/>
  <c r="W585"/>
  <c r="Q585"/>
  <c r="S585" s="1"/>
  <c r="U585" s="1"/>
  <c r="W584"/>
  <c r="Q584"/>
  <c r="S584" s="1"/>
  <c r="U584" s="1"/>
  <c r="W583"/>
  <c r="Q583"/>
  <c r="S583" s="1"/>
  <c r="U583" s="1"/>
  <c r="W582"/>
  <c r="Q582"/>
  <c r="S582" s="1"/>
  <c r="U582" s="1"/>
  <c r="W581"/>
  <c r="Q581"/>
  <c r="S581" s="1"/>
  <c r="U581" s="1"/>
  <c r="W580"/>
  <c r="Q580"/>
  <c r="W579"/>
  <c r="Q579"/>
  <c r="S579" s="1"/>
  <c r="U579" s="1"/>
  <c r="W578"/>
  <c r="Q578"/>
  <c r="W577"/>
  <c r="R576"/>
  <c r="P576"/>
  <c r="O576"/>
  <c r="N576"/>
  <c r="M576"/>
  <c r="L576"/>
  <c r="K576"/>
  <c r="J576"/>
  <c r="I576"/>
  <c r="H576"/>
  <c r="G576"/>
  <c r="F576"/>
  <c r="E576"/>
  <c r="W575"/>
  <c r="R574"/>
  <c r="P574"/>
  <c r="O574"/>
  <c r="N574"/>
  <c r="M574"/>
  <c r="L574"/>
  <c r="K574"/>
  <c r="J574"/>
  <c r="I574"/>
  <c r="H574"/>
  <c r="G574"/>
  <c r="F574"/>
  <c r="E574"/>
  <c r="W573"/>
  <c r="Q573"/>
  <c r="S573" s="1"/>
  <c r="U573" s="1"/>
  <c r="W572"/>
  <c r="Q572"/>
  <c r="S572" s="1"/>
  <c r="U572" s="1"/>
  <c r="W571"/>
  <c r="Q571"/>
  <c r="S571" s="1"/>
  <c r="U571" s="1"/>
  <c r="W570"/>
  <c r="Q570"/>
  <c r="S570" s="1"/>
  <c r="U570" s="1"/>
  <c r="W569"/>
  <c r="Q569"/>
  <c r="S569" s="1"/>
  <c r="U569" s="1"/>
  <c r="W568"/>
  <c r="Q568"/>
  <c r="S568" s="1"/>
  <c r="U568" s="1"/>
  <c r="W567"/>
  <c r="Q567"/>
  <c r="S567" s="1"/>
  <c r="U567" s="1"/>
  <c r="W566"/>
  <c r="Q566"/>
  <c r="S566" s="1"/>
  <c r="U566" s="1"/>
  <c r="W565"/>
  <c r="Q565"/>
  <c r="S565" s="1"/>
  <c r="U565" s="1"/>
  <c r="W564"/>
  <c r="Q564"/>
  <c r="S564" s="1"/>
  <c r="U564" s="1"/>
  <c r="W563"/>
  <c r="Q563"/>
  <c r="S563" s="1"/>
  <c r="U563" s="1"/>
  <c r="W562"/>
  <c r="Q562"/>
  <c r="S562" s="1"/>
  <c r="U562" s="1"/>
  <c r="W561"/>
  <c r="Q561"/>
  <c r="S561" s="1"/>
  <c r="U561" s="1"/>
  <c r="W560"/>
  <c r="Q560"/>
  <c r="S560" s="1"/>
  <c r="U560" s="1"/>
  <c r="W559"/>
  <c r="Q559"/>
  <c r="S559" s="1"/>
  <c r="U559" s="1"/>
  <c r="W558"/>
  <c r="Q558"/>
  <c r="S558" s="1"/>
  <c r="U558" s="1"/>
  <c r="W557"/>
  <c r="Q557"/>
  <c r="S557" s="1"/>
  <c r="U557" s="1"/>
  <c r="W556"/>
  <c r="Q556"/>
  <c r="S556" s="1"/>
  <c r="U556" s="1"/>
  <c r="W555"/>
  <c r="Q555"/>
  <c r="S555" s="1"/>
  <c r="U555" s="1"/>
  <c r="W554"/>
  <c r="Q554"/>
  <c r="S554" s="1"/>
  <c r="U554" s="1"/>
  <c r="W553"/>
  <c r="Q553"/>
  <c r="S553" s="1"/>
  <c r="U553" s="1"/>
  <c r="W552"/>
  <c r="Q552"/>
  <c r="S552" s="1"/>
  <c r="U552" s="1"/>
  <c r="W551"/>
  <c r="Q551"/>
  <c r="S551" s="1"/>
  <c r="U551" s="1"/>
  <c r="W550"/>
  <c r="Q550"/>
  <c r="S550" s="1"/>
  <c r="U550" s="1"/>
  <c r="W549"/>
  <c r="Q549"/>
  <c r="S549" s="1"/>
  <c r="U549" s="1"/>
  <c r="W548"/>
  <c r="Q548"/>
  <c r="S548" s="1"/>
  <c r="U548" s="1"/>
  <c r="W547"/>
  <c r="Q547"/>
  <c r="S547" s="1"/>
  <c r="U547" s="1"/>
  <c r="W546"/>
  <c r="Q546"/>
  <c r="S546" s="1"/>
  <c r="U546" s="1"/>
  <c r="W545"/>
  <c r="Q545"/>
  <c r="S545" s="1"/>
  <c r="U545" s="1"/>
  <c r="W544"/>
  <c r="Q544"/>
  <c r="S544" s="1"/>
  <c r="U544" s="1"/>
  <c r="W543"/>
  <c r="Q543"/>
  <c r="S543" s="1"/>
  <c r="U543" s="1"/>
  <c r="W542"/>
  <c r="Q542"/>
  <c r="S542" s="1"/>
  <c r="U542" s="1"/>
  <c r="W541"/>
  <c r="Q541"/>
  <c r="S541" s="1"/>
  <c r="U541" s="1"/>
  <c r="W540"/>
  <c r="Q540"/>
  <c r="S540" s="1"/>
  <c r="U540" s="1"/>
  <c r="W539"/>
  <c r="Q539"/>
  <c r="S539" s="1"/>
  <c r="U539" s="1"/>
  <c r="W538"/>
  <c r="Q538"/>
  <c r="S538" s="1"/>
  <c r="U538" s="1"/>
  <c r="W537"/>
  <c r="Q537"/>
  <c r="S537" s="1"/>
  <c r="U537" s="1"/>
  <c r="W536"/>
  <c r="Q536"/>
  <c r="S536" s="1"/>
  <c r="U536" s="1"/>
  <c r="W535"/>
  <c r="Q535"/>
  <c r="S535" s="1"/>
  <c r="U535" s="1"/>
  <c r="W534"/>
  <c r="Q534"/>
  <c r="S534" s="1"/>
  <c r="U534" s="1"/>
  <c r="W533"/>
  <c r="Q533"/>
  <c r="S533" s="1"/>
  <c r="U533" s="1"/>
  <c r="W532"/>
  <c r="Q532"/>
  <c r="S532" s="1"/>
  <c r="U532" s="1"/>
  <c r="W531"/>
  <c r="Q531"/>
  <c r="S531" s="1"/>
  <c r="U531" s="1"/>
  <c r="W530"/>
  <c r="Q530"/>
  <c r="S530" s="1"/>
  <c r="U530" s="1"/>
  <c r="W529"/>
  <c r="Q529"/>
  <c r="S529" s="1"/>
  <c r="U529" s="1"/>
  <c r="W528"/>
  <c r="Q528"/>
  <c r="S528" s="1"/>
  <c r="U528" s="1"/>
  <c r="W527"/>
  <c r="Q527"/>
  <c r="S527" s="1"/>
  <c r="U527" s="1"/>
  <c r="W526"/>
  <c r="Q526"/>
  <c r="S526" s="1"/>
  <c r="U526" s="1"/>
  <c r="W525"/>
  <c r="Q525"/>
  <c r="S525" s="1"/>
  <c r="U525" s="1"/>
  <c r="W524"/>
  <c r="Q524"/>
  <c r="S524" s="1"/>
  <c r="U524" s="1"/>
  <c r="W523"/>
  <c r="Q523"/>
  <c r="S523" s="1"/>
  <c r="U523" s="1"/>
  <c r="W522"/>
  <c r="Q522"/>
  <c r="S522" s="1"/>
  <c r="U522" s="1"/>
  <c r="W521"/>
  <c r="Q521"/>
  <c r="S521" s="1"/>
  <c r="U521" s="1"/>
  <c r="W520"/>
  <c r="Q520"/>
  <c r="W519"/>
  <c r="Q519"/>
  <c r="S519" s="1"/>
  <c r="U519" s="1"/>
  <c r="W518"/>
  <c r="Q518"/>
  <c r="W517"/>
  <c r="R516"/>
  <c r="P516"/>
  <c r="O516"/>
  <c r="N516"/>
  <c r="M516"/>
  <c r="L516"/>
  <c r="K516"/>
  <c r="J516"/>
  <c r="I516"/>
  <c r="H516"/>
  <c r="G516"/>
  <c r="F516"/>
  <c r="E516"/>
  <c r="W515"/>
  <c r="R514"/>
  <c r="P514"/>
  <c r="O514"/>
  <c r="N514"/>
  <c r="M514"/>
  <c r="L514"/>
  <c r="K514"/>
  <c r="J514"/>
  <c r="I514"/>
  <c r="H514"/>
  <c r="G514"/>
  <c r="F514"/>
  <c r="E514"/>
  <c r="W513"/>
  <c r="Q513"/>
  <c r="S513" s="1"/>
  <c r="U513" s="1"/>
  <c r="W512"/>
  <c r="Q512"/>
  <c r="S512" s="1"/>
  <c r="U512" s="1"/>
  <c r="W511"/>
  <c r="Q511"/>
  <c r="S511" s="1"/>
  <c r="U511" s="1"/>
  <c r="W510"/>
  <c r="Q510"/>
  <c r="S510" s="1"/>
  <c r="U510" s="1"/>
  <c r="W509"/>
  <c r="Q509"/>
  <c r="S509" s="1"/>
  <c r="U509" s="1"/>
  <c r="W508"/>
  <c r="Q508"/>
  <c r="S508" s="1"/>
  <c r="U508" s="1"/>
  <c r="W507"/>
  <c r="Q507"/>
  <c r="S507" s="1"/>
  <c r="U507" s="1"/>
  <c r="W506"/>
  <c r="Q506"/>
  <c r="S506" s="1"/>
  <c r="U506" s="1"/>
  <c r="W505"/>
  <c r="Q505"/>
  <c r="S505" s="1"/>
  <c r="U505" s="1"/>
  <c r="W504"/>
  <c r="Q504"/>
  <c r="S504" s="1"/>
  <c r="U504" s="1"/>
  <c r="W503"/>
  <c r="Q503"/>
  <c r="S503" s="1"/>
  <c r="U503" s="1"/>
  <c r="W502"/>
  <c r="Q502"/>
  <c r="S502" s="1"/>
  <c r="U502" s="1"/>
  <c r="W501"/>
  <c r="Q501"/>
  <c r="S501" s="1"/>
  <c r="U501" s="1"/>
  <c r="W500"/>
  <c r="Q500"/>
  <c r="S500" s="1"/>
  <c r="U500" s="1"/>
  <c r="W499"/>
  <c r="Q499"/>
  <c r="S499" s="1"/>
  <c r="U499" s="1"/>
  <c r="W498"/>
  <c r="Q498"/>
  <c r="S498" s="1"/>
  <c r="U498" s="1"/>
  <c r="W497"/>
  <c r="Q497"/>
  <c r="S497" s="1"/>
  <c r="U497" s="1"/>
  <c r="W496"/>
  <c r="Q496"/>
  <c r="S496" s="1"/>
  <c r="U496" s="1"/>
  <c r="W495"/>
  <c r="Q495"/>
  <c r="S495" s="1"/>
  <c r="U495" s="1"/>
  <c r="W494"/>
  <c r="Q494"/>
  <c r="S494" s="1"/>
  <c r="U494" s="1"/>
  <c r="W493"/>
  <c r="Q493"/>
  <c r="S493" s="1"/>
  <c r="U493" s="1"/>
  <c r="W492"/>
  <c r="Q492"/>
  <c r="S492" s="1"/>
  <c r="U492" s="1"/>
  <c r="W491"/>
  <c r="Q491"/>
  <c r="S491" s="1"/>
  <c r="U491" s="1"/>
  <c r="W490"/>
  <c r="Q490"/>
  <c r="S490" s="1"/>
  <c r="U490" s="1"/>
  <c r="W489"/>
  <c r="Q489"/>
  <c r="S489" s="1"/>
  <c r="U489" s="1"/>
  <c r="W488"/>
  <c r="Q488"/>
  <c r="S488" s="1"/>
  <c r="U488" s="1"/>
  <c r="W487"/>
  <c r="Q487"/>
  <c r="S487" s="1"/>
  <c r="U487" s="1"/>
  <c r="W486"/>
  <c r="Q486"/>
  <c r="S486" s="1"/>
  <c r="U486" s="1"/>
  <c r="W485"/>
  <c r="Q485"/>
  <c r="S485" s="1"/>
  <c r="U485" s="1"/>
  <c r="W484"/>
  <c r="Q484"/>
  <c r="S484" s="1"/>
  <c r="U484" s="1"/>
  <c r="W483"/>
  <c r="Q483"/>
  <c r="S483" s="1"/>
  <c r="U483" s="1"/>
  <c r="W482"/>
  <c r="Q482"/>
  <c r="S482" s="1"/>
  <c r="U482" s="1"/>
  <c r="W481"/>
  <c r="Q481"/>
  <c r="S481" s="1"/>
  <c r="U481" s="1"/>
  <c r="W480"/>
  <c r="Q480"/>
  <c r="S480" s="1"/>
  <c r="U480" s="1"/>
  <c r="W479"/>
  <c r="Q479"/>
  <c r="S479" s="1"/>
  <c r="U479" s="1"/>
  <c r="W478"/>
  <c r="Q478"/>
  <c r="S478" s="1"/>
  <c r="U478" s="1"/>
  <c r="W477"/>
  <c r="Q477"/>
  <c r="S477" s="1"/>
  <c r="U477" s="1"/>
  <c r="W476"/>
  <c r="Q476"/>
  <c r="S476" s="1"/>
  <c r="U476" s="1"/>
  <c r="W475"/>
  <c r="Q475"/>
  <c r="S475" s="1"/>
  <c r="U475" s="1"/>
  <c r="W474"/>
  <c r="Q474"/>
  <c r="S474" s="1"/>
  <c r="U474" s="1"/>
  <c r="W473"/>
  <c r="Q473"/>
  <c r="S473" s="1"/>
  <c r="U473" s="1"/>
  <c r="W472"/>
  <c r="Q472"/>
  <c r="S472" s="1"/>
  <c r="U472" s="1"/>
  <c r="W471"/>
  <c r="Q471"/>
  <c r="S471" s="1"/>
  <c r="U471" s="1"/>
  <c r="W470"/>
  <c r="Q470"/>
  <c r="S470" s="1"/>
  <c r="U470" s="1"/>
  <c r="W469"/>
  <c r="Q469"/>
  <c r="S469" s="1"/>
  <c r="U469" s="1"/>
  <c r="W468"/>
  <c r="Q468"/>
  <c r="S468" s="1"/>
  <c r="U468" s="1"/>
  <c r="W467"/>
  <c r="Q467"/>
  <c r="S467" s="1"/>
  <c r="U467" s="1"/>
  <c r="W466"/>
  <c r="Q466"/>
  <c r="S466" s="1"/>
  <c r="U466" s="1"/>
  <c r="W465"/>
  <c r="Q465"/>
  <c r="S465" s="1"/>
  <c r="U465" s="1"/>
  <c r="W464"/>
  <c r="Q464"/>
  <c r="S464" s="1"/>
  <c r="U464" s="1"/>
  <c r="W463"/>
  <c r="Q463"/>
  <c r="S463" s="1"/>
  <c r="U463" s="1"/>
  <c r="W462"/>
  <c r="Q462"/>
  <c r="S462" s="1"/>
  <c r="U462" s="1"/>
  <c r="W461"/>
  <c r="Q461"/>
  <c r="S461" s="1"/>
  <c r="U461" s="1"/>
  <c r="W460"/>
  <c r="Q460"/>
  <c r="S460" s="1"/>
  <c r="U460" s="1"/>
  <c r="W459"/>
  <c r="Q459"/>
  <c r="S459" s="1"/>
  <c r="U459" s="1"/>
  <c r="W458"/>
  <c r="Q458"/>
  <c r="S458" s="1"/>
  <c r="U458" s="1"/>
  <c r="W457"/>
  <c r="Q457"/>
  <c r="S457" s="1"/>
  <c r="U457" s="1"/>
  <c r="W456"/>
  <c r="Q456"/>
  <c r="S456" s="1"/>
  <c r="U456" s="1"/>
  <c r="W455"/>
  <c r="Q455"/>
  <c r="S455" s="1"/>
  <c r="U455" s="1"/>
  <c r="W454"/>
  <c r="Q454"/>
  <c r="S454" s="1"/>
  <c r="U454" s="1"/>
  <c r="W453"/>
  <c r="Q453"/>
  <c r="S453" s="1"/>
  <c r="U453" s="1"/>
  <c r="W452"/>
  <c r="Q452"/>
  <c r="S452" s="1"/>
  <c r="U452" s="1"/>
  <c r="W451"/>
  <c r="Q451"/>
  <c r="S451" s="1"/>
  <c r="U451" s="1"/>
  <c r="W450"/>
  <c r="Q450"/>
  <c r="S450" s="1"/>
  <c r="U450" s="1"/>
  <c r="W449"/>
  <c r="Q449"/>
  <c r="S449" s="1"/>
  <c r="U449" s="1"/>
  <c r="W448"/>
  <c r="Q448"/>
  <c r="S448" s="1"/>
  <c r="U448" s="1"/>
  <c r="W447"/>
  <c r="Q447"/>
  <c r="S447" s="1"/>
  <c r="U447" s="1"/>
  <c r="W446"/>
  <c r="Q446"/>
  <c r="S446" s="1"/>
  <c r="U446" s="1"/>
  <c r="W445"/>
  <c r="Q445"/>
  <c r="S445" s="1"/>
  <c r="U445" s="1"/>
  <c r="W444"/>
  <c r="Q444"/>
  <c r="S444" s="1"/>
  <c r="U444" s="1"/>
  <c r="W443"/>
  <c r="Q443"/>
  <c r="S443" s="1"/>
  <c r="U443" s="1"/>
  <c r="W442"/>
  <c r="Q442"/>
  <c r="S442" s="1"/>
  <c r="U442" s="1"/>
  <c r="W441"/>
  <c r="Q441"/>
  <c r="S441" s="1"/>
  <c r="U441" s="1"/>
  <c r="W440"/>
  <c r="Q440"/>
  <c r="S440" s="1"/>
  <c r="U440" s="1"/>
  <c r="W439"/>
  <c r="Q439"/>
  <c r="S439" s="1"/>
  <c r="U439" s="1"/>
  <c r="W438"/>
  <c r="Q438"/>
  <c r="S438" s="1"/>
  <c r="U438" s="1"/>
  <c r="W437"/>
  <c r="Q437"/>
  <c r="S437" s="1"/>
  <c r="U437" s="1"/>
  <c r="W436"/>
  <c r="Q436"/>
  <c r="S436" s="1"/>
  <c r="U436" s="1"/>
  <c r="W435"/>
  <c r="Q435"/>
  <c r="S435" s="1"/>
  <c r="U435" s="1"/>
  <c r="W434"/>
  <c r="Q434"/>
  <c r="S434" s="1"/>
  <c r="U434" s="1"/>
  <c r="W433"/>
  <c r="Q433"/>
  <c r="S433" s="1"/>
  <c r="U433" s="1"/>
  <c r="W432"/>
  <c r="Q432"/>
  <c r="S432" s="1"/>
  <c r="U432" s="1"/>
  <c r="W431"/>
  <c r="Q431"/>
  <c r="S431" s="1"/>
  <c r="U431" s="1"/>
  <c r="W430"/>
  <c r="Q430"/>
  <c r="S430" s="1"/>
  <c r="U430" s="1"/>
  <c r="W429"/>
  <c r="Q429"/>
  <c r="S429" s="1"/>
  <c r="U429" s="1"/>
  <c r="W428"/>
  <c r="Q428"/>
  <c r="S428" s="1"/>
  <c r="U428" s="1"/>
  <c r="W427"/>
  <c r="Q427"/>
  <c r="S427" s="1"/>
  <c r="U427" s="1"/>
  <c r="W426"/>
  <c r="Q426"/>
  <c r="S426" s="1"/>
  <c r="U426" s="1"/>
  <c r="W425"/>
  <c r="Q425"/>
  <c r="S425" s="1"/>
  <c r="U425" s="1"/>
  <c r="W424"/>
  <c r="Q424"/>
  <c r="S424" s="1"/>
  <c r="U424" s="1"/>
  <c r="W423"/>
  <c r="Q423"/>
  <c r="S423" s="1"/>
  <c r="U423" s="1"/>
  <c r="W422"/>
  <c r="Q422"/>
  <c r="S422" s="1"/>
  <c r="U422" s="1"/>
  <c r="W421"/>
  <c r="Q421"/>
  <c r="S421" s="1"/>
  <c r="U421" s="1"/>
  <c r="W420"/>
  <c r="Q420"/>
  <c r="S420" s="1"/>
  <c r="U420" s="1"/>
  <c r="W419"/>
  <c r="Q419"/>
  <c r="S419" s="1"/>
  <c r="U419" s="1"/>
  <c r="W418"/>
  <c r="Q418"/>
  <c r="S418" s="1"/>
  <c r="U418" s="1"/>
  <c r="W417"/>
  <c r="Q417"/>
  <c r="S417" s="1"/>
  <c r="U417" s="1"/>
  <c r="W416"/>
  <c r="Q416"/>
  <c r="S416" s="1"/>
  <c r="U416" s="1"/>
  <c r="W415"/>
  <c r="Q415"/>
  <c r="S415" s="1"/>
  <c r="U415" s="1"/>
  <c r="W414"/>
  <c r="Q414"/>
  <c r="S414" s="1"/>
  <c r="U414" s="1"/>
  <c r="W413"/>
  <c r="Q413"/>
  <c r="S413" s="1"/>
  <c r="U413" s="1"/>
  <c r="W412"/>
  <c r="Q412"/>
  <c r="S412" s="1"/>
  <c r="U412" s="1"/>
  <c r="W411"/>
  <c r="Q411"/>
  <c r="S411" s="1"/>
  <c r="U411" s="1"/>
  <c r="W410"/>
  <c r="Q410"/>
  <c r="S410" s="1"/>
  <c r="U410" s="1"/>
  <c r="W409"/>
  <c r="Q409"/>
  <c r="S409" s="1"/>
  <c r="U409" s="1"/>
  <c r="W408"/>
  <c r="Q408"/>
  <c r="S408" s="1"/>
  <c r="U408" s="1"/>
  <c r="W407"/>
  <c r="Q407"/>
  <c r="S407" s="1"/>
  <c r="U407" s="1"/>
  <c r="W406"/>
  <c r="Q406"/>
  <c r="S406" s="1"/>
  <c r="U406" s="1"/>
  <c r="W405"/>
  <c r="Q405"/>
  <c r="S405" s="1"/>
  <c r="U405" s="1"/>
  <c r="W404"/>
  <c r="Q404"/>
  <c r="S404" s="1"/>
  <c r="U404" s="1"/>
  <c r="W403"/>
  <c r="Q403"/>
  <c r="S403" s="1"/>
  <c r="U403" s="1"/>
  <c r="W402"/>
  <c r="Q402"/>
  <c r="S402" s="1"/>
  <c r="U402" s="1"/>
  <c r="W401"/>
  <c r="Q401"/>
  <c r="S401" s="1"/>
  <c r="U401" s="1"/>
  <c r="W400"/>
  <c r="Q400"/>
  <c r="S400" s="1"/>
  <c r="U400" s="1"/>
  <c r="W399"/>
  <c r="Q399"/>
  <c r="S399" s="1"/>
  <c r="U399" s="1"/>
  <c r="W398"/>
  <c r="Q398"/>
  <c r="S398" s="1"/>
  <c r="U398" s="1"/>
  <c r="W397"/>
  <c r="Q397"/>
  <c r="S397" s="1"/>
  <c r="U397" s="1"/>
  <c r="W396"/>
  <c r="Q396"/>
  <c r="S396" s="1"/>
  <c r="U396" s="1"/>
  <c r="W395"/>
  <c r="Q395"/>
  <c r="S395" s="1"/>
  <c r="U395" s="1"/>
  <c r="W394"/>
  <c r="Q394"/>
  <c r="S394" s="1"/>
  <c r="U394" s="1"/>
  <c r="W393"/>
  <c r="Q393"/>
  <c r="S393" s="1"/>
  <c r="U393" s="1"/>
  <c r="W392"/>
  <c r="Q392"/>
  <c r="S392" s="1"/>
  <c r="U392" s="1"/>
  <c r="W391"/>
  <c r="Q391"/>
  <c r="S391" s="1"/>
  <c r="U391" s="1"/>
  <c r="W390"/>
  <c r="Q390"/>
  <c r="S390" s="1"/>
  <c r="U390" s="1"/>
  <c r="W389"/>
  <c r="Q389"/>
  <c r="S389" s="1"/>
  <c r="U389" s="1"/>
  <c r="W388"/>
  <c r="Q388"/>
  <c r="S388" s="1"/>
  <c r="U388" s="1"/>
  <c r="W387"/>
  <c r="Q387"/>
  <c r="S387" s="1"/>
  <c r="U387" s="1"/>
  <c r="W386"/>
  <c r="Q386"/>
  <c r="S386" s="1"/>
  <c r="U386" s="1"/>
  <c r="W385"/>
  <c r="Q385"/>
  <c r="S385" s="1"/>
  <c r="U385" s="1"/>
  <c r="W384"/>
  <c r="Q384"/>
  <c r="S384" s="1"/>
  <c r="U384" s="1"/>
  <c r="W383"/>
  <c r="Q383"/>
  <c r="S383" s="1"/>
  <c r="U383" s="1"/>
  <c r="W382"/>
  <c r="Q382"/>
  <c r="S382" s="1"/>
  <c r="U382" s="1"/>
  <c r="W381"/>
  <c r="Q381"/>
  <c r="S381" s="1"/>
  <c r="U381" s="1"/>
  <c r="W380"/>
  <c r="Q380"/>
  <c r="S380" s="1"/>
  <c r="U380" s="1"/>
  <c r="W379"/>
  <c r="Q379"/>
  <c r="S379" s="1"/>
  <c r="U379" s="1"/>
  <c r="W378"/>
  <c r="Q378"/>
  <c r="S378" s="1"/>
  <c r="U378" s="1"/>
  <c r="W377"/>
  <c r="Q377"/>
  <c r="S377" s="1"/>
  <c r="U377" s="1"/>
  <c r="W376"/>
  <c r="Q376"/>
  <c r="S376" s="1"/>
  <c r="U376" s="1"/>
  <c r="W375"/>
  <c r="Q375"/>
  <c r="S375" s="1"/>
  <c r="U375" s="1"/>
  <c r="W374"/>
  <c r="Q374"/>
  <c r="S374" s="1"/>
  <c r="U374" s="1"/>
  <c r="W373"/>
  <c r="Q373"/>
  <c r="S373" s="1"/>
  <c r="U373" s="1"/>
  <c r="W372"/>
  <c r="Q372"/>
  <c r="S372" s="1"/>
  <c r="U372" s="1"/>
  <c r="W371"/>
  <c r="Q371"/>
  <c r="S371" s="1"/>
  <c r="U371" s="1"/>
  <c r="W370"/>
  <c r="Q370"/>
  <c r="S370" s="1"/>
  <c r="U370" s="1"/>
  <c r="W369"/>
  <c r="Q369"/>
  <c r="S369" s="1"/>
  <c r="U369" s="1"/>
  <c r="W368"/>
  <c r="Q368"/>
  <c r="S368" s="1"/>
  <c r="U368" s="1"/>
  <c r="W367"/>
  <c r="Q367"/>
  <c r="S367" s="1"/>
  <c r="U367" s="1"/>
  <c r="W366"/>
  <c r="Q366"/>
  <c r="S366" s="1"/>
  <c r="U366" s="1"/>
  <c r="W365"/>
  <c r="R364"/>
  <c r="P364"/>
  <c r="O364"/>
  <c r="N364"/>
  <c r="M364"/>
  <c r="L364"/>
  <c r="K364"/>
  <c r="J364"/>
  <c r="I364"/>
  <c r="H364"/>
  <c r="G364"/>
  <c r="F364"/>
  <c r="E364"/>
  <c r="W363"/>
  <c r="R362"/>
  <c r="P362"/>
  <c r="O362"/>
  <c r="N362"/>
  <c r="M362"/>
  <c r="L362"/>
  <c r="K362"/>
  <c r="J362"/>
  <c r="I362"/>
  <c r="H362"/>
  <c r="G362"/>
  <c r="F362"/>
  <c r="E362"/>
  <c r="W361"/>
  <c r="Q361"/>
  <c r="S361" s="1"/>
  <c r="E361"/>
  <c r="W360"/>
  <c r="Q360"/>
  <c r="S360" s="1"/>
  <c r="W359"/>
  <c r="Q359"/>
  <c r="S359" s="1"/>
  <c r="U359" s="1"/>
  <c r="W358"/>
  <c r="Q358"/>
  <c r="S358" s="1"/>
  <c r="W357"/>
  <c r="Q357"/>
  <c r="S357" s="1"/>
  <c r="U357" s="1"/>
  <c r="E357"/>
  <c r="W356"/>
  <c r="Q356"/>
  <c r="W355"/>
  <c r="Q355"/>
  <c r="S355" s="1"/>
  <c r="W354"/>
  <c r="Q354"/>
  <c r="W353"/>
  <c r="Q353"/>
  <c r="S353" s="1"/>
  <c r="E353"/>
  <c r="W352"/>
  <c r="Q352"/>
  <c r="S352" s="1"/>
  <c r="U352" s="1"/>
  <c r="W351"/>
  <c r="Q351"/>
  <c r="S351" s="1"/>
  <c r="U351" s="1"/>
  <c r="W350"/>
  <c r="Q350"/>
  <c r="S350" s="1"/>
  <c r="U350" s="1"/>
  <c r="W349"/>
  <c r="Q349"/>
  <c r="S349" s="1"/>
  <c r="U349" s="1"/>
  <c r="E349"/>
  <c r="W348"/>
  <c r="Q348"/>
  <c r="S348" s="1"/>
  <c r="W347"/>
  <c r="Q347"/>
  <c r="S347" s="1"/>
  <c r="W346"/>
  <c r="Q346"/>
  <c r="S346" s="1"/>
  <c r="W345"/>
  <c r="Q345"/>
  <c r="S345" s="1"/>
  <c r="E345"/>
  <c r="W344"/>
  <c r="Q344"/>
  <c r="S344" s="1"/>
  <c r="U344" s="1"/>
  <c r="W343"/>
  <c r="Q343"/>
  <c r="S343" s="1"/>
  <c r="U343" s="1"/>
  <c r="W342"/>
  <c r="Q342"/>
  <c r="S342" s="1"/>
  <c r="U342" s="1"/>
  <c r="W341"/>
  <c r="Q341"/>
  <c r="S341" s="1"/>
  <c r="U341" s="1"/>
  <c r="E341"/>
  <c r="W340"/>
  <c r="Q340"/>
  <c r="S340" s="1"/>
  <c r="W339"/>
  <c r="Q339"/>
  <c r="S339" s="1"/>
  <c r="W338"/>
  <c r="Q338"/>
  <c r="S338" s="1"/>
  <c r="W337"/>
  <c r="Q337"/>
  <c r="S337" s="1"/>
  <c r="E337"/>
  <c r="W336"/>
  <c r="Q336"/>
  <c r="S336" s="1"/>
  <c r="U336" s="1"/>
  <c r="W335"/>
  <c r="Q335"/>
  <c r="S335" s="1"/>
  <c r="U335" s="1"/>
  <c r="W334"/>
  <c r="Q334"/>
  <c r="S334" s="1"/>
  <c r="U334" s="1"/>
  <c r="W333"/>
  <c r="Q333"/>
  <c r="S333" s="1"/>
  <c r="U333" s="1"/>
  <c r="E333"/>
  <c r="W332"/>
  <c r="Q332"/>
  <c r="S332" s="1"/>
  <c r="W331"/>
  <c r="Q331"/>
  <c r="S331" s="1"/>
  <c r="W330"/>
  <c r="Q330"/>
  <c r="S330" s="1"/>
  <c r="W329"/>
  <c r="Q329"/>
  <c r="S329" s="1"/>
  <c r="E329"/>
  <c r="W328"/>
  <c r="Q328"/>
  <c r="S328" s="1"/>
  <c r="U328" s="1"/>
  <c r="W327"/>
  <c r="Q327"/>
  <c r="S327" s="1"/>
  <c r="U327" s="1"/>
  <c r="W326"/>
  <c r="Q326"/>
  <c r="S326" s="1"/>
  <c r="U326" s="1"/>
  <c r="W325"/>
  <c r="Q325"/>
  <c r="S325" s="1"/>
  <c r="U325" s="1"/>
  <c r="E325"/>
  <c r="W324"/>
  <c r="Q324"/>
  <c r="S324" s="1"/>
  <c r="W323"/>
  <c r="Q323"/>
  <c r="S323" s="1"/>
  <c r="W322"/>
  <c r="Q322"/>
  <c r="S322" s="1"/>
  <c r="W321"/>
  <c r="Q321"/>
  <c r="S321" s="1"/>
  <c r="E321"/>
  <c r="W320"/>
  <c r="Q320"/>
  <c r="S320" s="1"/>
  <c r="U320" s="1"/>
  <c r="W319"/>
  <c r="Q319"/>
  <c r="S319" s="1"/>
  <c r="U319" s="1"/>
  <c r="W318"/>
  <c r="Q318"/>
  <c r="S318" s="1"/>
  <c r="U318" s="1"/>
  <c r="W317"/>
  <c r="Q317"/>
  <c r="S317" s="1"/>
  <c r="U317" s="1"/>
  <c r="E317"/>
  <c r="W316"/>
  <c r="Q316"/>
  <c r="S316" s="1"/>
  <c r="W315"/>
  <c r="Q315"/>
  <c r="S315" s="1"/>
  <c r="W314"/>
  <c r="Q314"/>
  <c r="S314" s="1"/>
  <c r="W313"/>
  <c r="Q313"/>
  <c r="S313" s="1"/>
  <c r="E313"/>
  <c r="W312"/>
  <c r="Q312"/>
  <c r="S312" s="1"/>
  <c r="U312" s="1"/>
  <c r="W311"/>
  <c r="Q311"/>
  <c r="S311" s="1"/>
  <c r="U311" s="1"/>
  <c r="W310"/>
  <c r="Q310"/>
  <c r="S310" s="1"/>
  <c r="U310" s="1"/>
  <c r="W309"/>
  <c r="Q309"/>
  <c r="S309" s="1"/>
  <c r="U309" s="1"/>
  <c r="E309"/>
  <c r="W308"/>
  <c r="Q308"/>
  <c r="S308" s="1"/>
  <c r="W307"/>
  <c r="Q307"/>
  <c r="S307" s="1"/>
  <c r="W306"/>
  <c r="Q306"/>
  <c r="S306" s="1"/>
  <c r="W305"/>
  <c r="Q305"/>
  <c r="S305" s="1"/>
  <c r="E305"/>
  <c r="W304"/>
  <c r="Q304"/>
  <c r="S304" s="1"/>
  <c r="U304" s="1"/>
  <c r="W303"/>
  <c r="Q303"/>
  <c r="S303" s="1"/>
  <c r="U303" s="1"/>
  <c r="W302"/>
  <c r="Q302"/>
  <c r="S302" s="1"/>
  <c r="U302" s="1"/>
  <c r="W301"/>
  <c r="Q301"/>
  <c r="S301" s="1"/>
  <c r="U301" s="1"/>
  <c r="E301"/>
  <c r="W300"/>
  <c r="Q300"/>
  <c r="S300" s="1"/>
  <c r="W299"/>
  <c r="Q299"/>
  <c r="S299" s="1"/>
  <c r="W298"/>
  <c r="Q298"/>
  <c r="S298" s="1"/>
  <c r="W297"/>
  <c r="Q297"/>
  <c r="S297" s="1"/>
  <c r="E297"/>
  <c r="W296"/>
  <c r="Q296"/>
  <c r="S296" s="1"/>
  <c r="U296" s="1"/>
  <c r="W295"/>
  <c r="Q295"/>
  <c r="S295" s="1"/>
  <c r="U295" s="1"/>
  <c r="W294"/>
  <c r="Q294"/>
  <c r="S294" s="1"/>
  <c r="U294" s="1"/>
  <c r="W293"/>
  <c r="Q293"/>
  <c r="S293" s="1"/>
  <c r="U293" s="1"/>
  <c r="E293"/>
  <c r="W292"/>
  <c r="Q292"/>
  <c r="S292" s="1"/>
  <c r="W291"/>
  <c r="Q291"/>
  <c r="S291" s="1"/>
  <c r="W290"/>
  <c r="Q290"/>
  <c r="S290" s="1"/>
  <c r="W289"/>
  <c r="Q289"/>
  <c r="S289" s="1"/>
  <c r="E289"/>
  <c r="W288"/>
  <c r="Q288"/>
  <c r="S288" s="1"/>
  <c r="U288" s="1"/>
  <c r="W287"/>
  <c r="Q287"/>
  <c r="S287" s="1"/>
  <c r="U287" s="1"/>
  <c r="W286"/>
  <c r="Q286"/>
  <c r="S286" s="1"/>
  <c r="U286" s="1"/>
  <c r="W285"/>
  <c r="Q285"/>
  <c r="S285" s="1"/>
  <c r="U285" s="1"/>
  <c r="E285"/>
  <c r="W284"/>
  <c r="Q284"/>
  <c r="S284" s="1"/>
  <c r="W283"/>
  <c r="Q283"/>
  <c r="S283" s="1"/>
  <c r="W282"/>
  <c r="Q282"/>
  <c r="S282" s="1"/>
  <c r="W281"/>
  <c r="Q281"/>
  <c r="S281" s="1"/>
  <c r="E281"/>
  <c r="W280"/>
  <c r="Q280"/>
  <c r="S280" s="1"/>
  <c r="U280" s="1"/>
  <c r="W279"/>
  <c r="Q279"/>
  <c r="S279" s="1"/>
  <c r="U279" s="1"/>
  <c r="W278"/>
  <c r="Q278"/>
  <c r="S278" s="1"/>
  <c r="U278" s="1"/>
  <c r="W277"/>
  <c r="Q277"/>
  <c r="S277" s="1"/>
  <c r="U277" s="1"/>
  <c r="E277"/>
  <c r="W276"/>
  <c r="Q276"/>
  <c r="S276" s="1"/>
  <c r="W275"/>
  <c r="Q275"/>
  <c r="S275" s="1"/>
  <c r="W274"/>
  <c r="Q274"/>
  <c r="S274" s="1"/>
  <c r="W273"/>
  <c r="Q273"/>
  <c r="S273" s="1"/>
  <c r="E273"/>
  <c r="W272"/>
  <c r="Q272"/>
  <c r="S272" s="1"/>
  <c r="U272" s="1"/>
  <c r="W271"/>
  <c r="Q271"/>
  <c r="S271" s="1"/>
  <c r="U271" s="1"/>
  <c r="W270"/>
  <c r="Q270"/>
  <c r="S270" s="1"/>
  <c r="U270" s="1"/>
  <c r="W269"/>
  <c r="Q269"/>
  <c r="S269" s="1"/>
  <c r="U269" s="1"/>
  <c r="E269"/>
  <c r="W268"/>
  <c r="Q268"/>
  <c r="S268" s="1"/>
  <c r="W267"/>
  <c r="Q267"/>
  <c r="S267" s="1"/>
  <c r="W266"/>
  <c r="Q266"/>
  <c r="S266" s="1"/>
  <c r="W265"/>
  <c r="Q265"/>
  <c r="S265" s="1"/>
  <c r="E265"/>
  <c r="W264"/>
  <c r="Q264"/>
  <c r="S264" s="1"/>
  <c r="U264" s="1"/>
  <c r="W263"/>
  <c r="Q263"/>
  <c r="S263" s="1"/>
  <c r="U263" s="1"/>
  <c r="W262"/>
  <c r="Q262"/>
  <c r="S262" s="1"/>
  <c r="U262" s="1"/>
  <c r="W261"/>
  <c r="Q261"/>
  <c r="S261" s="1"/>
  <c r="U261" s="1"/>
  <c r="E261"/>
  <c r="W260"/>
  <c r="Q260"/>
  <c r="S260" s="1"/>
  <c r="W259"/>
  <c r="Q259"/>
  <c r="S259" s="1"/>
  <c r="W258"/>
  <c r="Q258"/>
  <c r="S258" s="1"/>
  <c r="W257"/>
  <c r="Q257"/>
  <c r="S257" s="1"/>
  <c r="E257"/>
  <c r="W256"/>
  <c r="Q256"/>
  <c r="S256" s="1"/>
  <c r="U256" s="1"/>
  <c r="W255"/>
  <c r="Q255"/>
  <c r="S255" s="1"/>
  <c r="U255" s="1"/>
  <c r="W254"/>
  <c r="Q254"/>
  <c r="S254" s="1"/>
  <c r="U254" s="1"/>
  <c r="W253"/>
  <c r="Q253"/>
  <c r="S253" s="1"/>
  <c r="U253" s="1"/>
  <c r="E253"/>
  <c r="W252"/>
  <c r="Q252"/>
  <c r="S252" s="1"/>
  <c r="W251"/>
  <c r="Q251"/>
  <c r="S251" s="1"/>
  <c r="W250"/>
  <c r="Q250"/>
  <c r="S250" s="1"/>
  <c r="W249"/>
  <c r="Q249"/>
  <c r="S249" s="1"/>
  <c r="E249"/>
  <c r="W248"/>
  <c r="Q248"/>
  <c r="S248" s="1"/>
  <c r="U248" s="1"/>
  <c r="W247"/>
  <c r="Q247"/>
  <c r="S247" s="1"/>
  <c r="U247" s="1"/>
  <c r="W246"/>
  <c r="Q246"/>
  <c r="S246" s="1"/>
  <c r="U246" s="1"/>
  <c r="W245"/>
  <c r="Q245"/>
  <c r="S245" s="1"/>
  <c r="U245" s="1"/>
  <c r="E245"/>
  <c r="W244"/>
  <c r="Q244"/>
  <c r="S244" s="1"/>
  <c r="W243"/>
  <c r="Q243"/>
  <c r="S243" s="1"/>
  <c r="W242"/>
  <c r="Q242"/>
  <c r="S242" s="1"/>
  <c r="W241"/>
  <c r="Q241"/>
  <c r="S241" s="1"/>
  <c r="E241"/>
  <c r="W240"/>
  <c r="Q240"/>
  <c r="S240" s="1"/>
  <c r="U240" s="1"/>
  <c r="W239"/>
  <c r="Q239"/>
  <c r="S239" s="1"/>
  <c r="U239" s="1"/>
  <c r="W238"/>
  <c r="Q238"/>
  <c r="S238" s="1"/>
  <c r="U238" s="1"/>
  <c r="W237"/>
  <c r="Q237"/>
  <c r="S237" s="1"/>
  <c r="U237" s="1"/>
  <c r="E237"/>
  <c r="W236"/>
  <c r="Q236"/>
  <c r="S236" s="1"/>
  <c r="W235"/>
  <c r="Q235"/>
  <c r="S235" s="1"/>
  <c r="W234"/>
  <c r="Q234"/>
  <c r="S234" s="1"/>
  <c r="W233"/>
  <c r="Q233"/>
  <c r="S233" s="1"/>
  <c r="E233"/>
  <c r="W232"/>
  <c r="Q232"/>
  <c r="S232" s="1"/>
  <c r="U232" s="1"/>
  <c r="W231"/>
  <c r="Q231"/>
  <c r="S231" s="1"/>
  <c r="U231" s="1"/>
  <c r="W230"/>
  <c r="Q230"/>
  <c r="S230" s="1"/>
  <c r="U230" s="1"/>
  <c r="W229"/>
  <c r="Q229"/>
  <c r="S229" s="1"/>
  <c r="U229" s="1"/>
  <c r="E229"/>
  <c r="W228"/>
  <c r="Q228"/>
  <c r="S228" s="1"/>
  <c r="W227"/>
  <c r="Q227"/>
  <c r="S227" s="1"/>
  <c r="W226"/>
  <c r="Q226"/>
  <c r="S226" s="1"/>
  <c r="W225"/>
  <c r="Q225"/>
  <c r="S225" s="1"/>
  <c r="E225"/>
  <c r="W224"/>
  <c r="Q224"/>
  <c r="S224" s="1"/>
  <c r="U224" s="1"/>
  <c r="W223"/>
  <c r="Q223"/>
  <c r="S223" s="1"/>
  <c r="U223" s="1"/>
  <c r="W222"/>
  <c r="Q222"/>
  <c r="S222" s="1"/>
  <c r="U222" s="1"/>
  <c r="W221"/>
  <c r="Q221"/>
  <c r="S221" s="1"/>
  <c r="U221" s="1"/>
  <c r="E221"/>
  <c r="W220"/>
  <c r="Q220"/>
  <c r="S220" s="1"/>
  <c r="W219"/>
  <c r="Q219"/>
  <c r="S219" s="1"/>
  <c r="W218"/>
  <c r="Q218"/>
  <c r="S218" s="1"/>
  <c r="W217"/>
  <c r="Q217"/>
  <c r="S217" s="1"/>
  <c r="E217"/>
  <c r="W216"/>
  <c r="Q216"/>
  <c r="S216" s="1"/>
  <c r="U216" s="1"/>
  <c r="W215"/>
  <c r="Q215"/>
  <c r="S215" s="1"/>
  <c r="U215" s="1"/>
  <c r="W214"/>
  <c r="Q214"/>
  <c r="S214" s="1"/>
  <c r="U214" s="1"/>
  <c r="W213"/>
  <c r="Q213"/>
  <c r="S213" s="1"/>
  <c r="U213" s="1"/>
  <c r="E213"/>
  <c r="W212"/>
  <c r="Q212"/>
  <c r="S212" s="1"/>
  <c r="W211"/>
  <c r="Q211"/>
  <c r="S211" s="1"/>
  <c r="W210"/>
  <c r="Q210"/>
  <c r="S210" s="1"/>
  <c r="W209"/>
  <c r="Q209"/>
  <c r="S209" s="1"/>
  <c r="E209"/>
  <c r="W208"/>
  <c r="Q208"/>
  <c r="S208" s="1"/>
  <c r="U208" s="1"/>
  <c r="W207"/>
  <c r="Q207"/>
  <c r="S207" s="1"/>
  <c r="U207" s="1"/>
  <c r="W206"/>
  <c r="Q206"/>
  <c r="S206" s="1"/>
  <c r="U206" s="1"/>
  <c r="W205"/>
  <c r="Q205"/>
  <c r="S205" s="1"/>
  <c r="U205" s="1"/>
  <c r="E205"/>
  <c r="W204"/>
  <c r="Q204"/>
  <c r="S204" s="1"/>
  <c r="W203"/>
  <c r="Q203"/>
  <c r="S203" s="1"/>
  <c r="W202"/>
  <c r="Q202"/>
  <c r="S202" s="1"/>
  <c r="W201"/>
  <c r="Q201"/>
  <c r="S201" s="1"/>
  <c r="E201"/>
  <c r="W200"/>
  <c r="Q200"/>
  <c r="S200" s="1"/>
  <c r="U200" s="1"/>
  <c r="W199"/>
  <c r="Q199"/>
  <c r="S199" s="1"/>
  <c r="U199" s="1"/>
  <c r="W198"/>
  <c r="Q198"/>
  <c r="S198" s="1"/>
  <c r="U198" s="1"/>
  <c r="W197"/>
  <c r="Q197"/>
  <c r="S197" s="1"/>
  <c r="U197" s="1"/>
  <c r="E197"/>
  <c r="W196"/>
  <c r="Q196"/>
  <c r="S196" s="1"/>
  <c r="W195"/>
  <c r="Q195"/>
  <c r="S195" s="1"/>
  <c r="W194"/>
  <c r="Q194"/>
  <c r="S194" s="1"/>
  <c r="W193"/>
  <c r="Q193"/>
  <c r="S193" s="1"/>
  <c r="E193"/>
  <c r="W192"/>
  <c r="Q192"/>
  <c r="S192" s="1"/>
  <c r="U192" s="1"/>
  <c r="W191"/>
  <c r="Q191"/>
  <c r="S191" s="1"/>
  <c r="U191" s="1"/>
  <c r="W190"/>
  <c r="Q190"/>
  <c r="S190" s="1"/>
  <c r="U190" s="1"/>
  <c r="W189"/>
  <c r="Q189"/>
  <c r="S189" s="1"/>
  <c r="U189" s="1"/>
  <c r="E189"/>
  <c r="W188"/>
  <c r="Q188"/>
  <c r="S188" s="1"/>
  <c r="W187"/>
  <c r="Q187"/>
  <c r="S187" s="1"/>
  <c r="W186"/>
  <c r="Q186"/>
  <c r="S186" s="1"/>
  <c r="W185"/>
  <c r="Q185"/>
  <c r="S185" s="1"/>
  <c r="E185"/>
  <c r="W184"/>
  <c r="Q184"/>
  <c r="S184" s="1"/>
  <c r="U184" s="1"/>
  <c r="W183"/>
  <c r="Q183"/>
  <c r="S183" s="1"/>
  <c r="U183" s="1"/>
  <c r="W182"/>
  <c r="Q182"/>
  <c r="S182" s="1"/>
  <c r="U182" s="1"/>
  <c r="W181"/>
  <c r="Q181"/>
  <c r="S181" s="1"/>
  <c r="U181" s="1"/>
  <c r="E181"/>
  <c r="W180"/>
  <c r="Q180"/>
  <c r="S180" s="1"/>
  <c r="W179"/>
  <c r="Q179"/>
  <c r="S179" s="1"/>
  <c r="W178"/>
  <c r="Q178"/>
  <c r="S178" s="1"/>
  <c r="W177"/>
  <c r="Q177"/>
  <c r="S177" s="1"/>
  <c r="E177"/>
  <c r="W176"/>
  <c r="Q176"/>
  <c r="S176" s="1"/>
  <c r="U176" s="1"/>
  <c r="W175"/>
  <c r="Q175"/>
  <c r="S175" s="1"/>
  <c r="U175" s="1"/>
  <c r="W174"/>
  <c r="Q174"/>
  <c r="S174" s="1"/>
  <c r="W173"/>
  <c r="Q173"/>
  <c r="S173" s="1"/>
  <c r="T173" s="1"/>
  <c r="V173" s="1"/>
  <c r="E173"/>
  <c r="W172"/>
  <c r="Q172"/>
  <c r="S172" s="1"/>
  <c r="U172" s="1"/>
  <c r="W171"/>
  <c r="Q171"/>
  <c r="S171" s="1"/>
  <c r="U171" s="1"/>
  <c r="W170"/>
  <c r="Q170"/>
  <c r="S170" s="1"/>
  <c r="U170" s="1"/>
  <c r="W169"/>
  <c r="Q169"/>
  <c r="S169" s="1"/>
  <c r="U169" s="1"/>
  <c r="E169"/>
  <c r="W168"/>
  <c r="Q168"/>
  <c r="S168" s="1"/>
  <c r="T168" s="1"/>
  <c r="V168" s="1"/>
  <c r="W167"/>
  <c r="Q167"/>
  <c r="S167" s="1"/>
  <c r="T167" s="1"/>
  <c r="V167" s="1"/>
  <c r="W166"/>
  <c r="Q166"/>
  <c r="S166" s="1"/>
  <c r="T166" s="1"/>
  <c r="V166" s="1"/>
  <c r="W165"/>
  <c r="Q165"/>
  <c r="S165" s="1"/>
  <c r="T165" s="1"/>
  <c r="V165" s="1"/>
  <c r="E165"/>
  <c r="W164"/>
  <c r="Q164"/>
  <c r="S164" s="1"/>
  <c r="U164" s="1"/>
  <c r="W163"/>
  <c r="Q163"/>
  <c r="S163" s="1"/>
  <c r="U163" s="1"/>
  <c r="W162"/>
  <c r="Q162"/>
  <c r="S162" s="1"/>
  <c r="U162" s="1"/>
  <c r="W161"/>
  <c r="Q161"/>
  <c r="S161" s="1"/>
  <c r="U161" s="1"/>
  <c r="E161"/>
  <c r="W160"/>
  <c r="Q160"/>
  <c r="S160" s="1"/>
  <c r="T160" s="1"/>
  <c r="V160" s="1"/>
  <c r="W159"/>
  <c r="Q159"/>
  <c r="S159" s="1"/>
  <c r="T159" s="1"/>
  <c r="V159" s="1"/>
  <c r="W158"/>
  <c r="Q158"/>
  <c r="S158" s="1"/>
  <c r="T158" s="1"/>
  <c r="V158" s="1"/>
  <c r="R157"/>
  <c r="P157"/>
  <c r="O157"/>
  <c r="N157"/>
  <c r="M157"/>
  <c r="L157"/>
  <c r="K157"/>
  <c r="J157"/>
  <c r="I157"/>
  <c r="H157"/>
  <c r="G157"/>
  <c r="F157"/>
  <c r="R156"/>
  <c r="P156"/>
  <c r="O156"/>
  <c r="N156"/>
  <c r="M156"/>
  <c r="L156"/>
  <c r="K156"/>
  <c r="J156"/>
  <c r="I156"/>
  <c r="H156"/>
  <c r="G156"/>
  <c r="F156"/>
  <c r="E156"/>
  <c r="R155"/>
  <c r="P155"/>
  <c r="O155"/>
  <c r="N155"/>
  <c r="M155"/>
  <c r="J155"/>
  <c r="G155"/>
  <c r="F155"/>
  <c r="E155"/>
  <c r="R154"/>
  <c r="P154"/>
  <c r="O154"/>
  <c r="N154"/>
  <c r="M154"/>
  <c r="L154"/>
  <c r="K154"/>
  <c r="J154"/>
  <c r="I154"/>
  <c r="H154"/>
  <c r="G154"/>
  <c r="F154"/>
  <c r="E154"/>
  <c r="W153"/>
  <c r="Q153"/>
  <c r="S153" s="1"/>
  <c r="E153"/>
  <c r="W152"/>
  <c r="Q152"/>
  <c r="S152" s="1"/>
  <c r="T152" s="1"/>
  <c r="V152" s="1"/>
  <c r="W151"/>
  <c r="Q151"/>
  <c r="S151" s="1"/>
  <c r="T151" s="1"/>
  <c r="V151" s="1"/>
  <c r="W150"/>
  <c r="Q150"/>
  <c r="S150" s="1"/>
  <c r="T150" s="1"/>
  <c r="V150" s="1"/>
  <c r="W149"/>
  <c r="Q149"/>
  <c r="S149" s="1"/>
  <c r="T149" s="1"/>
  <c r="V149" s="1"/>
  <c r="E149"/>
  <c r="W148"/>
  <c r="Q148"/>
  <c r="S148" s="1"/>
  <c r="W147"/>
  <c r="Q147"/>
  <c r="S147" s="1"/>
  <c r="W146"/>
  <c r="Q146"/>
  <c r="S146" s="1"/>
  <c r="W145"/>
  <c r="Q145"/>
  <c r="S145" s="1"/>
  <c r="E145"/>
  <c r="W144"/>
  <c r="Q144"/>
  <c r="S144" s="1"/>
  <c r="T144" s="1"/>
  <c r="V144" s="1"/>
  <c r="W143"/>
  <c r="Q143"/>
  <c r="S143" s="1"/>
  <c r="T143" s="1"/>
  <c r="V143" s="1"/>
  <c r="W142"/>
  <c r="Q142"/>
  <c r="S142" s="1"/>
  <c r="T142" s="1"/>
  <c r="V142" s="1"/>
  <c r="W141"/>
  <c r="Q141"/>
  <c r="S141" s="1"/>
  <c r="T141" s="1"/>
  <c r="V141" s="1"/>
  <c r="E141"/>
  <c r="W140"/>
  <c r="Q140"/>
  <c r="S140" s="1"/>
  <c r="W139"/>
  <c r="Q139"/>
  <c r="S139" s="1"/>
  <c r="W138"/>
  <c r="Q138"/>
  <c r="S138" s="1"/>
  <c r="W137"/>
  <c r="Q137"/>
  <c r="S137" s="1"/>
  <c r="E137"/>
  <c r="W136"/>
  <c r="Q136"/>
  <c r="S136" s="1"/>
  <c r="T136" s="1"/>
  <c r="V136" s="1"/>
  <c r="W135"/>
  <c r="Q135"/>
  <c r="S135" s="1"/>
  <c r="T135" s="1"/>
  <c r="V135" s="1"/>
  <c r="W134"/>
  <c r="Q134"/>
  <c r="S134" s="1"/>
  <c r="T134" s="1"/>
  <c r="V134" s="1"/>
  <c r="W133"/>
  <c r="Q133"/>
  <c r="S133" s="1"/>
  <c r="T133" s="1"/>
  <c r="V133" s="1"/>
  <c r="E133"/>
  <c r="W132"/>
  <c r="Q132"/>
  <c r="S132" s="1"/>
  <c r="W131"/>
  <c r="Q131"/>
  <c r="S131" s="1"/>
  <c r="W130"/>
  <c r="Q130"/>
  <c r="S130" s="1"/>
  <c r="W129"/>
  <c r="Q129"/>
  <c r="S129" s="1"/>
  <c r="E129"/>
  <c r="W128"/>
  <c r="Q128"/>
  <c r="S128" s="1"/>
  <c r="T128" s="1"/>
  <c r="V128" s="1"/>
  <c r="W127"/>
  <c r="Q127"/>
  <c r="S127" s="1"/>
  <c r="T127" s="1"/>
  <c r="V127" s="1"/>
  <c r="W126"/>
  <c r="Q126"/>
  <c r="S126" s="1"/>
  <c r="T126" s="1"/>
  <c r="V126" s="1"/>
  <c r="W125"/>
  <c r="Q125"/>
  <c r="S125" s="1"/>
  <c r="T125" s="1"/>
  <c r="V125" s="1"/>
  <c r="E125"/>
  <c r="W124"/>
  <c r="Q124"/>
  <c r="S124" s="1"/>
  <c r="W123"/>
  <c r="Q123"/>
  <c r="S123" s="1"/>
  <c r="W122"/>
  <c r="Q122"/>
  <c r="S122" s="1"/>
  <c r="W121"/>
  <c r="Q121"/>
  <c r="S121" s="1"/>
  <c r="E121"/>
  <c r="W120"/>
  <c r="Q120"/>
  <c r="S120" s="1"/>
  <c r="T120" s="1"/>
  <c r="V120" s="1"/>
  <c r="W119"/>
  <c r="Q119"/>
  <c r="S119" s="1"/>
  <c r="T119" s="1"/>
  <c r="V119" s="1"/>
  <c r="W118"/>
  <c r="Q118"/>
  <c r="S118" s="1"/>
  <c r="T118" s="1"/>
  <c r="V118" s="1"/>
  <c r="W117"/>
  <c r="Q117"/>
  <c r="S117" s="1"/>
  <c r="T117" s="1"/>
  <c r="V117" s="1"/>
  <c r="E117"/>
  <c r="W116"/>
  <c r="Q116"/>
  <c r="S116" s="1"/>
  <c r="W115"/>
  <c r="Q115"/>
  <c r="S115" s="1"/>
  <c r="W114"/>
  <c r="Q114"/>
  <c r="S114" s="1"/>
  <c r="W113"/>
  <c r="Q113"/>
  <c r="S113" s="1"/>
  <c r="E113"/>
  <c r="W112"/>
  <c r="Q112"/>
  <c r="S112" s="1"/>
  <c r="T112" s="1"/>
  <c r="V112" s="1"/>
  <c r="W111"/>
  <c r="Q111"/>
  <c r="S111" s="1"/>
  <c r="T111" s="1"/>
  <c r="V111" s="1"/>
  <c r="W110"/>
  <c r="Q110"/>
  <c r="S110" s="1"/>
  <c r="T110" s="1"/>
  <c r="V110" s="1"/>
  <c r="W109"/>
  <c r="Q109"/>
  <c r="S109" s="1"/>
  <c r="T109" s="1"/>
  <c r="V109" s="1"/>
  <c r="E109"/>
  <c r="W108"/>
  <c r="Q108"/>
  <c r="S108" s="1"/>
  <c r="W107"/>
  <c r="Q107"/>
  <c r="S107" s="1"/>
  <c r="W106"/>
  <c r="Q106"/>
  <c r="S106" s="1"/>
  <c r="W105"/>
  <c r="Q105"/>
  <c r="S105" s="1"/>
  <c r="E105"/>
  <c r="W104"/>
  <c r="Q104"/>
  <c r="S104" s="1"/>
  <c r="T104" s="1"/>
  <c r="V104" s="1"/>
  <c r="W103"/>
  <c r="Q103"/>
  <c r="S103" s="1"/>
  <c r="T103" s="1"/>
  <c r="V103" s="1"/>
  <c r="W102"/>
  <c r="Q102"/>
  <c r="S102" s="1"/>
  <c r="T102" s="1"/>
  <c r="V102" s="1"/>
  <c r="W101"/>
  <c r="Q101"/>
  <c r="S101" s="1"/>
  <c r="T101" s="1"/>
  <c r="V101" s="1"/>
  <c r="E101"/>
  <c r="W100"/>
  <c r="Q100"/>
  <c r="S100" s="1"/>
  <c r="W99"/>
  <c r="Q99"/>
  <c r="S99" s="1"/>
  <c r="W98"/>
  <c r="Q98"/>
  <c r="S98" s="1"/>
  <c r="W97"/>
  <c r="Q97"/>
  <c r="S97" s="1"/>
  <c r="E97"/>
  <c r="W96"/>
  <c r="Q96"/>
  <c r="S96" s="1"/>
  <c r="T96" s="1"/>
  <c r="V96" s="1"/>
  <c r="W95"/>
  <c r="Q95"/>
  <c r="S95" s="1"/>
  <c r="T95" s="1"/>
  <c r="V95" s="1"/>
  <c r="W94"/>
  <c r="Q94"/>
  <c r="S94" s="1"/>
  <c r="T94" s="1"/>
  <c r="V94" s="1"/>
  <c r="W93"/>
  <c r="Q93"/>
  <c r="S93" s="1"/>
  <c r="T93" s="1"/>
  <c r="V93" s="1"/>
  <c r="E93"/>
  <c r="W92"/>
  <c r="Q92"/>
  <c r="S92" s="1"/>
  <c r="W91"/>
  <c r="Q91"/>
  <c r="S91" s="1"/>
  <c r="W90"/>
  <c r="Q90"/>
  <c r="S90" s="1"/>
  <c r="W89"/>
  <c r="Q89"/>
  <c r="S89" s="1"/>
  <c r="E89"/>
  <c r="W88"/>
  <c r="Q88"/>
  <c r="S88" s="1"/>
  <c r="T88" s="1"/>
  <c r="V88" s="1"/>
  <c r="W87"/>
  <c r="Q87"/>
  <c r="S87" s="1"/>
  <c r="T87" s="1"/>
  <c r="V87" s="1"/>
  <c r="W86"/>
  <c r="Q86"/>
  <c r="S86" s="1"/>
  <c r="T86" s="1"/>
  <c r="V86" s="1"/>
  <c r="W85"/>
  <c r="Q85"/>
  <c r="S85" s="1"/>
  <c r="T85" s="1"/>
  <c r="V85" s="1"/>
  <c r="E85"/>
  <c r="W84"/>
  <c r="Q84"/>
  <c r="S84" s="1"/>
  <c r="W83"/>
  <c r="Q83"/>
  <c r="S83" s="1"/>
  <c r="W82"/>
  <c r="Q82"/>
  <c r="S82" s="1"/>
  <c r="W81"/>
  <c r="Q81"/>
  <c r="S81" s="1"/>
  <c r="E81"/>
  <c r="W80"/>
  <c r="Q80"/>
  <c r="S80" s="1"/>
  <c r="T80" s="1"/>
  <c r="V80" s="1"/>
  <c r="W79"/>
  <c r="Q79"/>
  <c r="S79" s="1"/>
  <c r="T79" s="1"/>
  <c r="V79" s="1"/>
  <c r="W78"/>
  <c r="Q78"/>
  <c r="S78" s="1"/>
  <c r="T78" s="1"/>
  <c r="V78" s="1"/>
  <c r="W77"/>
  <c r="Q77"/>
  <c r="S77" s="1"/>
  <c r="T77" s="1"/>
  <c r="V77" s="1"/>
  <c r="E77"/>
  <c r="W76"/>
  <c r="Q76"/>
  <c r="S76" s="1"/>
  <c r="W75"/>
  <c r="Q75"/>
  <c r="S75" s="1"/>
  <c r="W74"/>
  <c r="Q74"/>
  <c r="S74" s="1"/>
  <c r="W73"/>
  <c r="Q73"/>
  <c r="S73" s="1"/>
  <c r="E73"/>
  <c r="W72"/>
  <c r="Q72"/>
  <c r="S72" s="1"/>
  <c r="T72" s="1"/>
  <c r="V72" s="1"/>
  <c r="W71"/>
  <c r="Q71"/>
  <c r="S71" s="1"/>
  <c r="T71" s="1"/>
  <c r="V71" s="1"/>
  <c r="W70"/>
  <c r="Q70"/>
  <c r="S70" s="1"/>
  <c r="T70" s="1"/>
  <c r="V70" s="1"/>
  <c r="W69"/>
  <c r="Q69"/>
  <c r="S69" s="1"/>
  <c r="T69" s="1"/>
  <c r="V69" s="1"/>
  <c r="E69"/>
  <c r="W68"/>
  <c r="Q68"/>
  <c r="S68" s="1"/>
  <c r="W67"/>
  <c r="Q67"/>
  <c r="S67" s="1"/>
  <c r="W66"/>
  <c r="Q66"/>
  <c r="S66" s="1"/>
  <c r="W65"/>
  <c r="Q65"/>
  <c r="S65" s="1"/>
  <c r="E65"/>
  <c r="W64"/>
  <c r="Q64"/>
  <c r="S64" s="1"/>
  <c r="T64" s="1"/>
  <c r="V64" s="1"/>
  <c r="W63"/>
  <c r="Q63"/>
  <c r="S63" s="1"/>
  <c r="T63" s="1"/>
  <c r="V63" s="1"/>
  <c r="W62"/>
  <c r="Q62"/>
  <c r="S62" s="1"/>
  <c r="T62" s="1"/>
  <c r="V62" s="1"/>
  <c r="W61"/>
  <c r="Q61"/>
  <c r="S61" s="1"/>
  <c r="T61" s="1"/>
  <c r="V61" s="1"/>
  <c r="E61"/>
  <c r="W60"/>
  <c r="Q60"/>
  <c r="S60" s="1"/>
  <c r="W59"/>
  <c r="Q59"/>
  <c r="S59" s="1"/>
  <c r="W58"/>
  <c r="Q58"/>
  <c r="S58" s="1"/>
  <c r="W57"/>
  <c r="Q57"/>
  <c r="S57" s="1"/>
  <c r="E57"/>
  <c r="W56"/>
  <c r="Q56"/>
  <c r="S56" s="1"/>
  <c r="T56" s="1"/>
  <c r="V56" s="1"/>
  <c r="W55"/>
  <c r="Q55"/>
  <c r="S55" s="1"/>
  <c r="T55" s="1"/>
  <c r="V55" s="1"/>
  <c r="W54"/>
  <c r="Q54"/>
  <c r="S54" s="1"/>
  <c r="T54" s="1"/>
  <c r="V54" s="1"/>
  <c r="W53"/>
  <c r="Q53"/>
  <c r="S53" s="1"/>
  <c r="T53" s="1"/>
  <c r="V53" s="1"/>
  <c r="E53"/>
  <c r="W52"/>
  <c r="Q52"/>
  <c r="S52" s="1"/>
  <c r="W51"/>
  <c r="Q51"/>
  <c r="S51" s="1"/>
  <c r="W50"/>
  <c r="Q50"/>
  <c r="S50" s="1"/>
  <c r="W49"/>
  <c r="Q49"/>
  <c r="S49" s="1"/>
  <c r="E49"/>
  <c r="W48"/>
  <c r="Q48"/>
  <c r="S48" s="1"/>
  <c r="T48" s="1"/>
  <c r="V48" s="1"/>
  <c r="W47"/>
  <c r="Q47"/>
  <c r="S47" s="1"/>
  <c r="T47" s="1"/>
  <c r="V47" s="1"/>
  <c r="W46"/>
  <c r="Q46"/>
  <c r="S46" s="1"/>
  <c r="T46" s="1"/>
  <c r="V46" s="1"/>
  <c r="W45"/>
  <c r="Q45"/>
  <c r="S45" s="1"/>
  <c r="T45" s="1"/>
  <c r="V45" s="1"/>
  <c r="E45"/>
  <c r="W44"/>
  <c r="Q44"/>
  <c r="S44" s="1"/>
  <c r="W43"/>
  <c r="Q43"/>
  <c r="S43" s="1"/>
  <c r="W42"/>
  <c r="Q42"/>
  <c r="S42" s="1"/>
  <c r="W41"/>
  <c r="Q41"/>
  <c r="S41" s="1"/>
  <c r="E41"/>
  <c r="W40"/>
  <c r="Q40"/>
  <c r="W39"/>
  <c r="Q39"/>
  <c r="S39" s="1"/>
  <c r="T39" s="1"/>
  <c r="W38"/>
  <c r="Q38"/>
  <c r="M37"/>
  <c r="R36"/>
  <c r="P36"/>
  <c r="O36"/>
  <c r="N36"/>
  <c r="M36"/>
  <c r="L36"/>
  <c r="K36"/>
  <c r="J36"/>
  <c r="I36"/>
  <c r="H36"/>
  <c r="G36"/>
  <c r="F36"/>
  <c r="E36"/>
  <c r="R35"/>
  <c r="P35"/>
  <c r="O35"/>
  <c r="N35"/>
  <c r="M35"/>
  <c r="J35"/>
  <c r="G35"/>
  <c r="F35"/>
  <c r="E35"/>
  <c r="R34"/>
  <c r="P34"/>
  <c r="O34"/>
  <c r="N34"/>
  <c r="M34"/>
  <c r="L34"/>
  <c r="K34"/>
  <c r="J34"/>
  <c r="I34"/>
  <c r="H34"/>
  <c r="G34"/>
  <c r="F34"/>
  <c r="E34"/>
  <c r="R33"/>
  <c r="P33"/>
  <c r="O33"/>
  <c r="N33"/>
  <c r="L33"/>
  <c r="K33"/>
  <c r="J33"/>
  <c r="I33"/>
  <c r="H33"/>
  <c r="G33"/>
  <c r="F33"/>
  <c r="E33"/>
  <c r="W32"/>
  <c r="Q32"/>
  <c r="S32" s="1"/>
  <c r="T32" s="1"/>
  <c r="V32" s="1"/>
  <c r="W31"/>
  <c r="Q31"/>
  <c r="S31" s="1"/>
  <c r="T31" s="1"/>
  <c r="V31" s="1"/>
  <c r="W30"/>
  <c r="Q30"/>
  <c r="S30" s="1"/>
  <c r="T30" s="1"/>
  <c r="V30" s="1"/>
  <c r="R29"/>
  <c r="P29"/>
  <c r="O29"/>
  <c r="N29"/>
  <c r="L29"/>
  <c r="K29"/>
  <c r="J29"/>
  <c r="I29"/>
  <c r="H29"/>
  <c r="G29"/>
  <c r="F29"/>
  <c r="E29"/>
  <c r="W28"/>
  <c r="Q28"/>
  <c r="S28" s="1"/>
  <c r="T28" s="1"/>
  <c r="V28" s="1"/>
  <c r="W27"/>
  <c r="Q27"/>
  <c r="S27" s="1"/>
  <c r="T27" s="1"/>
  <c r="V27" s="1"/>
  <c r="W26"/>
  <c r="Q26"/>
  <c r="S26" s="1"/>
  <c r="T26" s="1"/>
  <c r="V26" s="1"/>
  <c r="R25"/>
  <c r="P25"/>
  <c r="O25"/>
  <c r="N25"/>
  <c r="L25"/>
  <c r="K25"/>
  <c r="J25"/>
  <c r="I25"/>
  <c r="H25"/>
  <c r="G25"/>
  <c r="F25"/>
  <c r="W24"/>
  <c r="Q24"/>
  <c r="S24" s="1"/>
  <c r="W23"/>
  <c r="Q23"/>
  <c r="S23" s="1"/>
  <c r="W22"/>
  <c r="Q22"/>
  <c r="S22" s="1"/>
  <c r="R21"/>
  <c r="P21"/>
  <c r="O21"/>
  <c r="N21"/>
  <c r="L21"/>
  <c r="K21"/>
  <c r="J21"/>
  <c r="I21"/>
  <c r="H21"/>
  <c r="G21"/>
  <c r="F21"/>
  <c r="E21"/>
  <c r="W20"/>
  <c r="Q20"/>
  <c r="S20" s="1"/>
  <c r="W19"/>
  <c r="Q19"/>
  <c r="S19" s="1"/>
  <c r="W18"/>
  <c r="Q18"/>
  <c r="S18" s="1"/>
  <c r="R17"/>
  <c r="P17"/>
  <c r="O17"/>
  <c r="N17"/>
  <c r="L17"/>
  <c r="K17"/>
  <c r="J17"/>
  <c r="I17"/>
  <c r="H17"/>
  <c r="G17"/>
  <c r="F17"/>
  <c r="E17"/>
  <c r="W16"/>
  <c r="Q16"/>
  <c r="S16" s="1"/>
  <c r="U16" s="1"/>
  <c r="W15"/>
  <c r="Q15"/>
  <c r="S15" s="1"/>
  <c r="U15" s="1"/>
  <c r="W14"/>
  <c r="Q14"/>
  <c r="S14" s="1"/>
  <c r="U14" s="1"/>
  <c r="R13"/>
  <c r="P13"/>
  <c r="O13"/>
  <c r="N13"/>
  <c r="L13"/>
  <c r="K13"/>
  <c r="J13"/>
  <c r="I13"/>
  <c r="H13"/>
  <c r="G13"/>
  <c r="F13"/>
  <c r="W12"/>
  <c r="Q12"/>
  <c r="S12" s="1"/>
  <c r="W11"/>
  <c r="Q11"/>
  <c r="S11" s="1"/>
  <c r="W10"/>
  <c r="Q10"/>
  <c r="S10" s="1"/>
  <c r="R9"/>
  <c r="P9"/>
  <c r="O9"/>
  <c r="N9"/>
  <c r="L9"/>
  <c r="K9"/>
  <c r="J9"/>
  <c r="I9"/>
  <c r="H9"/>
  <c r="G9"/>
  <c r="F9"/>
  <c r="E9"/>
  <c r="W8"/>
  <c r="Q8"/>
  <c r="S8" s="1"/>
  <c r="T8" s="1"/>
  <c r="V8" s="1"/>
  <c r="W7"/>
  <c r="Q7"/>
  <c r="S7" s="1"/>
  <c r="T7" s="1"/>
  <c r="V7" s="1"/>
  <c r="W6"/>
  <c r="Q6"/>
  <c r="S6" s="1"/>
  <c r="T6" s="1"/>
  <c r="V6" s="1"/>
  <c r="R5"/>
  <c r="P5"/>
  <c r="O5"/>
  <c r="N5"/>
  <c r="L5"/>
  <c r="K5"/>
  <c r="J5"/>
  <c r="I5"/>
  <c r="H5"/>
  <c r="G5"/>
  <c r="F5"/>
  <c r="E5"/>
  <c r="W4"/>
  <c r="Q4"/>
  <c r="S4" s="1"/>
  <c r="X3"/>
  <c r="W3"/>
  <c r="Q3"/>
  <c r="S3" s="1"/>
  <c r="X2"/>
  <c r="W2"/>
  <c r="Q2"/>
  <c r="E8" i="10"/>
  <c r="E15" s="1"/>
  <c r="F7"/>
  <c r="F12"/>
  <c r="F13"/>
  <c r="D12"/>
  <c r="D13"/>
  <c r="E627" l="1"/>
  <c r="Q610" i="12"/>
  <c r="W2382"/>
  <c r="W362"/>
  <c r="W364"/>
  <c r="W742"/>
  <c r="W33"/>
  <c r="W34"/>
  <c r="W36"/>
  <c r="Q154"/>
  <c r="W154"/>
  <c r="W157"/>
  <c r="W514"/>
  <c r="W516"/>
  <c r="Q574"/>
  <c r="Q612"/>
  <c r="Q744"/>
  <c r="W802"/>
  <c r="W804"/>
  <c r="Q1076"/>
  <c r="Q1118"/>
  <c r="W1262"/>
  <c r="W1264"/>
  <c r="Q1862"/>
  <c r="Q1864"/>
  <c r="Q34"/>
  <c r="T162"/>
  <c r="V162" s="1"/>
  <c r="S860"/>
  <c r="U860" s="1"/>
  <c r="W1998"/>
  <c r="W2000"/>
  <c r="Q2094"/>
  <c r="W2262"/>
  <c r="Q2314"/>
  <c r="W156"/>
  <c r="Q576"/>
  <c r="W2202"/>
  <c r="W2204"/>
  <c r="Q2262"/>
  <c r="W574"/>
  <c r="W744"/>
  <c r="Q802"/>
  <c r="S980"/>
  <c r="U980" s="1"/>
  <c r="S1840"/>
  <c r="S1864" s="1"/>
  <c r="U1864" s="1"/>
  <c r="S2352"/>
  <c r="S2384" s="1"/>
  <c r="U2384" s="1"/>
  <c r="T170"/>
  <c r="V170" s="1"/>
  <c r="S2348"/>
  <c r="U2348" s="1"/>
  <c r="W576"/>
  <c r="W610"/>
  <c r="W612"/>
  <c r="W1836"/>
  <c r="S1838"/>
  <c r="S1862" s="1"/>
  <c r="U1862" s="1"/>
  <c r="W2264"/>
  <c r="S2318"/>
  <c r="U2318" s="1"/>
  <c r="W2346"/>
  <c r="W2348"/>
  <c r="S2350"/>
  <c r="S2382" s="1"/>
  <c r="U2382" s="1"/>
  <c r="E37"/>
  <c r="G37"/>
  <c r="I37"/>
  <c r="K37"/>
  <c r="N37"/>
  <c r="P37"/>
  <c r="W13"/>
  <c r="W29"/>
  <c r="Q156"/>
  <c r="T164"/>
  <c r="V164" s="1"/>
  <c r="T172"/>
  <c r="V172" s="1"/>
  <c r="S1078"/>
  <c r="U1078" s="1"/>
  <c r="W1118"/>
  <c r="W1120"/>
  <c r="W1402"/>
  <c r="W1404"/>
  <c r="Q854"/>
  <c r="S806"/>
  <c r="U806" s="1"/>
  <c r="S36"/>
  <c r="U36" s="1"/>
  <c r="Q29"/>
  <c r="S29" s="1"/>
  <c r="U29" s="1"/>
  <c r="S518"/>
  <c r="U518" s="1"/>
  <c r="S520"/>
  <c r="U520" s="1"/>
  <c r="S578"/>
  <c r="U578" s="1"/>
  <c r="S580"/>
  <c r="U580" s="1"/>
  <c r="S616"/>
  <c r="U616" s="1"/>
  <c r="S746"/>
  <c r="U746" s="1"/>
  <c r="S748"/>
  <c r="U748" s="1"/>
  <c r="Q856"/>
  <c r="S808"/>
  <c r="U808" s="1"/>
  <c r="T1103"/>
  <c r="V1103" s="1"/>
  <c r="U1103"/>
  <c r="T1104"/>
  <c r="V1104" s="1"/>
  <c r="U1104"/>
  <c r="T1105"/>
  <c r="V1105" s="1"/>
  <c r="U1105"/>
  <c r="T1106"/>
  <c r="V1106" s="1"/>
  <c r="U1106"/>
  <c r="T1107"/>
  <c r="V1107" s="1"/>
  <c r="U1107"/>
  <c r="T1108"/>
  <c r="V1108" s="1"/>
  <c r="U1108"/>
  <c r="T1109"/>
  <c r="V1109" s="1"/>
  <c r="U1109"/>
  <c r="T1110"/>
  <c r="V1110" s="1"/>
  <c r="U1110"/>
  <c r="T1111"/>
  <c r="V1111" s="1"/>
  <c r="U1111"/>
  <c r="T1112"/>
  <c r="V1112" s="1"/>
  <c r="U1112"/>
  <c r="T1113"/>
  <c r="V1113" s="1"/>
  <c r="U1113"/>
  <c r="T1114"/>
  <c r="V1114" s="1"/>
  <c r="U1114"/>
  <c r="T1115"/>
  <c r="V1115" s="1"/>
  <c r="U1115"/>
  <c r="T1116"/>
  <c r="V1116" s="1"/>
  <c r="U1116"/>
  <c r="T1117"/>
  <c r="V1117" s="1"/>
  <c r="U1117"/>
  <c r="S2"/>
  <c r="S34" s="1"/>
  <c r="U34" s="1"/>
  <c r="Q36"/>
  <c r="F37"/>
  <c r="H37"/>
  <c r="J37"/>
  <c r="L37"/>
  <c r="O37"/>
  <c r="R37"/>
  <c r="W9"/>
  <c r="Q9"/>
  <c r="S9" s="1"/>
  <c r="U9" s="1"/>
  <c r="Q13"/>
  <c r="S13" s="1"/>
  <c r="U13" s="1"/>
  <c r="W17"/>
  <c r="Q17"/>
  <c r="S17" s="1"/>
  <c r="U17" s="1"/>
  <c r="W21"/>
  <c r="Q21"/>
  <c r="S21" s="1"/>
  <c r="U21" s="1"/>
  <c r="W25"/>
  <c r="Q25"/>
  <c r="S25" s="1"/>
  <c r="U25" s="1"/>
  <c r="Q33"/>
  <c r="S33" s="1"/>
  <c r="U33" s="1"/>
  <c r="W35"/>
  <c r="S38"/>
  <c r="S154" s="1"/>
  <c r="U154" s="1"/>
  <c r="Q155"/>
  <c r="S40"/>
  <c r="U40" s="1"/>
  <c r="E157"/>
  <c r="W155"/>
  <c r="U158"/>
  <c r="U159"/>
  <c r="U160"/>
  <c r="T161"/>
  <c r="V161" s="1"/>
  <c r="T163"/>
  <c r="V163" s="1"/>
  <c r="U165"/>
  <c r="U166"/>
  <c r="U167"/>
  <c r="U168"/>
  <c r="T169"/>
  <c r="V169" s="1"/>
  <c r="T171"/>
  <c r="V171" s="1"/>
  <c r="U173"/>
  <c r="Q514"/>
  <c r="Q516"/>
  <c r="Q742"/>
  <c r="T1699"/>
  <c r="V1699" s="1"/>
  <c r="U1699"/>
  <c r="T1701"/>
  <c r="V1701" s="1"/>
  <c r="U1701"/>
  <c r="T1703"/>
  <c r="V1703" s="1"/>
  <c r="U1703"/>
  <c r="T1705"/>
  <c r="V1705" s="1"/>
  <c r="U1705"/>
  <c r="T1707"/>
  <c r="V1707" s="1"/>
  <c r="U1707"/>
  <c r="T1709"/>
  <c r="V1709" s="1"/>
  <c r="U1709"/>
  <c r="T1711"/>
  <c r="V1711" s="1"/>
  <c r="U1711"/>
  <c r="T1713"/>
  <c r="V1713" s="1"/>
  <c r="U1713"/>
  <c r="T1715"/>
  <c r="V1715" s="1"/>
  <c r="U1715"/>
  <c r="T1871"/>
  <c r="V1871" s="1"/>
  <c r="U1871"/>
  <c r="T1872"/>
  <c r="V1872" s="1"/>
  <c r="U1872"/>
  <c r="T1873"/>
  <c r="V1873" s="1"/>
  <c r="U1873"/>
  <c r="T1874"/>
  <c r="V1874" s="1"/>
  <c r="U1874"/>
  <c r="T1875"/>
  <c r="V1875" s="1"/>
  <c r="U1875"/>
  <c r="T1876"/>
  <c r="V1876" s="1"/>
  <c r="U1876"/>
  <c r="T1877"/>
  <c r="V1877" s="1"/>
  <c r="U1877"/>
  <c r="T1878"/>
  <c r="V1878" s="1"/>
  <c r="U1878"/>
  <c r="T1879"/>
  <c r="V1879" s="1"/>
  <c r="U1879"/>
  <c r="T1880"/>
  <c r="V1880" s="1"/>
  <c r="U1880"/>
  <c r="T1881"/>
  <c r="V1881" s="1"/>
  <c r="U1881"/>
  <c r="T1882"/>
  <c r="V1882" s="1"/>
  <c r="U1882"/>
  <c r="T1883"/>
  <c r="V1883" s="1"/>
  <c r="U1883"/>
  <c r="T1884"/>
  <c r="V1884" s="1"/>
  <c r="U1884"/>
  <c r="T1885"/>
  <c r="V1885" s="1"/>
  <c r="U1885"/>
  <c r="T1886"/>
  <c r="V1886" s="1"/>
  <c r="U1886"/>
  <c r="W854"/>
  <c r="W856"/>
  <c r="Q974"/>
  <c r="W974"/>
  <c r="W976"/>
  <c r="Q1074"/>
  <c r="W1074"/>
  <c r="W1076"/>
  <c r="Q1120"/>
  <c r="T1698"/>
  <c r="V1698" s="1"/>
  <c r="U1698"/>
  <c r="T1700"/>
  <c r="V1700" s="1"/>
  <c r="U1700"/>
  <c r="T1702"/>
  <c r="V1702" s="1"/>
  <c r="U1702"/>
  <c r="T1704"/>
  <c r="V1704" s="1"/>
  <c r="U1704"/>
  <c r="T1706"/>
  <c r="V1706" s="1"/>
  <c r="U1706"/>
  <c r="T1708"/>
  <c r="V1708" s="1"/>
  <c r="U1708"/>
  <c r="T1710"/>
  <c r="V1710" s="1"/>
  <c r="U1710"/>
  <c r="T1712"/>
  <c r="V1712" s="1"/>
  <c r="U1712"/>
  <c r="T1714"/>
  <c r="V1714" s="1"/>
  <c r="U1714"/>
  <c r="S1118"/>
  <c r="U1118" s="1"/>
  <c r="S1120"/>
  <c r="U1120" s="1"/>
  <c r="Q1262"/>
  <c r="Q1264"/>
  <c r="W1518"/>
  <c r="W1520"/>
  <c r="W2314"/>
  <c r="W2316"/>
  <c r="Q2348"/>
  <c r="W1834"/>
  <c r="W1862"/>
  <c r="W1864"/>
  <c r="S2002"/>
  <c r="U2002" s="1"/>
  <c r="W2094"/>
  <c r="W2096"/>
  <c r="Q2202"/>
  <c r="Q2204"/>
  <c r="S2206"/>
  <c r="U2206" s="1"/>
  <c r="S2208"/>
  <c r="S2264" s="1"/>
  <c r="U2264" s="1"/>
  <c r="S2266"/>
  <c r="U2266" s="1"/>
  <c r="S2268"/>
  <c r="U2268" s="1"/>
  <c r="U3"/>
  <c r="S35"/>
  <c r="U35" s="1"/>
  <c r="T3"/>
  <c r="V39"/>
  <c r="U41"/>
  <c r="S157"/>
  <c r="U157" s="1"/>
  <c r="T41"/>
  <c r="U42"/>
  <c r="T42"/>
  <c r="V42" s="1"/>
  <c r="U43"/>
  <c r="T43"/>
  <c r="V43" s="1"/>
  <c r="U44"/>
  <c r="T44"/>
  <c r="V44" s="1"/>
  <c r="U49"/>
  <c r="T49"/>
  <c r="V49" s="1"/>
  <c r="U50"/>
  <c r="T50"/>
  <c r="V50" s="1"/>
  <c r="U51"/>
  <c r="T51"/>
  <c r="V51" s="1"/>
  <c r="U52"/>
  <c r="T52"/>
  <c r="V52" s="1"/>
  <c r="U57"/>
  <c r="T57"/>
  <c r="V57" s="1"/>
  <c r="U58"/>
  <c r="T58"/>
  <c r="V58" s="1"/>
  <c r="U59"/>
  <c r="T59"/>
  <c r="V59" s="1"/>
  <c r="U60"/>
  <c r="T60"/>
  <c r="V60" s="1"/>
  <c r="U65"/>
  <c r="T65"/>
  <c r="V65" s="1"/>
  <c r="U66"/>
  <c r="T66"/>
  <c r="V66" s="1"/>
  <c r="U67"/>
  <c r="T67"/>
  <c r="V67" s="1"/>
  <c r="U68"/>
  <c r="T68"/>
  <c r="V68" s="1"/>
  <c r="U73"/>
  <c r="T73"/>
  <c r="V73" s="1"/>
  <c r="U74"/>
  <c r="T74"/>
  <c r="V74" s="1"/>
  <c r="U75"/>
  <c r="T75"/>
  <c r="V75" s="1"/>
  <c r="U76"/>
  <c r="T76"/>
  <c r="V76" s="1"/>
  <c r="U81"/>
  <c r="T81"/>
  <c r="V81" s="1"/>
  <c r="U82"/>
  <c r="T82"/>
  <c r="V82" s="1"/>
  <c r="U83"/>
  <c r="T83"/>
  <c r="V83" s="1"/>
  <c r="U84"/>
  <c r="T84"/>
  <c r="V84" s="1"/>
  <c r="U89"/>
  <c r="T89"/>
  <c r="V89" s="1"/>
  <c r="U90"/>
  <c r="T90"/>
  <c r="V90" s="1"/>
  <c r="U91"/>
  <c r="T91"/>
  <c r="V91" s="1"/>
  <c r="U92"/>
  <c r="T92"/>
  <c r="V92" s="1"/>
  <c r="U97"/>
  <c r="T97"/>
  <c r="V97" s="1"/>
  <c r="U98"/>
  <c r="T98"/>
  <c r="V98" s="1"/>
  <c r="U99"/>
  <c r="T99"/>
  <c r="V99" s="1"/>
  <c r="U100"/>
  <c r="T100"/>
  <c r="V100" s="1"/>
  <c r="U105"/>
  <c r="T105"/>
  <c r="V105" s="1"/>
  <c r="U106"/>
  <c r="T106"/>
  <c r="V106" s="1"/>
  <c r="U107"/>
  <c r="T107"/>
  <c r="V107" s="1"/>
  <c r="U108"/>
  <c r="T108"/>
  <c r="V108" s="1"/>
  <c r="U113"/>
  <c r="T113"/>
  <c r="V113" s="1"/>
  <c r="U114"/>
  <c r="T114"/>
  <c r="V114" s="1"/>
  <c r="U115"/>
  <c r="T115"/>
  <c r="V115" s="1"/>
  <c r="U116"/>
  <c r="T116"/>
  <c r="V116" s="1"/>
  <c r="U121"/>
  <c r="T121"/>
  <c r="V121" s="1"/>
  <c r="U122"/>
  <c r="T122"/>
  <c r="V122" s="1"/>
  <c r="U123"/>
  <c r="T123"/>
  <c r="V123" s="1"/>
  <c r="U124"/>
  <c r="T124"/>
  <c r="V124" s="1"/>
  <c r="U129"/>
  <c r="T129"/>
  <c r="V129" s="1"/>
  <c r="U130"/>
  <c r="T130"/>
  <c r="V130" s="1"/>
  <c r="U131"/>
  <c r="T131"/>
  <c r="V131" s="1"/>
  <c r="U132"/>
  <c r="T132"/>
  <c r="V132" s="1"/>
  <c r="U137"/>
  <c r="T137"/>
  <c r="V137" s="1"/>
  <c r="U138"/>
  <c r="T138"/>
  <c r="V138" s="1"/>
  <c r="U139"/>
  <c r="T139"/>
  <c r="V139" s="1"/>
  <c r="U140"/>
  <c r="T140"/>
  <c r="V140" s="1"/>
  <c r="U145"/>
  <c r="T145"/>
  <c r="V145" s="1"/>
  <c r="U146"/>
  <c r="T146"/>
  <c r="V146" s="1"/>
  <c r="U147"/>
  <c r="T147"/>
  <c r="V147" s="1"/>
  <c r="U148"/>
  <c r="T148"/>
  <c r="V148" s="1"/>
  <c r="U153"/>
  <c r="T153"/>
  <c r="V153" s="1"/>
  <c r="T10"/>
  <c r="V10" s="1"/>
  <c r="U10"/>
  <c r="T11"/>
  <c r="V11" s="1"/>
  <c r="U11"/>
  <c r="T12"/>
  <c r="V12" s="1"/>
  <c r="U12"/>
  <c r="U18"/>
  <c r="T18"/>
  <c r="V18" s="1"/>
  <c r="U19"/>
  <c r="T19"/>
  <c r="V19" s="1"/>
  <c r="U20"/>
  <c r="T20"/>
  <c r="V20" s="1"/>
  <c r="U22"/>
  <c r="T22"/>
  <c r="V22" s="1"/>
  <c r="U23"/>
  <c r="T23"/>
  <c r="V23" s="1"/>
  <c r="U24"/>
  <c r="T24"/>
  <c r="V24" s="1"/>
  <c r="U174"/>
  <c r="T174"/>
  <c r="V174" s="1"/>
  <c r="U2"/>
  <c r="U4"/>
  <c r="Q5"/>
  <c r="W5"/>
  <c r="U6"/>
  <c r="U7"/>
  <c r="U8"/>
  <c r="T14"/>
  <c r="V14" s="1"/>
  <c r="T15"/>
  <c r="V15" s="1"/>
  <c r="T16"/>
  <c r="V16" s="1"/>
  <c r="U26"/>
  <c r="U27"/>
  <c r="U28"/>
  <c r="U30"/>
  <c r="U31"/>
  <c r="U32"/>
  <c r="Q35"/>
  <c r="U38"/>
  <c r="U39"/>
  <c r="S156"/>
  <c r="U156" s="1"/>
  <c r="U45"/>
  <c r="U46"/>
  <c r="U47"/>
  <c r="U48"/>
  <c r="U53"/>
  <c r="U54"/>
  <c r="U55"/>
  <c r="U56"/>
  <c r="U61"/>
  <c r="U62"/>
  <c r="U63"/>
  <c r="U64"/>
  <c r="U69"/>
  <c r="U70"/>
  <c r="U71"/>
  <c r="U72"/>
  <c r="U77"/>
  <c r="U78"/>
  <c r="U79"/>
  <c r="U80"/>
  <c r="U85"/>
  <c r="U86"/>
  <c r="U87"/>
  <c r="U88"/>
  <c r="U93"/>
  <c r="U94"/>
  <c r="U95"/>
  <c r="U96"/>
  <c r="U101"/>
  <c r="U102"/>
  <c r="U103"/>
  <c r="U104"/>
  <c r="U109"/>
  <c r="U110"/>
  <c r="U111"/>
  <c r="U112"/>
  <c r="U117"/>
  <c r="U118"/>
  <c r="U119"/>
  <c r="U120"/>
  <c r="U125"/>
  <c r="U126"/>
  <c r="U127"/>
  <c r="U128"/>
  <c r="U133"/>
  <c r="U134"/>
  <c r="U135"/>
  <c r="U136"/>
  <c r="U141"/>
  <c r="U142"/>
  <c r="U143"/>
  <c r="U144"/>
  <c r="U149"/>
  <c r="U150"/>
  <c r="U151"/>
  <c r="U152"/>
  <c r="S155"/>
  <c r="U155" s="1"/>
  <c r="Q157"/>
  <c r="E365"/>
  <c r="T177"/>
  <c r="V177" s="1"/>
  <c r="U177"/>
  <c r="T178"/>
  <c r="V178" s="1"/>
  <c r="U178"/>
  <c r="T179"/>
  <c r="V179" s="1"/>
  <c r="U179"/>
  <c r="T180"/>
  <c r="V180" s="1"/>
  <c r="U180"/>
  <c r="T185"/>
  <c r="V185" s="1"/>
  <c r="U185"/>
  <c r="T186"/>
  <c r="V186" s="1"/>
  <c r="U186"/>
  <c r="T187"/>
  <c r="V187" s="1"/>
  <c r="U187"/>
  <c r="T188"/>
  <c r="V188" s="1"/>
  <c r="U188"/>
  <c r="T193"/>
  <c r="V193" s="1"/>
  <c r="U193"/>
  <c r="T194"/>
  <c r="V194" s="1"/>
  <c r="U194"/>
  <c r="T195"/>
  <c r="V195" s="1"/>
  <c r="U195"/>
  <c r="T196"/>
  <c r="V196" s="1"/>
  <c r="U196"/>
  <c r="T201"/>
  <c r="V201" s="1"/>
  <c r="U201"/>
  <c r="T202"/>
  <c r="V202" s="1"/>
  <c r="U202"/>
  <c r="T203"/>
  <c r="V203" s="1"/>
  <c r="U203"/>
  <c r="T204"/>
  <c r="V204" s="1"/>
  <c r="U204"/>
  <c r="T209"/>
  <c r="V209" s="1"/>
  <c r="U209"/>
  <c r="T210"/>
  <c r="V210" s="1"/>
  <c r="U210"/>
  <c r="T211"/>
  <c r="V211" s="1"/>
  <c r="U211"/>
  <c r="T212"/>
  <c r="V212" s="1"/>
  <c r="U212"/>
  <c r="T217"/>
  <c r="V217" s="1"/>
  <c r="U217"/>
  <c r="T218"/>
  <c r="V218" s="1"/>
  <c r="U218"/>
  <c r="T219"/>
  <c r="V219" s="1"/>
  <c r="U219"/>
  <c r="T220"/>
  <c r="V220" s="1"/>
  <c r="U220"/>
  <c r="T225"/>
  <c r="V225" s="1"/>
  <c r="U225"/>
  <c r="T226"/>
  <c r="V226" s="1"/>
  <c r="U226"/>
  <c r="T227"/>
  <c r="V227" s="1"/>
  <c r="U227"/>
  <c r="T228"/>
  <c r="V228" s="1"/>
  <c r="U228"/>
  <c r="T233"/>
  <c r="V233" s="1"/>
  <c r="U233"/>
  <c r="T234"/>
  <c r="V234" s="1"/>
  <c r="U234"/>
  <c r="T235"/>
  <c r="V235" s="1"/>
  <c r="U235"/>
  <c r="T236"/>
  <c r="V236" s="1"/>
  <c r="U236"/>
  <c r="T241"/>
  <c r="V241" s="1"/>
  <c r="U241"/>
  <c r="T242"/>
  <c r="V242" s="1"/>
  <c r="U242"/>
  <c r="T243"/>
  <c r="V243" s="1"/>
  <c r="U243"/>
  <c r="T244"/>
  <c r="V244" s="1"/>
  <c r="U244"/>
  <c r="T249"/>
  <c r="V249" s="1"/>
  <c r="U249"/>
  <c r="T250"/>
  <c r="V250" s="1"/>
  <c r="U250"/>
  <c r="T251"/>
  <c r="V251" s="1"/>
  <c r="U251"/>
  <c r="T252"/>
  <c r="V252" s="1"/>
  <c r="U252"/>
  <c r="T257"/>
  <c r="V257" s="1"/>
  <c r="U257"/>
  <c r="T258"/>
  <c r="V258" s="1"/>
  <c r="U258"/>
  <c r="T259"/>
  <c r="V259" s="1"/>
  <c r="U259"/>
  <c r="T260"/>
  <c r="V260" s="1"/>
  <c r="U260"/>
  <c r="T265"/>
  <c r="V265" s="1"/>
  <c r="U265"/>
  <c r="T266"/>
  <c r="V266" s="1"/>
  <c r="U266"/>
  <c r="T267"/>
  <c r="V267" s="1"/>
  <c r="U267"/>
  <c r="T268"/>
  <c r="V268" s="1"/>
  <c r="U268"/>
  <c r="T273"/>
  <c r="V273" s="1"/>
  <c r="U273"/>
  <c r="T274"/>
  <c r="V274" s="1"/>
  <c r="U274"/>
  <c r="T275"/>
  <c r="V275" s="1"/>
  <c r="U275"/>
  <c r="T276"/>
  <c r="V276" s="1"/>
  <c r="U276"/>
  <c r="T281"/>
  <c r="V281" s="1"/>
  <c r="U281"/>
  <c r="T282"/>
  <c r="V282" s="1"/>
  <c r="U282"/>
  <c r="T283"/>
  <c r="V283" s="1"/>
  <c r="U283"/>
  <c r="T284"/>
  <c r="V284" s="1"/>
  <c r="U284"/>
  <c r="T289"/>
  <c r="V289" s="1"/>
  <c r="U289"/>
  <c r="T290"/>
  <c r="V290" s="1"/>
  <c r="U290"/>
  <c r="T291"/>
  <c r="V291" s="1"/>
  <c r="U291"/>
  <c r="T292"/>
  <c r="V292" s="1"/>
  <c r="U292"/>
  <c r="T297"/>
  <c r="V297" s="1"/>
  <c r="U297"/>
  <c r="T298"/>
  <c r="V298" s="1"/>
  <c r="U298"/>
  <c r="T299"/>
  <c r="V299" s="1"/>
  <c r="U299"/>
  <c r="T300"/>
  <c r="V300" s="1"/>
  <c r="U300"/>
  <c r="T305"/>
  <c r="V305" s="1"/>
  <c r="U305"/>
  <c r="T306"/>
  <c r="V306" s="1"/>
  <c r="U306"/>
  <c r="T307"/>
  <c r="V307" s="1"/>
  <c r="U307"/>
  <c r="T308"/>
  <c r="V308" s="1"/>
  <c r="U308"/>
  <c r="T313"/>
  <c r="V313" s="1"/>
  <c r="U313"/>
  <c r="T314"/>
  <c r="V314" s="1"/>
  <c r="U314"/>
  <c r="T315"/>
  <c r="V315" s="1"/>
  <c r="U315"/>
  <c r="T316"/>
  <c r="V316" s="1"/>
  <c r="U316"/>
  <c r="T321"/>
  <c r="V321" s="1"/>
  <c r="U321"/>
  <c r="T322"/>
  <c r="V322" s="1"/>
  <c r="U322"/>
  <c r="T323"/>
  <c r="V323" s="1"/>
  <c r="U323"/>
  <c r="T324"/>
  <c r="V324" s="1"/>
  <c r="U324"/>
  <c r="T329"/>
  <c r="V329" s="1"/>
  <c r="U329"/>
  <c r="T330"/>
  <c r="V330" s="1"/>
  <c r="U330"/>
  <c r="T331"/>
  <c r="V331" s="1"/>
  <c r="U331"/>
  <c r="T332"/>
  <c r="V332" s="1"/>
  <c r="U332"/>
  <c r="T337"/>
  <c r="V337" s="1"/>
  <c r="U337"/>
  <c r="T338"/>
  <c r="V338" s="1"/>
  <c r="U338"/>
  <c r="T339"/>
  <c r="V339" s="1"/>
  <c r="U339"/>
  <c r="T340"/>
  <c r="V340" s="1"/>
  <c r="U340"/>
  <c r="T345"/>
  <c r="V345" s="1"/>
  <c r="U345"/>
  <c r="T346"/>
  <c r="V346" s="1"/>
  <c r="U346"/>
  <c r="T347"/>
  <c r="V347" s="1"/>
  <c r="U347"/>
  <c r="T348"/>
  <c r="V348" s="1"/>
  <c r="U348"/>
  <c r="T353"/>
  <c r="V353" s="1"/>
  <c r="U353"/>
  <c r="T355"/>
  <c r="V355" s="1"/>
  <c r="U355"/>
  <c r="T361"/>
  <c r="V361" s="1"/>
  <c r="U361"/>
  <c r="T816"/>
  <c r="V816" s="1"/>
  <c r="U816"/>
  <c r="T4"/>
  <c r="Q362"/>
  <c r="Q364"/>
  <c r="T175"/>
  <c r="V175" s="1"/>
  <c r="T176"/>
  <c r="V176" s="1"/>
  <c r="T181"/>
  <c r="V181" s="1"/>
  <c r="T182"/>
  <c r="V182" s="1"/>
  <c r="T183"/>
  <c r="V183" s="1"/>
  <c r="T184"/>
  <c r="V184" s="1"/>
  <c r="T189"/>
  <c r="V189" s="1"/>
  <c r="T190"/>
  <c r="V190" s="1"/>
  <c r="T191"/>
  <c r="V191" s="1"/>
  <c r="T192"/>
  <c r="V192" s="1"/>
  <c r="T197"/>
  <c r="V197" s="1"/>
  <c r="T198"/>
  <c r="V198" s="1"/>
  <c r="T199"/>
  <c r="V199" s="1"/>
  <c r="T200"/>
  <c r="V200" s="1"/>
  <c r="T205"/>
  <c r="V205" s="1"/>
  <c r="T206"/>
  <c r="V206" s="1"/>
  <c r="T207"/>
  <c r="V207" s="1"/>
  <c r="T208"/>
  <c r="V208" s="1"/>
  <c r="T213"/>
  <c r="V213" s="1"/>
  <c r="T214"/>
  <c r="V214" s="1"/>
  <c r="T215"/>
  <c r="V215" s="1"/>
  <c r="T216"/>
  <c r="V216" s="1"/>
  <c r="T221"/>
  <c r="V221" s="1"/>
  <c r="T222"/>
  <c r="V222" s="1"/>
  <c r="T223"/>
  <c r="V223" s="1"/>
  <c r="T224"/>
  <c r="V224" s="1"/>
  <c r="T229"/>
  <c r="V229" s="1"/>
  <c r="T230"/>
  <c r="V230" s="1"/>
  <c r="T231"/>
  <c r="V231" s="1"/>
  <c r="T232"/>
  <c r="V232" s="1"/>
  <c r="T237"/>
  <c r="V237" s="1"/>
  <c r="T238"/>
  <c r="V238" s="1"/>
  <c r="T239"/>
  <c r="V239" s="1"/>
  <c r="T240"/>
  <c r="V240" s="1"/>
  <c r="T245"/>
  <c r="V245" s="1"/>
  <c r="T246"/>
  <c r="V246" s="1"/>
  <c r="T247"/>
  <c r="V247" s="1"/>
  <c r="T248"/>
  <c r="V248" s="1"/>
  <c r="T253"/>
  <c r="V253" s="1"/>
  <c r="T254"/>
  <c r="V254" s="1"/>
  <c r="T255"/>
  <c r="V255" s="1"/>
  <c r="T256"/>
  <c r="V256" s="1"/>
  <c r="T261"/>
  <c r="V261" s="1"/>
  <c r="T262"/>
  <c r="V262" s="1"/>
  <c r="T263"/>
  <c r="V263" s="1"/>
  <c r="T264"/>
  <c r="V264" s="1"/>
  <c r="T269"/>
  <c r="V269" s="1"/>
  <c r="T270"/>
  <c r="V270" s="1"/>
  <c r="T271"/>
  <c r="V271" s="1"/>
  <c r="T272"/>
  <c r="V272" s="1"/>
  <c r="T277"/>
  <c r="V277" s="1"/>
  <c r="T278"/>
  <c r="V278" s="1"/>
  <c r="T279"/>
  <c r="V279" s="1"/>
  <c r="T280"/>
  <c r="V280" s="1"/>
  <c r="T285"/>
  <c r="V285" s="1"/>
  <c r="T286"/>
  <c r="V286" s="1"/>
  <c r="T287"/>
  <c r="V287" s="1"/>
  <c r="T288"/>
  <c r="V288" s="1"/>
  <c r="T293"/>
  <c r="V293" s="1"/>
  <c r="T294"/>
  <c r="V294" s="1"/>
  <c r="T295"/>
  <c r="V295" s="1"/>
  <c r="T296"/>
  <c r="V296" s="1"/>
  <c r="T301"/>
  <c r="V301" s="1"/>
  <c r="T302"/>
  <c r="V302" s="1"/>
  <c r="T303"/>
  <c r="V303" s="1"/>
  <c r="T304"/>
  <c r="V304" s="1"/>
  <c r="T309"/>
  <c r="V309" s="1"/>
  <c r="T310"/>
  <c r="V310" s="1"/>
  <c r="T311"/>
  <c r="V311" s="1"/>
  <c r="T312"/>
  <c r="V312" s="1"/>
  <c r="T317"/>
  <c r="V317" s="1"/>
  <c r="T318"/>
  <c r="V318" s="1"/>
  <c r="T319"/>
  <c r="V319" s="1"/>
  <c r="T320"/>
  <c r="V320" s="1"/>
  <c r="T325"/>
  <c r="V325" s="1"/>
  <c r="T326"/>
  <c r="V326" s="1"/>
  <c r="T327"/>
  <c r="V327" s="1"/>
  <c r="T328"/>
  <c r="V328" s="1"/>
  <c r="T333"/>
  <c r="V333" s="1"/>
  <c r="T334"/>
  <c r="V334" s="1"/>
  <c r="T335"/>
  <c r="V335" s="1"/>
  <c r="T336"/>
  <c r="V336" s="1"/>
  <c r="T341"/>
  <c r="V341" s="1"/>
  <c r="T342"/>
  <c r="V342" s="1"/>
  <c r="T343"/>
  <c r="V343" s="1"/>
  <c r="T344"/>
  <c r="V344" s="1"/>
  <c r="T349"/>
  <c r="V349" s="1"/>
  <c r="T350"/>
  <c r="V350" s="1"/>
  <c r="T351"/>
  <c r="V351" s="1"/>
  <c r="T352"/>
  <c r="V352" s="1"/>
  <c r="S354"/>
  <c r="S362" s="1"/>
  <c r="U362" s="1"/>
  <c r="S356"/>
  <c r="T357"/>
  <c r="V357" s="1"/>
  <c r="T358"/>
  <c r="T359"/>
  <c r="V359" s="1"/>
  <c r="T360"/>
  <c r="T366"/>
  <c r="V366" s="1"/>
  <c r="T367"/>
  <c r="V367" s="1"/>
  <c r="T368"/>
  <c r="V368" s="1"/>
  <c r="T369"/>
  <c r="V369" s="1"/>
  <c r="T370"/>
  <c r="V370" s="1"/>
  <c r="T371"/>
  <c r="V371" s="1"/>
  <c r="T372"/>
  <c r="V372" s="1"/>
  <c r="T373"/>
  <c r="V373" s="1"/>
  <c r="T374"/>
  <c r="V374" s="1"/>
  <c r="T375"/>
  <c r="V375" s="1"/>
  <c r="T376"/>
  <c r="V376" s="1"/>
  <c r="T377"/>
  <c r="V377" s="1"/>
  <c r="T378"/>
  <c r="V378" s="1"/>
  <c r="T379"/>
  <c r="V379" s="1"/>
  <c r="T380"/>
  <c r="V380" s="1"/>
  <c r="T381"/>
  <c r="V381" s="1"/>
  <c r="T382"/>
  <c r="V382" s="1"/>
  <c r="T383"/>
  <c r="V383" s="1"/>
  <c r="T384"/>
  <c r="V384" s="1"/>
  <c r="T385"/>
  <c r="V385" s="1"/>
  <c r="T386"/>
  <c r="V386" s="1"/>
  <c r="T387"/>
  <c r="V387" s="1"/>
  <c r="T388"/>
  <c r="V388" s="1"/>
  <c r="T389"/>
  <c r="V389" s="1"/>
  <c r="T390"/>
  <c r="V390" s="1"/>
  <c r="T391"/>
  <c r="V391" s="1"/>
  <c r="T392"/>
  <c r="V392" s="1"/>
  <c r="T393"/>
  <c r="V393" s="1"/>
  <c r="T394"/>
  <c r="V394" s="1"/>
  <c r="T395"/>
  <c r="V395" s="1"/>
  <c r="T396"/>
  <c r="V396" s="1"/>
  <c r="T397"/>
  <c r="V397" s="1"/>
  <c r="T398"/>
  <c r="V398" s="1"/>
  <c r="T399"/>
  <c r="V399" s="1"/>
  <c r="T400"/>
  <c r="V400" s="1"/>
  <c r="T401"/>
  <c r="V401" s="1"/>
  <c r="T402"/>
  <c r="V402" s="1"/>
  <c r="T403"/>
  <c r="V403" s="1"/>
  <c r="T404"/>
  <c r="V404" s="1"/>
  <c r="T405"/>
  <c r="V405" s="1"/>
  <c r="T406"/>
  <c r="V406" s="1"/>
  <c r="T407"/>
  <c r="V407" s="1"/>
  <c r="T408"/>
  <c r="V408" s="1"/>
  <c r="T409"/>
  <c r="V409" s="1"/>
  <c r="T410"/>
  <c r="V410" s="1"/>
  <c r="T411"/>
  <c r="V411" s="1"/>
  <c r="T412"/>
  <c r="V412" s="1"/>
  <c r="T413"/>
  <c r="V413" s="1"/>
  <c r="T414"/>
  <c r="V414" s="1"/>
  <c r="T415"/>
  <c r="V415" s="1"/>
  <c r="T416"/>
  <c r="V416" s="1"/>
  <c r="T417"/>
  <c r="V417" s="1"/>
  <c r="T418"/>
  <c r="V418" s="1"/>
  <c r="T419"/>
  <c r="V419" s="1"/>
  <c r="T420"/>
  <c r="V420" s="1"/>
  <c r="T421"/>
  <c r="V421" s="1"/>
  <c r="T422"/>
  <c r="V422" s="1"/>
  <c r="T423"/>
  <c r="V423" s="1"/>
  <c r="T424"/>
  <c r="V424" s="1"/>
  <c r="T425"/>
  <c r="V425" s="1"/>
  <c r="T426"/>
  <c r="V426" s="1"/>
  <c r="T427"/>
  <c r="V427" s="1"/>
  <c r="T428"/>
  <c r="V428" s="1"/>
  <c r="T429"/>
  <c r="V429" s="1"/>
  <c r="T430"/>
  <c r="V430" s="1"/>
  <c r="T431"/>
  <c r="V431" s="1"/>
  <c r="T432"/>
  <c r="V432" s="1"/>
  <c r="T433"/>
  <c r="V433" s="1"/>
  <c r="T434"/>
  <c r="V434" s="1"/>
  <c r="T435"/>
  <c r="V435" s="1"/>
  <c r="T436"/>
  <c r="V436" s="1"/>
  <c r="T437"/>
  <c r="V437" s="1"/>
  <c r="T438"/>
  <c r="V438" s="1"/>
  <c r="T439"/>
  <c r="V439" s="1"/>
  <c r="T440"/>
  <c r="V440" s="1"/>
  <c r="T441"/>
  <c r="V441" s="1"/>
  <c r="T442"/>
  <c r="V442" s="1"/>
  <c r="T443"/>
  <c r="V443" s="1"/>
  <c r="T444"/>
  <c r="V444" s="1"/>
  <c r="T445"/>
  <c r="V445" s="1"/>
  <c r="T446"/>
  <c r="V446" s="1"/>
  <c r="T447"/>
  <c r="V447" s="1"/>
  <c r="T448"/>
  <c r="V448" s="1"/>
  <c r="T449"/>
  <c r="V449" s="1"/>
  <c r="T450"/>
  <c r="V450" s="1"/>
  <c r="T451"/>
  <c r="V451" s="1"/>
  <c r="T452"/>
  <c r="V452" s="1"/>
  <c r="T453"/>
  <c r="V453" s="1"/>
  <c r="T454"/>
  <c r="V454" s="1"/>
  <c r="T455"/>
  <c r="V455" s="1"/>
  <c r="T456"/>
  <c r="V456" s="1"/>
  <c r="T457"/>
  <c r="V457" s="1"/>
  <c r="T458"/>
  <c r="V458" s="1"/>
  <c r="T459"/>
  <c r="V459" s="1"/>
  <c r="T460"/>
  <c r="V460" s="1"/>
  <c r="T461"/>
  <c r="V461" s="1"/>
  <c r="T462"/>
  <c r="V462" s="1"/>
  <c r="T463"/>
  <c r="V463" s="1"/>
  <c r="T464"/>
  <c r="V464" s="1"/>
  <c r="T465"/>
  <c r="V465" s="1"/>
  <c r="T466"/>
  <c r="V466" s="1"/>
  <c r="T467"/>
  <c r="V467" s="1"/>
  <c r="T468"/>
  <c r="V468" s="1"/>
  <c r="T469"/>
  <c r="V469" s="1"/>
  <c r="T470"/>
  <c r="V470" s="1"/>
  <c r="T471"/>
  <c r="V471" s="1"/>
  <c r="T472"/>
  <c r="V472" s="1"/>
  <c r="T473"/>
  <c r="V473" s="1"/>
  <c r="T474"/>
  <c r="V474" s="1"/>
  <c r="T475"/>
  <c r="V475" s="1"/>
  <c r="T476"/>
  <c r="V476" s="1"/>
  <c r="T477"/>
  <c r="V477" s="1"/>
  <c r="T478"/>
  <c r="V478" s="1"/>
  <c r="T479"/>
  <c r="V479" s="1"/>
  <c r="T480"/>
  <c r="V480" s="1"/>
  <c r="T481"/>
  <c r="V481" s="1"/>
  <c r="T482"/>
  <c r="V482" s="1"/>
  <c r="T483"/>
  <c r="V483" s="1"/>
  <c r="T484"/>
  <c r="V484" s="1"/>
  <c r="T485"/>
  <c r="V485" s="1"/>
  <c r="T486"/>
  <c r="V486" s="1"/>
  <c r="T487"/>
  <c r="V487" s="1"/>
  <c r="T488"/>
  <c r="V488" s="1"/>
  <c r="T489"/>
  <c r="V489" s="1"/>
  <c r="T490"/>
  <c r="V490" s="1"/>
  <c r="T491"/>
  <c r="V491" s="1"/>
  <c r="T492"/>
  <c r="V492" s="1"/>
  <c r="T493"/>
  <c r="V493" s="1"/>
  <c r="T494"/>
  <c r="V494" s="1"/>
  <c r="T495"/>
  <c r="V495" s="1"/>
  <c r="T496"/>
  <c r="V496" s="1"/>
  <c r="T497"/>
  <c r="V497" s="1"/>
  <c r="T498"/>
  <c r="V498" s="1"/>
  <c r="T499"/>
  <c r="V499" s="1"/>
  <c r="T500"/>
  <c r="V500" s="1"/>
  <c r="T501"/>
  <c r="V501" s="1"/>
  <c r="T502"/>
  <c r="V502" s="1"/>
  <c r="T503"/>
  <c r="V503" s="1"/>
  <c r="T504"/>
  <c r="V504" s="1"/>
  <c r="T505"/>
  <c r="V505" s="1"/>
  <c r="T506"/>
  <c r="V506" s="1"/>
  <c r="T507"/>
  <c r="V507" s="1"/>
  <c r="T508"/>
  <c r="V508" s="1"/>
  <c r="T509"/>
  <c r="V509" s="1"/>
  <c r="T510"/>
  <c r="T511"/>
  <c r="V511" s="1"/>
  <c r="T512"/>
  <c r="T513"/>
  <c r="V513" s="1"/>
  <c r="S514"/>
  <c r="U514" s="1"/>
  <c r="S516"/>
  <c r="U516" s="1"/>
  <c r="T519"/>
  <c r="V519" s="1"/>
  <c r="T521"/>
  <c r="V521" s="1"/>
  <c r="T522"/>
  <c r="V522" s="1"/>
  <c r="T523"/>
  <c r="V523" s="1"/>
  <c r="T524"/>
  <c r="V524" s="1"/>
  <c r="T525"/>
  <c r="V525" s="1"/>
  <c r="T526"/>
  <c r="V526" s="1"/>
  <c r="T527"/>
  <c r="V527" s="1"/>
  <c r="T528"/>
  <c r="V528" s="1"/>
  <c r="T529"/>
  <c r="V529" s="1"/>
  <c r="T530"/>
  <c r="V530" s="1"/>
  <c r="T531"/>
  <c r="V531" s="1"/>
  <c r="T532"/>
  <c r="V532" s="1"/>
  <c r="T533"/>
  <c r="V533" s="1"/>
  <c r="T534"/>
  <c r="V534" s="1"/>
  <c r="T535"/>
  <c r="V535" s="1"/>
  <c r="T536"/>
  <c r="V536" s="1"/>
  <c r="T537"/>
  <c r="V537" s="1"/>
  <c r="T538"/>
  <c r="V538" s="1"/>
  <c r="T539"/>
  <c r="V539" s="1"/>
  <c r="T540"/>
  <c r="V540" s="1"/>
  <c r="T541"/>
  <c r="V541" s="1"/>
  <c r="T542"/>
  <c r="V542" s="1"/>
  <c r="T543"/>
  <c r="V543" s="1"/>
  <c r="T544"/>
  <c r="V544" s="1"/>
  <c r="T545"/>
  <c r="V545" s="1"/>
  <c r="T546"/>
  <c r="V546" s="1"/>
  <c r="T547"/>
  <c r="V547" s="1"/>
  <c r="T548"/>
  <c r="V548" s="1"/>
  <c r="T549"/>
  <c r="V549" s="1"/>
  <c r="T550"/>
  <c r="V550" s="1"/>
  <c r="T551"/>
  <c r="V551" s="1"/>
  <c r="T552"/>
  <c r="V552" s="1"/>
  <c r="T553"/>
  <c r="V553" s="1"/>
  <c r="T554"/>
  <c r="V554" s="1"/>
  <c r="T555"/>
  <c r="V555" s="1"/>
  <c r="T556"/>
  <c r="V556" s="1"/>
  <c r="T557"/>
  <c r="V557" s="1"/>
  <c r="T558"/>
  <c r="V558" s="1"/>
  <c r="T559"/>
  <c r="V559" s="1"/>
  <c r="T560"/>
  <c r="V560" s="1"/>
  <c r="T561"/>
  <c r="V561" s="1"/>
  <c r="T562"/>
  <c r="V562" s="1"/>
  <c r="T563"/>
  <c r="V563" s="1"/>
  <c r="T564"/>
  <c r="V564" s="1"/>
  <c r="T565"/>
  <c r="V565" s="1"/>
  <c r="T566"/>
  <c r="V566" s="1"/>
  <c r="T567"/>
  <c r="V567" s="1"/>
  <c r="T568"/>
  <c r="V568" s="1"/>
  <c r="T569"/>
  <c r="V569" s="1"/>
  <c r="T570"/>
  <c r="V570" s="1"/>
  <c r="T571"/>
  <c r="V571" s="1"/>
  <c r="T572"/>
  <c r="V572" s="1"/>
  <c r="T573"/>
  <c r="V573" s="1"/>
  <c r="T579"/>
  <c r="V579" s="1"/>
  <c r="T581"/>
  <c r="V581" s="1"/>
  <c r="T582"/>
  <c r="V582" s="1"/>
  <c r="T583"/>
  <c r="V583" s="1"/>
  <c r="T584"/>
  <c r="V584" s="1"/>
  <c r="T585"/>
  <c r="V585" s="1"/>
  <c r="T586"/>
  <c r="V586" s="1"/>
  <c r="T587"/>
  <c r="V587" s="1"/>
  <c r="T588"/>
  <c r="V588" s="1"/>
  <c r="T589"/>
  <c r="V589" s="1"/>
  <c r="T590"/>
  <c r="V590" s="1"/>
  <c r="T591"/>
  <c r="V591" s="1"/>
  <c r="T592"/>
  <c r="V592" s="1"/>
  <c r="T593"/>
  <c r="V593" s="1"/>
  <c r="T594"/>
  <c r="V594" s="1"/>
  <c r="T595"/>
  <c r="V595" s="1"/>
  <c r="T596"/>
  <c r="V596" s="1"/>
  <c r="T597"/>
  <c r="V597" s="1"/>
  <c r="T598"/>
  <c r="V598" s="1"/>
  <c r="T599"/>
  <c r="V599" s="1"/>
  <c r="T600"/>
  <c r="V600" s="1"/>
  <c r="T601"/>
  <c r="V601" s="1"/>
  <c r="T602"/>
  <c r="V602" s="1"/>
  <c r="T603"/>
  <c r="V603" s="1"/>
  <c r="T604"/>
  <c r="V604" s="1"/>
  <c r="T605"/>
  <c r="V605" s="1"/>
  <c r="T606"/>
  <c r="V606" s="1"/>
  <c r="T607"/>
  <c r="V607" s="1"/>
  <c r="T608"/>
  <c r="V608" s="1"/>
  <c r="T609"/>
  <c r="V609" s="1"/>
  <c r="T614"/>
  <c r="V614" s="1"/>
  <c r="T615"/>
  <c r="V615" s="1"/>
  <c r="T617"/>
  <c r="V617" s="1"/>
  <c r="T618"/>
  <c r="V618" s="1"/>
  <c r="T619"/>
  <c r="V619" s="1"/>
  <c r="T620"/>
  <c r="V620" s="1"/>
  <c r="T621"/>
  <c r="V621" s="1"/>
  <c r="T622"/>
  <c r="V622" s="1"/>
  <c r="T623"/>
  <c r="V623" s="1"/>
  <c r="T624"/>
  <c r="V624" s="1"/>
  <c r="T625"/>
  <c r="V625" s="1"/>
  <c r="T626"/>
  <c r="V626" s="1"/>
  <c r="T627"/>
  <c r="V627" s="1"/>
  <c r="T628"/>
  <c r="V628" s="1"/>
  <c r="T629"/>
  <c r="V629" s="1"/>
  <c r="T630"/>
  <c r="V630" s="1"/>
  <c r="T631"/>
  <c r="V631" s="1"/>
  <c r="T632"/>
  <c r="V632" s="1"/>
  <c r="T633"/>
  <c r="V633" s="1"/>
  <c r="T634"/>
  <c r="V634" s="1"/>
  <c r="T635"/>
  <c r="V635" s="1"/>
  <c r="T636"/>
  <c r="V636" s="1"/>
  <c r="T637"/>
  <c r="V637" s="1"/>
  <c r="T638"/>
  <c r="V638" s="1"/>
  <c r="T639"/>
  <c r="V639" s="1"/>
  <c r="T640"/>
  <c r="V640" s="1"/>
  <c r="T641"/>
  <c r="V641" s="1"/>
  <c r="T642"/>
  <c r="V642" s="1"/>
  <c r="T643"/>
  <c r="V643" s="1"/>
  <c r="T644"/>
  <c r="V644" s="1"/>
  <c r="T645"/>
  <c r="V645" s="1"/>
  <c r="T646"/>
  <c r="V646" s="1"/>
  <c r="T647"/>
  <c r="V647" s="1"/>
  <c r="T648"/>
  <c r="V648" s="1"/>
  <c r="T649"/>
  <c r="V649" s="1"/>
  <c r="T650"/>
  <c r="V650" s="1"/>
  <c r="T651"/>
  <c r="V651" s="1"/>
  <c r="T652"/>
  <c r="V652" s="1"/>
  <c r="T653"/>
  <c r="V653" s="1"/>
  <c r="T654"/>
  <c r="V654" s="1"/>
  <c r="T655"/>
  <c r="V655" s="1"/>
  <c r="T656"/>
  <c r="V656" s="1"/>
  <c r="T657"/>
  <c r="V657" s="1"/>
  <c r="T658"/>
  <c r="V658" s="1"/>
  <c r="T659"/>
  <c r="V659" s="1"/>
  <c r="T660"/>
  <c r="V660" s="1"/>
  <c r="T661"/>
  <c r="V661" s="1"/>
  <c r="T662"/>
  <c r="V662" s="1"/>
  <c r="T663"/>
  <c r="V663" s="1"/>
  <c r="T664"/>
  <c r="V664" s="1"/>
  <c r="T665"/>
  <c r="V665" s="1"/>
  <c r="T666"/>
  <c r="V666" s="1"/>
  <c r="T667"/>
  <c r="V667" s="1"/>
  <c r="T668"/>
  <c r="V668" s="1"/>
  <c r="T669"/>
  <c r="V669" s="1"/>
  <c r="T670"/>
  <c r="V670" s="1"/>
  <c r="T671"/>
  <c r="V671" s="1"/>
  <c r="T672"/>
  <c r="V672" s="1"/>
  <c r="T673"/>
  <c r="V673" s="1"/>
  <c r="T674"/>
  <c r="V674" s="1"/>
  <c r="T675"/>
  <c r="V675" s="1"/>
  <c r="T676"/>
  <c r="V676" s="1"/>
  <c r="T677"/>
  <c r="V677" s="1"/>
  <c r="T678"/>
  <c r="V678" s="1"/>
  <c r="T679"/>
  <c r="V679" s="1"/>
  <c r="T680"/>
  <c r="V680" s="1"/>
  <c r="T681"/>
  <c r="V681" s="1"/>
  <c r="T682"/>
  <c r="V682" s="1"/>
  <c r="T683"/>
  <c r="V683" s="1"/>
  <c r="T684"/>
  <c r="V684" s="1"/>
  <c r="T685"/>
  <c r="V685" s="1"/>
  <c r="T686"/>
  <c r="V686" s="1"/>
  <c r="T687"/>
  <c r="V687" s="1"/>
  <c r="T688"/>
  <c r="V688" s="1"/>
  <c r="T689"/>
  <c r="V689" s="1"/>
  <c r="T690"/>
  <c r="V690" s="1"/>
  <c r="T691"/>
  <c r="V691" s="1"/>
  <c r="T692"/>
  <c r="V692" s="1"/>
  <c r="T693"/>
  <c r="V693" s="1"/>
  <c r="T694"/>
  <c r="V694" s="1"/>
  <c r="T695"/>
  <c r="V695" s="1"/>
  <c r="T696"/>
  <c r="V696" s="1"/>
  <c r="T697"/>
  <c r="V697" s="1"/>
  <c r="T698"/>
  <c r="V698" s="1"/>
  <c r="T699"/>
  <c r="V699" s="1"/>
  <c r="T700"/>
  <c r="V700" s="1"/>
  <c r="T701"/>
  <c r="V701" s="1"/>
  <c r="T702"/>
  <c r="V702" s="1"/>
  <c r="T703"/>
  <c r="V703" s="1"/>
  <c r="T704"/>
  <c r="V704" s="1"/>
  <c r="T705"/>
  <c r="V705" s="1"/>
  <c r="T706"/>
  <c r="V706" s="1"/>
  <c r="T707"/>
  <c r="V707" s="1"/>
  <c r="T708"/>
  <c r="V708" s="1"/>
  <c r="T709"/>
  <c r="V709" s="1"/>
  <c r="T710"/>
  <c r="V710" s="1"/>
  <c r="T711"/>
  <c r="V711" s="1"/>
  <c r="T712"/>
  <c r="V712" s="1"/>
  <c r="T713"/>
  <c r="V713" s="1"/>
  <c r="T714"/>
  <c r="V714" s="1"/>
  <c r="T715"/>
  <c r="V715" s="1"/>
  <c r="T716"/>
  <c r="V716" s="1"/>
  <c r="T717"/>
  <c r="V717" s="1"/>
  <c r="T718"/>
  <c r="V718" s="1"/>
  <c r="T719"/>
  <c r="V719" s="1"/>
  <c r="T720"/>
  <c r="V720" s="1"/>
  <c r="T721"/>
  <c r="V721" s="1"/>
  <c r="T722"/>
  <c r="V722" s="1"/>
  <c r="T723"/>
  <c r="V723" s="1"/>
  <c r="T724"/>
  <c r="V724" s="1"/>
  <c r="T725"/>
  <c r="V725" s="1"/>
  <c r="T726"/>
  <c r="V726" s="1"/>
  <c r="T727"/>
  <c r="V727" s="1"/>
  <c r="T728"/>
  <c r="V728" s="1"/>
  <c r="T729"/>
  <c r="V729" s="1"/>
  <c r="T730"/>
  <c r="V730" s="1"/>
  <c r="T731"/>
  <c r="V731" s="1"/>
  <c r="T732"/>
  <c r="V732" s="1"/>
  <c r="T733"/>
  <c r="V733" s="1"/>
  <c r="T734"/>
  <c r="V734" s="1"/>
  <c r="T735"/>
  <c r="V735" s="1"/>
  <c r="T736"/>
  <c r="V736" s="1"/>
  <c r="T737"/>
  <c r="V737" s="1"/>
  <c r="T738"/>
  <c r="T739"/>
  <c r="V739" s="1"/>
  <c r="T740"/>
  <c r="V740" s="1"/>
  <c r="T741"/>
  <c r="V741" s="1"/>
  <c r="S742"/>
  <c r="U742" s="1"/>
  <c r="T747"/>
  <c r="V747" s="1"/>
  <c r="T749"/>
  <c r="V749" s="1"/>
  <c r="T750"/>
  <c r="V750" s="1"/>
  <c r="T751"/>
  <c r="V751" s="1"/>
  <c r="T752"/>
  <c r="V752" s="1"/>
  <c r="T753"/>
  <c r="V753" s="1"/>
  <c r="T754"/>
  <c r="V754" s="1"/>
  <c r="T755"/>
  <c r="V755" s="1"/>
  <c r="T756"/>
  <c r="V756" s="1"/>
  <c r="T757"/>
  <c r="V757" s="1"/>
  <c r="T758"/>
  <c r="V758" s="1"/>
  <c r="T759"/>
  <c r="V759" s="1"/>
  <c r="T760"/>
  <c r="V760" s="1"/>
  <c r="T761"/>
  <c r="V761" s="1"/>
  <c r="T762"/>
  <c r="V762" s="1"/>
  <c r="T763"/>
  <c r="V763" s="1"/>
  <c r="T764"/>
  <c r="V764" s="1"/>
  <c r="T765"/>
  <c r="V765" s="1"/>
  <c r="T766"/>
  <c r="V766" s="1"/>
  <c r="T767"/>
  <c r="V767" s="1"/>
  <c r="T768"/>
  <c r="V768" s="1"/>
  <c r="T769"/>
  <c r="V769" s="1"/>
  <c r="T770"/>
  <c r="V770" s="1"/>
  <c r="T771"/>
  <c r="V771" s="1"/>
  <c r="T772"/>
  <c r="V772" s="1"/>
  <c r="T773"/>
  <c r="V773" s="1"/>
  <c r="T774"/>
  <c r="V774" s="1"/>
  <c r="T775"/>
  <c r="V775" s="1"/>
  <c r="T776"/>
  <c r="V776" s="1"/>
  <c r="T777"/>
  <c r="V777" s="1"/>
  <c r="T778"/>
  <c r="V778" s="1"/>
  <c r="T779"/>
  <c r="V779" s="1"/>
  <c r="T780"/>
  <c r="V780" s="1"/>
  <c r="T781"/>
  <c r="V781" s="1"/>
  <c r="T782"/>
  <c r="V782" s="1"/>
  <c r="T783"/>
  <c r="V783" s="1"/>
  <c r="T784"/>
  <c r="V784" s="1"/>
  <c r="T785"/>
  <c r="V785" s="1"/>
  <c r="T786"/>
  <c r="V786" s="1"/>
  <c r="T787"/>
  <c r="V787" s="1"/>
  <c r="T788"/>
  <c r="V788" s="1"/>
  <c r="T789"/>
  <c r="V789" s="1"/>
  <c r="T790"/>
  <c r="V790" s="1"/>
  <c r="T791"/>
  <c r="V791" s="1"/>
  <c r="T792"/>
  <c r="V792" s="1"/>
  <c r="T793"/>
  <c r="V793" s="1"/>
  <c r="T794"/>
  <c r="V794" s="1"/>
  <c r="T795"/>
  <c r="V795" s="1"/>
  <c r="T796"/>
  <c r="V796" s="1"/>
  <c r="T797"/>
  <c r="V797" s="1"/>
  <c r="T798"/>
  <c r="V798" s="1"/>
  <c r="T799"/>
  <c r="V799" s="1"/>
  <c r="T800"/>
  <c r="V800" s="1"/>
  <c r="T801"/>
  <c r="V801" s="1"/>
  <c r="S802"/>
  <c r="U802" s="1"/>
  <c r="T807"/>
  <c r="V807" s="1"/>
  <c r="T809"/>
  <c r="V809" s="1"/>
  <c r="T810"/>
  <c r="V810" s="1"/>
  <c r="T811"/>
  <c r="V811" s="1"/>
  <c r="T812"/>
  <c r="V812" s="1"/>
  <c r="T813"/>
  <c r="V813" s="1"/>
  <c r="T818"/>
  <c r="V818" s="1"/>
  <c r="T819"/>
  <c r="V819" s="1"/>
  <c r="T820"/>
  <c r="V820" s="1"/>
  <c r="T821"/>
  <c r="V821" s="1"/>
  <c r="T822"/>
  <c r="V822" s="1"/>
  <c r="T823"/>
  <c r="V823" s="1"/>
  <c r="T824"/>
  <c r="V824" s="1"/>
  <c r="T825"/>
  <c r="V825" s="1"/>
  <c r="T826"/>
  <c r="V826" s="1"/>
  <c r="T827"/>
  <c r="V827" s="1"/>
  <c r="T828"/>
  <c r="V828" s="1"/>
  <c r="T829"/>
  <c r="V829" s="1"/>
  <c r="T830"/>
  <c r="V830" s="1"/>
  <c r="T831"/>
  <c r="V831" s="1"/>
  <c r="T832"/>
  <c r="V832" s="1"/>
  <c r="T833"/>
  <c r="V833" s="1"/>
  <c r="T834"/>
  <c r="V834" s="1"/>
  <c r="T835"/>
  <c r="V835" s="1"/>
  <c r="T836"/>
  <c r="V836" s="1"/>
  <c r="T837"/>
  <c r="V837" s="1"/>
  <c r="T838"/>
  <c r="V838" s="1"/>
  <c r="T839"/>
  <c r="V839" s="1"/>
  <c r="T840"/>
  <c r="V840" s="1"/>
  <c r="T841"/>
  <c r="V841" s="1"/>
  <c r="T842"/>
  <c r="V842" s="1"/>
  <c r="T843"/>
  <c r="V843" s="1"/>
  <c r="T844"/>
  <c r="V844" s="1"/>
  <c r="T845"/>
  <c r="V845" s="1"/>
  <c r="T846"/>
  <c r="V846" s="1"/>
  <c r="T847"/>
  <c r="V847" s="1"/>
  <c r="T848"/>
  <c r="V848" s="1"/>
  <c r="T849"/>
  <c r="V849" s="1"/>
  <c r="T850"/>
  <c r="V850" s="1"/>
  <c r="T851"/>
  <c r="V851" s="1"/>
  <c r="T852"/>
  <c r="V852" s="1"/>
  <c r="T853"/>
  <c r="V853" s="1"/>
  <c r="T858"/>
  <c r="V858" s="1"/>
  <c r="T859"/>
  <c r="V859" s="1"/>
  <c r="T861"/>
  <c r="V861" s="1"/>
  <c r="T862"/>
  <c r="V862" s="1"/>
  <c r="T863"/>
  <c r="V863" s="1"/>
  <c r="T864"/>
  <c r="V864" s="1"/>
  <c r="T865"/>
  <c r="V865" s="1"/>
  <c r="T866"/>
  <c r="V866" s="1"/>
  <c r="T867"/>
  <c r="V867" s="1"/>
  <c r="T868"/>
  <c r="V868" s="1"/>
  <c r="T869"/>
  <c r="V869" s="1"/>
  <c r="T870"/>
  <c r="V870" s="1"/>
  <c r="T871"/>
  <c r="V871" s="1"/>
  <c r="T872"/>
  <c r="V872" s="1"/>
  <c r="T873"/>
  <c r="V873" s="1"/>
  <c r="T874"/>
  <c r="V874" s="1"/>
  <c r="T875"/>
  <c r="V875" s="1"/>
  <c r="T876"/>
  <c r="V876" s="1"/>
  <c r="T877"/>
  <c r="V877" s="1"/>
  <c r="T878"/>
  <c r="V878" s="1"/>
  <c r="T879"/>
  <c r="V879" s="1"/>
  <c r="T880"/>
  <c r="V880" s="1"/>
  <c r="T881"/>
  <c r="V881" s="1"/>
  <c r="T882"/>
  <c r="V882" s="1"/>
  <c r="T883"/>
  <c r="V883" s="1"/>
  <c r="T884"/>
  <c r="V884" s="1"/>
  <c r="T885"/>
  <c r="V885" s="1"/>
  <c r="T886"/>
  <c r="V886" s="1"/>
  <c r="T887"/>
  <c r="V887" s="1"/>
  <c r="T888"/>
  <c r="V888" s="1"/>
  <c r="T889"/>
  <c r="V889" s="1"/>
  <c r="T890"/>
  <c r="V890" s="1"/>
  <c r="T891"/>
  <c r="V891" s="1"/>
  <c r="T892"/>
  <c r="V892" s="1"/>
  <c r="T893"/>
  <c r="V893" s="1"/>
  <c r="T894"/>
  <c r="V894" s="1"/>
  <c r="T895"/>
  <c r="V895" s="1"/>
  <c r="T896"/>
  <c r="V896" s="1"/>
  <c r="T897"/>
  <c r="V897" s="1"/>
  <c r="T898"/>
  <c r="V898" s="1"/>
  <c r="T899"/>
  <c r="V899" s="1"/>
  <c r="T900"/>
  <c r="V900" s="1"/>
  <c r="T901"/>
  <c r="V901" s="1"/>
  <c r="T902"/>
  <c r="V902" s="1"/>
  <c r="T903"/>
  <c r="V903" s="1"/>
  <c r="T904"/>
  <c r="V904" s="1"/>
  <c r="T905"/>
  <c r="V905" s="1"/>
  <c r="T906"/>
  <c r="V906" s="1"/>
  <c r="T907"/>
  <c r="V907" s="1"/>
  <c r="T908"/>
  <c r="V908" s="1"/>
  <c r="T909"/>
  <c r="V909" s="1"/>
  <c r="T910"/>
  <c r="V910" s="1"/>
  <c r="T911"/>
  <c r="V911" s="1"/>
  <c r="T912"/>
  <c r="V912" s="1"/>
  <c r="T913"/>
  <c r="V913" s="1"/>
  <c r="T914"/>
  <c r="V914" s="1"/>
  <c r="T915"/>
  <c r="V915" s="1"/>
  <c r="T916"/>
  <c r="V916" s="1"/>
  <c r="T917"/>
  <c r="V917" s="1"/>
  <c r="T918"/>
  <c r="V918" s="1"/>
  <c r="T919"/>
  <c r="V919" s="1"/>
  <c r="T920"/>
  <c r="V920" s="1"/>
  <c r="T921"/>
  <c r="V921" s="1"/>
  <c r="T922"/>
  <c r="V922" s="1"/>
  <c r="T923"/>
  <c r="V923" s="1"/>
  <c r="T924"/>
  <c r="V924" s="1"/>
  <c r="T925"/>
  <c r="V925" s="1"/>
  <c r="T926"/>
  <c r="V926" s="1"/>
  <c r="T927"/>
  <c r="V927" s="1"/>
  <c r="T928"/>
  <c r="V928" s="1"/>
  <c r="T929"/>
  <c r="V929" s="1"/>
  <c r="T930"/>
  <c r="V930" s="1"/>
  <c r="T931"/>
  <c r="V931" s="1"/>
  <c r="T932"/>
  <c r="V932" s="1"/>
  <c r="T933"/>
  <c r="V933" s="1"/>
  <c r="T934"/>
  <c r="V934" s="1"/>
  <c r="T935"/>
  <c r="V935" s="1"/>
  <c r="T936"/>
  <c r="V936" s="1"/>
  <c r="T937"/>
  <c r="V937" s="1"/>
  <c r="T938"/>
  <c r="V938" s="1"/>
  <c r="T939"/>
  <c r="V939" s="1"/>
  <c r="T940"/>
  <c r="V940" s="1"/>
  <c r="T941"/>
  <c r="V941" s="1"/>
  <c r="T942"/>
  <c r="V942" s="1"/>
  <c r="T943"/>
  <c r="V943" s="1"/>
  <c r="T944"/>
  <c r="V944" s="1"/>
  <c r="T945"/>
  <c r="V945" s="1"/>
  <c r="T946"/>
  <c r="V946" s="1"/>
  <c r="T947"/>
  <c r="V947" s="1"/>
  <c r="T948"/>
  <c r="V948" s="1"/>
  <c r="T949"/>
  <c r="V949" s="1"/>
  <c r="T950"/>
  <c r="V950" s="1"/>
  <c r="T951"/>
  <c r="V951" s="1"/>
  <c r="T952"/>
  <c r="V952" s="1"/>
  <c r="T953"/>
  <c r="V953" s="1"/>
  <c r="T954"/>
  <c r="V954" s="1"/>
  <c r="T955"/>
  <c r="V955" s="1"/>
  <c r="T956"/>
  <c r="V956" s="1"/>
  <c r="T957"/>
  <c r="V957" s="1"/>
  <c r="T958"/>
  <c r="V958" s="1"/>
  <c r="T959"/>
  <c r="V959" s="1"/>
  <c r="T960"/>
  <c r="V960" s="1"/>
  <c r="T961"/>
  <c r="V961" s="1"/>
  <c r="T962"/>
  <c r="V962" s="1"/>
  <c r="T963"/>
  <c r="V963" s="1"/>
  <c r="T964"/>
  <c r="V964" s="1"/>
  <c r="T965"/>
  <c r="V965" s="1"/>
  <c r="T966"/>
  <c r="V966" s="1"/>
  <c r="T967"/>
  <c r="V967" s="1"/>
  <c r="T968"/>
  <c r="V968" s="1"/>
  <c r="T969"/>
  <c r="V969" s="1"/>
  <c r="T970"/>
  <c r="T971"/>
  <c r="V971" s="1"/>
  <c r="T972"/>
  <c r="V972" s="1"/>
  <c r="T973"/>
  <c r="V973" s="1"/>
  <c r="S974"/>
  <c r="U974" s="1"/>
  <c r="T978"/>
  <c r="V978" s="1"/>
  <c r="T979"/>
  <c r="V979" s="1"/>
  <c r="T981"/>
  <c r="V981" s="1"/>
  <c r="T982"/>
  <c r="V982" s="1"/>
  <c r="T983"/>
  <c r="V983" s="1"/>
  <c r="T984"/>
  <c r="V984" s="1"/>
  <c r="T985"/>
  <c r="V985" s="1"/>
  <c r="T986"/>
  <c r="V986" s="1"/>
  <c r="T987"/>
  <c r="V987" s="1"/>
  <c r="T988"/>
  <c r="V988" s="1"/>
  <c r="T989"/>
  <c r="V989" s="1"/>
  <c r="T990"/>
  <c r="V990" s="1"/>
  <c r="T991"/>
  <c r="V991" s="1"/>
  <c r="T992"/>
  <c r="V992" s="1"/>
  <c r="T993"/>
  <c r="V993" s="1"/>
  <c r="T994"/>
  <c r="V994" s="1"/>
  <c r="T995"/>
  <c r="V995" s="1"/>
  <c r="T996"/>
  <c r="V996" s="1"/>
  <c r="T997"/>
  <c r="V997" s="1"/>
  <c r="T998"/>
  <c r="V998" s="1"/>
  <c r="T999"/>
  <c r="V999" s="1"/>
  <c r="T1000"/>
  <c r="V1000" s="1"/>
  <c r="T1001"/>
  <c r="V1001" s="1"/>
  <c r="T1002"/>
  <c r="V1002" s="1"/>
  <c r="T1003"/>
  <c r="V1003" s="1"/>
  <c r="T1004"/>
  <c r="V1004" s="1"/>
  <c r="T1005"/>
  <c r="V1005" s="1"/>
  <c r="T1006"/>
  <c r="V1006" s="1"/>
  <c r="T1007"/>
  <c r="V1007" s="1"/>
  <c r="T1008"/>
  <c r="V1008" s="1"/>
  <c r="T1009"/>
  <c r="V1009" s="1"/>
  <c r="T1010"/>
  <c r="V1010" s="1"/>
  <c r="T1011"/>
  <c r="V1011" s="1"/>
  <c r="T1012"/>
  <c r="V1012" s="1"/>
  <c r="T1013"/>
  <c r="V1013" s="1"/>
  <c r="T1014"/>
  <c r="V1014" s="1"/>
  <c r="T1015"/>
  <c r="V1015" s="1"/>
  <c r="T1016"/>
  <c r="V1016" s="1"/>
  <c r="T1017"/>
  <c r="V1017" s="1"/>
  <c r="T1018"/>
  <c r="V1018" s="1"/>
  <c r="T1019"/>
  <c r="V1019" s="1"/>
  <c r="T1020"/>
  <c r="V1020" s="1"/>
  <c r="T1021"/>
  <c r="V1021" s="1"/>
  <c r="T1022"/>
  <c r="V1022" s="1"/>
  <c r="T1023"/>
  <c r="V1023" s="1"/>
  <c r="T1024"/>
  <c r="V1024" s="1"/>
  <c r="T1025"/>
  <c r="V1025" s="1"/>
  <c r="T1026"/>
  <c r="V1026" s="1"/>
  <c r="T1027"/>
  <c r="V1027" s="1"/>
  <c r="T1028"/>
  <c r="V1028" s="1"/>
  <c r="T1029"/>
  <c r="V1029" s="1"/>
  <c r="T1030"/>
  <c r="V1030" s="1"/>
  <c r="T1031"/>
  <c r="V1031" s="1"/>
  <c r="T1032"/>
  <c r="V1032" s="1"/>
  <c r="T1033"/>
  <c r="V1033" s="1"/>
  <c r="T1034"/>
  <c r="V1034" s="1"/>
  <c r="T1035"/>
  <c r="V1035" s="1"/>
  <c r="T1036"/>
  <c r="V1036" s="1"/>
  <c r="T1037"/>
  <c r="V1037" s="1"/>
  <c r="T1038"/>
  <c r="V1038" s="1"/>
  <c r="T1039"/>
  <c r="V1039" s="1"/>
  <c r="T1040"/>
  <c r="V1040" s="1"/>
  <c r="T1041"/>
  <c r="V1041" s="1"/>
  <c r="T1042"/>
  <c r="V1042" s="1"/>
  <c r="T1043"/>
  <c r="V1043" s="1"/>
  <c r="T1044"/>
  <c r="V1044" s="1"/>
  <c r="T1045"/>
  <c r="V1045" s="1"/>
  <c r="T1046"/>
  <c r="V1046" s="1"/>
  <c r="T1047"/>
  <c r="V1047" s="1"/>
  <c r="T1048"/>
  <c r="V1048" s="1"/>
  <c r="T1049"/>
  <c r="V1049" s="1"/>
  <c r="T1050"/>
  <c r="V1050" s="1"/>
  <c r="T1051"/>
  <c r="V1051" s="1"/>
  <c r="T1052"/>
  <c r="V1052" s="1"/>
  <c r="T1053"/>
  <c r="V1053" s="1"/>
  <c r="T1054"/>
  <c r="V1054" s="1"/>
  <c r="T1055"/>
  <c r="V1055" s="1"/>
  <c r="T1056"/>
  <c r="V1056" s="1"/>
  <c r="T1057"/>
  <c r="V1057" s="1"/>
  <c r="T1058"/>
  <c r="V1058" s="1"/>
  <c r="T1059"/>
  <c r="V1059" s="1"/>
  <c r="T1060"/>
  <c r="V1060" s="1"/>
  <c r="T1061"/>
  <c r="V1061" s="1"/>
  <c r="T1062"/>
  <c r="V1062" s="1"/>
  <c r="T1063"/>
  <c r="V1063" s="1"/>
  <c r="T1064"/>
  <c r="V1064" s="1"/>
  <c r="T1065"/>
  <c r="V1065" s="1"/>
  <c r="T1066"/>
  <c r="V1066" s="1"/>
  <c r="T1067"/>
  <c r="V1067" s="1"/>
  <c r="T1068"/>
  <c r="V1068" s="1"/>
  <c r="T1069"/>
  <c r="V1069" s="1"/>
  <c r="T1070"/>
  <c r="T1071"/>
  <c r="V1071" s="1"/>
  <c r="T1072"/>
  <c r="V1072" s="1"/>
  <c r="T1073"/>
  <c r="V1073" s="1"/>
  <c r="S1074"/>
  <c r="U1074" s="1"/>
  <c r="T1079"/>
  <c r="V1079" s="1"/>
  <c r="T1080"/>
  <c r="T1081"/>
  <c r="V1081" s="1"/>
  <c r="T1082"/>
  <c r="V1082" s="1"/>
  <c r="T1083"/>
  <c r="V1083" s="1"/>
  <c r="T1084"/>
  <c r="V1084" s="1"/>
  <c r="T1085"/>
  <c r="V1085" s="1"/>
  <c r="T1086"/>
  <c r="V1086" s="1"/>
  <c r="T1087"/>
  <c r="V1087" s="1"/>
  <c r="T1088"/>
  <c r="V1088" s="1"/>
  <c r="T1089"/>
  <c r="V1089" s="1"/>
  <c r="T1090"/>
  <c r="V1090" s="1"/>
  <c r="T1091"/>
  <c r="V1091" s="1"/>
  <c r="T1092"/>
  <c r="V1092" s="1"/>
  <c r="T1093"/>
  <c r="V1093" s="1"/>
  <c r="T1094"/>
  <c r="V1094" s="1"/>
  <c r="T1095"/>
  <c r="V1095" s="1"/>
  <c r="T1096"/>
  <c r="V1096" s="1"/>
  <c r="T1097"/>
  <c r="V1097" s="1"/>
  <c r="T1098"/>
  <c r="V1098" s="1"/>
  <c r="T1099"/>
  <c r="V1099" s="1"/>
  <c r="T1100"/>
  <c r="V1100" s="1"/>
  <c r="T1101"/>
  <c r="V1101" s="1"/>
  <c r="T1102"/>
  <c r="V1102" s="1"/>
  <c r="U1266"/>
  <c r="T1266"/>
  <c r="V1266" s="1"/>
  <c r="U1267"/>
  <c r="T1267"/>
  <c r="V1267" s="1"/>
  <c r="U1268"/>
  <c r="T1268"/>
  <c r="V1268" s="1"/>
  <c r="U1269"/>
  <c r="T1269"/>
  <c r="V1269" s="1"/>
  <c r="U1270"/>
  <c r="T1270"/>
  <c r="V1270" s="1"/>
  <c r="U1271"/>
  <c r="T1271"/>
  <c r="V1271" s="1"/>
  <c r="U1272"/>
  <c r="T1272"/>
  <c r="V1272" s="1"/>
  <c r="U1273"/>
  <c r="T1273"/>
  <c r="V1273" s="1"/>
  <c r="U1274"/>
  <c r="T1274"/>
  <c r="V1274" s="1"/>
  <c r="U1275"/>
  <c r="T1275"/>
  <c r="V1275" s="1"/>
  <c r="U1276"/>
  <c r="T1276"/>
  <c r="V1276" s="1"/>
  <c r="U1277"/>
  <c r="T1277"/>
  <c r="V1277" s="1"/>
  <c r="U1278"/>
  <c r="T1278"/>
  <c r="V1278" s="1"/>
  <c r="U1279"/>
  <c r="T1279"/>
  <c r="V1279" s="1"/>
  <c r="U1280"/>
  <c r="T1280"/>
  <c r="V1280" s="1"/>
  <c r="U1281"/>
  <c r="T1281"/>
  <c r="V1281" s="1"/>
  <c r="U1282"/>
  <c r="T1282"/>
  <c r="V1282" s="1"/>
  <c r="U1283"/>
  <c r="T1283"/>
  <c r="V1283" s="1"/>
  <c r="U1284"/>
  <c r="T1284"/>
  <c r="V1284" s="1"/>
  <c r="U1285"/>
  <c r="T1285"/>
  <c r="V1285" s="1"/>
  <c r="U1286"/>
  <c r="T1286"/>
  <c r="V1286" s="1"/>
  <c r="U1287"/>
  <c r="T1287"/>
  <c r="V1287" s="1"/>
  <c r="U1288"/>
  <c r="T1288"/>
  <c r="V1288" s="1"/>
  <c r="U1289"/>
  <c r="T1289"/>
  <c r="V1289" s="1"/>
  <c r="U1290"/>
  <c r="T1290"/>
  <c r="V1290" s="1"/>
  <c r="U1291"/>
  <c r="T1291"/>
  <c r="V1291" s="1"/>
  <c r="U1292"/>
  <c r="T1292"/>
  <c r="V1292" s="1"/>
  <c r="U1293"/>
  <c r="T1293"/>
  <c r="V1293" s="1"/>
  <c r="U1294"/>
  <c r="T1294"/>
  <c r="V1294" s="1"/>
  <c r="U1295"/>
  <c r="T1295"/>
  <c r="V1295" s="1"/>
  <c r="U1296"/>
  <c r="T1296"/>
  <c r="V1296" s="1"/>
  <c r="U1297"/>
  <c r="T1297"/>
  <c r="V1297" s="1"/>
  <c r="U1298"/>
  <c r="T1298"/>
  <c r="V1298" s="1"/>
  <c r="U1299"/>
  <c r="T1299"/>
  <c r="V1299" s="1"/>
  <c r="U1300"/>
  <c r="T1300"/>
  <c r="V1300" s="1"/>
  <c r="U1301"/>
  <c r="T1301"/>
  <c r="V1301" s="1"/>
  <c r="U1302"/>
  <c r="T1302"/>
  <c r="V1302" s="1"/>
  <c r="U1303"/>
  <c r="T1303"/>
  <c r="V1303" s="1"/>
  <c r="U1304"/>
  <c r="T1304"/>
  <c r="V1304" s="1"/>
  <c r="U1305"/>
  <c r="T1305"/>
  <c r="V1305" s="1"/>
  <c r="U1306"/>
  <c r="T1306"/>
  <c r="V1306" s="1"/>
  <c r="U1307"/>
  <c r="T1307"/>
  <c r="V1307" s="1"/>
  <c r="U1308"/>
  <c r="T1308"/>
  <c r="V1308" s="1"/>
  <c r="U1309"/>
  <c r="T1309"/>
  <c r="V1309" s="1"/>
  <c r="U1310"/>
  <c r="T1310"/>
  <c r="V1310" s="1"/>
  <c r="U1311"/>
  <c r="T1311"/>
  <c r="V1311" s="1"/>
  <c r="U1312"/>
  <c r="T1312"/>
  <c r="V1312" s="1"/>
  <c r="U1313"/>
  <c r="T1313"/>
  <c r="V1313" s="1"/>
  <c r="U1314"/>
  <c r="T1314"/>
  <c r="V1314" s="1"/>
  <c r="U1315"/>
  <c r="T1315"/>
  <c r="V1315" s="1"/>
  <c r="U1316"/>
  <c r="T1316"/>
  <c r="V1316" s="1"/>
  <c r="U1317"/>
  <c r="T1317"/>
  <c r="V1317" s="1"/>
  <c r="U1318"/>
  <c r="T1318"/>
  <c r="V1318" s="1"/>
  <c r="U1319"/>
  <c r="T1319"/>
  <c r="V1319" s="1"/>
  <c r="U1320"/>
  <c r="T1320"/>
  <c r="V1320" s="1"/>
  <c r="U1321"/>
  <c r="T1321"/>
  <c r="V1321" s="1"/>
  <c r="U1322"/>
  <c r="T1322"/>
  <c r="V1322" s="1"/>
  <c r="U1323"/>
  <c r="T1323"/>
  <c r="V1323" s="1"/>
  <c r="U1324"/>
  <c r="T1324"/>
  <c r="V1324" s="1"/>
  <c r="U1325"/>
  <c r="T1325"/>
  <c r="V1325" s="1"/>
  <c r="U1326"/>
  <c r="T1326"/>
  <c r="V1326" s="1"/>
  <c r="U1327"/>
  <c r="T1327"/>
  <c r="V1327" s="1"/>
  <c r="U1328"/>
  <c r="T1328"/>
  <c r="V1328" s="1"/>
  <c r="U1329"/>
  <c r="T1329"/>
  <c r="V1329" s="1"/>
  <c r="U1330"/>
  <c r="T1330"/>
  <c r="V1330" s="1"/>
  <c r="U1331"/>
  <c r="T1331"/>
  <c r="V1331" s="1"/>
  <c r="U1332"/>
  <c r="T1332"/>
  <c r="V1332" s="1"/>
  <c r="U1333"/>
  <c r="T1333"/>
  <c r="V1333" s="1"/>
  <c r="U1334"/>
  <c r="T1334"/>
  <c r="V1334" s="1"/>
  <c r="U1335"/>
  <c r="T1335"/>
  <c r="V1335" s="1"/>
  <c r="U1336"/>
  <c r="T1336"/>
  <c r="V1336" s="1"/>
  <c r="U1337"/>
  <c r="T1337"/>
  <c r="V1337" s="1"/>
  <c r="U1338"/>
  <c r="T1338"/>
  <c r="V1338" s="1"/>
  <c r="U1339"/>
  <c r="T1339"/>
  <c r="V1339" s="1"/>
  <c r="U1340"/>
  <c r="T1340"/>
  <c r="V1340" s="1"/>
  <c r="U1341"/>
  <c r="T1341"/>
  <c r="V1341" s="1"/>
  <c r="U1342"/>
  <c r="T1342"/>
  <c r="V1342" s="1"/>
  <c r="U1343"/>
  <c r="T1343"/>
  <c r="V1343" s="1"/>
  <c r="U1344"/>
  <c r="T1344"/>
  <c r="V1344" s="1"/>
  <c r="U358"/>
  <c r="U360"/>
  <c r="U1080"/>
  <c r="U1345"/>
  <c r="T1345"/>
  <c r="V1345" s="1"/>
  <c r="U1346"/>
  <c r="T1346"/>
  <c r="V1346" s="1"/>
  <c r="U1347"/>
  <c r="T1347"/>
  <c r="V1347" s="1"/>
  <c r="U1348"/>
  <c r="T1348"/>
  <c r="V1348" s="1"/>
  <c r="U1349"/>
  <c r="T1349"/>
  <c r="V1349" s="1"/>
  <c r="U1350"/>
  <c r="T1350"/>
  <c r="V1350" s="1"/>
  <c r="U1351"/>
  <c r="T1351"/>
  <c r="V1351" s="1"/>
  <c r="U1352"/>
  <c r="T1352"/>
  <c r="V1352" s="1"/>
  <c r="U1353"/>
  <c r="T1353"/>
  <c r="V1353" s="1"/>
  <c r="U1354"/>
  <c r="T1354"/>
  <c r="V1354" s="1"/>
  <c r="U1355"/>
  <c r="T1355"/>
  <c r="V1355" s="1"/>
  <c r="U1356"/>
  <c r="T1356"/>
  <c r="V1356" s="1"/>
  <c r="U1357"/>
  <c r="T1357"/>
  <c r="V1357" s="1"/>
  <c r="U1358"/>
  <c r="T1358"/>
  <c r="V1358" s="1"/>
  <c r="U1359"/>
  <c r="T1359"/>
  <c r="V1359" s="1"/>
  <c r="U1360"/>
  <c r="T1360"/>
  <c r="V1360" s="1"/>
  <c r="U1361"/>
  <c r="T1361"/>
  <c r="V1361" s="1"/>
  <c r="U1362"/>
  <c r="T1362"/>
  <c r="V1362" s="1"/>
  <c r="U1363"/>
  <c r="T1363"/>
  <c r="V1363" s="1"/>
  <c r="U1364"/>
  <c r="T1364"/>
  <c r="V1364" s="1"/>
  <c r="U1365"/>
  <c r="T1365"/>
  <c r="V1365" s="1"/>
  <c r="U1366"/>
  <c r="T1366"/>
  <c r="V1366" s="1"/>
  <c r="U1367"/>
  <c r="T1367"/>
  <c r="V1367" s="1"/>
  <c r="U1368"/>
  <c r="T1368"/>
  <c r="V1368" s="1"/>
  <c r="U1369"/>
  <c r="T1369"/>
  <c r="V1369" s="1"/>
  <c r="U1370"/>
  <c r="T1370"/>
  <c r="V1370" s="1"/>
  <c r="U1371"/>
  <c r="T1371"/>
  <c r="V1371" s="1"/>
  <c r="U1372"/>
  <c r="T1372"/>
  <c r="V1372" s="1"/>
  <c r="U1373"/>
  <c r="T1373"/>
  <c r="V1373" s="1"/>
  <c r="U1374"/>
  <c r="T1374"/>
  <c r="V1374" s="1"/>
  <c r="U1375"/>
  <c r="T1375"/>
  <c r="V1375" s="1"/>
  <c r="U1376"/>
  <c r="T1376"/>
  <c r="V1376" s="1"/>
  <c r="U1377"/>
  <c r="T1377"/>
  <c r="V1377" s="1"/>
  <c r="U1378"/>
  <c r="T1378"/>
  <c r="V1378" s="1"/>
  <c r="U1379"/>
  <c r="T1379"/>
  <c r="V1379" s="1"/>
  <c r="U1380"/>
  <c r="T1380"/>
  <c r="V1380" s="1"/>
  <c r="U1381"/>
  <c r="T1381"/>
  <c r="V1381" s="1"/>
  <c r="U1382"/>
  <c r="T1382"/>
  <c r="V1382" s="1"/>
  <c r="U1383"/>
  <c r="T1383"/>
  <c r="V1383" s="1"/>
  <c r="U1384"/>
  <c r="T1384"/>
  <c r="V1384" s="1"/>
  <c r="U1385"/>
  <c r="T1385"/>
  <c r="V1385" s="1"/>
  <c r="U1386"/>
  <c r="T1386"/>
  <c r="V1386" s="1"/>
  <c r="U1387"/>
  <c r="T1387"/>
  <c r="V1387" s="1"/>
  <c r="U1388"/>
  <c r="T1388"/>
  <c r="V1388" s="1"/>
  <c r="U1389"/>
  <c r="T1389"/>
  <c r="V1389" s="1"/>
  <c r="U1390"/>
  <c r="T1390"/>
  <c r="V1390" s="1"/>
  <c r="U1391"/>
  <c r="T1391"/>
  <c r="V1391" s="1"/>
  <c r="U1392"/>
  <c r="T1392"/>
  <c r="V1392" s="1"/>
  <c r="U1393"/>
  <c r="T1393"/>
  <c r="V1393" s="1"/>
  <c r="U1394"/>
  <c r="T1394"/>
  <c r="V1394" s="1"/>
  <c r="U1395"/>
  <c r="T1395"/>
  <c r="V1395" s="1"/>
  <c r="U1396"/>
  <c r="T1396"/>
  <c r="V1396" s="1"/>
  <c r="U1397"/>
  <c r="T1397"/>
  <c r="V1397" s="1"/>
  <c r="U1398"/>
  <c r="S1402"/>
  <c r="U1402" s="1"/>
  <c r="T1398"/>
  <c r="U1399"/>
  <c r="T1399"/>
  <c r="V1399" s="1"/>
  <c r="U1400"/>
  <c r="S1404"/>
  <c r="U1404" s="1"/>
  <c r="T1400"/>
  <c r="U1401"/>
  <c r="T1401"/>
  <c r="V1401" s="1"/>
  <c r="U1406"/>
  <c r="T1406"/>
  <c r="V1406" s="1"/>
  <c r="U1407"/>
  <c r="T1407"/>
  <c r="V1407" s="1"/>
  <c r="U1408"/>
  <c r="T1408"/>
  <c r="V1408" s="1"/>
  <c r="U1409"/>
  <c r="T1409"/>
  <c r="V1409" s="1"/>
  <c r="U1410"/>
  <c r="T1410"/>
  <c r="V1410" s="1"/>
  <c r="U1411"/>
  <c r="T1411"/>
  <c r="V1411" s="1"/>
  <c r="U1412"/>
  <c r="T1412"/>
  <c r="V1412" s="1"/>
  <c r="U1413"/>
  <c r="T1413"/>
  <c r="V1413" s="1"/>
  <c r="U1414"/>
  <c r="T1414"/>
  <c r="V1414" s="1"/>
  <c r="U1415"/>
  <c r="T1415"/>
  <c r="V1415" s="1"/>
  <c r="U1416"/>
  <c r="T1416"/>
  <c r="V1416" s="1"/>
  <c r="U1417"/>
  <c r="T1417"/>
  <c r="V1417" s="1"/>
  <c r="U1418"/>
  <c r="T1418"/>
  <c r="V1418" s="1"/>
  <c r="U1419"/>
  <c r="T1419"/>
  <c r="V1419" s="1"/>
  <c r="U1420"/>
  <c r="T1420"/>
  <c r="V1420" s="1"/>
  <c r="U1421"/>
  <c r="T1421"/>
  <c r="V1421" s="1"/>
  <c r="U1422"/>
  <c r="T1422"/>
  <c r="V1422" s="1"/>
  <c r="U1423"/>
  <c r="T1423"/>
  <c r="V1423" s="1"/>
  <c r="U1424"/>
  <c r="T1424"/>
  <c r="V1424" s="1"/>
  <c r="U1425"/>
  <c r="T1425"/>
  <c r="V1425" s="1"/>
  <c r="U1426"/>
  <c r="T1426"/>
  <c r="V1426" s="1"/>
  <c r="U1427"/>
  <c r="T1427"/>
  <c r="V1427" s="1"/>
  <c r="U1428"/>
  <c r="T1428"/>
  <c r="V1428" s="1"/>
  <c r="U1429"/>
  <c r="T1429"/>
  <c r="V1429" s="1"/>
  <c r="U1430"/>
  <c r="T1430"/>
  <c r="V1430" s="1"/>
  <c r="U1431"/>
  <c r="T1431"/>
  <c r="V1431" s="1"/>
  <c r="U1432"/>
  <c r="T1432"/>
  <c r="V1432" s="1"/>
  <c r="U1433"/>
  <c r="T1433"/>
  <c r="V1433" s="1"/>
  <c r="U1434"/>
  <c r="T1434"/>
  <c r="V1434" s="1"/>
  <c r="U1435"/>
  <c r="T1435"/>
  <c r="V1435" s="1"/>
  <c r="U1436"/>
  <c r="T1436"/>
  <c r="V1436" s="1"/>
  <c r="U1437"/>
  <c r="T1437"/>
  <c r="V1437" s="1"/>
  <c r="U1438"/>
  <c r="T1438"/>
  <c r="V1438" s="1"/>
  <c r="U1439"/>
  <c r="T1439"/>
  <c r="V1439" s="1"/>
  <c r="U1440"/>
  <c r="T1440"/>
  <c r="V1440" s="1"/>
  <c r="U1441"/>
  <c r="T1441"/>
  <c r="V1441" s="1"/>
  <c r="U1442"/>
  <c r="T1442"/>
  <c r="V1442" s="1"/>
  <c r="U1443"/>
  <c r="T1443"/>
  <c r="V1443" s="1"/>
  <c r="U1444"/>
  <c r="T1444"/>
  <c r="V1444" s="1"/>
  <c r="U1445"/>
  <c r="T1445"/>
  <c r="V1445" s="1"/>
  <c r="U1446"/>
  <c r="T1446"/>
  <c r="V1446" s="1"/>
  <c r="U1447"/>
  <c r="T1447"/>
  <c r="V1447" s="1"/>
  <c r="U1448"/>
  <c r="T1448"/>
  <c r="V1448" s="1"/>
  <c r="U1449"/>
  <c r="T1449"/>
  <c r="V1449" s="1"/>
  <c r="U1450"/>
  <c r="T1450"/>
  <c r="V1450" s="1"/>
  <c r="U1451"/>
  <c r="T1451"/>
  <c r="V1451" s="1"/>
  <c r="U1452"/>
  <c r="T1452"/>
  <c r="V1452" s="1"/>
  <c r="U1453"/>
  <c r="T1453"/>
  <c r="V1453" s="1"/>
  <c r="U1454"/>
  <c r="T1454"/>
  <c r="V1454" s="1"/>
  <c r="U1455"/>
  <c r="T1455"/>
  <c r="V1455" s="1"/>
  <c r="U1456"/>
  <c r="T1456"/>
  <c r="V1456" s="1"/>
  <c r="U1457"/>
  <c r="T1457"/>
  <c r="V1457" s="1"/>
  <c r="U1458"/>
  <c r="T1458"/>
  <c r="V1458" s="1"/>
  <c r="U1459"/>
  <c r="T1459"/>
  <c r="V1459" s="1"/>
  <c r="U1460"/>
  <c r="T1460"/>
  <c r="V1460" s="1"/>
  <c r="U1461"/>
  <c r="T1461"/>
  <c r="V1461" s="1"/>
  <c r="U1462"/>
  <c r="T1462"/>
  <c r="V1462" s="1"/>
  <c r="U1463"/>
  <c r="T1463"/>
  <c r="V1463" s="1"/>
  <c r="U1464"/>
  <c r="T1464"/>
  <c r="V1464" s="1"/>
  <c r="U1465"/>
  <c r="T1465"/>
  <c r="V1465" s="1"/>
  <c r="U1466"/>
  <c r="T1466"/>
  <c r="V1466" s="1"/>
  <c r="U1467"/>
  <c r="T1467"/>
  <c r="V1467" s="1"/>
  <c r="U1468"/>
  <c r="T1468"/>
  <c r="V1468" s="1"/>
  <c r="U1469"/>
  <c r="T1469"/>
  <c r="V1469" s="1"/>
  <c r="U1470"/>
  <c r="T1470"/>
  <c r="V1470" s="1"/>
  <c r="U1471"/>
  <c r="T1471"/>
  <c r="V1471" s="1"/>
  <c r="U1472"/>
  <c r="T1472"/>
  <c r="V1472" s="1"/>
  <c r="U1473"/>
  <c r="T1473"/>
  <c r="V1473" s="1"/>
  <c r="U1474"/>
  <c r="T1474"/>
  <c r="V1474" s="1"/>
  <c r="U1475"/>
  <c r="T1475"/>
  <c r="V1475" s="1"/>
  <c r="U1476"/>
  <c r="T1476"/>
  <c r="V1476" s="1"/>
  <c r="U1477"/>
  <c r="T1477"/>
  <c r="V1477" s="1"/>
  <c r="U1478"/>
  <c r="T1478"/>
  <c r="V1478" s="1"/>
  <c r="U1479"/>
  <c r="T1479"/>
  <c r="V1479" s="1"/>
  <c r="U1480"/>
  <c r="T1480"/>
  <c r="V1480" s="1"/>
  <c r="U1481"/>
  <c r="T1481"/>
  <c r="V1481" s="1"/>
  <c r="U1482"/>
  <c r="T1482"/>
  <c r="V1482" s="1"/>
  <c r="U1483"/>
  <c r="T1483"/>
  <c r="V1483" s="1"/>
  <c r="U1484"/>
  <c r="T1484"/>
  <c r="V1484" s="1"/>
  <c r="U1485"/>
  <c r="T1485"/>
  <c r="V1485" s="1"/>
  <c r="U1486"/>
  <c r="T1486"/>
  <c r="V1486" s="1"/>
  <c r="U1487"/>
  <c r="T1487"/>
  <c r="V1487" s="1"/>
  <c r="U1488"/>
  <c r="T1488"/>
  <c r="V1488" s="1"/>
  <c r="U1489"/>
  <c r="T1489"/>
  <c r="V1489" s="1"/>
  <c r="U1490"/>
  <c r="T1490"/>
  <c r="V1490" s="1"/>
  <c r="U1491"/>
  <c r="T1491"/>
  <c r="V1491" s="1"/>
  <c r="U1492"/>
  <c r="T1492"/>
  <c r="V1492" s="1"/>
  <c r="U1493"/>
  <c r="T1493"/>
  <c r="V1493" s="1"/>
  <c r="U1494"/>
  <c r="T1494"/>
  <c r="V1494" s="1"/>
  <c r="U1495"/>
  <c r="T1495"/>
  <c r="V1495" s="1"/>
  <c r="U1496"/>
  <c r="T1496"/>
  <c r="V1496" s="1"/>
  <c r="U1497"/>
  <c r="T1497"/>
  <c r="V1497" s="1"/>
  <c r="U1498"/>
  <c r="T1498"/>
  <c r="V1498" s="1"/>
  <c r="U1499"/>
  <c r="T1499"/>
  <c r="V1499" s="1"/>
  <c r="U1500"/>
  <c r="T1500"/>
  <c r="V1500" s="1"/>
  <c r="U1501"/>
  <c r="T1501"/>
  <c r="V1501" s="1"/>
  <c r="U1502"/>
  <c r="T1502"/>
  <c r="V1502" s="1"/>
  <c r="U1503"/>
  <c r="T1503"/>
  <c r="V1503" s="1"/>
  <c r="U1504"/>
  <c r="T1504"/>
  <c r="V1504" s="1"/>
  <c r="U1505"/>
  <c r="T1505"/>
  <c r="V1505" s="1"/>
  <c r="U1506"/>
  <c r="T1506"/>
  <c r="V1506" s="1"/>
  <c r="U1507"/>
  <c r="T1507"/>
  <c r="V1507" s="1"/>
  <c r="U1508"/>
  <c r="T1508"/>
  <c r="V1508" s="1"/>
  <c r="U1509"/>
  <c r="T1509"/>
  <c r="V1509" s="1"/>
  <c r="U1510"/>
  <c r="T1510"/>
  <c r="V1510" s="1"/>
  <c r="U1511"/>
  <c r="T1511"/>
  <c r="V1511" s="1"/>
  <c r="U1512"/>
  <c r="T1512"/>
  <c r="V1512" s="1"/>
  <c r="U1513"/>
  <c r="T1513"/>
  <c r="V1513" s="1"/>
  <c r="U1514"/>
  <c r="S1518"/>
  <c r="U1518" s="1"/>
  <c r="T1514"/>
  <c r="U1515"/>
  <c r="T1515"/>
  <c r="V1515" s="1"/>
  <c r="U1516"/>
  <c r="S1520"/>
  <c r="U1520" s="1"/>
  <c r="T1516"/>
  <c r="U1517"/>
  <c r="T1517"/>
  <c r="V1517" s="1"/>
  <c r="U1522"/>
  <c r="T1522"/>
  <c r="V1522" s="1"/>
  <c r="U1523"/>
  <c r="T1523"/>
  <c r="V1523" s="1"/>
  <c r="U1524"/>
  <c r="T1524"/>
  <c r="V1524" s="1"/>
  <c r="U1525"/>
  <c r="T1525"/>
  <c r="V1525" s="1"/>
  <c r="U1526"/>
  <c r="T1526"/>
  <c r="V1526" s="1"/>
  <c r="U1527"/>
  <c r="T1527"/>
  <c r="V1527" s="1"/>
  <c r="U1528"/>
  <c r="T1528"/>
  <c r="V1528" s="1"/>
  <c r="U1529"/>
  <c r="T1529"/>
  <c r="V1529" s="1"/>
  <c r="U1530"/>
  <c r="T1530"/>
  <c r="V1530" s="1"/>
  <c r="U1531"/>
  <c r="T1531"/>
  <c r="V1531" s="1"/>
  <c r="U1532"/>
  <c r="T1532"/>
  <c r="V1532" s="1"/>
  <c r="U1533"/>
  <c r="T1533"/>
  <c r="V1533" s="1"/>
  <c r="U1534"/>
  <c r="T1534"/>
  <c r="V1534" s="1"/>
  <c r="U1535"/>
  <c r="T1535"/>
  <c r="V1535" s="1"/>
  <c r="U1536"/>
  <c r="T1536"/>
  <c r="V1536" s="1"/>
  <c r="U1537"/>
  <c r="T1537"/>
  <c r="V1537" s="1"/>
  <c r="U1538"/>
  <c r="T1538"/>
  <c r="V1538" s="1"/>
  <c r="U1539"/>
  <c r="T1539"/>
  <c r="V1539" s="1"/>
  <c r="U1540"/>
  <c r="T1540"/>
  <c r="V1540" s="1"/>
  <c r="U1541"/>
  <c r="T1541"/>
  <c r="V1541" s="1"/>
  <c r="U1542"/>
  <c r="T1542"/>
  <c r="V1542" s="1"/>
  <c r="U1543"/>
  <c r="T1543"/>
  <c r="V1543" s="1"/>
  <c r="U1544"/>
  <c r="T1544"/>
  <c r="V1544" s="1"/>
  <c r="U1545"/>
  <c r="T1545"/>
  <c r="V1545" s="1"/>
  <c r="U1546"/>
  <c r="T1546"/>
  <c r="V1546" s="1"/>
  <c r="U1547"/>
  <c r="T1547"/>
  <c r="V1547" s="1"/>
  <c r="U1548"/>
  <c r="T1548"/>
  <c r="V1548" s="1"/>
  <c r="U1549"/>
  <c r="T1549"/>
  <c r="V1549" s="1"/>
  <c r="U1550"/>
  <c r="T1550"/>
  <c r="V1550" s="1"/>
  <c r="U1551"/>
  <c r="T1551"/>
  <c r="V1551" s="1"/>
  <c r="U1552"/>
  <c r="T1552"/>
  <c r="V1552" s="1"/>
  <c r="U1553"/>
  <c r="T1553"/>
  <c r="V1553" s="1"/>
  <c r="U1554"/>
  <c r="T1554"/>
  <c r="V1554" s="1"/>
  <c r="U1555"/>
  <c r="T1555"/>
  <c r="V1555" s="1"/>
  <c r="U1556"/>
  <c r="T1556"/>
  <c r="V1556" s="1"/>
  <c r="U1557"/>
  <c r="T1557"/>
  <c r="V1557" s="1"/>
  <c r="U1558"/>
  <c r="T1558"/>
  <c r="V1558" s="1"/>
  <c r="U1559"/>
  <c r="T1559"/>
  <c r="V1559" s="1"/>
  <c r="U1560"/>
  <c r="T1560"/>
  <c r="V1560" s="1"/>
  <c r="U1561"/>
  <c r="T1561"/>
  <c r="V1561" s="1"/>
  <c r="U1562"/>
  <c r="T1562"/>
  <c r="V1562" s="1"/>
  <c r="U1563"/>
  <c r="T1563"/>
  <c r="V1563" s="1"/>
  <c r="U1564"/>
  <c r="T1564"/>
  <c r="V1564" s="1"/>
  <c r="U1565"/>
  <c r="T1565"/>
  <c r="V1565" s="1"/>
  <c r="U1566"/>
  <c r="T1566"/>
  <c r="V1566" s="1"/>
  <c r="U1567"/>
  <c r="T1567"/>
  <c r="V1567" s="1"/>
  <c r="U1568"/>
  <c r="T1568"/>
  <c r="V1568" s="1"/>
  <c r="U1569"/>
  <c r="T1569"/>
  <c r="V1569" s="1"/>
  <c r="U1570"/>
  <c r="T1570"/>
  <c r="V1570" s="1"/>
  <c r="U1571"/>
  <c r="T1571"/>
  <c r="V1571" s="1"/>
  <c r="U1572"/>
  <c r="T1572"/>
  <c r="V1572" s="1"/>
  <c r="U1573"/>
  <c r="T1573"/>
  <c r="V1573" s="1"/>
  <c r="U1574"/>
  <c r="T1574"/>
  <c r="V1574" s="1"/>
  <c r="U1575"/>
  <c r="T1575"/>
  <c r="V1575" s="1"/>
  <c r="U1576"/>
  <c r="T1576"/>
  <c r="V1576" s="1"/>
  <c r="U1577"/>
  <c r="T1577"/>
  <c r="V1577" s="1"/>
  <c r="U1578"/>
  <c r="T1578"/>
  <c r="V1578" s="1"/>
  <c r="U1579"/>
  <c r="T1579"/>
  <c r="V1579" s="1"/>
  <c r="U1580"/>
  <c r="T1580"/>
  <c r="V1580" s="1"/>
  <c r="U1581"/>
  <c r="T1581"/>
  <c r="V1581" s="1"/>
  <c r="U1582"/>
  <c r="T1582"/>
  <c r="V1582" s="1"/>
  <c r="U1583"/>
  <c r="T1583"/>
  <c r="V1583" s="1"/>
  <c r="U1584"/>
  <c r="T1584"/>
  <c r="V1584" s="1"/>
  <c r="U1585"/>
  <c r="T1585"/>
  <c r="V1585" s="1"/>
  <c r="U1586"/>
  <c r="T1586"/>
  <c r="V1586" s="1"/>
  <c r="U1587"/>
  <c r="T1587"/>
  <c r="V1587" s="1"/>
  <c r="U1588"/>
  <c r="T1588"/>
  <c r="V1588" s="1"/>
  <c r="U1589"/>
  <c r="T1589"/>
  <c r="V1589" s="1"/>
  <c r="U1590"/>
  <c r="T1590"/>
  <c r="V1590" s="1"/>
  <c r="U1591"/>
  <c r="T1591"/>
  <c r="V1591" s="1"/>
  <c r="U1592"/>
  <c r="T1592"/>
  <c r="V1592" s="1"/>
  <c r="U1593"/>
  <c r="T1593"/>
  <c r="V1593" s="1"/>
  <c r="U1594"/>
  <c r="T1594"/>
  <c r="V1594" s="1"/>
  <c r="U1595"/>
  <c r="T1595"/>
  <c r="V1595" s="1"/>
  <c r="U1596"/>
  <c r="T1596"/>
  <c r="V1596" s="1"/>
  <c r="U1597"/>
  <c r="T1597"/>
  <c r="V1597" s="1"/>
  <c r="U1598"/>
  <c r="T1598"/>
  <c r="V1598" s="1"/>
  <c r="U1599"/>
  <c r="T1599"/>
  <c r="V1599" s="1"/>
  <c r="U1600"/>
  <c r="T1600"/>
  <c r="V1600" s="1"/>
  <c r="U1601"/>
  <c r="T1601"/>
  <c r="V1601" s="1"/>
  <c r="U1602"/>
  <c r="T1602"/>
  <c r="V1602" s="1"/>
  <c r="U1603"/>
  <c r="T1603"/>
  <c r="V1603" s="1"/>
  <c r="U1604"/>
  <c r="T1604"/>
  <c r="V1604" s="1"/>
  <c r="U1605"/>
  <c r="T1605"/>
  <c r="V1605" s="1"/>
  <c r="U1606"/>
  <c r="T1606"/>
  <c r="V1606" s="1"/>
  <c r="U1607"/>
  <c r="T1607"/>
  <c r="V1607" s="1"/>
  <c r="U1608"/>
  <c r="T1608"/>
  <c r="V1608" s="1"/>
  <c r="S1650"/>
  <c r="U1650" s="1"/>
  <c r="T1646"/>
  <c r="S1652"/>
  <c r="U1652" s="1"/>
  <c r="T1648"/>
  <c r="V1832"/>
  <c r="T1122"/>
  <c r="V1122" s="1"/>
  <c r="T1123"/>
  <c r="V1123" s="1"/>
  <c r="T1124"/>
  <c r="V1124" s="1"/>
  <c r="T1125"/>
  <c r="V1125" s="1"/>
  <c r="T1126"/>
  <c r="V1126" s="1"/>
  <c r="T1127"/>
  <c r="V1127" s="1"/>
  <c r="T1128"/>
  <c r="V1128" s="1"/>
  <c r="T1129"/>
  <c r="V1129" s="1"/>
  <c r="T1130"/>
  <c r="V1130" s="1"/>
  <c r="T1131"/>
  <c r="V1131" s="1"/>
  <c r="T1132"/>
  <c r="V1132" s="1"/>
  <c r="T1133"/>
  <c r="V1133" s="1"/>
  <c r="T1134"/>
  <c r="V1134" s="1"/>
  <c r="T1135"/>
  <c r="V1135" s="1"/>
  <c r="T1136"/>
  <c r="V1136" s="1"/>
  <c r="T1137"/>
  <c r="V1137" s="1"/>
  <c r="T1138"/>
  <c r="V1138" s="1"/>
  <c r="T1139"/>
  <c r="V1139" s="1"/>
  <c r="T1140"/>
  <c r="V1140" s="1"/>
  <c r="T1141"/>
  <c r="V1141" s="1"/>
  <c r="T1142"/>
  <c r="V1142" s="1"/>
  <c r="T1143"/>
  <c r="V1143" s="1"/>
  <c r="T1144"/>
  <c r="V1144" s="1"/>
  <c r="T1145"/>
  <c r="V1145" s="1"/>
  <c r="T1146"/>
  <c r="V1146" s="1"/>
  <c r="T1147"/>
  <c r="V1147" s="1"/>
  <c r="T1148"/>
  <c r="V1148" s="1"/>
  <c r="T1149"/>
  <c r="V1149" s="1"/>
  <c r="T1150"/>
  <c r="V1150" s="1"/>
  <c r="T1151"/>
  <c r="V1151" s="1"/>
  <c r="T1152"/>
  <c r="V1152" s="1"/>
  <c r="T1153"/>
  <c r="V1153" s="1"/>
  <c r="T1154"/>
  <c r="V1154" s="1"/>
  <c r="T1155"/>
  <c r="V1155" s="1"/>
  <c r="T1156"/>
  <c r="V1156" s="1"/>
  <c r="T1157"/>
  <c r="V1157" s="1"/>
  <c r="T1158"/>
  <c r="V1158" s="1"/>
  <c r="T1159"/>
  <c r="V1159" s="1"/>
  <c r="T1160"/>
  <c r="V1160" s="1"/>
  <c r="T1161"/>
  <c r="V1161" s="1"/>
  <c r="T1162"/>
  <c r="V1162" s="1"/>
  <c r="T1163"/>
  <c r="V1163" s="1"/>
  <c r="T1164"/>
  <c r="V1164" s="1"/>
  <c r="T1165"/>
  <c r="V1165" s="1"/>
  <c r="T1166"/>
  <c r="V1166" s="1"/>
  <c r="T1167"/>
  <c r="V1167" s="1"/>
  <c r="T1168"/>
  <c r="V1168" s="1"/>
  <c r="T1169"/>
  <c r="V1169" s="1"/>
  <c r="T1170"/>
  <c r="V1170" s="1"/>
  <c r="T1171"/>
  <c r="V1171" s="1"/>
  <c r="T1172"/>
  <c r="V1172" s="1"/>
  <c r="T1173"/>
  <c r="V1173" s="1"/>
  <c r="T1174"/>
  <c r="V1174" s="1"/>
  <c r="T1175"/>
  <c r="V1175" s="1"/>
  <c r="T1176"/>
  <c r="V1176" s="1"/>
  <c r="T1177"/>
  <c r="V1177" s="1"/>
  <c r="T1178"/>
  <c r="V1178" s="1"/>
  <c r="T1179"/>
  <c r="V1179" s="1"/>
  <c r="T1180"/>
  <c r="V1180" s="1"/>
  <c r="T1181"/>
  <c r="V1181" s="1"/>
  <c r="T1182"/>
  <c r="V1182" s="1"/>
  <c r="T1183"/>
  <c r="V1183" s="1"/>
  <c r="T1184"/>
  <c r="V1184" s="1"/>
  <c r="T1185"/>
  <c r="V1185" s="1"/>
  <c r="T1186"/>
  <c r="V1186" s="1"/>
  <c r="T1187"/>
  <c r="V1187" s="1"/>
  <c r="T1188"/>
  <c r="V1188" s="1"/>
  <c r="T1189"/>
  <c r="V1189" s="1"/>
  <c r="T1190"/>
  <c r="V1190" s="1"/>
  <c r="T1191"/>
  <c r="V1191" s="1"/>
  <c r="T1192"/>
  <c r="V1192" s="1"/>
  <c r="T1193"/>
  <c r="V1193" s="1"/>
  <c r="T1194"/>
  <c r="V1194" s="1"/>
  <c r="T1195"/>
  <c r="V1195" s="1"/>
  <c r="T1196"/>
  <c r="V1196" s="1"/>
  <c r="T1197"/>
  <c r="V1197" s="1"/>
  <c r="T1198"/>
  <c r="V1198" s="1"/>
  <c r="T1199"/>
  <c r="V1199" s="1"/>
  <c r="T1200"/>
  <c r="V1200" s="1"/>
  <c r="T1201"/>
  <c r="V1201" s="1"/>
  <c r="T1202"/>
  <c r="V1202" s="1"/>
  <c r="T1203"/>
  <c r="V1203" s="1"/>
  <c r="T1204"/>
  <c r="V1204" s="1"/>
  <c r="T1205"/>
  <c r="V1205" s="1"/>
  <c r="T1206"/>
  <c r="V1206" s="1"/>
  <c r="T1207"/>
  <c r="V1207" s="1"/>
  <c r="T1208"/>
  <c r="V1208" s="1"/>
  <c r="T1209"/>
  <c r="V1209" s="1"/>
  <c r="T1210"/>
  <c r="V1210" s="1"/>
  <c r="T1211"/>
  <c r="V1211" s="1"/>
  <c r="T1212"/>
  <c r="V1212" s="1"/>
  <c r="T1213"/>
  <c r="V1213" s="1"/>
  <c r="T1214"/>
  <c r="V1214" s="1"/>
  <c r="T1215"/>
  <c r="V1215" s="1"/>
  <c r="T1216"/>
  <c r="V1216" s="1"/>
  <c r="T1217"/>
  <c r="V1217" s="1"/>
  <c r="T1218"/>
  <c r="V1218" s="1"/>
  <c r="T1219"/>
  <c r="V1219" s="1"/>
  <c r="T1220"/>
  <c r="V1220" s="1"/>
  <c r="T1221"/>
  <c r="V1221" s="1"/>
  <c r="T1222"/>
  <c r="V1222" s="1"/>
  <c r="T1223"/>
  <c r="V1223" s="1"/>
  <c r="T1224"/>
  <c r="V1224" s="1"/>
  <c r="T1225"/>
  <c r="V1225" s="1"/>
  <c r="T1226"/>
  <c r="V1226" s="1"/>
  <c r="T1227"/>
  <c r="V1227" s="1"/>
  <c r="T1228"/>
  <c r="V1228" s="1"/>
  <c r="T1229"/>
  <c r="V1229" s="1"/>
  <c r="T1230"/>
  <c r="V1230" s="1"/>
  <c r="T1231"/>
  <c r="V1231" s="1"/>
  <c r="T1232"/>
  <c r="V1232" s="1"/>
  <c r="T1233"/>
  <c r="V1233" s="1"/>
  <c r="T1234"/>
  <c r="V1234" s="1"/>
  <c r="T1235"/>
  <c r="V1235" s="1"/>
  <c r="T1236"/>
  <c r="V1236" s="1"/>
  <c r="T1237"/>
  <c r="V1237" s="1"/>
  <c r="T1238"/>
  <c r="V1238" s="1"/>
  <c r="T1239"/>
  <c r="V1239" s="1"/>
  <c r="T1240"/>
  <c r="V1240" s="1"/>
  <c r="T1241"/>
  <c r="V1241" s="1"/>
  <c r="T1242"/>
  <c r="V1242" s="1"/>
  <c r="T1243"/>
  <c r="V1243" s="1"/>
  <c r="T1244"/>
  <c r="V1244" s="1"/>
  <c r="T1245"/>
  <c r="V1245" s="1"/>
  <c r="T1246"/>
  <c r="V1246" s="1"/>
  <c r="T1247"/>
  <c r="V1247" s="1"/>
  <c r="T1248"/>
  <c r="V1248" s="1"/>
  <c r="T1249"/>
  <c r="V1249" s="1"/>
  <c r="T1250"/>
  <c r="V1250" s="1"/>
  <c r="T1251"/>
  <c r="V1251" s="1"/>
  <c r="T1252"/>
  <c r="V1252" s="1"/>
  <c r="T1253"/>
  <c r="V1253" s="1"/>
  <c r="T1254"/>
  <c r="V1254" s="1"/>
  <c r="T1255"/>
  <c r="V1255" s="1"/>
  <c r="T1256"/>
  <c r="V1256" s="1"/>
  <c r="T1257"/>
  <c r="V1257" s="1"/>
  <c r="T1258"/>
  <c r="T1259"/>
  <c r="V1259" s="1"/>
  <c r="T1260"/>
  <c r="T1261"/>
  <c r="V1261" s="1"/>
  <c r="S1262"/>
  <c r="U1262" s="1"/>
  <c r="S1264"/>
  <c r="U1264" s="1"/>
  <c r="Q1402"/>
  <c r="Q1404"/>
  <c r="Q1518"/>
  <c r="Q1520"/>
  <c r="S1834"/>
  <c r="U1834" s="1"/>
  <c r="U1609"/>
  <c r="U1610"/>
  <c r="U1611"/>
  <c r="U1612"/>
  <c r="U1613"/>
  <c r="U1614"/>
  <c r="U1615"/>
  <c r="U1616"/>
  <c r="U1617"/>
  <c r="U1618"/>
  <c r="U1619"/>
  <c r="U1620"/>
  <c r="U1621"/>
  <c r="U1622"/>
  <c r="U1623"/>
  <c r="U1624"/>
  <c r="U1625"/>
  <c r="U1626"/>
  <c r="U1627"/>
  <c r="U1628"/>
  <c r="U1629"/>
  <c r="U1630"/>
  <c r="U1631"/>
  <c r="U1632"/>
  <c r="U1633"/>
  <c r="U1634"/>
  <c r="U1635"/>
  <c r="U1636"/>
  <c r="U1637"/>
  <c r="U1638"/>
  <c r="U1639"/>
  <c r="U1640"/>
  <c r="U1641"/>
  <c r="U1642"/>
  <c r="U1643"/>
  <c r="U1644"/>
  <c r="U1645"/>
  <c r="Q1650"/>
  <c r="U1646"/>
  <c r="U1647"/>
  <c r="Q1652"/>
  <c r="U1648"/>
  <c r="U1649"/>
  <c r="W1650"/>
  <c r="W1652"/>
  <c r="U1654"/>
  <c r="U1655"/>
  <c r="U1656"/>
  <c r="U1657"/>
  <c r="U1658"/>
  <c r="U1659"/>
  <c r="U1660"/>
  <c r="U1661"/>
  <c r="U1664"/>
  <c r="T1666"/>
  <c r="V1666" s="1"/>
  <c r="T1667"/>
  <c r="V1667" s="1"/>
  <c r="T1668"/>
  <c r="V1668" s="1"/>
  <c r="T1669"/>
  <c r="V1669" s="1"/>
  <c r="T1670"/>
  <c r="V1670" s="1"/>
  <c r="T1671"/>
  <c r="V1671" s="1"/>
  <c r="T1672"/>
  <c r="V1672" s="1"/>
  <c r="T1673"/>
  <c r="V1673" s="1"/>
  <c r="T1676"/>
  <c r="V1676" s="1"/>
  <c r="U1678"/>
  <c r="U1679"/>
  <c r="U1680"/>
  <c r="U1681"/>
  <c r="U1682"/>
  <c r="U1683"/>
  <c r="U1684"/>
  <c r="U1685"/>
  <c r="U1686"/>
  <c r="U1687"/>
  <c r="U1688"/>
  <c r="U1689"/>
  <c r="U1690"/>
  <c r="U1691"/>
  <c r="U1692"/>
  <c r="U1693"/>
  <c r="U1694"/>
  <c r="U1695"/>
  <c r="U1696"/>
  <c r="U1697"/>
  <c r="Q1836"/>
  <c r="Q1834"/>
  <c r="U1997"/>
  <c r="T1997"/>
  <c r="V1997" s="1"/>
  <c r="U1716"/>
  <c r="U1717"/>
  <c r="U1718"/>
  <c r="U1719"/>
  <c r="U1720"/>
  <c r="U1721"/>
  <c r="U1722"/>
  <c r="U1723"/>
  <c r="U1724"/>
  <c r="U1725"/>
  <c r="U1726"/>
  <c r="U1727"/>
  <c r="U1728"/>
  <c r="U1729"/>
  <c r="U1730"/>
  <c r="U1731"/>
  <c r="U1732"/>
  <c r="U1733"/>
  <c r="U1734"/>
  <c r="U1735"/>
  <c r="U1736"/>
  <c r="U1737"/>
  <c r="U1738"/>
  <c r="U1739"/>
  <c r="U1740"/>
  <c r="U1741"/>
  <c r="U1742"/>
  <c r="U1743"/>
  <c r="U1744"/>
  <c r="U1745"/>
  <c r="U1746"/>
  <c r="U1747"/>
  <c r="U1748"/>
  <c r="U1749"/>
  <c r="U1750"/>
  <c r="U1751"/>
  <c r="U1752"/>
  <c r="U1753"/>
  <c r="U1754"/>
  <c r="U1755"/>
  <c r="U1756"/>
  <c r="U1757"/>
  <c r="U1758"/>
  <c r="U1759"/>
  <c r="U1760"/>
  <c r="U1761"/>
  <c r="U1762"/>
  <c r="U1763"/>
  <c r="U1764"/>
  <c r="U1765"/>
  <c r="U1766"/>
  <c r="U1767"/>
  <c r="U1768"/>
  <c r="U1769"/>
  <c r="U1770"/>
  <c r="U1771"/>
  <c r="U1772"/>
  <c r="U1773"/>
  <c r="U1774"/>
  <c r="U1775"/>
  <c r="U1776"/>
  <c r="U1777"/>
  <c r="U1778"/>
  <c r="U1779"/>
  <c r="U1780"/>
  <c r="U1781"/>
  <c r="U1782"/>
  <c r="U1783"/>
  <c r="U1784"/>
  <c r="U1785"/>
  <c r="U1786"/>
  <c r="U1787"/>
  <c r="U1788"/>
  <c r="U1789"/>
  <c r="U1790"/>
  <c r="U1791"/>
  <c r="U1792"/>
  <c r="U1793"/>
  <c r="U1794"/>
  <c r="U1795"/>
  <c r="U1796"/>
  <c r="U1797"/>
  <c r="U1798"/>
  <c r="U1799"/>
  <c r="U1800"/>
  <c r="U1801"/>
  <c r="U1802"/>
  <c r="U1803"/>
  <c r="U1804"/>
  <c r="U1805"/>
  <c r="U1806"/>
  <c r="U1807"/>
  <c r="U1808"/>
  <c r="U1809"/>
  <c r="U1810"/>
  <c r="U1811"/>
  <c r="U1812"/>
  <c r="U1813"/>
  <c r="U1814"/>
  <c r="U1815"/>
  <c r="U1816"/>
  <c r="U1817"/>
  <c r="U1818"/>
  <c r="U1819"/>
  <c r="U1820"/>
  <c r="U1821"/>
  <c r="U1822"/>
  <c r="U1823"/>
  <c r="U1824"/>
  <c r="U1825"/>
  <c r="U1826"/>
  <c r="U1827"/>
  <c r="U1828"/>
  <c r="U1829"/>
  <c r="U1830"/>
  <c r="U1831"/>
  <c r="U1832"/>
  <c r="U1833"/>
  <c r="S1836"/>
  <c r="U1836" s="1"/>
  <c r="U1839"/>
  <c r="U1841"/>
  <c r="U1842"/>
  <c r="U1843"/>
  <c r="U1844"/>
  <c r="U1845"/>
  <c r="U1846"/>
  <c r="U1847"/>
  <c r="U1848"/>
  <c r="U1849"/>
  <c r="U1850"/>
  <c r="U1851"/>
  <c r="U1852"/>
  <c r="U1853"/>
  <c r="U1854"/>
  <c r="U1855"/>
  <c r="U1856"/>
  <c r="U1857"/>
  <c r="U1858"/>
  <c r="U1859"/>
  <c r="U1860"/>
  <c r="U1861"/>
  <c r="U1866"/>
  <c r="U1867"/>
  <c r="U1868"/>
  <c r="U1869"/>
  <c r="U1870"/>
  <c r="U1887"/>
  <c r="T1887"/>
  <c r="V1887" s="1"/>
  <c r="U2015"/>
  <c r="T2015"/>
  <c r="V2015" s="1"/>
  <c r="U2016"/>
  <c r="T2016"/>
  <c r="V2016" s="1"/>
  <c r="U2017"/>
  <c r="T2017"/>
  <c r="V2017" s="1"/>
  <c r="U2018"/>
  <c r="T2018"/>
  <c r="V2018" s="1"/>
  <c r="U2019"/>
  <c r="T2019"/>
  <c r="V2019" s="1"/>
  <c r="U2020"/>
  <c r="T2020"/>
  <c r="V2020" s="1"/>
  <c r="U2021"/>
  <c r="T2021"/>
  <c r="V2021" s="1"/>
  <c r="U2022"/>
  <c r="T2022"/>
  <c r="V2022" s="1"/>
  <c r="U2023"/>
  <c r="T2023"/>
  <c r="V2023" s="1"/>
  <c r="U2024"/>
  <c r="T2024"/>
  <c r="V2024" s="1"/>
  <c r="U2025"/>
  <c r="T2025"/>
  <c r="V2025" s="1"/>
  <c r="U2026"/>
  <c r="T2026"/>
  <c r="V2026" s="1"/>
  <c r="U2027"/>
  <c r="T2027"/>
  <c r="V2027" s="1"/>
  <c r="U2028"/>
  <c r="T2028"/>
  <c r="V2028" s="1"/>
  <c r="U2029"/>
  <c r="T2029"/>
  <c r="V2029" s="1"/>
  <c r="U2030"/>
  <c r="T2030"/>
  <c r="V2030" s="1"/>
  <c r="U2031"/>
  <c r="T2031"/>
  <c r="V2031" s="1"/>
  <c r="U2032"/>
  <c r="T2032"/>
  <c r="V2032" s="1"/>
  <c r="U2033"/>
  <c r="T2033"/>
  <c r="V2033" s="1"/>
  <c r="U2034"/>
  <c r="T2034"/>
  <c r="V2034" s="1"/>
  <c r="U2035"/>
  <c r="T2035"/>
  <c r="V2035" s="1"/>
  <c r="U2036"/>
  <c r="T2036"/>
  <c r="V2036" s="1"/>
  <c r="U2037"/>
  <c r="T2037"/>
  <c r="V2037" s="1"/>
  <c r="U2038"/>
  <c r="T2038"/>
  <c r="V2038" s="1"/>
  <c r="U2039"/>
  <c r="T2039"/>
  <c r="V2039" s="1"/>
  <c r="U2040"/>
  <c r="T2040"/>
  <c r="V2040" s="1"/>
  <c r="U2041"/>
  <c r="T2041"/>
  <c r="V2041" s="1"/>
  <c r="U2042"/>
  <c r="T2042"/>
  <c r="V2042" s="1"/>
  <c r="U2043"/>
  <c r="T2043"/>
  <c r="V2043" s="1"/>
  <c r="U2044"/>
  <c r="T2044"/>
  <c r="V2044" s="1"/>
  <c r="U2045"/>
  <c r="T2045"/>
  <c r="V2045" s="1"/>
  <c r="U2046"/>
  <c r="T2046"/>
  <c r="V2046" s="1"/>
  <c r="U2047"/>
  <c r="T2047"/>
  <c r="V2047" s="1"/>
  <c r="U2048"/>
  <c r="T2048"/>
  <c r="V2048" s="1"/>
  <c r="U2049"/>
  <c r="T2049"/>
  <c r="V2049" s="1"/>
  <c r="U2050"/>
  <c r="T2050"/>
  <c r="V2050" s="1"/>
  <c r="U2051"/>
  <c r="T2051"/>
  <c r="V2051" s="1"/>
  <c r="U2052"/>
  <c r="T2052"/>
  <c r="V2052" s="1"/>
  <c r="U2053"/>
  <c r="T2053"/>
  <c r="V2053" s="1"/>
  <c r="U2054"/>
  <c r="T2054"/>
  <c r="V2054" s="1"/>
  <c r="U2055"/>
  <c r="T2055"/>
  <c r="V2055" s="1"/>
  <c r="U2056"/>
  <c r="T2056"/>
  <c r="V2056" s="1"/>
  <c r="U2057"/>
  <c r="T2057"/>
  <c r="V2057" s="1"/>
  <c r="U2058"/>
  <c r="T2058"/>
  <c r="V2058" s="1"/>
  <c r="U2059"/>
  <c r="T2059"/>
  <c r="V2059" s="1"/>
  <c r="U2060"/>
  <c r="T2060"/>
  <c r="V2060" s="1"/>
  <c r="U2061"/>
  <c r="T2061"/>
  <c r="V2061" s="1"/>
  <c r="U2062"/>
  <c r="T2062"/>
  <c r="V2062" s="1"/>
  <c r="U2063"/>
  <c r="T2063"/>
  <c r="V2063" s="1"/>
  <c r="U2064"/>
  <c r="T2064"/>
  <c r="V2064" s="1"/>
  <c r="U2065"/>
  <c r="T2065"/>
  <c r="V2065" s="1"/>
  <c r="U2066"/>
  <c r="T2066"/>
  <c r="V2066" s="1"/>
  <c r="U2067"/>
  <c r="T2067"/>
  <c r="V2067" s="1"/>
  <c r="U2068"/>
  <c r="T2068"/>
  <c r="V2068" s="1"/>
  <c r="U2069"/>
  <c r="T2069"/>
  <c r="V2069" s="1"/>
  <c r="U2070"/>
  <c r="T2070"/>
  <c r="V2070" s="1"/>
  <c r="U2071"/>
  <c r="T2071"/>
  <c r="V2071" s="1"/>
  <c r="U2072"/>
  <c r="T2072"/>
  <c r="V2072" s="1"/>
  <c r="U2073"/>
  <c r="T2073"/>
  <c r="V2073" s="1"/>
  <c r="U2074"/>
  <c r="T2074"/>
  <c r="V2074" s="1"/>
  <c r="U2075"/>
  <c r="T2075"/>
  <c r="V2075" s="1"/>
  <c r="U2076"/>
  <c r="T2076"/>
  <c r="V2076" s="1"/>
  <c r="U2077"/>
  <c r="T2077"/>
  <c r="V2077" s="1"/>
  <c r="U2078"/>
  <c r="T2078"/>
  <c r="V2078" s="1"/>
  <c r="U2079"/>
  <c r="T2079"/>
  <c r="V2079" s="1"/>
  <c r="U2080"/>
  <c r="T2080"/>
  <c r="V2080" s="1"/>
  <c r="U2081"/>
  <c r="T2081"/>
  <c r="V2081" s="1"/>
  <c r="U2082"/>
  <c r="T2082"/>
  <c r="V2082" s="1"/>
  <c r="U2083"/>
  <c r="T2083"/>
  <c r="V2083" s="1"/>
  <c r="U2084"/>
  <c r="T2084"/>
  <c r="V2084" s="1"/>
  <c r="U2085"/>
  <c r="T2085"/>
  <c r="V2085" s="1"/>
  <c r="U2086"/>
  <c r="T2086"/>
  <c r="V2086" s="1"/>
  <c r="U2087"/>
  <c r="T2087"/>
  <c r="V2087" s="1"/>
  <c r="U2088"/>
  <c r="T2088"/>
  <c r="V2088" s="1"/>
  <c r="U2089"/>
  <c r="T2089"/>
  <c r="V2089" s="1"/>
  <c r="U2090"/>
  <c r="T2090"/>
  <c r="V2090" s="1"/>
  <c r="U2091"/>
  <c r="T2091"/>
  <c r="V2091" s="1"/>
  <c r="U2092"/>
  <c r="S2096"/>
  <c r="U2096" s="1"/>
  <c r="T2092"/>
  <c r="U2093"/>
  <c r="T2093"/>
  <c r="V2093" s="1"/>
  <c r="U2099"/>
  <c r="T2099"/>
  <c r="V2099" s="1"/>
  <c r="U2101"/>
  <c r="T2101"/>
  <c r="V2101" s="1"/>
  <c r="U2102"/>
  <c r="T2102"/>
  <c r="V2102" s="1"/>
  <c r="U2103"/>
  <c r="T2103"/>
  <c r="V2103" s="1"/>
  <c r="U2104"/>
  <c r="T2104"/>
  <c r="V2104" s="1"/>
  <c r="U2105"/>
  <c r="T2105"/>
  <c r="V2105" s="1"/>
  <c r="U2106"/>
  <c r="T2106"/>
  <c r="V2106" s="1"/>
  <c r="U2107"/>
  <c r="T2107"/>
  <c r="V2107" s="1"/>
  <c r="U2108"/>
  <c r="T2108"/>
  <c r="V2108" s="1"/>
  <c r="U2109"/>
  <c r="T2109"/>
  <c r="V2109" s="1"/>
  <c r="U2110"/>
  <c r="T2110"/>
  <c r="V2110" s="1"/>
  <c r="U2111"/>
  <c r="T2111"/>
  <c r="V2111" s="1"/>
  <c r="U2112"/>
  <c r="T2112"/>
  <c r="V2112" s="1"/>
  <c r="U2113"/>
  <c r="T2113"/>
  <c r="V2113" s="1"/>
  <c r="U2114"/>
  <c r="T2114"/>
  <c r="V2114" s="1"/>
  <c r="U2115"/>
  <c r="T2115"/>
  <c r="V2115" s="1"/>
  <c r="U2116"/>
  <c r="T2116"/>
  <c r="V2116" s="1"/>
  <c r="U2117"/>
  <c r="T2117"/>
  <c r="V2117" s="1"/>
  <c r="U2118"/>
  <c r="T2118"/>
  <c r="V2118" s="1"/>
  <c r="U2119"/>
  <c r="T2119"/>
  <c r="V2119" s="1"/>
  <c r="U2120"/>
  <c r="T2120"/>
  <c r="V2120" s="1"/>
  <c r="U2121"/>
  <c r="T2121"/>
  <c r="V2121" s="1"/>
  <c r="U2122"/>
  <c r="T2122"/>
  <c r="V2122" s="1"/>
  <c r="U2123"/>
  <c r="T2123"/>
  <c r="V2123" s="1"/>
  <c r="U2124"/>
  <c r="T2124"/>
  <c r="V2124" s="1"/>
  <c r="U2125"/>
  <c r="T2125"/>
  <c r="V2125" s="1"/>
  <c r="U2126"/>
  <c r="T2126"/>
  <c r="V2126" s="1"/>
  <c r="T1830"/>
  <c r="T1840"/>
  <c r="Q1998"/>
  <c r="Q2000"/>
  <c r="T2216"/>
  <c r="V2216" s="1"/>
  <c r="U2216"/>
  <c r="T2217"/>
  <c r="V2217" s="1"/>
  <c r="U2217"/>
  <c r="T2218"/>
  <c r="V2218" s="1"/>
  <c r="U2218"/>
  <c r="T2219"/>
  <c r="V2219" s="1"/>
  <c r="U2219"/>
  <c r="T2220"/>
  <c r="V2220" s="1"/>
  <c r="U2220"/>
  <c r="T2221"/>
  <c r="V2221" s="1"/>
  <c r="U2221"/>
  <c r="T2222"/>
  <c r="V2222" s="1"/>
  <c r="U2222"/>
  <c r="T2223"/>
  <c r="V2223" s="1"/>
  <c r="U2223"/>
  <c r="T2224"/>
  <c r="V2224" s="1"/>
  <c r="U2224"/>
  <c r="T2225"/>
  <c r="V2225" s="1"/>
  <c r="U2225"/>
  <c r="T2226"/>
  <c r="V2226" s="1"/>
  <c r="U2226"/>
  <c r="T2227"/>
  <c r="V2227" s="1"/>
  <c r="U2227"/>
  <c r="T2228"/>
  <c r="V2228" s="1"/>
  <c r="U2228"/>
  <c r="T2229"/>
  <c r="V2229" s="1"/>
  <c r="U2229"/>
  <c r="T2230"/>
  <c r="V2230" s="1"/>
  <c r="U2230"/>
  <c r="T2231"/>
  <c r="V2231" s="1"/>
  <c r="U2231"/>
  <c r="T2232"/>
  <c r="V2232" s="1"/>
  <c r="U2232"/>
  <c r="T2233"/>
  <c r="V2233" s="1"/>
  <c r="U2233"/>
  <c r="T2234"/>
  <c r="V2234" s="1"/>
  <c r="U2234"/>
  <c r="T2235"/>
  <c r="V2235" s="1"/>
  <c r="U2235"/>
  <c r="T2236"/>
  <c r="V2236" s="1"/>
  <c r="U2236"/>
  <c r="T2237"/>
  <c r="V2237" s="1"/>
  <c r="U2237"/>
  <c r="T2238"/>
  <c r="V2238" s="1"/>
  <c r="U2238"/>
  <c r="T2239"/>
  <c r="V2239" s="1"/>
  <c r="U2239"/>
  <c r="T2240"/>
  <c r="V2240" s="1"/>
  <c r="U2240"/>
  <c r="T2241"/>
  <c r="V2241" s="1"/>
  <c r="U2241"/>
  <c r="T2242"/>
  <c r="V2242" s="1"/>
  <c r="U2242"/>
  <c r="T2243"/>
  <c r="V2243" s="1"/>
  <c r="U2243"/>
  <c r="T2244"/>
  <c r="V2244" s="1"/>
  <c r="U2244"/>
  <c r="T2245"/>
  <c r="V2245" s="1"/>
  <c r="U2245"/>
  <c r="T2246"/>
  <c r="V2246" s="1"/>
  <c r="U2246"/>
  <c r="T2247"/>
  <c r="V2247" s="1"/>
  <c r="U2247"/>
  <c r="T2248"/>
  <c r="V2248" s="1"/>
  <c r="U2248"/>
  <c r="T2249"/>
  <c r="V2249" s="1"/>
  <c r="U2249"/>
  <c r="T1888"/>
  <c r="V1888" s="1"/>
  <c r="T1889"/>
  <c r="V1889" s="1"/>
  <c r="T1890"/>
  <c r="V1890" s="1"/>
  <c r="T1891"/>
  <c r="V1891" s="1"/>
  <c r="T1892"/>
  <c r="V1892" s="1"/>
  <c r="T1893"/>
  <c r="V1893" s="1"/>
  <c r="T1894"/>
  <c r="V1894" s="1"/>
  <c r="T1895"/>
  <c r="V1895" s="1"/>
  <c r="T1896"/>
  <c r="V1896" s="1"/>
  <c r="T1897"/>
  <c r="V1897" s="1"/>
  <c r="T1898"/>
  <c r="V1898" s="1"/>
  <c r="T1899"/>
  <c r="V1899" s="1"/>
  <c r="T1900"/>
  <c r="V1900" s="1"/>
  <c r="T1901"/>
  <c r="V1901" s="1"/>
  <c r="T1902"/>
  <c r="V1902" s="1"/>
  <c r="T1903"/>
  <c r="V1903" s="1"/>
  <c r="T1904"/>
  <c r="V1904" s="1"/>
  <c r="T1905"/>
  <c r="V1905" s="1"/>
  <c r="T1906"/>
  <c r="V1906" s="1"/>
  <c r="T1907"/>
  <c r="V1907" s="1"/>
  <c r="T1908"/>
  <c r="V1908" s="1"/>
  <c r="T1909"/>
  <c r="V1909" s="1"/>
  <c r="T1910"/>
  <c r="V1910" s="1"/>
  <c r="T1911"/>
  <c r="V1911" s="1"/>
  <c r="T1912"/>
  <c r="V1912" s="1"/>
  <c r="T1913"/>
  <c r="V1913" s="1"/>
  <c r="T1914"/>
  <c r="V1914" s="1"/>
  <c r="T1915"/>
  <c r="V1915" s="1"/>
  <c r="T1916"/>
  <c r="V1916" s="1"/>
  <c r="T1917"/>
  <c r="V1917" s="1"/>
  <c r="T1918"/>
  <c r="V1918" s="1"/>
  <c r="T1919"/>
  <c r="V1919" s="1"/>
  <c r="T1920"/>
  <c r="V1920" s="1"/>
  <c r="T1921"/>
  <c r="V1921" s="1"/>
  <c r="T1922"/>
  <c r="V1922" s="1"/>
  <c r="T1923"/>
  <c r="V1923" s="1"/>
  <c r="T1924"/>
  <c r="V1924" s="1"/>
  <c r="T1925"/>
  <c r="V1925" s="1"/>
  <c r="T1926"/>
  <c r="V1926" s="1"/>
  <c r="T1927"/>
  <c r="V1927" s="1"/>
  <c r="T1928"/>
  <c r="V1928" s="1"/>
  <c r="T1929"/>
  <c r="V1929" s="1"/>
  <c r="T1930"/>
  <c r="V1930" s="1"/>
  <c r="T1931"/>
  <c r="V1931" s="1"/>
  <c r="T1932"/>
  <c r="V1932" s="1"/>
  <c r="T1933"/>
  <c r="V1933" s="1"/>
  <c r="T1934"/>
  <c r="V1934" s="1"/>
  <c r="T1935"/>
  <c r="V1935" s="1"/>
  <c r="T1936"/>
  <c r="V1936" s="1"/>
  <c r="T1937"/>
  <c r="V1937" s="1"/>
  <c r="T1938"/>
  <c r="V1938" s="1"/>
  <c r="T1939"/>
  <c r="V1939" s="1"/>
  <c r="T1940"/>
  <c r="V1940" s="1"/>
  <c r="T1941"/>
  <c r="V1941" s="1"/>
  <c r="T1942"/>
  <c r="V1942" s="1"/>
  <c r="T1943"/>
  <c r="V1943" s="1"/>
  <c r="T1944"/>
  <c r="V1944" s="1"/>
  <c r="T1945"/>
  <c r="V1945" s="1"/>
  <c r="T1946"/>
  <c r="V1946" s="1"/>
  <c r="T1947"/>
  <c r="V1947" s="1"/>
  <c r="T1948"/>
  <c r="V1948" s="1"/>
  <c r="T1949"/>
  <c r="V1949" s="1"/>
  <c r="T1950"/>
  <c r="V1950" s="1"/>
  <c r="T1951"/>
  <c r="V1951" s="1"/>
  <c r="T1952"/>
  <c r="V1952" s="1"/>
  <c r="T1953"/>
  <c r="V1953" s="1"/>
  <c r="T1954"/>
  <c r="V1954" s="1"/>
  <c r="T1955"/>
  <c r="V1955" s="1"/>
  <c r="T1956"/>
  <c r="V1956" s="1"/>
  <c r="T1957"/>
  <c r="V1957" s="1"/>
  <c r="T1958"/>
  <c r="V1958" s="1"/>
  <c r="T1959"/>
  <c r="V1959" s="1"/>
  <c r="T1960"/>
  <c r="V1960" s="1"/>
  <c r="T1961"/>
  <c r="V1961" s="1"/>
  <c r="T1962"/>
  <c r="V1962" s="1"/>
  <c r="T1963"/>
  <c r="V1963" s="1"/>
  <c r="T1964"/>
  <c r="V1964" s="1"/>
  <c r="T1965"/>
  <c r="V1965" s="1"/>
  <c r="T1966"/>
  <c r="V1966" s="1"/>
  <c r="T1967"/>
  <c r="V1967" s="1"/>
  <c r="T1968"/>
  <c r="V1968" s="1"/>
  <c r="T1969"/>
  <c r="V1969" s="1"/>
  <c r="T1970"/>
  <c r="V1970" s="1"/>
  <c r="T1971"/>
  <c r="V1971" s="1"/>
  <c r="T1972"/>
  <c r="V1972" s="1"/>
  <c r="T1973"/>
  <c r="V1973" s="1"/>
  <c r="T1974"/>
  <c r="V1974" s="1"/>
  <c r="T1975"/>
  <c r="V1975" s="1"/>
  <c r="T1976"/>
  <c r="V1976" s="1"/>
  <c r="T1977"/>
  <c r="V1977" s="1"/>
  <c r="T1978"/>
  <c r="V1978" s="1"/>
  <c r="T1979"/>
  <c r="V1979" s="1"/>
  <c r="T1980"/>
  <c r="V1980" s="1"/>
  <c r="T1981"/>
  <c r="V1981" s="1"/>
  <c r="T1982"/>
  <c r="V1982" s="1"/>
  <c r="T1983"/>
  <c r="V1983" s="1"/>
  <c r="T1984"/>
  <c r="V1984" s="1"/>
  <c r="T1985"/>
  <c r="V1985" s="1"/>
  <c r="T1986"/>
  <c r="V1986" s="1"/>
  <c r="T1987"/>
  <c r="V1987" s="1"/>
  <c r="T1988"/>
  <c r="V1988" s="1"/>
  <c r="T1989"/>
  <c r="V1989" s="1"/>
  <c r="T1990"/>
  <c r="V1990" s="1"/>
  <c r="T1991"/>
  <c r="V1991" s="1"/>
  <c r="T1992"/>
  <c r="V1992" s="1"/>
  <c r="T1993"/>
  <c r="V1993" s="1"/>
  <c r="T1994"/>
  <c r="T1995"/>
  <c r="V1995" s="1"/>
  <c r="T1996"/>
  <c r="S1998"/>
  <c r="U1998" s="1"/>
  <c r="S2000"/>
  <c r="U2000" s="1"/>
  <c r="T2003"/>
  <c r="V2003" s="1"/>
  <c r="T2004"/>
  <c r="V2004" s="1"/>
  <c r="T2005"/>
  <c r="V2005" s="1"/>
  <c r="T2006"/>
  <c r="V2006" s="1"/>
  <c r="T2007"/>
  <c r="V2007" s="1"/>
  <c r="T2008"/>
  <c r="V2008" s="1"/>
  <c r="T2009"/>
  <c r="V2009" s="1"/>
  <c r="T2010"/>
  <c r="V2010" s="1"/>
  <c r="T2011"/>
  <c r="V2011" s="1"/>
  <c r="T2012"/>
  <c r="V2012" s="1"/>
  <c r="T2013"/>
  <c r="V2013" s="1"/>
  <c r="T2014"/>
  <c r="V2014" s="1"/>
  <c r="Q2096"/>
  <c r="S2098"/>
  <c r="S2100"/>
  <c r="U2127"/>
  <c r="U2128"/>
  <c r="U2129"/>
  <c r="U2130"/>
  <c r="U2131"/>
  <c r="U2132"/>
  <c r="U2133"/>
  <c r="U2134"/>
  <c r="U2135"/>
  <c r="U2136"/>
  <c r="U2137"/>
  <c r="U2138"/>
  <c r="U2139"/>
  <c r="U2140"/>
  <c r="U2141"/>
  <c r="U2142"/>
  <c r="U2143"/>
  <c r="U2144"/>
  <c r="U2145"/>
  <c r="U2146"/>
  <c r="U2147"/>
  <c r="U2148"/>
  <c r="U2149"/>
  <c r="U2150"/>
  <c r="U2151"/>
  <c r="U2152"/>
  <c r="U2153"/>
  <c r="U2154"/>
  <c r="U2155"/>
  <c r="U2156"/>
  <c r="U2157"/>
  <c r="U2158"/>
  <c r="U2159"/>
  <c r="U2160"/>
  <c r="U2161"/>
  <c r="U2162"/>
  <c r="U2163"/>
  <c r="U2164"/>
  <c r="U2165"/>
  <c r="U2166"/>
  <c r="U2167"/>
  <c r="U2168"/>
  <c r="U2169"/>
  <c r="U2170"/>
  <c r="U2171"/>
  <c r="U2172"/>
  <c r="U2173"/>
  <c r="U2174"/>
  <c r="U2175"/>
  <c r="U2176"/>
  <c r="U2177"/>
  <c r="U2178"/>
  <c r="U2179"/>
  <c r="U2180"/>
  <c r="U2181"/>
  <c r="U2182"/>
  <c r="U2183"/>
  <c r="U2184"/>
  <c r="U2185"/>
  <c r="U2186"/>
  <c r="U2187"/>
  <c r="U2188"/>
  <c r="U2189"/>
  <c r="U2190"/>
  <c r="U2191"/>
  <c r="U2192"/>
  <c r="U2193"/>
  <c r="U2194"/>
  <c r="U2195"/>
  <c r="U2196"/>
  <c r="U2197"/>
  <c r="U2198"/>
  <c r="U2199"/>
  <c r="U2200"/>
  <c r="U2201"/>
  <c r="U2207"/>
  <c r="U2209"/>
  <c r="U2210"/>
  <c r="U2211"/>
  <c r="U2212"/>
  <c r="U2213"/>
  <c r="U2214"/>
  <c r="U2215"/>
  <c r="U2250"/>
  <c r="U2251"/>
  <c r="U2252"/>
  <c r="U2253"/>
  <c r="U2254"/>
  <c r="U2255"/>
  <c r="F2386"/>
  <c r="H2386"/>
  <c r="J2386"/>
  <c r="L2386"/>
  <c r="F2387"/>
  <c r="H2387"/>
  <c r="J2387"/>
  <c r="L2387"/>
  <c r="N2387"/>
  <c r="P2387"/>
  <c r="U2327"/>
  <c r="T2327"/>
  <c r="V2327" s="1"/>
  <c r="U2328"/>
  <c r="T2328"/>
  <c r="V2328" s="1"/>
  <c r="U2329"/>
  <c r="T2329"/>
  <c r="V2329" s="1"/>
  <c r="U2330"/>
  <c r="T2330"/>
  <c r="V2330" s="1"/>
  <c r="U2331"/>
  <c r="T2331"/>
  <c r="V2331" s="1"/>
  <c r="U2332"/>
  <c r="T2332"/>
  <c r="V2332" s="1"/>
  <c r="U2333"/>
  <c r="T2333"/>
  <c r="V2333" s="1"/>
  <c r="U2334"/>
  <c r="T2334"/>
  <c r="V2334" s="1"/>
  <c r="U2335"/>
  <c r="T2335"/>
  <c r="V2335" s="1"/>
  <c r="U2336"/>
  <c r="T2336"/>
  <c r="V2336" s="1"/>
  <c r="U2337"/>
  <c r="T2337"/>
  <c r="V2337" s="1"/>
  <c r="U2338"/>
  <c r="T2338"/>
  <c r="V2338" s="1"/>
  <c r="U2339"/>
  <c r="T2339"/>
  <c r="V2339" s="1"/>
  <c r="U2340"/>
  <c r="T2340"/>
  <c r="V2340" s="1"/>
  <c r="U2341"/>
  <c r="T2341"/>
  <c r="V2341" s="1"/>
  <c r="U2342"/>
  <c r="T2342"/>
  <c r="V2342" s="1"/>
  <c r="U2343"/>
  <c r="T2343"/>
  <c r="V2343" s="1"/>
  <c r="U2344"/>
  <c r="T2344"/>
  <c r="V2344" s="1"/>
  <c r="U2345"/>
  <c r="T2345"/>
  <c r="V2345" s="1"/>
  <c r="T2381"/>
  <c r="V2381" s="1"/>
  <c r="U2381"/>
  <c r="I2386"/>
  <c r="K2386"/>
  <c r="M2386"/>
  <c r="E2387"/>
  <c r="G2387"/>
  <c r="I2387"/>
  <c r="K2387"/>
  <c r="M2387"/>
  <c r="O2387"/>
  <c r="R2387"/>
  <c r="T2256"/>
  <c r="V2256" s="1"/>
  <c r="T2257"/>
  <c r="V2257" s="1"/>
  <c r="T2258"/>
  <c r="V2258" s="1"/>
  <c r="T2259"/>
  <c r="V2259" s="1"/>
  <c r="T2260"/>
  <c r="V2260" s="1"/>
  <c r="T2261"/>
  <c r="V2261" s="1"/>
  <c r="T2267"/>
  <c r="V2267" s="1"/>
  <c r="T2269"/>
  <c r="V2269" s="1"/>
  <c r="T2270"/>
  <c r="V2270" s="1"/>
  <c r="T2271"/>
  <c r="V2271" s="1"/>
  <c r="T2272"/>
  <c r="V2272" s="1"/>
  <c r="T2273"/>
  <c r="V2273" s="1"/>
  <c r="T2274"/>
  <c r="V2274" s="1"/>
  <c r="T2275"/>
  <c r="V2275" s="1"/>
  <c r="T2276"/>
  <c r="V2276" s="1"/>
  <c r="T2277"/>
  <c r="V2277" s="1"/>
  <c r="T2278"/>
  <c r="V2278" s="1"/>
  <c r="T2279"/>
  <c r="V2279" s="1"/>
  <c r="T2280"/>
  <c r="V2280" s="1"/>
  <c r="T2281"/>
  <c r="V2281" s="1"/>
  <c r="T2282"/>
  <c r="V2282" s="1"/>
  <c r="T2283"/>
  <c r="V2283" s="1"/>
  <c r="T2284"/>
  <c r="V2284" s="1"/>
  <c r="T2285"/>
  <c r="V2285" s="1"/>
  <c r="T2286"/>
  <c r="V2286" s="1"/>
  <c r="T2287"/>
  <c r="V2287" s="1"/>
  <c r="T2288"/>
  <c r="V2288" s="1"/>
  <c r="T2289"/>
  <c r="V2289" s="1"/>
  <c r="T2290"/>
  <c r="V2290" s="1"/>
  <c r="T2291"/>
  <c r="V2291" s="1"/>
  <c r="T2292"/>
  <c r="V2292" s="1"/>
  <c r="T2293"/>
  <c r="V2293" s="1"/>
  <c r="T2294"/>
  <c r="V2294" s="1"/>
  <c r="T2295"/>
  <c r="V2295" s="1"/>
  <c r="T2296"/>
  <c r="V2296" s="1"/>
  <c r="T2297"/>
  <c r="V2297" s="1"/>
  <c r="T2298"/>
  <c r="V2298" s="1"/>
  <c r="T2299"/>
  <c r="V2299" s="1"/>
  <c r="T2300"/>
  <c r="V2300" s="1"/>
  <c r="T2301"/>
  <c r="V2301" s="1"/>
  <c r="T2302"/>
  <c r="V2302" s="1"/>
  <c r="T2303"/>
  <c r="V2303" s="1"/>
  <c r="T2304"/>
  <c r="V2304" s="1"/>
  <c r="T2305"/>
  <c r="V2305" s="1"/>
  <c r="T2306"/>
  <c r="V2306" s="1"/>
  <c r="T2307"/>
  <c r="V2307" s="1"/>
  <c r="T2308"/>
  <c r="V2308" s="1"/>
  <c r="T2309"/>
  <c r="V2309" s="1"/>
  <c r="T2310"/>
  <c r="V2310" s="1"/>
  <c r="T2311"/>
  <c r="V2311" s="1"/>
  <c r="T2312"/>
  <c r="V2312" s="1"/>
  <c r="T2313"/>
  <c r="V2313" s="1"/>
  <c r="T2319"/>
  <c r="V2319" s="1"/>
  <c r="T2320"/>
  <c r="T2321"/>
  <c r="V2321" s="1"/>
  <c r="T2322"/>
  <c r="V2322" s="1"/>
  <c r="T2323"/>
  <c r="V2323" s="1"/>
  <c r="T2324"/>
  <c r="V2324" s="1"/>
  <c r="T2325"/>
  <c r="V2325" s="1"/>
  <c r="T2326"/>
  <c r="V2326" s="1"/>
  <c r="U2351"/>
  <c r="U2353"/>
  <c r="U2354"/>
  <c r="U2355"/>
  <c r="U2356"/>
  <c r="U2357"/>
  <c r="U2358"/>
  <c r="U2359"/>
  <c r="U2360"/>
  <c r="U2361"/>
  <c r="U2362"/>
  <c r="U2363"/>
  <c r="U2364"/>
  <c r="U2365"/>
  <c r="U2366"/>
  <c r="U2367"/>
  <c r="U2368"/>
  <c r="U2369"/>
  <c r="U2370"/>
  <c r="U2371"/>
  <c r="U2372"/>
  <c r="U2373"/>
  <c r="U2374"/>
  <c r="U2375"/>
  <c r="U2376"/>
  <c r="U2377"/>
  <c r="U2378"/>
  <c r="U2379"/>
  <c r="U2380"/>
  <c r="G2386"/>
  <c r="U2320"/>
  <c r="W2384"/>
  <c r="H43" i="7"/>
  <c r="F15"/>
  <c r="F57"/>
  <c r="H4"/>
  <c r="C70"/>
  <c r="C66"/>
  <c r="C62"/>
  <c r="F53"/>
  <c r="F48"/>
  <c r="I6" i="8"/>
  <c r="C9" i="1"/>
  <c r="D9"/>
  <c r="F9"/>
  <c r="H9"/>
  <c r="J9"/>
  <c r="N9"/>
  <c r="P11"/>
  <c r="I11" s="1"/>
  <c r="S11"/>
  <c r="P12"/>
  <c r="G12" s="1"/>
  <c r="S12"/>
  <c r="P13"/>
  <c r="G13" s="1"/>
  <c r="S13"/>
  <c r="P14"/>
  <c r="G14" s="1"/>
  <c r="S14"/>
  <c r="P15"/>
  <c r="G15" s="1"/>
  <c r="S15"/>
  <c r="P16"/>
  <c r="G16" s="1"/>
  <c r="S16"/>
  <c r="P17"/>
  <c r="G17" s="1"/>
  <c r="S17"/>
  <c r="P18"/>
  <c r="G18" s="1"/>
  <c r="S18"/>
  <c r="P19"/>
  <c r="G19" s="1"/>
  <c r="S19"/>
  <c r="P20"/>
  <c r="G20" s="1"/>
  <c r="S20"/>
  <c r="P21"/>
  <c r="G21" s="1"/>
  <c r="S21"/>
  <c r="P22"/>
  <c r="G22" s="1"/>
  <c r="S22"/>
  <c r="P23"/>
  <c r="G23" s="1"/>
  <c r="S23"/>
  <c r="P24"/>
  <c r="G24" s="1"/>
  <c r="S24"/>
  <c r="P25"/>
  <c r="G25" s="1"/>
  <c r="S25"/>
  <c r="P26"/>
  <c r="G26" s="1"/>
  <c r="S26"/>
  <c r="P27"/>
  <c r="G27" s="1"/>
  <c r="S27"/>
  <c r="P28"/>
  <c r="G28" s="1"/>
  <c r="S28"/>
  <c r="P29"/>
  <c r="G29" s="1"/>
  <c r="S29"/>
  <c r="P30"/>
  <c r="G30" s="1"/>
  <c r="S30"/>
  <c r="P31"/>
  <c r="G31" s="1"/>
  <c r="S31"/>
  <c r="P32"/>
  <c r="G32" s="1"/>
  <c r="S32"/>
  <c r="P33"/>
  <c r="G33" s="1"/>
  <c r="S33"/>
  <c r="P34"/>
  <c r="G34" s="1"/>
  <c r="S34"/>
  <c r="P35"/>
  <c r="G35" s="1"/>
  <c r="S35"/>
  <c r="P36"/>
  <c r="G36" s="1"/>
  <c r="S36"/>
  <c r="P37"/>
  <c r="G37" s="1"/>
  <c r="S37"/>
  <c r="P38"/>
  <c r="G38" s="1"/>
  <c r="S38"/>
  <c r="P39"/>
  <c r="G39" s="1"/>
  <c r="S39"/>
  <c r="P40"/>
  <c r="G40" s="1"/>
  <c r="S40"/>
  <c r="P41"/>
  <c r="G41" s="1"/>
  <c r="S41"/>
  <c r="P42"/>
  <c r="G42" s="1"/>
  <c r="S42"/>
  <c r="P43"/>
  <c r="G43" s="1"/>
  <c r="S43"/>
  <c r="P44"/>
  <c r="G44" s="1"/>
  <c r="S44"/>
  <c r="P45"/>
  <c r="G45" s="1"/>
  <c r="S45"/>
  <c r="P46"/>
  <c r="G46" s="1"/>
  <c r="S46"/>
  <c r="P47"/>
  <c r="G47" s="1"/>
  <c r="S47"/>
  <c r="P48"/>
  <c r="G48" s="1"/>
  <c r="S48"/>
  <c r="P49"/>
  <c r="G49" s="1"/>
  <c r="S49"/>
  <c r="P50"/>
  <c r="G50" s="1"/>
  <c r="S50"/>
  <c r="P51"/>
  <c r="G51" s="1"/>
  <c r="S51"/>
  <c r="P52"/>
  <c r="G52" s="1"/>
  <c r="S52"/>
  <c r="P53"/>
  <c r="G53" s="1"/>
  <c r="S53"/>
  <c r="P54"/>
  <c r="G54" s="1"/>
  <c r="S54"/>
  <c r="P55"/>
  <c r="G55" s="1"/>
  <c r="S55"/>
  <c r="J8" i="2"/>
  <c r="J9"/>
  <c r="J10"/>
  <c r="E11"/>
  <c r="F11"/>
  <c r="G11"/>
  <c r="H11"/>
  <c r="I11"/>
  <c r="J13"/>
  <c r="E14"/>
  <c r="F14"/>
  <c r="G14"/>
  <c r="H14"/>
  <c r="I14"/>
  <c r="J14"/>
  <c r="D7" i="8"/>
  <c r="G7"/>
  <c r="D8"/>
  <c r="G8"/>
  <c r="D9"/>
  <c r="G9"/>
  <c r="D10"/>
  <c r="G10"/>
  <c r="D11"/>
  <c r="G11"/>
  <c r="D12"/>
  <c r="G12"/>
  <c r="D13"/>
  <c r="G13"/>
  <c r="D14"/>
  <c r="G14"/>
  <c r="D15"/>
  <c r="G15"/>
  <c r="D16"/>
  <c r="G16"/>
  <c r="D17"/>
  <c r="G17"/>
  <c r="D18"/>
  <c r="G18"/>
  <c r="D19"/>
  <c r="G19"/>
  <c r="D20"/>
  <c r="G20"/>
  <c r="D21"/>
  <c r="G21"/>
  <c r="D22"/>
  <c r="G22"/>
  <c r="D23"/>
  <c r="G23"/>
  <c r="D24"/>
  <c r="G24"/>
  <c r="D25"/>
  <c r="G25"/>
  <c r="D26"/>
  <c r="G26"/>
  <c r="D27"/>
  <c r="G27"/>
  <c r="D28"/>
  <c r="G28"/>
  <c r="D29"/>
  <c r="G29"/>
  <c r="D30"/>
  <c r="G30"/>
  <c r="D31"/>
  <c r="G31"/>
  <c r="C34"/>
  <c r="F10" i="7"/>
  <c r="F19"/>
  <c r="C24"/>
  <c r="C28"/>
  <c r="C32"/>
  <c r="D7" i="10"/>
  <c r="D8"/>
  <c r="F8"/>
  <c r="D9"/>
  <c r="F9"/>
  <c r="D10"/>
  <c r="F10"/>
  <c r="D11"/>
  <c r="F11"/>
  <c r="D14"/>
  <c r="F14"/>
  <c r="F46"/>
  <c r="D177"/>
  <c r="D198" s="1"/>
  <c r="D216"/>
  <c r="D217"/>
  <c r="D218"/>
  <c r="D219"/>
  <c r="D220"/>
  <c r="D221"/>
  <c r="D222"/>
  <c r="D223"/>
  <c r="D224"/>
  <c r="D225"/>
  <c r="D226"/>
  <c r="D227"/>
  <c r="D287"/>
  <c r="D288"/>
  <c r="D289"/>
  <c r="D290"/>
  <c r="D291"/>
  <c r="D292"/>
  <c r="D293"/>
  <c r="D294"/>
  <c r="D295"/>
  <c r="D296"/>
  <c r="D299"/>
  <c r="D334" s="1"/>
  <c r="D336"/>
  <c r="D370" s="1"/>
  <c r="D372"/>
  <c r="D483"/>
  <c r="D484"/>
  <c r="D485"/>
  <c r="D486"/>
  <c r="D487"/>
  <c r="D488"/>
  <c r="D549"/>
  <c r="D579"/>
  <c r="D593" s="1"/>
  <c r="T2352" i="12" l="1"/>
  <c r="V2352" s="1"/>
  <c r="D489" i="10"/>
  <c r="D297"/>
  <c r="D228"/>
  <c r="D214"/>
  <c r="S2346" i="12"/>
  <c r="U2346" s="1"/>
  <c r="U2208"/>
  <c r="S2094"/>
  <c r="U2094" s="1"/>
  <c r="U2352"/>
  <c r="U2350"/>
  <c r="S2316"/>
  <c r="U2316" s="1"/>
  <c r="T2268"/>
  <c r="T2316" s="1"/>
  <c r="V2316" s="1"/>
  <c r="T2208"/>
  <c r="T2264" s="1"/>
  <c r="V2264" s="1"/>
  <c r="T1078"/>
  <c r="T1118" s="1"/>
  <c r="V1118" s="1"/>
  <c r="T860"/>
  <c r="T976" s="1"/>
  <c r="V976" s="1"/>
  <c r="S2262"/>
  <c r="U2262" s="1"/>
  <c r="T2350"/>
  <c r="T2382" s="1"/>
  <c r="T2002"/>
  <c r="V2002" s="1"/>
  <c r="T980"/>
  <c r="V980" s="1"/>
  <c r="T806"/>
  <c r="V806" s="1"/>
  <c r="U1840"/>
  <c r="U1838"/>
  <c r="S804"/>
  <c r="U804" s="1"/>
  <c r="T40"/>
  <c r="V40" s="1"/>
  <c r="S1076"/>
  <c r="U1076" s="1"/>
  <c r="S976"/>
  <c r="U976" s="1"/>
  <c r="S854"/>
  <c r="U854" s="1"/>
  <c r="T746"/>
  <c r="V746" s="1"/>
  <c r="Q2387"/>
  <c r="S612"/>
  <c r="U612" s="1"/>
  <c r="T580"/>
  <c r="T612" s="1"/>
  <c r="V612" s="1"/>
  <c r="S576"/>
  <c r="U576" s="1"/>
  <c r="T520"/>
  <c r="T576" s="1"/>
  <c r="V576" s="1"/>
  <c r="T2"/>
  <c r="T34" s="1"/>
  <c r="V34" s="1"/>
  <c r="S856"/>
  <c r="U856" s="1"/>
  <c r="S744"/>
  <c r="U744" s="1"/>
  <c r="W37"/>
  <c r="T2318"/>
  <c r="V2318" s="1"/>
  <c r="S2314"/>
  <c r="U2314" s="1"/>
  <c r="T2266"/>
  <c r="V2266" s="1"/>
  <c r="T2206"/>
  <c r="T2262" s="1"/>
  <c r="V2262" s="1"/>
  <c r="T1838"/>
  <c r="V1838" s="1"/>
  <c r="T808"/>
  <c r="T856" s="1"/>
  <c r="V856" s="1"/>
  <c r="T748"/>
  <c r="V748" s="1"/>
  <c r="T616"/>
  <c r="T744" s="1"/>
  <c r="V744" s="1"/>
  <c r="S610"/>
  <c r="U610" s="1"/>
  <c r="T578"/>
  <c r="T610" s="1"/>
  <c r="V610" s="1"/>
  <c r="S574"/>
  <c r="U574" s="1"/>
  <c r="T518"/>
  <c r="T574" s="1"/>
  <c r="V574" s="1"/>
  <c r="T38"/>
  <c r="T154" s="1"/>
  <c r="V154" s="1"/>
  <c r="T13"/>
  <c r="V13" s="1"/>
  <c r="D34" i="8"/>
  <c r="H16" i="2"/>
  <c r="D15" i="10"/>
  <c r="F16" i="2"/>
  <c r="Q53" i="1"/>
  <c r="O53"/>
  <c r="Q45"/>
  <c r="O45"/>
  <c r="Q37"/>
  <c r="O37"/>
  <c r="Q31"/>
  <c r="O31"/>
  <c r="Q23"/>
  <c r="O23"/>
  <c r="Q15"/>
  <c r="O15"/>
  <c r="T1836" i="12"/>
  <c r="V1836" s="1"/>
  <c r="T33"/>
  <c r="V33" s="1"/>
  <c r="T29"/>
  <c r="V29" s="1"/>
  <c r="T17"/>
  <c r="V17" s="1"/>
  <c r="S9" i="1"/>
  <c r="T25" i="12"/>
  <c r="V25" s="1"/>
  <c r="T21"/>
  <c r="V21" s="1"/>
  <c r="T9"/>
  <c r="V9" s="1"/>
  <c r="T2348"/>
  <c r="V2348" s="1"/>
  <c r="V2320"/>
  <c r="S2202"/>
  <c r="U2202" s="1"/>
  <c r="U2098"/>
  <c r="T2098"/>
  <c r="T2000"/>
  <c r="V2000" s="1"/>
  <c r="V1996"/>
  <c r="T1998"/>
  <c r="V1998" s="1"/>
  <c r="V1994"/>
  <c r="T2096"/>
  <c r="V2096" s="1"/>
  <c r="V2092"/>
  <c r="T1264"/>
  <c r="V1264" s="1"/>
  <c r="V1260"/>
  <c r="T1262"/>
  <c r="V1262" s="1"/>
  <c r="V1258"/>
  <c r="T1518"/>
  <c r="V1518" s="1"/>
  <c r="V1514"/>
  <c r="T1402"/>
  <c r="V1402" s="1"/>
  <c r="V1398"/>
  <c r="V360"/>
  <c r="V358"/>
  <c r="T356"/>
  <c r="V356" s="1"/>
  <c r="U356"/>
  <c r="T35"/>
  <c r="V35" s="1"/>
  <c r="V3"/>
  <c r="J11" i="2"/>
  <c r="J16" s="1"/>
  <c r="I53" i="1"/>
  <c r="Q49"/>
  <c r="O49"/>
  <c r="I45"/>
  <c r="Q41"/>
  <c r="O41"/>
  <c r="I37"/>
  <c r="Q33"/>
  <c r="I31"/>
  <c r="Q27"/>
  <c r="O27"/>
  <c r="I23"/>
  <c r="Q19"/>
  <c r="O19"/>
  <c r="I15"/>
  <c r="Q11"/>
  <c r="O11"/>
  <c r="S2204" i="12"/>
  <c r="U2100"/>
  <c r="T2100"/>
  <c r="V1840"/>
  <c r="T1864"/>
  <c r="V1864" s="1"/>
  <c r="V1830"/>
  <c r="T1834"/>
  <c r="V1834" s="1"/>
  <c r="V1648"/>
  <c r="T1652"/>
  <c r="V1652" s="1"/>
  <c r="V1646"/>
  <c r="T1650"/>
  <c r="V1650" s="1"/>
  <c r="T1520"/>
  <c r="V1520" s="1"/>
  <c r="V1516"/>
  <c r="T1404"/>
  <c r="V1404" s="1"/>
  <c r="V1400"/>
  <c r="T1120"/>
  <c r="V1120" s="1"/>
  <c r="V1080"/>
  <c r="T1074"/>
  <c r="V1074" s="1"/>
  <c r="V1070"/>
  <c r="T974"/>
  <c r="V974" s="1"/>
  <c r="V970"/>
  <c r="T742"/>
  <c r="V742" s="1"/>
  <c r="V738"/>
  <c r="T516"/>
  <c r="V516" s="1"/>
  <c r="V512"/>
  <c r="T514"/>
  <c r="V514" s="1"/>
  <c r="V510"/>
  <c r="T354"/>
  <c r="V354" s="1"/>
  <c r="U354"/>
  <c r="V4"/>
  <c r="T36"/>
  <c r="V36" s="1"/>
  <c r="Q37"/>
  <c r="S5"/>
  <c r="T157"/>
  <c r="V157" s="1"/>
  <c r="V41"/>
  <c r="I49" i="1"/>
  <c r="I41"/>
  <c r="I27"/>
  <c r="I19"/>
  <c r="S364" i="12"/>
  <c r="U364" s="1"/>
  <c r="T155"/>
  <c r="V155" s="1"/>
  <c r="B10" i="9"/>
  <c r="Q55" i="1"/>
  <c r="O55"/>
  <c r="I55"/>
  <c r="L53"/>
  <c r="M53" s="1"/>
  <c r="E53"/>
  <c r="Q51"/>
  <c r="O51"/>
  <c r="I51"/>
  <c r="L49"/>
  <c r="M49" s="1"/>
  <c r="E49"/>
  <c r="Q47"/>
  <c r="O47"/>
  <c r="I47"/>
  <c r="L45"/>
  <c r="M45" s="1"/>
  <c r="E45"/>
  <c r="Q43"/>
  <c r="O43"/>
  <c r="I43"/>
  <c r="L41"/>
  <c r="M41" s="1"/>
  <c r="E41"/>
  <c r="Q39"/>
  <c r="O39"/>
  <c r="I39"/>
  <c r="L37"/>
  <c r="M37" s="1"/>
  <c r="E37"/>
  <c r="Q35"/>
  <c r="O35"/>
  <c r="I35"/>
  <c r="L33"/>
  <c r="M33" s="1"/>
  <c r="E33"/>
  <c r="L29"/>
  <c r="M29" s="1"/>
  <c r="E29"/>
  <c r="L25"/>
  <c r="M25" s="1"/>
  <c r="E25"/>
  <c r="L21"/>
  <c r="M21" s="1"/>
  <c r="E21"/>
  <c r="L17"/>
  <c r="M17" s="1"/>
  <c r="E17"/>
  <c r="L13"/>
  <c r="M13" s="1"/>
  <c r="E13"/>
  <c r="I16" i="2"/>
  <c r="G16"/>
  <c r="E16"/>
  <c r="L55" i="1"/>
  <c r="M55" s="1"/>
  <c r="E55"/>
  <c r="L51"/>
  <c r="M51" s="1"/>
  <c r="E51"/>
  <c r="L47"/>
  <c r="M47" s="1"/>
  <c r="E47"/>
  <c r="L43"/>
  <c r="M43" s="1"/>
  <c r="E43"/>
  <c r="L39"/>
  <c r="M39" s="1"/>
  <c r="E39"/>
  <c r="L35"/>
  <c r="M35" s="1"/>
  <c r="E35"/>
  <c r="O33"/>
  <c r="I33"/>
  <c r="L31"/>
  <c r="M31" s="1"/>
  <c r="E31"/>
  <c r="Q29"/>
  <c r="O29"/>
  <c r="I29"/>
  <c r="L27"/>
  <c r="M27" s="1"/>
  <c r="E27"/>
  <c r="Q25"/>
  <c r="O25"/>
  <c r="I25"/>
  <c r="L23"/>
  <c r="M23" s="1"/>
  <c r="E23"/>
  <c r="Q21"/>
  <c r="O21"/>
  <c r="I21"/>
  <c r="L19"/>
  <c r="M19" s="1"/>
  <c r="E19"/>
  <c r="Q17"/>
  <c r="O17"/>
  <c r="I17"/>
  <c r="L15"/>
  <c r="M15" s="1"/>
  <c r="E15"/>
  <c r="Q13"/>
  <c r="O13"/>
  <c r="I13"/>
  <c r="P9"/>
  <c r="K9" s="1"/>
  <c r="L11"/>
  <c r="M11" s="1"/>
  <c r="E11"/>
  <c r="F15" i="10"/>
  <c r="D46"/>
  <c r="H70" i="7"/>
  <c r="H32"/>
  <c r="F32" i="8"/>
  <c r="G32" s="1"/>
  <c r="K55" i="1"/>
  <c r="Q54"/>
  <c r="O54"/>
  <c r="L54"/>
  <c r="M54" s="1"/>
  <c r="I54"/>
  <c r="E54"/>
  <c r="K53"/>
  <c r="Q52"/>
  <c r="O52"/>
  <c r="L52"/>
  <c r="M52" s="1"/>
  <c r="I52"/>
  <c r="E52"/>
  <c r="K51"/>
  <c r="Q50"/>
  <c r="O50"/>
  <c r="L50"/>
  <c r="M50" s="1"/>
  <c r="I50"/>
  <c r="E50"/>
  <c r="K49"/>
  <c r="Q48"/>
  <c r="O48"/>
  <c r="L48"/>
  <c r="M48" s="1"/>
  <c r="I48"/>
  <c r="E48"/>
  <c r="K47"/>
  <c r="Q46"/>
  <c r="O46"/>
  <c r="L46"/>
  <c r="M46" s="1"/>
  <c r="I46"/>
  <c r="E46"/>
  <c r="K45"/>
  <c r="Q44"/>
  <c r="O44"/>
  <c r="L44"/>
  <c r="M44" s="1"/>
  <c r="I44"/>
  <c r="E44"/>
  <c r="K43"/>
  <c r="Q42"/>
  <c r="O42"/>
  <c r="L42"/>
  <c r="M42" s="1"/>
  <c r="I42"/>
  <c r="E42"/>
  <c r="K41"/>
  <c r="Q40"/>
  <c r="O40"/>
  <c r="L40"/>
  <c r="M40" s="1"/>
  <c r="I40"/>
  <c r="E40"/>
  <c r="K39"/>
  <c r="Q38"/>
  <c r="O38"/>
  <c r="L38"/>
  <c r="M38" s="1"/>
  <c r="I38"/>
  <c r="E38"/>
  <c r="K37"/>
  <c r="Q36"/>
  <c r="O36"/>
  <c r="L36"/>
  <c r="M36" s="1"/>
  <c r="I36"/>
  <c r="E36"/>
  <c r="K35"/>
  <c r="Q34"/>
  <c r="O34"/>
  <c r="L34"/>
  <c r="M34" s="1"/>
  <c r="I34"/>
  <c r="E34"/>
  <c r="K33"/>
  <c r="Q32"/>
  <c r="O32"/>
  <c r="L32"/>
  <c r="M32" s="1"/>
  <c r="I32"/>
  <c r="E32"/>
  <c r="K31"/>
  <c r="Q30"/>
  <c r="O30"/>
  <c r="L30"/>
  <c r="M30" s="1"/>
  <c r="I30"/>
  <c r="E30"/>
  <c r="K29"/>
  <c r="Q28"/>
  <c r="O28"/>
  <c r="L28"/>
  <c r="M28" s="1"/>
  <c r="I28"/>
  <c r="E28"/>
  <c r="K27"/>
  <c r="Q26"/>
  <c r="O26"/>
  <c r="L26"/>
  <c r="M26" s="1"/>
  <c r="I26"/>
  <c r="E26"/>
  <c r="K25"/>
  <c r="Q24"/>
  <c r="O24"/>
  <c r="L24"/>
  <c r="M24" s="1"/>
  <c r="I24"/>
  <c r="E24"/>
  <c r="K23"/>
  <c r="Q22"/>
  <c r="O22"/>
  <c r="L22"/>
  <c r="M22" s="1"/>
  <c r="I22"/>
  <c r="E22"/>
  <c r="K21"/>
  <c r="Q20"/>
  <c r="O20"/>
  <c r="L20"/>
  <c r="M20" s="1"/>
  <c r="I20"/>
  <c r="E20"/>
  <c r="K19"/>
  <c r="Q18"/>
  <c r="O18"/>
  <c r="L18"/>
  <c r="M18" s="1"/>
  <c r="I18"/>
  <c r="E18"/>
  <c r="K17"/>
  <c r="Q16"/>
  <c r="O16"/>
  <c r="L16"/>
  <c r="M16" s="1"/>
  <c r="I16"/>
  <c r="E16"/>
  <c r="K15"/>
  <c r="Q14"/>
  <c r="O14"/>
  <c r="L14"/>
  <c r="M14" s="1"/>
  <c r="I14"/>
  <c r="E14"/>
  <c r="K13"/>
  <c r="Q12"/>
  <c r="O12"/>
  <c r="L12"/>
  <c r="M12" s="1"/>
  <c r="I12"/>
  <c r="E12"/>
  <c r="K11"/>
  <c r="G11"/>
  <c r="K54"/>
  <c r="K52"/>
  <c r="K50"/>
  <c r="K48"/>
  <c r="K46"/>
  <c r="K44"/>
  <c r="K42"/>
  <c r="K40"/>
  <c r="K38"/>
  <c r="K36"/>
  <c r="K34"/>
  <c r="K32"/>
  <c r="K30"/>
  <c r="K28"/>
  <c r="K26"/>
  <c r="K24"/>
  <c r="K22"/>
  <c r="K20"/>
  <c r="K18"/>
  <c r="K16"/>
  <c r="K14"/>
  <c r="K12"/>
  <c r="T2384" i="12" l="1"/>
  <c r="T2346"/>
  <c r="V2346" s="1"/>
  <c r="V1078"/>
  <c r="V2268"/>
  <c r="V2350"/>
  <c r="V2206"/>
  <c r="T1076"/>
  <c r="V1076" s="1"/>
  <c r="V2208"/>
  <c r="V860"/>
  <c r="F627" i="10"/>
  <c r="F629" s="1"/>
  <c r="D627"/>
  <c r="D629" s="1"/>
  <c r="F632" s="1"/>
  <c r="T854" i="12"/>
  <c r="V854" s="1"/>
  <c r="T2094"/>
  <c r="V2094" s="1"/>
  <c r="T802"/>
  <c r="V802" s="1"/>
  <c r="T156"/>
  <c r="V156" s="1"/>
  <c r="V520"/>
  <c r="V580"/>
  <c r="V518"/>
  <c r="V578"/>
  <c r="V616"/>
  <c r="V808"/>
  <c r="T37" i="1"/>
  <c r="T45"/>
  <c r="T53"/>
  <c r="V2" i="12"/>
  <c r="T804"/>
  <c r="V804" s="1"/>
  <c r="T1862"/>
  <c r="V1862" s="1"/>
  <c r="V38"/>
  <c r="T2314"/>
  <c r="V2314" s="1"/>
  <c r="T19" i="1"/>
  <c r="T27"/>
  <c r="S2386" i="12"/>
  <c r="U2386" s="1"/>
  <c r="Q9" i="1"/>
  <c r="T13"/>
  <c r="T15"/>
  <c r="T17"/>
  <c r="T21"/>
  <c r="T23"/>
  <c r="T25"/>
  <c r="T29"/>
  <c r="T31"/>
  <c r="T33"/>
  <c r="T35"/>
  <c r="T39"/>
  <c r="T41"/>
  <c r="T43"/>
  <c r="T47"/>
  <c r="T49"/>
  <c r="T51"/>
  <c r="T55"/>
  <c r="I9"/>
  <c r="E9"/>
  <c r="V2382" i="12"/>
  <c r="T2202"/>
  <c r="V2202" s="1"/>
  <c r="V2098"/>
  <c r="S37"/>
  <c r="U37" s="1"/>
  <c r="U5"/>
  <c r="T5"/>
  <c r="T2204"/>
  <c r="V2204" s="1"/>
  <c r="V2100"/>
  <c r="U2204"/>
  <c r="S2387"/>
  <c r="U2387" s="1"/>
  <c r="V2384"/>
  <c r="O9" i="1"/>
  <c r="G9"/>
  <c r="T362" i="12"/>
  <c r="V362" s="1"/>
  <c r="T364"/>
  <c r="V364" s="1"/>
  <c r="H72" i="7"/>
  <c r="T12" i="1"/>
  <c r="T16"/>
  <c r="T20"/>
  <c r="T24"/>
  <c r="T28"/>
  <c r="T32"/>
  <c r="T36"/>
  <c r="T40"/>
  <c r="T44"/>
  <c r="T48"/>
  <c r="T52"/>
  <c r="T11"/>
  <c r="L9"/>
  <c r="M9" s="1"/>
  <c r="T14"/>
  <c r="T18"/>
  <c r="T22"/>
  <c r="T26"/>
  <c r="T30"/>
  <c r="T34"/>
  <c r="T38"/>
  <c r="T42"/>
  <c r="T46"/>
  <c r="T50"/>
  <c r="T54"/>
  <c r="F634" i="10" l="1"/>
  <c r="T9" i="1"/>
  <c r="T37" i="12"/>
  <c r="V37" s="1"/>
  <c r="V5"/>
  <c r="T2386"/>
  <c r="V2386" s="1"/>
  <c r="T2387"/>
  <c r="V2387" s="1"/>
</calcChain>
</file>

<file path=xl/sharedStrings.xml><?xml version="1.0" encoding="utf-8"?>
<sst xmlns="http://schemas.openxmlformats.org/spreadsheetml/2006/main" count="4082" uniqueCount="858">
  <si>
    <t>Total XXI</t>
  </si>
  <si>
    <t>Total XXII</t>
  </si>
  <si>
    <t>Total XXIII</t>
  </si>
  <si>
    <t>Total XXIV</t>
  </si>
  <si>
    <t>Total general</t>
  </si>
  <si>
    <t>IMPORTE</t>
    <phoneticPr fontId="9" type="noConversion"/>
  </si>
  <si>
    <t>Total X</t>
  </si>
  <si>
    <t>Total XI</t>
  </si>
  <si>
    <t>Total XII</t>
  </si>
  <si>
    <t>Total XIII</t>
  </si>
  <si>
    <t>Total XIV</t>
  </si>
  <si>
    <t>Total XV</t>
  </si>
  <si>
    <t>Total XVI</t>
  </si>
  <si>
    <t>Total XVII</t>
  </si>
  <si>
    <t>Total XVIII</t>
  </si>
  <si>
    <t>Total XIX</t>
  </si>
  <si>
    <t>Total XX</t>
  </si>
  <si>
    <t>REPRESENTANTES DE PARTIDO ANTE M.D.C.</t>
  </si>
  <si>
    <t>REPRESENTANTES DE PARTIDO ANTE CONSEJOS DISTRITALES</t>
  </si>
  <si>
    <t>REPRESENTANTES DE PARTIDO ANTE CONSEJOS MUNICIPALES</t>
  </si>
  <si>
    <t>COORDINADORES REGIONALES</t>
  </si>
  <si>
    <t>COORDINADORES DISTRITALES</t>
  </si>
  <si>
    <t>COORDINADORES MUNICIPALES</t>
  </si>
  <si>
    <t>TOTAL DE CASILLAS</t>
    <phoneticPr fontId="9" type="noConversion"/>
  </si>
  <si>
    <t>CASILLAS URBANAS</t>
    <phoneticPr fontId="9" type="noConversion"/>
  </si>
  <si>
    <t>NO. REP. GRALES.</t>
    <phoneticPr fontId="9" type="noConversion"/>
  </si>
  <si>
    <t>COMITE DIRECTIVO ESTATAL</t>
  </si>
  <si>
    <t>REP. DE CASILLA</t>
  </si>
  <si>
    <t>REP. GENERALES</t>
  </si>
  <si>
    <t>CANTIDAD EN LOS SOBRES</t>
  </si>
  <si>
    <t>Total I</t>
  </si>
  <si>
    <t>Total II</t>
  </si>
  <si>
    <t>Total III</t>
  </si>
  <si>
    <t>Total IV</t>
  </si>
  <si>
    <t>Total V</t>
  </si>
  <si>
    <t>Total VI</t>
  </si>
  <si>
    <t>Total VII</t>
  </si>
  <si>
    <t>Total VIII</t>
  </si>
  <si>
    <t>Total IX</t>
  </si>
  <si>
    <t>XXV</t>
  </si>
  <si>
    <t>XXIV</t>
  </si>
  <si>
    <t>XXIII</t>
  </si>
  <si>
    <t>XXII</t>
  </si>
  <si>
    <t>XX</t>
  </si>
  <si>
    <t>XIX</t>
  </si>
  <si>
    <t>XVIII</t>
  </si>
  <si>
    <t>XVII</t>
  </si>
  <si>
    <t>XVI</t>
  </si>
  <si>
    <t>XV</t>
  </si>
  <si>
    <t>XIV</t>
  </si>
  <si>
    <t>XIII</t>
  </si>
  <si>
    <t>XII</t>
  </si>
  <si>
    <t>XI</t>
  </si>
  <si>
    <t>X</t>
  </si>
  <si>
    <t>IX</t>
  </si>
  <si>
    <t>VIII</t>
  </si>
  <si>
    <t>VII</t>
  </si>
  <si>
    <t>VI</t>
  </si>
  <si>
    <t>V</t>
  </si>
  <si>
    <t>IV</t>
  </si>
  <si>
    <t>III</t>
  </si>
  <si>
    <t>II</t>
  </si>
  <si>
    <t>I</t>
  </si>
  <si>
    <t>PVEM</t>
  </si>
  <si>
    <t>PT</t>
  </si>
  <si>
    <t>PRD</t>
  </si>
  <si>
    <t>PRI</t>
  </si>
  <si>
    <t>REPRESENTANTES GENERALES</t>
  </si>
  <si>
    <t>TOTAL DE</t>
  </si>
  <si>
    <t>CASILLAS</t>
  </si>
  <si>
    <t>APOYO INDIVIDUAL</t>
  </si>
  <si>
    <t>TOTAL EN</t>
  </si>
  <si>
    <t>URBANAS</t>
  </si>
  <si>
    <t>REP. GRALES.</t>
  </si>
  <si>
    <t>RURALES</t>
  </si>
  <si>
    <t>DIA DE LA JORNADA ELECTORAL</t>
  </si>
  <si>
    <t>EFECTIVO</t>
  </si>
  <si>
    <t>REPRESENTANTES DE PARTIDO ANTE MESAS DIRECTIVAS DE CASILLA</t>
  </si>
  <si>
    <t>REPRESENTANTES</t>
  </si>
  <si>
    <t>PROPIETARIOS</t>
  </si>
  <si>
    <t>SUPLENTES</t>
  </si>
  <si>
    <t>REPRESENTANTES DE PARTIDO ANTE CONSEJOS DISTRITALES Y MUNCIIPALES</t>
  </si>
  <si>
    <t>DISTRITOS</t>
  </si>
  <si>
    <t>MUNICIPIOS</t>
  </si>
  <si>
    <t>COORDINADORES REGIONALES, DISTRITALES Y MUNICIPALES</t>
  </si>
  <si>
    <t>COORDINADORES</t>
  </si>
  <si>
    <t>APOYO</t>
  </si>
  <si>
    <t>REGIONALES</t>
  </si>
  <si>
    <t>INDOVIDUAL</t>
  </si>
  <si>
    <t>DISTRITALES</t>
  </si>
  <si>
    <t>MUNICIPALES</t>
  </si>
  <si>
    <t>PERSONAS A</t>
  </si>
  <si>
    <t>IMPORTE</t>
  </si>
  <si>
    <t>MOVILIZAR</t>
  </si>
  <si>
    <t>CARGO</t>
  </si>
  <si>
    <t>TOTAL</t>
  </si>
  <si>
    <t>Casillas anuladas por el Tribunal Electoral del Estado de México (TEEM)</t>
  </si>
  <si>
    <t>Subtotal del distrito</t>
  </si>
  <si>
    <t>Total de votación anulada</t>
  </si>
  <si>
    <t xml:space="preserve">    1 - Juicio de inconformidad JI/07/2005</t>
  </si>
  <si>
    <t xml:space="preserve">    2 - Juicio de inconformidad JI/11/2005</t>
  </si>
  <si>
    <t>Notas:</t>
  </si>
  <si>
    <r>
      <t xml:space="preserve">XXI </t>
    </r>
    <r>
      <rPr>
        <b/>
        <vertAlign val="superscript"/>
        <sz val="10"/>
        <rFont val="Arial"/>
        <family val="2"/>
      </rPr>
      <t>1</t>
    </r>
  </si>
  <si>
    <r>
      <t xml:space="preserve">XXXVIII </t>
    </r>
    <r>
      <rPr>
        <b/>
        <vertAlign val="superscript"/>
        <sz val="10"/>
        <rFont val="Arial"/>
        <family val="2"/>
      </rPr>
      <t>2</t>
    </r>
  </si>
  <si>
    <t>XXI</t>
  </si>
  <si>
    <t>XXXVIII</t>
  </si>
  <si>
    <t>INSTITUTO ELECTORAL DEL ESTADO DE MÉXICO</t>
  </si>
  <si>
    <t>DIRECCIÓN GENERAL</t>
  </si>
  <si>
    <t>Resultados del Cómputo Distrital de la elección de Gobernador 2005</t>
  </si>
  <si>
    <t>DISTRITO</t>
  </si>
  <si>
    <t>Lista</t>
  </si>
  <si>
    <t>PAN - Convergencia</t>
  </si>
  <si>
    <t>Alianza por México</t>
  </si>
  <si>
    <t>Unidos para Ganar</t>
  </si>
  <si>
    <t>Candidatos No Registrados</t>
  </si>
  <si>
    <t>Votos Válidos</t>
  </si>
  <si>
    <t>Votos Nulos</t>
  </si>
  <si>
    <t>Votación</t>
  </si>
  <si>
    <t>Participación</t>
  </si>
  <si>
    <t>Porcentaje</t>
  </si>
  <si>
    <t>No.</t>
  </si>
  <si>
    <t>Nominal</t>
  </si>
  <si>
    <t>Votos</t>
  </si>
  <si>
    <t>Total</t>
  </si>
  <si>
    <t>ciudadana</t>
  </si>
  <si>
    <t>ganadora</t>
  </si>
  <si>
    <t>ganador</t>
  </si>
  <si>
    <t>I - TOLUCA (PARTE)</t>
  </si>
  <si>
    <t>II - TOLUCA (PARTE)</t>
  </si>
  <si>
    <t>III - TEMOAYA</t>
  </si>
  <si>
    <t>IV - LERMA</t>
  </si>
  <si>
    <t>V - TENANGO DEL VALLE</t>
  </si>
  <si>
    <t>VI - TIANGUISTENCO</t>
  </si>
  <si>
    <t>VII - TENANCINGO</t>
  </si>
  <si>
    <t>VIII - SULTEPEC</t>
  </si>
  <si>
    <t>IX - TEJUPILCO</t>
  </si>
  <si>
    <t>X - VALLE DE BRAVO</t>
  </si>
  <si>
    <t>XI - SANTO TOMAS</t>
  </si>
  <si>
    <t>XII - EL ORO</t>
  </si>
  <si>
    <t>XIII - ATLACOMULCO</t>
  </si>
  <si>
    <t>XIV - JILOTEPEC</t>
  </si>
  <si>
    <t>XV - IXTLAHUACA</t>
  </si>
  <si>
    <t>XVI - ATIZAPAN</t>
  </si>
  <si>
    <t>XVII - HUIXQUILUCAN</t>
  </si>
  <si>
    <t>XVIII - TLALNEPANTLA</t>
  </si>
  <si>
    <t>XIX - CUAUTITLAN</t>
  </si>
  <si>
    <t>XX - ZUMPANGO</t>
  </si>
  <si>
    <t>XXI - ECATEPEC</t>
  </si>
  <si>
    <t>XXII - ECATEPEC</t>
  </si>
  <si>
    <t>XXIII - TEXCOCO</t>
  </si>
  <si>
    <t>XXIV - NEZAHUALCOYOTL</t>
  </si>
  <si>
    <t>XXV - NEZAHUALCOYOTL</t>
  </si>
  <si>
    <t>XXVI - NEZAHUALCOYOTL</t>
  </si>
  <si>
    <t>XXVII - CHALCO</t>
  </si>
  <si>
    <t>XXVIII - AMECAMECA</t>
  </si>
  <si>
    <t>XXIX - NAUCALPAN</t>
  </si>
  <si>
    <t>XXX - NAUCALPAN</t>
  </si>
  <si>
    <t>XXXI - LA PAZ</t>
  </si>
  <si>
    <t>XXXII - NEZAHUALCOYOTL</t>
  </si>
  <si>
    <t>XXXIII - ECATEPEC</t>
  </si>
  <si>
    <t>XXXIV - IXTAPAN DE LA SAL</t>
  </si>
  <si>
    <t>XXXV - METEPEC</t>
  </si>
  <si>
    <t>XXXVI - VILLA DEL CARBON</t>
  </si>
  <si>
    <t>XXXVII - TLALNEPANTLA</t>
  </si>
  <si>
    <t>XXXVIII - COACALCO</t>
  </si>
  <si>
    <t>XXXIX - OTUMBA</t>
  </si>
  <si>
    <t>XL - IXTAPALUCA</t>
  </si>
  <si>
    <t>XLI - NEZAHUALCOYOTL</t>
  </si>
  <si>
    <t>XLII - ECATEPEC</t>
  </si>
  <si>
    <t>XLIII - CUAUTITLAN IZCALLI</t>
  </si>
  <si>
    <t>XLIV - NICOLAS ROMERO</t>
  </si>
  <si>
    <t>XLV - ZINACANTEPEC</t>
  </si>
  <si>
    <t>ESTATAL</t>
  </si>
  <si>
    <t>Nota: El porcentaje de cada coalición está determinado con respecto a la Votación total.</t>
  </si>
  <si>
    <t>MUNICIPIO</t>
  </si>
  <si>
    <t>SECCIÓN</t>
  </si>
  <si>
    <t>TIPO DE</t>
  </si>
  <si>
    <t>PAN</t>
  </si>
  <si>
    <t>ALIANZA por MEXICO</t>
  </si>
  <si>
    <t>UNIDOS para GANAR</t>
  </si>
  <si>
    <t>VOTOS</t>
  </si>
  <si>
    <t>CANDIDATOS</t>
  </si>
  <si>
    <t>ANULADA POR</t>
  </si>
  <si>
    <t>CASILLA</t>
  </si>
  <si>
    <t>CONVERGENCIA</t>
  </si>
  <si>
    <t>(PRI - PVEM)</t>
  </si>
  <si>
    <t>(PRD - PT)</t>
  </si>
  <si>
    <t>NULOS</t>
  </si>
  <si>
    <t>NO REGISTRADOS</t>
  </si>
  <si>
    <t xml:space="preserve"> EL TRIBUNAL</t>
  </si>
  <si>
    <t>C1</t>
  </si>
  <si>
    <t>C2</t>
  </si>
  <si>
    <t>C12</t>
  </si>
  <si>
    <t>Proceso electoral 2005 para elegir Gobernador</t>
  </si>
  <si>
    <t>CIFRAS PROYECTADAS SEGÚN LA ELECCION DEL 2010</t>
  </si>
  <si>
    <t>$21 PESOS POR PERSONA</t>
  </si>
  <si>
    <t>EL ESTIMADO DE MONTO POR PERSONA ES DE $21 PESOS POR VOTANTE</t>
  </si>
  <si>
    <t>OAXACA DE JUAREZ (ZONA SUR)</t>
  </si>
  <si>
    <t>VILLA DE ETLA</t>
  </si>
  <si>
    <t>IXTLAN DE JUAREZ</t>
  </si>
  <si>
    <t>TLACOLULA DE MATAMOROS</t>
  </si>
  <si>
    <t>CIUDAD IXTEPEC</t>
  </si>
  <si>
    <t>SANTO DOMINGO TEHUANTEPEC</t>
  </si>
  <si>
    <t>MIAHUATLAN DE PORFIRIO DIAZ</t>
  </si>
  <si>
    <t>SAN PEDRO POCHUTLA</t>
  </si>
  <si>
    <t>SAN PEDRO MIXTEPEC</t>
  </si>
  <si>
    <t>HEROICA CIUDAD DE EJUTLA DE CRESPO</t>
  </si>
  <si>
    <t>SANTIAGO PINOTEPA NACIONAL</t>
  </si>
  <si>
    <t>PUTLA VILLA DE GUERRERO</t>
  </si>
  <si>
    <t>HEROICA CIUDAD DE TLAXIACO</t>
  </si>
  <si>
    <t>SAN PEDRO Y SAN PABLO TEPOSCOLULA</t>
  </si>
  <si>
    <t>HEROICA CIUDAD DE HUAJUAPAN DE LEON</t>
  </si>
  <si>
    <t>ASUNCION NOCHIXTLAN</t>
  </si>
  <si>
    <t>TEOTITLAN DE FLORES MAGON</t>
  </si>
  <si>
    <t>SAN JUAN BAUTISTA TUXTEPEC</t>
  </si>
  <si>
    <t>OCOTLAN DE MORELOS</t>
  </si>
  <si>
    <t>SAN PEDRO Y SAN PABLO AYUTLA</t>
  </si>
  <si>
    <t>SANTIAGO JUXTLAHUACA</t>
  </si>
  <si>
    <t>OAXACA DE JUAREZ (ZONA NORTE)</t>
  </si>
  <si>
    <t>HEROICA CIUDAD DE JUCHITAN DE ZARAGOZA</t>
  </si>
  <si>
    <t>MATIAS ROMERO AVENDAÑO</t>
  </si>
  <si>
    <t>ACATLAN DE PEREZ FIGUEROA</t>
  </si>
  <si>
    <t>PERSONAS A MOVILIZAR*</t>
  </si>
  <si>
    <t>Cuilapam de Guerrero</t>
  </si>
  <si>
    <t>Oaxaca de Juárez</t>
  </si>
  <si>
    <t>San Andrés Ixtlahuaca</t>
  </si>
  <si>
    <t>San Jacinto Amilpas</t>
  </si>
  <si>
    <t>San Pedro Ixtlahuaca</t>
  </si>
  <si>
    <t>San Raymundo Jalpan</t>
  </si>
  <si>
    <t>Santa Cruz Xoxocotlán</t>
  </si>
  <si>
    <t>Santa María Atzompa</t>
  </si>
  <si>
    <t>Guadalupe Etla</t>
  </si>
  <si>
    <t>Magdalena Apasco</t>
  </si>
  <si>
    <t>Nazareno Etla</t>
  </si>
  <si>
    <t>Reyes Etla</t>
  </si>
  <si>
    <t>San Agustín Etla</t>
  </si>
  <si>
    <t>San Andrés Zautla</t>
  </si>
  <si>
    <t>San Antonio Huitepec</t>
  </si>
  <si>
    <t>San Felipe Tejalapam</t>
  </si>
  <si>
    <t>San Francisco Telixtlahuaca</t>
  </si>
  <si>
    <t>San Jerónimo Sosola</t>
  </si>
  <si>
    <t>San Juan Bautista Atatlahuca</t>
  </si>
  <si>
    <t>San Juan Bautista Guelache</t>
  </si>
  <si>
    <t>San Juan Bautista Jayacatlan</t>
  </si>
  <si>
    <t>San Juan del Estado</t>
  </si>
  <si>
    <t>Lorenzo Cacaotepec</t>
  </si>
  <si>
    <t>San Miguel Peras</t>
  </si>
  <si>
    <t>San Pablo Cuatro Venados</t>
  </si>
  <si>
    <t>San Pablo Etla</t>
  </si>
  <si>
    <t>San Pablo Huitzo</t>
  </si>
  <si>
    <t>Santa Inés del Monte</t>
  </si>
  <si>
    <t>Santa María Peñoles</t>
  </si>
  <si>
    <t>Santiago Suchilquitongo</t>
  </si>
  <si>
    <t>Santiago Tenango</t>
  </si>
  <si>
    <t>Santiago Tlazoyaltepec</t>
  </si>
  <si>
    <t>Santo Tomás Mazaltepec</t>
  </si>
  <si>
    <t>Soledad Etla</t>
  </si>
  <si>
    <t>Trinidad Zaachila</t>
  </si>
  <si>
    <t>Villa de Etla</t>
  </si>
  <si>
    <t>Villa de Zaachila</t>
  </si>
  <si>
    <t>Magda+C1088lena Apasco</t>
  </si>
  <si>
    <t>Abejones</t>
  </si>
  <si>
    <t>Guelatao de Juárez</t>
  </si>
  <si>
    <t>Ixtlán de Juárez</t>
  </si>
  <si>
    <t>Natividad</t>
  </si>
  <si>
    <t>Nuevo Zooquiapam</t>
  </si>
  <si>
    <t>San Andrés Solaga</t>
  </si>
  <si>
    <t>San Andrés Yaa</t>
  </si>
  <si>
    <t>San Baltazar Yatzechi El Bajo</t>
  </si>
  <si>
    <t xml:space="preserve"> San Bartolomé Zoogocho</t>
  </si>
  <si>
    <t>San Cristóbal Lachiroag</t>
  </si>
  <si>
    <t>San Francisco Cajonos</t>
  </si>
  <si>
    <t>San Ildefonso Villa Alta</t>
  </si>
  <si>
    <t>San Juan Atepec</t>
  </si>
  <si>
    <t>San Juan Chicomezuchil</t>
  </si>
  <si>
    <t>San Juan Evangelista Analco</t>
  </si>
  <si>
    <t>San Juan Juquila Vijanos</t>
  </si>
  <si>
    <t>San Juan Quiotepec</t>
  </si>
  <si>
    <t>San Juan Tabaa</t>
  </si>
  <si>
    <t>San Juan Yae</t>
  </si>
  <si>
    <t>San Juan Yatzona</t>
  </si>
  <si>
    <t>San Mateo Cajonos</t>
  </si>
  <si>
    <t>San Melchor Betaza</t>
  </si>
  <si>
    <t>San Miguel Aloapam</t>
  </si>
  <si>
    <t>San Miguel Amatlán</t>
  </si>
  <si>
    <t>San Miguel del Río</t>
  </si>
  <si>
    <t>San Miguel Talea de Castro</t>
  </si>
  <si>
    <t>San Miguel Yotao</t>
  </si>
  <si>
    <t>San Pablo Macuiltianguis</t>
  </si>
  <si>
    <t>San Pablo Yaganiza</t>
  </si>
  <si>
    <t>San Pedro Cajonos</t>
  </si>
  <si>
    <t>San Pedro Yareni</t>
  </si>
  <si>
    <t>San Pedro Yolox</t>
  </si>
  <si>
    <t>Santa Ana Yareni</t>
  </si>
  <si>
    <t>Santa Catarina Ixtepeji</t>
  </si>
  <si>
    <t>Santa Catarina Lachatao</t>
  </si>
  <si>
    <t>Santa María Jaltianguis</t>
  </si>
  <si>
    <t>Santa María Temaxcalapa</t>
  </si>
  <si>
    <t>Santa María Yalina</t>
  </si>
  <si>
    <t>Santa María Yavesia</t>
  </si>
  <si>
    <t>Santiago Camotlán</t>
  </si>
  <si>
    <t>Santiago Comaltepec</t>
  </si>
  <si>
    <t>Santiago Lalopa</t>
  </si>
  <si>
    <t>Santiago Laxopa</t>
  </si>
  <si>
    <t>Santiago Xiacui</t>
  </si>
  <si>
    <t>Santiago Zoochila</t>
  </si>
  <si>
    <t>Santo Domingo Roayaga</t>
  </si>
  <si>
    <t>Santo Domingo Xagacia</t>
  </si>
  <si>
    <t>Tanetze de Zaragoza</t>
  </si>
  <si>
    <t>Teococuilco de Marcos Pérez</t>
  </si>
  <si>
    <t>Villa Capulalpam de Méndez</t>
  </si>
  <si>
    <t>Villa Hidalgo Yalalag</t>
  </si>
  <si>
    <t>Asunción Tlacolulita</t>
  </si>
  <si>
    <t>Magdalena Teitipac</t>
  </si>
  <si>
    <t>Nejapa de Madero</t>
  </si>
  <si>
    <t>Rojas de Cuauhtémoc</t>
  </si>
  <si>
    <t>San Bartolo Yautepec</t>
  </si>
  <si>
    <t>San Bartolomé Quialana</t>
  </si>
  <si>
    <t>San Carlos Yautepec</t>
  </si>
  <si>
    <t>San Dionisio Ocotepec</t>
  </si>
  <si>
    <t>San Francisco Lachigolo</t>
  </si>
  <si>
    <t>San Jerónimo Tlacochahuaya</t>
  </si>
  <si>
    <t>San Juan del Río</t>
  </si>
  <si>
    <t>San Juan Guelavía</t>
  </si>
  <si>
    <t>San Juan Juquila Mixes</t>
  </si>
  <si>
    <t>San Juan Lajarcia</t>
  </si>
  <si>
    <t>San Juan Teitipac</t>
  </si>
  <si>
    <t>San Lorenzo Albarradas</t>
  </si>
  <si>
    <t>San Lucas Quiaviní</t>
  </si>
  <si>
    <t>San Pablo Villa de Mitla</t>
  </si>
  <si>
    <t>San Pedro Mártir Quiechapa</t>
  </si>
  <si>
    <t>San Pedro Quiatoni</t>
  </si>
  <si>
    <t>San Pedro Totolapam</t>
  </si>
  <si>
    <t>San Sebastián Abasolo</t>
  </si>
  <si>
    <t>San Sebastián Teitipac</t>
  </si>
  <si>
    <t>Santa Ana del Valle</t>
  </si>
  <si>
    <t>Santa Ana Tavela</t>
  </si>
  <si>
    <t>Santa Catarina Quieri</t>
  </si>
  <si>
    <t>Santa Catarina Quioquitani</t>
  </si>
  <si>
    <t>Santa Cruz Papalutla</t>
  </si>
  <si>
    <t>Santa María Ecatepec</t>
  </si>
  <si>
    <t>Santa María Guelace</t>
  </si>
  <si>
    <t>Santa María Quiegolani</t>
  </si>
  <si>
    <t>Santa María Zoquitlán</t>
  </si>
  <si>
    <t>Santiago Matatlán</t>
  </si>
  <si>
    <t>Santo Domingo Albarradas</t>
  </si>
  <si>
    <t>Teotitlán del Valle</t>
  </si>
  <si>
    <t>Tlacolula De Matamoros</t>
  </si>
  <si>
    <t>Villa Díaz Ordaz</t>
  </si>
  <si>
    <t>Asunción Ixtaltepec</t>
  </si>
  <si>
    <t>Espinal</t>
  </si>
  <si>
    <t>Guevea de Humboldt</t>
  </si>
  <si>
    <t>Ciudad Ixtepec</t>
  </si>
  <si>
    <t>Magdalena Tequisistlán</t>
  </si>
  <si>
    <t>Magdalena Tlacotepec</t>
  </si>
  <si>
    <t>San Pedro Comitancillo</t>
  </si>
  <si>
    <t>Santa María Guienagati</t>
  </si>
  <si>
    <t>Santa María Jalapa del Marqués</t>
  </si>
  <si>
    <t>Santa María Mixtequilla</t>
  </si>
  <si>
    <t>Santa María Totolapilla</t>
  </si>
  <si>
    <t>Santiago Lachiguiri</t>
  </si>
  <si>
    <t>Santiago Laollaga</t>
  </si>
  <si>
    <t>Santo Domingo Chihuitán</t>
  </si>
  <si>
    <t>Salina Cruz</t>
  </si>
  <si>
    <t>San Blas Atempa</t>
  </si>
  <si>
    <t>San Mateo del Mar</t>
  </si>
  <si>
    <t>San Miguel Tenango</t>
  </si>
  <si>
    <t>San Pedro Huamelula</t>
  </si>
  <si>
    <t>San Pedro Huilotepec</t>
  </si>
  <si>
    <t>Santiago Astata</t>
  </si>
  <si>
    <t>Santo Domingo Tehuantepec</t>
  </si>
  <si>
    <t>Miahuatlán de Porfirio Díaz</t>
  </si>
  <si>
    <t>Monjas</t>
  </si>
  <si>
    <t>San Andrés Paxtlán</t>
  </si>
  <si>
    <t>San Cristóbal Amatlán</t>
  </si>
  <si>
    <t>San Francisco Logueche</t>
  </si>
  <si>
    <t>San Francisco Ozolotepec</t>
  </si>
  <si>
    <t>San Ildefonso Amatlán</t>
  </si>
  <si>
    <t>San Jerónimo Coatlán</t>
  </si>
  <si>
    <t>San José del Peñasco</t>
  </si>
  <si>
    <t>San José Lachiguiri</t>
  </si>
  <si>
    <t>San Juan Mixtepec</t>
  </si>
  <si>
    <t>San Juan Ozolotepec</t>
  </si>
  <si>
    <t>San Luis Amatlán</t>
  </si>
  <si>
    <t>San Marcial Ozolotepec</t>
  </si>
  <si>
    <t>San Mateo Río Hondo</t>
  </si>
  <si>
    <t>San Miguel Coatlán</t>
  </si>
  <si>
    <t>San Miguel Suchixtepec</t>
  </si>
  <si>
    <t>San Nicolás</t>
  </si>
  <si>
    <t>San Pablo Coatlán</t>
  </si>
  <si>
    <t>San Pedro Mixtepec</t>
  </si>
  <si>
    <t>San Sebastián Coatlán</t>
  </si>
  <si>
    <t>San Sebastián Río Hondo</t>
  </si>
  <si>
    <t>San Simón Almolongas</t>
  </si>
  <si>
    <t>Santa Ana</t>
  </si>
  <si>
    <t>Santa Catarina Cuixtla</t>
  </si>
  <si>
    <t>Santa Cruz Xitla</t>
  </si>
  <si>
    <t>Santa Lucía Miahuatlán</t>
  </si>
  <si>
    <t>Santa María Ozolotepec</t>
  </si>
  <si>
    <t>Santiago Xanica</t>
  </si>
  <si>
    <t>Santo Domingo Ozolotepec</t>
  </si>
  <si>
    <t>Santo Tomás Tamazulapam</t>
  </si>
  <si>
    <t>Sitio de Xitlapehua</t>
  </si>
  <si>
    <t>Candelaria Loxicha</t>
  </si>
  <si>
    <t>Pluma Hidalgo</t>
  </si>
  <si>
    <t>San Agustín Loxicha</t>
  </si>
  <si>
    <t>San Baltazar Loxicha</t>
  </si>
  <si>
    <t>San Bartolomé Loxicha</t>
  </si>
  <si>
    <t>San Mateo Piñas</t>
  </si>
  <si>
    <t>San Miguel del Puerto</t>
  </si>
  <si>
    <t>San Pedro El Alto</t>
  </si>
  <si>
    <t>San Pedro Pochutla</t>
  </si>
  <si>
    <t>Santa Catarina Loxicha</t>
  </si>
  <si>
    <t>Santa María Colotepec</t>
  </si>
  <si>
    <t>Santa María Huatulco</t>
  </si>
  <si>
    <t>Santa María Tonameca</t>
  </si>
  <si>
    <t>Santo Domingo de Morelos</t>
  </si>
  <si>
    <t>San Gabriel Mixtepec</t>
  </si>
  <si>
    <t>San Juan Lachao</t>
  </si>
  <si>
    <t>San Juan Quiahije</t>
  </si>
  <si>
    <t>San Miguel Panixtlahuaca</t>
  </si>
  <si>
    <t>San Pedro Juchatengo</t>
  </si>
  <si>
    <t>San Pedro Tututepec</t>
  </si>
  <si>
    <t>Santa Catarina Juquila</t>
  </si>
  <si>
    <t>Santa María Temaxcaltepec</t>
  </si>
  <si>
    <t>Santiago Yaitepec</t>
  </si>
  <si>
    <t>Santos Reyes Nopala</t>
  </si>
  <si>
    <t>Tataltepec de Valdes</t>
  </si>
  <si>
    <t>OAXACA</t>
  </si>
  <si>
    <t># MPIO</t>
  </si>
  <si>
    <t>DTTO</t>
  </si>
  <si>
    <t>M  u  n  i  c  i  p  i  o</t>
  </si>
  <si>
    <t>AÑO ELECCIÓN</t>
  </si>
  <si>
    <t>TOTAL DE CASILLAS</t>
  </si>
  <si>
    <t>Lista
Nominal</t>
  </si>
  <si>
    <t>CONVER</t>
  </si>
  <si>
    <t>PARMEO</t>
  </si>
  <si>
    <t>PUP</t>
  </si>
  <si>
    <t>PNA</t>
  </si>
  <si>
    <t>No 
Reg.</t>
  </si>
  <si>
    <t>T.Votos
Válidos</t>
  </si>
  <si>
    <t>Nulos</t>
  </si>
  <si>
    <t>V. Total
Emitida</t>
  </si>
  <si>
    <t>T. de
Abst.</t>
  </si>
  <si>
    <t>% 
Vot.</t>
  </si>
  <si>
    <t>% 
Abst.</t>
  </si>
  <si>
    <t>GANADOR</t>
  </si>
  <si>
    <t>PARTIDO</t>
  </si>
  <si>
    <t>SUB</t>
  </si>
  <si>
    <t>SUBTOTAL DISTRITO I</t>
  </si>
  <si>
    <t>SUBTOTAL DISTRITO II</t>
  </si>
  <si>
    <t>SUBTOTAL DISTRITO III</t>
  </si>
  <si>
    <t>SUBTOTAL DISTRITO IV</t>
  </si>
  <si>
    <t>SUBTOTAL DISTRITO V</t>
  </si>
  <si>
    <t>SUBTOTAL DISTRITO VI</t>
  </si>
  <si>
    <t>SUBTOTALES DISTRITO VII</t>
  </si>
  <si>
    <t>SUBTOTALES DISTRITO VIII</t>
  </si>
  <si>
    <t>SUBTOTALES DISTRITO IX</t>
  </si>
  <si>
    <t>Coatecas Altas</t>
  </si>
  <si>
    <t>La Compañía</t>
  </si>
  <si>
    <t>Ejutla de Crespo</t>
  </si>
  <si>
    <t>La Pe</t>
  </si>
  <si>
    <t>San Agustín Amatengo</t>
  </si>
  <si>
    <t>San Andrés Zabache</t>
  </si>
  <si>
    <t>San Francisco Cahuacua</t>
  </si>
  <si>
    <t>San Francisco Sola</t>
  </si>
  <si>
    <t>San Ildefonso Sola</t>
  </si>
  <si>
    <t>San Jacinto Tlacotepec</t>
  </si>
  <si>
    <t>San Juan Lachigalla</t>
  </si>
  <si>
    <t>San Lorenzo Texmelucan</t>
  </si>
  <si>
    <t>San Martín Los Canseco</t>
  </si>
  <si>
    <t>San Martín Lachila</t>
  </si>
  <si>
    <t>San Miguel Ejutla</t>
  </si>
  <si>
    <t>San Vicente Coatlán</t>
  </si>
  <si>
    <t>San Vicente Lachixio</t>
  </si>
  <si>
    <t>Santa Cruz Zenzontepec</t>
  </si>
  <si>
    <t>Santa María Lachixio</t>
  </si>
  <si>
    <t>Santa María Sola</t>
  </si>
  <si>
    <t>Santa María Zaniza</t>
  </si>
  <si>
    <t>Santiago Amoltepec</t>
  </si>
  <si>
    <t>Santiago Minas</t>
  </si>
  <si>
    <t>Santiago Textitlán</t>
  </si>
  <si>
    <t>Santo Domingo Teojomulco</t>
  </si>
  <si>
    <t>Sola de Vega</t>
  </si>
  <si>
    <t>Taniche</t>
  </si>
  <si>
    <t>Santiago Yogana</t>
  </si>
  <si>
    <t>Zapotitlan del Río</t>
  </si>
  <si>
    <t>SUBTOTALES DISTRITO X</t>
  </si>
  <si>
    <t>Mártires de Tacubaya</t>
  </si>
  <si>
    <t>Pinotepa de Don Luis</t>
  </si>
  <si>
    <t>San Agustín Chayuco</t>
  </si>
  <si>
    <t>San Andrés Huaxpaltepec</t>
  </si>
  <si>
    <t>San Antonio Tepetlapa</t>
  </si>
  <si>
    <t>San José Estancia Grande</t>
  </si>
  <si>
    <t>San Juan Bautista Lo de Soto</t>
  </si>
  <si>
    <t>San Juan Cacahuatepec</t>
  </si>
  <si>
    <t>San Juan Colorado</t>
  </si>
  <si>
    <t>San Lorenzo</t>
  </si>
  <si>
    <t>San Miguel Tlacamama</t>
  </si>
  <si>
    <t>San Pedro Atoyac</t>
  </si>
  <si>
    <t>San Pedro Jicayán</t>
  </si>
  <si>
    <t>San Sebastián Ixcapa</t>
  </si>
  <si>
    <t>Santa Catarina Mechoacan</t>
  </si>
  <si>
    <t>Santa María Cortijos</t>
  </si>
  <si>
    <t>Santa María Huazolotitlán</t>
  </si>
  <si>
    <t>Santiago Ixtayutla</t>
  </si>
  <si>
    <t>Santiago Jamiltepec</t>
  </si>
  <si>
    <t>Santiago Llano Grande</t>
  </si>
  <si>
    <t>Santiago Pinotepa Nacional</t>
  </si>
  <si>
    <t>Santiago Tapextla</t>
  </si>
  <si>
    <t>Santiago Tetepec</t>
  </si>
  <si>
    <t>Santo Domingo Armenta</t>
  </si>
  <si>
    <t>SUBTOTALES DISTRITO XI</t>
  </si>
  <si>
    <t>Constancia del Rosario</t>
  </si>
  <si>
    <t>Mesones Hidalgo</t>
  </si>
  <si>
    <t>Putla Villa de Guerrero</t>
  </si>
  <si>
    <t>La Reforma</t>
  </si>
  <si>
    <t>San Andrés Cabecera Nueva</t>
  </si>
  <si>
    <t>San Pedro Amuzgos</t>
  </si>
  <si>
    <t>Santa Cruz Itundujia</t>
  </si>
  <si>
    <t>Santa Lucía Monteverde</t>
  </si>
  <si>
    <t>Santa María Ipalapa</t>
  </si>
  <si>
    <t>Santa María Zacatepec</t>
  </si>
  <si>
    <t>SUBTOTALES DISTRITO XXII</t>
  </si>
  <si>
    <t>Chalcatongo de Hidalgo</t>
  </si>
  <si>
    <t>Magdalena Peñasco</t>
  </si>
  <si>
    <t>San Agustín Tlacotepec</t>
  </si>
  <si>
    <t>San Antonio Sinicahua</t>
  </si>
  <si>
    <t>San Bartolomé Yucuañe</t>
  </si>
  <si>
    <t>San Cristóbal Amoltepec</t>
  </si>
  <si>
    <t>San Esteban Atatlahuca</t>
  </si>
  <si>
    <t>San Juan Achiutla</t>
  </si>
  <si>
    <t>San Juan Ñumi</t>
  </si>
  <si>
    <t>San Juan Teita</t>
  </si>
  <si>
    <t>San Martín Huamelulpan</t>
  </si>
  <si>
    <t>San Martín Itunyoso</t>
  </si>
  <si>
    <t>San Mateo Peñasco</t>
  </si>
  <si>
    <t>San Miguel Achiutla</t>
  </si>
  <si>
    <t>San Miguel El Grande</t>
  </si>
  <si>
    <t>San Pablo Tijaltepec</t>
  </si>
  <si>
    <t>San Pedro Mártir Yucuxaco</t>
  </si>
  <si>
    <t>San Pedro Molinos</t>
  </si>
  <si>
    <t>Santa Catarina Tayata</t>
  </si>
  <si>
    <t>Santa Catarina Ticua</t>
  </si>
  <si>
    <t>Santa Catarina Yosonotu</t>
  </si>
  <si>
    <t>Santa Cruz Nundaco</t>
  </si>
  <si>
    <t>Santa Cruz Tacahua</t>
  </si>
  <si>
    <t>Santa Cruz Tayata</t>
  </si>
  <si>
    <t>Santa María Del Rosario</t>
  </si>
  <si>
    <t>Santa María Tataltepec</t>
  </si>
  <si>
    <t>Santa María Yolotepec</t>
  </si>
  <si>
    <t>Santa María Yosoyua</t>
  </si>
  <si>
    <t>Santa María Yucuhiti</t>
  </si>
  <si>
    <t>Santiago Nundiche</t>
  </si>
  <si>
    <t>Santiago Nuyoo</t>
  </si>
  <si>
    <t>Santiago Yosundua</t>
  </si>
  <si>
    <t>Santo Domingo Ixcatlán</t>
  </si>
  <si>
    <t>Santo Tomás Ocotepec</t>
  </si>
  <si>
    <t>H. Ciudad de Tlaxiaco</t>
  </si>
  <si>
    <t>SUBTOTAL DISTRITO XIII</t>
  </si>
  <si>
    <t>Concepción Buenavista</t>
  </si>
  <si>
    <t>San Andrés Lagunas</t>
  </si>
  <si>
    <t>San Antonino Monteverde</t>
  </si>
  <si>
    <t>San Antonio Acutla</t>
  </si>
  <si>
    <t>San Bartolomé Soyaltepec</t>
  </si>
  <si>
    <t>San Cristóbal Suchixtlahuaca</t>
  </si>
  <si>
    <t>San Francisco Teopan</t>
  </si>
  <si>
    <t>San Juan Bautista Coixtlahuaca</t>
  </si>
  <si>
    <t>San Juan Teposcolula</t>
  </si>
  <si>
    <t>San Mateo Tlapiltepec</t>
  </si>
  <si>
    <t>San Miguel Tequixtepec</t>
  </si>
  <si>
    <t>San Miguel Tulancingo</t>
  </si>
  <si>
    <t>San Pedro Nopala</t>
  </si>
  <si>
    <t>San Pedro Topiltepec</t>
  </si>
  <si>
    <t>San Pedro y San Pablo Teposcolula</t>
  </si>
  <si>
    <t>San Pedro Yucunama</t>
  </si>
  <si>
    <t>San Sebastián Nicananduta</t>
  </si>
  <si>
    <t>San Vicente Nuñu</t>
  </si>
  <si>
    <t>Santa Magdalena Jicotlán</t>
  </si>
  <si>
    <t>Santa María Chilapa de Díaz</t>
  </si>
  <si>
    <t>Santa María Nativitas</t>
  </si>
  <si>
    <t>Santa María Nduayaco</t>
  </si>
  <si>
    <t>Santiago Ihuitlán Plumas</t>
  </si>
  <si>
    <t>Santiago Nejapilla</t>
  </si>
  <si>
    <t>Santiago Tepetlapa</t>
  </si>
  <si>
    <t>Santiago Yolomecatl</t>
  </si>
  <si>
    <t>Santo Domingo Tlatayapam</t>
  </si>
  <si>
    <t>Santo Domingo Tonaltepec</t>
  </si>
  <si>
    <t>Tamazulapam del Progreso</t>
  </si>
  <si>
    <t>Tejupam de La Unión</t>
  </si>
  <si>
    <t>Teotongo</t>
  </si>
  <si>
    <t>Tepelmeme Villa de Morelos</t>
  </si>
  <si>
    <t>Tlacotepec Plumas</t>
  </si>
  <si>
    <t xml:space="preserve">Trinidad Vista Hermosa </t>
  </si>
  <si>
    <t>SUBTOTAL DISTRITO XIV</t>
  </si>
  <si>
    <t>Asunción Cuyotepeji</t>
  </si>
  <si>
    <t>Cosoltepec</t>
  </si>
  <si>
    <t>Fresnillo de Trujano</t>
  </si>
  <si>
    <t>Huajuapam de León</t>
  </si>
  <si>
    <t>Mariscala de Juárez</t>
  </si>
  <si>
    <t>San Andrés Dinicuiti</t>
  </si>
  <si>
    <t>San Jerónimo Silacayoapilla</t>
  </si>
  <si>
    <t>San Jorge Nuchita</t>
  </si>
  <si>
    <t>San José Ayuquila</t>
  </si>
  <si>
    <t>San Juan Bautista Suchitepec</t>
  </si>
  <si>
    <t>San Marcos Arteaga</t>
  </si>
  <si>
    <t>San Martín Zacatepec</t>
  </si>
  <si>
    <t>San Miguel Amatitlán</t>
  </si>
  <si>
    <t>San Pedro y San Pablo Tequixtepec</t>
  </si>
  <si>
    <t>San Simón Zahuatlán</t>
  </si>
  <si>
    <t>Santa Catarina Zapoquila</t>
  </si>
  <si>
    <t>Santa Cruz Tacache de Mina</t>
  </si>
  <si>
    <t>Santa María Camotlán</t>
  </si>
  <si>
    <t>Santiago Ayuquililla</t>
  </si>
  <si>
    <t>Santiago Cacaloxtepec</t>
  </si>
  <si>
    <t>Santiago Chazumba</t>
  </si>
  <si>
    <t>Santiago Huajolotitlán</t>
  </si>
  <si>
    <t>Santiago Miltepec</t>
  </si>
  <si>
    <t>Santo Domingo Tonalá</t>
  </si>
  <si>
    <t>Santo Domingo Yodohino</t>
  </si>
  <si>
    <t>Santos Reyes Yucuna</t>
  </si>
  <si>
    <t>Tezoatlán de Segura y Luna</t>
  </si>
  <si>
    <t>Zapotitlán Palmas</t>
  </si>
  <si>
    <t>SUBTOTAL DISTRITO XV</t>
  </si>
  <si>
    <t>Asunción Nochixtlán</t>
  </si>
  <si>
    <t>Magdalena Jaltepec</t>
  </si>
  <si>
    <t>Magdalena Yodocono de P. Díaz</t>
  </si>
  <si>
    <t>Magdalena Zahuatlán</t>
  </si>
  <si>
    <t>San Andrés Nuxiño</t>
  </si>
  <si>
    <t>San Andrés Sinaxtla</t>
  </si>
  <si>
    <t>San Francisco Chindua</t>
  </si>
  <si>
    <t>San Francisco Jaltepetongo</t>
  </si>
  <si>
    <t>San Francisco Nuxaño</t>
  </si>
  <si>
    <t>San Juan Diuxi</t>
  </si>
  <si>
    <t>San Juan Sayultepec</t>
  </si>
  <si>
    <t>San Juan Tamazola</t>
  </si>
  <si>
    <t>San Juan Yucuita</t>
  </si>
  <si>
    <t>San Mateo Etlatongo</t>
  </si>
  <si>
    <t>San Mateo Sindihui</t>
  </si>
  <si>
    <t>San Miguel Chicahua</t>
  </si>
  <si>
    <t>San Miguel Huautla</t>
  </si>
  <si>
    <t>San Miguel Piedras</t>
  </si>
  <si>
    <t>San Miguel Tecomatlán</t>
  </si>
  <si>
    <t>San Pedro Cantaros Coxcaltepec</t>
  </si>
  <si>
    <t>San Pedro Teozacoalco</t>
  </si>
  <si>
    <t>San Pedro Tidaa</t>
  </si>
  <si>
    <t>Santa Inés de Zaragoza</t>
  </si>
  <si>
    <t>Santa María Apasco</t>
  </si>
  <si>
    <t>Santa María Chachoapam</t>
  </si>
  <si>
    <t>Santiago Apoala</t>
  </si>
  <si>
    <t>Santiago Huauclilla</t>
  </si>
  <si>
    <t>Santiago Tilantongo</t>
  </si>
  <si>
    <t>Santiago Tillo</t>
  </si>
  <si>
    <t>Santo Domingo Nuxaa</t>
  </si>
  <si>
    <t>Santo Domingo Yanhuitlan</t>
  </si>
  <si>
    <t>Yutanduchi de Guerrero</t>
  </si>
  <si>
    <t>SUBTOTAL DISTRITO XVI</t>
  </si>
  <si>
    <t>Concepción Papalo</t>
  </si>
  <si>
    <t>Cuyamecalco Villa de Zaragoza</t>
  </si>
  <si>
    <t>Eloxochitlan de Flores Magon</t>
  </si>
  <si>
    <t>Huautepec</t>
  </si>
  <si>
    <t>Huautla de Jiménez</t>
  </si>
  <si>
    <t>Mazatlan Villa de Flores</t>
  </si>
  <si>
    <t>San Andrés Teotilalpam</t>
  </si>
  <si>
    <t>San Antonio Nanahuatipam</t>
  </si>
  <si>
    <t>San Bartolomé Ayautla</t>
  </si>
  <si>
    <t>San Francisco Chapulapa</t>
  </si>
  <si>
    <t>San Francisco Huehuetlán</t>
  </si>
  <si>
    <t>San Jerónimo Tecoalt</t>
  </si>
  <si>
    <t>San José Tenango</t>
  </si>
  <si>
    <t>San Juan Bautista Cuicatlán</t>
  </si>
  <si>
    <t>San Juan Btta Tlacoatzintepec</t>
  </si>
  <si>
    <t>San Juan Chiquihuitlán</t>
  </si>
  <si>
    <t>San Juan Coatzospam</t>
  </si>
  <si>
    <t>San Juan de Los Cues</t>
  </si>
  <si>
    <t>San Juan Tepeuxila</t>
  </si>
  <si>
    <t>San Lorenzo Cuaunecuiltitla</t>
  </si>
  <si>
    <t>San Lucas Zoquiapam</t>
  </si>
  <si>
    <t>San Martín Toxpalan</t>
  </si>
  <si>
    <t>San Mateo Yoloxochitlán</t>
  </si>
  <si>
    <t>San Miguel Santa Flor</t>
  </si>
  <si>
    <t>San Pedro Jaltepetongo</t>
  </si>
  <si>
    <t>San Pedro Jocotipac</t>
  </si>
  <si>
    <t>San Pedro Ocopetatillo</t>
  </si>
  <si>
    <t>San Pedro Sochiapam</t>
  </si>
  <si>
    <t>San Pedro Teutila</t>
  </si>
  <si>
    <t>Santa Ana Ateixtlahuaca</t>
  </si>
  <si>
    <t>Santa Ana Cuauhtémoc</t>
  </si>
  <si>
    <t>Santa Cruz Acatepec</t>
  </si>
  <si>
    <t>Santa María La Asunción</t>
  </si>
  <si>
    <t>Santa María Chilchotla</t>
  </si>
  <si>
    <t>Santa María Ixcatlán</t>
  </si>
  <si>
    <t>Santa María Papalo</t>
  </si>
  <si>
    <t>Santa María Tecomavaca</t>
  </si>
  <si>
    <t>Santa María Teopoxco</t>
  </si>
  <si>
    <t>Santa María Texcatitlán</t>
  </si>
  <si>
    <t>Santa María Tlalixtac</t>
  </si>
  <si>
    <t>Santiago Nacaltepec</t>
  </si>
  <si>
    <t>Santiago Texcalcingo</t>
  </si>
  <si>
    <t>Santos Reyes Papalo</t>
  </si>
  <si>
    <t>Teotitlán de Flores Magón</t>
  </si>
  <si>
    <t>Valerio Trujano</t>
  </si>
  <si>
    <t>SUBTOTAL DISTRITO XVII</t>
  </si>
  <si>
    <t>Ayotzintepec</t>
  </si>
  <si>
    <t>Loma Bonita</t>
  </si>
  <si>
    <t>San José Chiltepec</t>
  </si>
  <si>
    <t>San Juan Bautista Tuxtepec</t>
  </si>
  <si>
    <t>San Juan Bautista Valle Nacional</t>
  </si>
  <si>
    <t>Santa María Jacatepec</t>
  </si>
  <si>
    <t>SUBTOTAL DISTRITO XVIII</t>
  </si>
  <si>
    <t>Asunción Ocotlán</t>
  </si>
  <si>
    <t>Ayoquezco de Aldama</t>
  </si>
  <si>
    <t>Cienega de Zimatlán</t>
  </si>
  <si>
    <t>Magdalena Mixtepec</t>
  </si>
  <si>
    <t>Magdalena Ocotlán</t>
  </si>
  <si>
    <t>Ocotlán de Morelos</t>
  </si>
  <si>
    <t>San Antonino Castillo Velasco</t>
  </si>
  <si>
    <t>San Antonino El Alto</t>
  </si>
  <si>
    <t>San Baltazar Chichicapam</t>
  </si>
  <si>
    <t>San Bernardo Mixtepec</t>
  </si>
  <si>
    <t>San Dionisio Ocotlán</t>
  </si>
  <si>
    <t>San Jerónimo Taviche</t>
  </si>
  <si>
    <t>San José del Progreso</t>
  </si>
  <si>
    <t>San Juan Chilateca</t>
  </si>
  <si>
    <t>San Martín Tilcajete</t>
  </si>
  <si>
    <t>San Miguel Mixtepec</t>
  </si>
  <si>
    <t>San Miguel Tilquiapam</t>
  </si>
  <si>
    <t>San Pablo Huixtepec</t>
  </si>
  <si>
    <t>San Pedro Apostol</t>
  </si>
  <si>
    <t>San Pedro Mártir</t>
  </si>
  <si>
    <t>San Pedro Taviche</t>
  </si>
  <si>
    <t>Santa Ana Tlapacoyán</t>
  </si>
  <si>
    <t>Santa Ana Zegache</t>
  </si>
  <si>
    <t>Santa Catarina Minas</t>
  </si>
  <si>
    <t>Santa Catarina Quiane</t>
  </si>
  <si>
    <t>Santa Cruz Mixtepec</t>
  </si>
  <si>
    <t>Santa Gertrudis</t>
  </si>
  <si>
    <t>Santa Inés Yatzechi</t>
  </si>
  <si>
    <t>Santa Lucía Ocotlán</t>
  </si>
  <si>
    <t>Santiago Apostol</t>
  </si>
  <si>
    <t>Santo Tomás Jalieza</t>
  </si>
  <si>
    <t>Yaxe</t>
  </si>
  <si>
    <t>Zimatlán de Alvaréz</t>
  </si>
  <si>
    <t>SUBTOTAL DISTRITO IXX</t>
  </si>
  <si>
    <t>Asunción Cacalotepec</t>
  </si>
  <si>
    <t>Mixistlan de la Reforma</t>
  </si>
  <si>
    <t>San Juan Comaltepec</t>
  </si>
  <si>
    <t xml:space="preserve"> San Juan Cotzocón</t>
  </si>
  <si>
    <t>San Juan Lalana</t>
  </si>
  <si>
    <t>San Juan Mazatlán</t>
  </si>
  <si>
    <t>San Juan Petlapa</t>
  </si>
  <si>
    <t>San Lucas Camotlán</t>
  </si>
  <si>
    <t>San Miguel Quetzaltepec</t>
  </si>
  <si>
    <t>San Pedro Ocotepec</t>
  </si>
  <si>
    <t>San Pedro Y San Pablo Ayutla</t>
  </si>
  <si>
    <t>Santa María Alotepec</t>
  </si>
  <si>
    <t>Santa María Tepantlali</t>
  </si>
  <si>
    <t>Santa María Tlahuitoltepec</t>
  </si>
  <si>
    <t>Santiago Atitlán</t>
  </si>
  <si>
    <t>Santiago Choapam</t>
  </si>
  <si>
    <t>Santiago Ixcuintepec</t>
  </si>
  <si>
    <t>Santiago Jocotepec</t>
  </si>
  <si>
    <t>Santiago Yaveo</t>
  </si>
  <si>
    <t>Santiago Zacatepec</t>
  </si>
  <si>
    <t>Santo Domingo Tepuxtepec</t>
  </si>
  <si>
    <t>Tamazulapam del Espíritu Santo</t>
  </si>
  <si>
    <t>Totontepec Villa de Morelos</t>
  </si>
  <si>
    <t>SUBTOTAL DISTRITO XX</t>
  </si>
  <si>
    <t>Calihuala</t>
  </si>
  <si>
    <t>Coicoyán de las Flores</t>
  </si>
  <si>
    <t>Guadalupe de Ramírez</t>
  </si>
  <si>
    <t>Ixpantepec Nieves</t>
  </si>
  <si>
    <t>San Agustín Atenango</t>
  </si>
  <si>
    <t>San Andrés Tepetlapa</t>
  </si>
  <si>
    <t>San Francisco Tlapancingo</t>
  </si>
  <si>
    <t>San Juan Bautista Tlachichilco</t>
  </si>
  <si>
    <t>San Juan Cieneguilla</t>
  </si>
  <si>
    <t>San Juan Ihualtepec</t>
  </si>
  <si>
    <t>San Lorenzo Victoria</t>
  </si>
  <si>
    <t>San Martín Peras</t>
  </si>
  <si>
    <t>San Mateo Nejapam</t>
  </si>
  <si>
    <t>San Miguel Ahuehuetitlán</t>
  </si>
  <si>
    <t>San Miguel Tlacotepec</t>
  </si>
  <si>
    <t>San Nicolás Hidalgo</t>
  </si>
  <si>
    <t>San Sebastián Tecomaxtlahuaca</t>
  </si>
  <si>
    <t>Santa Cruz de Bravo</t>
  </si>
  <si>
    <t>Santiago del Río</t>
  </si>
  <si>
    <t>Santiago Juxtlahuaca</t>
  </si>
  <si>
    <t>Santiago Tamazola</t>
  </si>
  <si>
    <t>Santiago Yucuyachi</t>
  </si>
  <si>
    <t>Santos Reyes Tepejillo</t>
  </si>
  <si>
    <t>Silacayoapam</t>
  </si>
  <si>
    <t>Zapotitlán Lagunas</t>
  </si>
  <si>
    <t>SUBTOTAL DISTRITO XXI</t>
  </si>
  <si>
    <t>Animas Trujano</t>
  </si>
  <si>
    <t>San Agustín de las Juntas</t>
  </si>
  <si>
    <t>San Agustín Yatareni</t>
  </si>
  <si>
    <t>San Andrés Huayapam</t>
  </si>
  <si>
    <t>San Antonio de la Cal</t>
  </si>
  <si>
    <t>San Bartolo Coyotepec</t>
  </si>
  <si>
    <t>San Sebastián Tutla</t>
  </si>
  <si>
    <t>Santa Cruz Amilpas</t>
  </si>
  <si>
    <t>Santa Lucía del Camino</t>
  </si>
  <si>
    <t>Santa María Coyotepec</t>
  </si>
  <si>
    <t>Santa María del Tule</t>
  </si>
  <si>
    <t>Santo Domingo Tomaltepec</t>
  </si>
  <si>
    <t>Tlalixtac de Cabrera</t>
  </si>
  <si>
    <t>SUBTOTAL DISTRITO XXII</t>
  </si>
  <si>
    <t>Chahuites</t>
  </si>
  <si>
    <t>Juchitán de Zaragoza</t>
  </si>
  <si>
    <t>Reforma de Pineda</t>
  </si>
  <si>
    <t>San Dionisio del Mar</t>
  </si>
  <si>
    <t>San Francisco del Mar</t>
  </si>
  <si>
    <t>San Francisco Ixhuatán</t>
  </si>
  <si>
    <t>San Pedro Tapanatepec</t>
  </si>
  <si>
    <t>Santa María Xadani</t>
  </si>
  <si>
    <t>Santiago Niltepec</t>
  </si>
  <si>
    <t>Santo Domingo Ingenio</t>
  </si>
  <si>
    <t>Santo Domingo Zanatepec</t>
  </si>
  <si>
    <t>Unión Hidalgo</t>
  </si>
  <si>
    <t>SUBTOTAL DISTRITO XXIII</t>
  </si>
  <si>
    <t>Barrio de la Soledad, El</t>
  </si>
  <si>
    <t>Matías Romero</t>
  </si>
  <si>
    <t>San Juan Guichicovi</t>
  </si>
  <si>
    <t xml:space="preserve"> San Miguel Chimalapa</t>
  </si>
  <si>
    <t>San Miguel Chimalapa</t>
  </si>
  <si>
    <t>Santa María Chimalapa</t>
  </si>
  <si>
    <t>Santa María Petapa</t>
  </si>
  <si>
    <t>Santo Domingo Petapa</t>
  </si>
  <si>
    <t>SUBTOTAL DISTRITO XXIV</t>
  </si>
  <si>
    <t>Acatlan de Pérez Figueroa</t>
  </si>
  <si>
    <t>Cosolapa</t>
  </si>
  <si>
    <t>San Felipe Jalapa de Díaz</t>
  </si>
  <si>
    <t>San Felipe Usila</t>
  </si>
  <si>
    <t>San José Independencia</t>
  </si>
  <si>
    <t>San Lucas Ojitlán</t>
  </si>
  <si>
    <t>San Miguel Soyaltepec</t>
  </si>
  <si>
    <t>San Pedro Ixcatlán</t>
  </si>
  <si>
    <t>SUBTOTAL DISTRITO XXV</t>
  </si>
  <si>
    <t>TOT</t>
  </si>
  <si>
    <t>TOTAL 2010</t>
  </si>
  <si>
    <t>MDP</t>
  </si>
  <si>
    <t>Total XXV</t>
  </si>
  <si>
    <t>* ESTIMADO DE PERSONAS A MOVILIZAR SEGÚN ULTIMA VOTACION 57,03% DEL PADRON</t>
  </si>
  <si>
    <t>co pts</t>
  </si>
  <si>
    <t>partido</t>
  </si>
  <si>
    <t>prob part</t>
  </si>
  <si>
    <t>%</t>
  </si>
  <si>
    <t>,</t>
  </si>
  <si>
    <t>LISTA NOMINAL</t>
  </si>
  <si>
    <t>TOTAL DISTRITOS</t>
  </si>
  <si>
    <t>EVENTOS</t>
  </si>
  <si>
    <t>EVENTO MUSICAL POR DTTO.</t>
  </si>
  <si>
    <t>TOTALES ANUALES</t>
  </si>
  <si>
    <t>ARTICULOS PROMOCIONALES</t>
  </si>
  <si>
    <t>REPRESENTANTES POR CASILLA</t>
  </si>
  <si>
    <t>PUBLICIDAD</t>
  </si>
  <si>
    <t>PERSONAS EN LA LISTA NOMINAL</t>
  </si>
</sst>
</file>

<file path=xl/styles.xml><?xml version="1.0" encoding="utf-8"?>
<styleSheet xmlns="http://schemas.openxmlformats.org/spreadsheetml/2006/main">
  <numFmts count="8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(&quot;$&quot;* #,##0.00_);_(&quot;$&quot;* \(#,##0.00\);_(&quot;$&quot;* &quot;-&quot;??_);_(@_)"/>
    <numFmt numFmtId="165" formatCode="_-&quot;$&quot;* #,##0.00_-;\-&quot;$&quot;* #,##0.00_-;_-&quot;$&quot;* &quot;-&quot;??_-;_-@_-"/>
    <numFmt numFmtId="166" formatCode="_-* #,##0.00_-;\-* #,##0.00_-;_-* &quot;-&quot;??_-;_-@_-"/>
    <numFmt numFmtId="173" formatCode="_-* #,##0_-;\-* #,##0_-;_-* &quot;-&quot;??_-;_-@_-"/>
    <numFmt numFmtId="174" formatCode="_-&quot;$&quot;* #,##0_-;\-&quot;$&quot;* #,##0_-;_-&quot;$&quot;* &quot;-&quot;??_-;_-@_-"/>
    <numFmt numFmtId="175" formatCode="[$$-80A]#,##0.00"/>
  </numFmts>
  <fonts count="32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 Narrow"/>
      <family val="2"/>
    </font>
    <font>
      <b/>
      <sz val="9"/>
      <name val="Arial Narrow"/>
      <family val="2"/>
    </font>
    <font>
      <sz val="10"/>
      <name val="Arial Narrow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sz val="8"/>
      <name val="Verdana"/>
      <family val="2"/>
    </font>
    <font>
      <b/>
      <sz val="9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9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MS Sans Serif"/>
      <family val="2"/>
    </font>
    <font>
      <b/>
      <sz val="9"/>
      <color rgb="FF6666FF"/>
      <name val="Arial Narrow"/>
      <family val="2"/>
    </font>
    <font>
      <b/>
      <sz val="11"/>
      <color rgb="FF6666FF"/>
      <name val="Calibri"/>
      <family val="2"/>
      <scheme val="minor"/>
    </font>
    <font>
      <i/>
      <sz val="10"/>
      <name val="Arial"/>
      <family val="2"/>
    </font>
    <font>
      <b/>
      <sz val="9"/>
      <color rgb="FFFF0000"/>
      <name val="Arial Narrow"/>
      <family val="2"/>
    </font>
    <font>
      <b/>
      <sz val="8"/>
      <name val="Arial Narrow"/>
      <family val="2"/>
    </font>
    <font>
      <sz val="9"/>
      <name val="Arial Narrow"/>
      <family val="2"/>
    </font>
    <font>
      <sz val="11"/>
      <color rgb="FF6666FF"/>
      <name val="Calibri"/>
      <family val="2"/>
      <scheme val="minor"/>
    </font>
    <font>
      <sz val="9"/>
      <color rgb="FF6666FF"/>
      <name val="Arial Narrow"/>
      <family val="2"/>
    </font>
    <font>
      <b/>
      <sz val="12"/>
      <color rgb="FF6666FF"/>
      <name val="Calibri"/>
      <family val="2"/>
      <scheme val="minor"/>
    </font>
    <font>
      <b/>
      <sz val="12"/>
      <color rgb="FF6666FF"/>
      <name val="Arial Narrow"/>
      <family val="2"/>
    </font>
    <font>
      <b/>
      <sz val="11"/>
      <color theme="0"/>
      <name val="Arial"/>
      <family val="2"/>
    </font>
    <font>
      <b/>
      <sz val="11"/>
      <color rgb="FFFF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6666FF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666699"/>
        <bgColor indexed="64"/>
      </patternFill>
    </fill>
    <fill>
      <patternFill patternType="solid">
        <fgColor rgb="FF00CC66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9" fillId="0" borderId="0"/>
    <xf numFmtId="0" fontId="2" fillId="0" borderId="0"/>
    <xf numFmtId="0" fontId="1" fillId="0" borderId="0"/>
    <xf numFmtId="44" fontId="1" fillId="0" borderId="0" applyFont="0" applyFill="0" applyBorder="0" applyAlignment="0" applyProtection="0"/>
  </cellStyleXfs>
  <cellXfs count="324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5" fillId="2" borderId="2" xfId="0" applyFont="1" applyFill="1" applyBorder="1"/>
    <xf numFmtId="0" fontId="4" fillId="2" borderId="3" xfId="0" applyFont="1" applyFill="1" applyBorder="1"/>
    <xf numFmtId="0" fontId="6" fillId="0" borderId="2" xfId="0" applyFont="1" applyBorder="1"/>
    <xf numFmtId="0" fontId="4" fillId="2" borderId="4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6" fillId="0" borderId="0" xfId="0" applyFont="1"/>
    <xf numFmtId="0" fontId="6" fillId="0" borderId="5" xfId="0" applyFont="1" applyBorder="1"/>
    <xf numFmtId="3" fontId="6" fillId="0" borderId="6" xfId="0" applyNumberFormat="1" applyFont="1" applyBorder="1" applyAlignment="1">
      <alignment horizontal="center"/>
    </xf>
    <xf numFmtId="10" fontId="6" fillId="0" borderId="6" xfId="0" applyNumberFormat="1" applyFont="1" applyBorder="1" applyAlignment="1">
      <alignment horizontal="center"/>
    </xf>
    <xf numFmtId="10" fontId="6" fillId="0" borderId="7" xfId="0" applyNumberFormat="1" applyFont="1" applyBorder="1" applyAlignment="1">
      <alignment horizontal="center"/>
    </xf>
    <xf numFmtId="3" fontId="6" fillId="0" borderId="0" xfId="0" applyNumberFormat="1" applyFont="1"/>
    <xf numFmtId="10" fontId="6" fillId="0" borderId="0" xfId="0" applyNumberFormat="1" applyFont="1"/>
    <xf numFmtId="0" fontId="6" fillId="0" borderId="8" xfId="0" applyFont="1" applyFill="1" applyBorder="1"/>
    <xf numFmtId="3" fontId="6" fillId="0" borderId="9" xfId="0" applyNumberFormat="1" applyFont="1" applyBorder="1" applyAlignment="1">
      <alignment horizontal="center"/>
    </xf>
    <xf numFmtId="10" fontId="6" fillId="0" borderId="9" xfId="0" applyNumberFormat="1" applyFont="1" applyBorder="1" applyAlignment="1">
      <alignment horizontal="center"/>
    </xf>
    <xf numFmtId="10" fontId="6" fillId="0" borderId="10" xfId="0" applyNumberFormat="1" applyFont="1" applyBorder="1" applyAlignment="1">
      <alignment horizontal="center"/>
    </xf>
    <xf numFmtId="0" fontId="6" fillId="0" borderId="8" xfId="0" applyFont="1" applyBorder="1"/>
    <xf numFmtId="0" fontId="6" fillId="0" borderId="0" xfId="0" applyFont="1" applyFill="1"/>
    <xf numFmtId="3" fontId="6" fillId="0" borderId="9" xfId="0" applyNumberFormat="1" applyFont="1" applyFill="1" applyBorder="1" applyAlignment="1">
      <alignment horizontal="center"/>
    </xf>
    <xf numFmtId="10" fontId="6" fillId="0" borderId="9" xfId="0" applyNumberFormat="1" applyFont="1" applyFill="1" applyBorder="1" applyAlignment="1">
      <alignment horizontal="center"/>
    </xf>
    <xf numFmtId="0" fontId="6" fillId="3" borderId="0" xfId="0" applyFont="1" applyFill="1"/>
    <xf numFmtId="0" fontId="6" fillId="0" borderId="11" xfId="0" applyFont="1" applyBorder="1"/>
    <xf numFmtId="3" fontId="6" fillId="0" borderId="12" xfId="0" applyNumberFormat="1" applyFont="1" applyBorder="1" applyAlignment="1">
      <alignment horizontal="center"/>
    </xf>
    <xf numFmtId="10" fontId="6" fillId="0" borderId="12" xfId="0" applyNumberFormat="1" applyFont="1" applyBorder="1" applyAlignment="1">
      <alignment horizontal="center"/>
    </xf>
    <xf numFmtId="10" fontId="6" fillId="0" borderId="13" xfId="0" applyNumberFormat="1" applyFont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3" fontId="4" fillId="2" borderId="14" xfId="0" applyNumberFormat="1" applyFont="1" applyFill="1" applyBorder="1" applyAlignment="1">
      <alignment horizontal="center"/>
    </xf>
    <xf numFmtId="3" fontId="4" fillId="0" borderId="14" xfId="0" applyNumberFormat="1" applyFont="1" applyBorder="1" applyAlignment="1">
      <alignment horizontal="center"/>
    </xf>
    <xf numFmtId="10" fontId="4" fillId="0" borderId="14" xfId="0" applyNumberFormat="1" applyFont="1" applyBorder="1" applyAlignment="1">
      <alignment horizontal="center"/>
    </xf>
    <xf numFmtId="3" fontId="6" fillId="0" borderId="14" xfId="0" applyNumberFormat="1" applyFont="1" applyBorder="1" applyAlignment="1">
      <alignment horizontal="center"/>
    </xf>
    <xf numFmtId="10" fontId="6" fillId="0" borderId="14" xfId="0" applyNumberFormat="1" applyFont="1" applyBorder="1" applyAlignment="1">
      <alignment horizontal="center"/>
    </xf>
    <xf numFmtId="3" fontId="4" fillId="0" borderId="14" xfId="0" applyNumberFormat="1" applyFont="1" applyFill="1" applyBorder="1" applyAlignment="1">
      <alignment horizontal="center"/>
    </xf>
    <xf numFmtId="10" fontId="4" fillId="0" borderId="14" xfId="0" applyNumberFormat="1" applyFont="1" applyFill="1" applyBorder="1" applyAlignment="1">
      <alignment horizontal="center"/>
    </xf>
    <xf numFmtId="10" fontId="4" fillId="2" borderId="14" xfId="0" applyNumberFormat="1" applyFont="1" applyFill="1" applyBorder="1" applyAlignment="1">
      <alignment horizontal="center"/>
    </xf>
    <xf numFmtId="0" fontId="6" fillId="0" borderId="0" xfId="0" applyFont="1" applyFill="1" applyBorder="1"/>
    <xf numFmtId="0" fontId="6" fillId="0" borderId="0" xfId="0" applyFont="1" applyBorder="1"/>
    <xf numFmtId="0" fontId="7" fillId="0" borderId="15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/>
    </xf>
    <xf numFmtId="0" fontId="4" fillId="0" borderId="16" xfId="0" applyFont="1" applyFill="1" applyBorder="1" applyAlignment="1">
      <alignment horizontal="center"/>
    </xf>
    <xf numFmtId="0" fontId="4" fillId="0" borderId="17" xfId="0" applyFont="1" applyFill="1" applyBorder="1" applyAlignment="1">
      <alignment horizontal="center"/>
    </xf>
    <xf numFmtId="0" fontId="0" fillId="0" borderId="0" xfId="0" applyFill="1"/>
    <xf numFmtId="0" fontId="4" fillId="2" borderId="1" xfId="0" applyFont="1" applyFill="1" applyBorder="1"/>
    <xf numFmtId="0" fontId="4" fillId="2" borderId="18" xfId="0" applyFont="1" applyFill="1" applyBorder="1" applyAlignment="1">
      <alignment horizontal="justify"/>
    </xf>
    <xf numFmtId="0" fontId="4" fillId="2" borderId="4" xfId="0" applyFont="1" applyFill="1" applyBorder="1"/>
    <xf numFmtId="0" fontId="0" fillId="0" borderId="6" xfId="0" applyBorder="1"/>
    <xf numFmtId="0" fontId="0" fillId="0" borderId="9" xfId="0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center"/>
    </xf>
    <xf numFmtId="0" fontId="0" fillId="0" borderId="21" xfId="0" applyBorder="1"/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0" xfId="0" applyBorder="1" applyAlignment="1">
      <alignment horizontal="center"/>
    </xf>
    <xf numFmtId="3" fontId="0" fillId="0" borderId="9" xfId="0" applyNumberFormat="1" applyBorder="1" applyAlignment="1">
      <alignment horizontal="center"/>
    </xf>
    <xf numFmtId="1" fontId="0" fillId="0" borderId="0" xfId="0" applyNumberFormat="1"/>
    <xf numFmtId="3" fontId="0" fillId="0" borderId="0" xfId="0" applyNumberFormat="1"/>
    <xf numFmtId="0" fontId="7" fillId="0" borderId="0" xfId="0" applyFont="1" applyAlignment="1">
      <alignment horizontal="center"/>
    </xf>
    <xf numFmtId="0" fontId="7" fillId="0" borderId="3" xfId="0" applyFont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/>
    <xf numFmtId="0" fontId="7" fillId="2" borderId="4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justify" vertical="center"/>
    </xf>
    <xf numFmtId="3" fontId="12" fillId="0" borderId="14" xfId="0" applyNumberFormat="1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165" fontId="12" fillId="0" borderId="14" xfId="2" applyFont="1" applyBorder="1"/>
    <xf numFmtId="0" fontId="7" fillId="2" borderId="4" xfId="0" applyFont="1" applyFill="1" applyBorder="1"/>
    <xf numFmtId="3" fontId="13" fillId="0" borderId="14" xfId="0" applyNumberFormat="1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165" fontId="13" fillId="0" borderId="14" xfId="2" applyFont="1" applyBorder="1"/>
    <xf numFmtId="0" fontId="7" fillId="2" borderId="24" xfId="0" applyFont="1" applyFill="1" applyBorder="1" applyAlignment="1">
      <alignment horizontal="center"/>
    </xf>
    <xf numFmtId="0" fontId="7" fillId="2" borderId="25" xfId="0" applyFont="1" applyFill="1" applyBorder="1"/>
    <xf numFmtId="0" fontId="7" fillId="2" borderId="26" xfId="0" applyFont="1" applyFill="1" applyBorder="1"/>
    <xf numFmtId="0" fontId="7" fillId="2" borderId="0" xfId="0" applyFont="1" applyFill="1"/>
    <xf numFmtId="165" fontId="13" fillId="0" borderId="14" xfId="2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3" fontId="13" fillId="0" borderId="22" xfId="0" applyNumberFormat="1" applyFont="1" applyBorder="1" applyAlignment="1">
      <alignment horizontal="center"/>
    </xf>
    <xf numFmtId="165" fontId="13" fillId="0" borderId="3" xfId="2" applyFont="1" applyBorder="1" applyAlignment="1">
      <alignment horizontal="center"/>
    </xf>
    <xf numFmtId="165" fontId="14" fillId="0" borderId="0" xfId="2" applyFont="1"/>
    <xf numFmtId="164" fontId="0" fillId="0" borderId="0" xfId="0" applyNumberFormat="1"/>
    <xf numFmtId="0" fontId="0" fillId="0" borderId="14" xfId="0" applyBorder="1"/>
    <xf numFmtId="0" fontId="7" fillId="2" borderId="14" xfId="0" applyFont="1" applyFill="1" applyBorder="1" applyAlignment="1">
      <alignment horizontal="center"/>
    </xf>
    <xf numFmtId="4" fontId="13" fillId="0" borderId="14" xfId="0" applyNumberFormat="1" applyFont="1" applyBorder="1"/>
    <xf numFmtId="0" fontId="7" fillId="0" borderId="0" xfId="0" applyFont="1" applyAlignment="1">
      <alignment horizontal="right"/>
    </xf>
    <xf numFmtId="4" fontId="11" fillId="0" borderId="14" xfId="0" applyNumberFormat="1" applyFont="1" applyBorder="1"/>
    <xf numFmtId="3" fontId="15" fillId="0" borderId="0" xfId="0" applyNumberFormat="1" applyFont="1" applyBorder="1"/>
    <xf numFmtId="0" fontId="15" fillId="0" borderId="14" xfId="0" applyFont="1" applyBorder="1" applyAlignment="1">
      <alignment horizontal="left" vertical="top"/>
    </xf>
    <xf numFmtId="0" fontId="15" fillId="0" borderId="14" xfId="0" applyFont="1" applyFill="1" applyBorder="1" applyAlignment="1">
      <alignment horizontal="left" vertical="top"/>
    </xf>
    <xf numFmtId="3" fontId="15" fillId="0" borderId="14" xfId="0" applyNumberFormat="1" applyFont="1" applyBorder="1"/>
    <xf numFmtId="3" fontId="7" fillId="0" borderId="0" xfId="0" applyNumberFormat="1" applyFont="1"/>
    <xf numFmtId="165" fontId="0" fillId="0" borderId="3" xfId="2" applyFont="1" applyBorder="1"/>
    <xf numFmtId="165" fontId="7" fillId="0" borderId="0" xfId="2" applyFont="1"/>
    <xf numFmtId="0" fontId="7" fillId="2" borderId="4" xfId="0" applyFont="1" applyFill="1" applyBorder="1" applyAlignment="1">
      <alignment horizontal="centerContinuous" vertical="center" wrapText="1"/>
    </xf>
    <xf numFmtId="0" fontId="10" fillId="0" borderId="0" xfId="0" applyFont="1" applyAlignment="1">
      <alignment horizontal="centerContinuous" vertical="center" wrapText="1"/>
    </xf>
    <xf numFmtId="0" fontId="10" fillId="0" borderId="0" xfId="0" applyNumberFormat="1" applyFont="1" applyAlignment="1">
      <alignment horizontal="centerContinuous" vertical="center" wrapText="1"/>
    </xf>
    <xf numFmtId="0" fontId="10" fillId="5" borderId="18" xfId="0" applyFont="1" applyFill="1" applyBorder="1" applyAlignment="1">
      <alignment horizontal="centerContinuous" wrapText="1"/>
    </xf>
    <xf numFmtId="0" fontId="10" fillId="5" borderId="1" xfId="0" applyNumberFormat="1" applyFont="1" applyFill="1" applyBorder="1" applyAlignment="1">
      <alignment horizontal="centerContinuous" vertical="center" wrapText="1"/>
    </xf>
    <xf numFmtId="0" fontId="10" fillId="5" borderId="4" xfId="0" applyFont="1" applyFill="1" applyBorder="1" applyAlignment="1">
      <alignment horizontal="center" vertical="center"/>
    </xf>
    <xf numFmtId="0" fontId="10" fillId="5" borderId="26" xfId="0" applyFont="1" applyFill="1" applyBorder="1" applyAlignment="1">
      <alignment horizontal="center" vertical="center"/>
    </xf>
    <xf numFmtId="0" fontId="10" fillId="5" borderId="4" xfId="0" applyNumberFormat="1" applyFont="1" applyFill="1" applyBorder="1" applyAlignment="1">
      <alignment horizontal="centerContinuous" vertical="center" wrapText="1"/>
    </xf>
    <xf numFmtId="0" fontId="10" fillId="5" borderId="4" xfId="0" applyFont="1" applyFill="1" applyBorder="1" applyAlignment="1">
      <alignment horizontal="centerContinuous" vertical="center" wrapText="1"/>
    </xf>
    <xf numFmtId="0" fontId="10" fillId="5" borderId="26" xfId="0" applyFont="1" applyFill="1" applyBorder="1" applyAlignment="1">
      <alignment horizontal="centerContinuous" vertical="center" wrapText="1"/>
    </xf>
    <xf numFmtId="165" fontId="10" fillId="6" borderId="4" xfId="2" applyFont="1" applyFill="1" applyBorder="1" applyAlignment="1">
      <alignment horizontal="centerContinuous" vertical="center" wrapText="1"/>
    </xf>
    <xf numFmtId="0" fontId="10" fillId="0" borderId="4" xfId="0" applyFont="1" applyFill="1" applyBorder="1" applyAlignment="1">
      <alignment horizontal="centerContinuous" vertical="center" wrapText="1"/>
    </xf>
    <xf numFmtId="0" fontId="16" fillId="0" borderId="14" xfId="0" applyFont="1" applyBorder="1" applyAlignment="1">
      <alignment horizontal="center" vertical="center"/>
    </xf>
    <xf numFmtId="165" fontId="16" fillId="0" borderId="14" xfId="2" applyFont="1" applyBorder="1" applyAlignment="1">
      <alignment vertical="center"/>
    </xf>
    <xf numFmtId="0" fontId="10" fillId="0" borderId="14" xfId="0" applyFont="1" applyBorder="1" applyAlignment="1">
      <alignment horizontal="centerContinuous" vertical="center" wrapText="1"/>
    </xf>
    <xf numFmtId="0" fontId="16" fillId="0" borderId="14" xfId="0" applyFont="1" applyBorder="1" applyAlignment="1">
      <alignment horizontal="centerContinuous" vertical="center" wrapText="1"/>
    </xf>
    <xf numFmtId="165" fontId="10" fillId="0" borderId="14" xfId="2" applyFont="1" applyBorder="1" applyAlignment="1">
      <alignment vertical="center"/>
    </xf>
    <xf numFmtId="0" fontId="10" fillId="0" borderId="14" xfId="0" applyFont="1" applyFill="1" applyBorder="1" applyAlignment="1">
      <alignment horizontal="centerContinuous" vertical="center" wrapText="1"/>
    </xf>
    <xf numFmtId="165" fontId="10" fillId="0" borderId="14" xfId="2" applyFont="1" applyFill="1" applyBorder="1" applyAlignment="1">
      <alignment horizontal="centerContinuous" vertical="center" wrapText="1"/>
    </xf>
    <xf numFmtId="0" fontId="10" fillId="0" borderId="14" xfId="0" applyNumberFormat="1" applyFont="1" applyFill="1" applyBorder="1" applyAlignment="1">
      <alignment horizontal="centerContinuous" vertical="center" wrapText="1"/>
    </xf>
    <xf numFmtId="165" fontId="10" fillId="0" borderId="14" xfId="2" applyFont="1" applyBorder="1"/>
    <xf numFmtId="165" fontId="10" fillId="0" borderId="14" xfId="2" applyFont="1" applyFill="1" applyBorder="1" applyAlignment="1">
      <alignment vertical="center"/>
    </xf>
    <xf numFmtId="0" fontId="10" fillId="2" borderId="14" xfId="0" applyFont="1" applyFill="1" applyBorder="1" applyAlignment="1">
      <alignment horizontal="right"/>
    </xf>
    <xf numFmtId="165" fontId="10" fillId="2" borderId="14" xfId="2" applyFont="1" applyFill="1" applyBorder="1"/>
    <xf numFmtId="0" fontId="16" fillId="0" borderId="0" xfId="0" applyFont="1"/>
    <xf numFmtId="165" fontId="16" fillId="0" borderId="0" xfId="2" applyFont="1"/>
    <xf numFmtId="165" fontId="10" fillId="0" borderId="0" xfId="2" applyFont="1"/>
    <xf numFmtId="174" fontId="0" fillId="0" borderId="14" xfId="2" applyNumberFormat="1" applyFont="1" applyBorder="1"/>
    <xf numFmtId="0" fontId="15" fillId="0" borderId="0" xfId="0" applyFont="1" applyFill="1" applyBorder="1" applyAlignment="1">
      <alignment horizontal="left" vertical="top"/>
    </xf>
    <xf numFmtId="0" fontId="15" fillId="0" borderId="0" xfId="0" applyFont="1" applyBorder="1" applyAlignment="1">
      <alignment horizontal="left" vertical="top"/>
    </xf>
    <xf numFmtId="0" fontId="15" fillId="0" borderId="0" xfId="0" applyFont="1" applyBorder="1" applyAlignment="1">
      <alignment horizontal="justify" vertical="top" wrapText="1"/>
    </xf>
    <xf numFmtId="165" fontId="0" fillId="0" borderId="0" xfId="2" applyFont="1" applyBorder="1"/>
    <xf numFmtId="173" fontId="0" fillId="0" borderId="0" xfId="1" applyNumberFormat="1" applyFont="1" applyBorder="1"/>
    <xf numFmtId="174" fontId="0" fillId="0" borderId="0" xfId="2" applyNumberFormat="1" applyFont="1" applyBorder="1"/>
    <xf numFmtId="173" fontId="7" fillId="2" borderId="14" xfId="1" applyNumberFormat="1" applyFont="1" applyFill="1" applyBorder="1"/>
    <xf numFmtId="174" fontId="7" fillId="2" borderId="14" xfId="2" applyNumberFormat="1" applyFont="1" applyFill="1" applyBorder="1"/>
    <xf numFmtId="3" fontId="12" fillId="7" borderId="14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3" fontId="7" fillId="0" borderId="4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2" borderId="23" xfId="0" applyFont="1" applyFill="1" applyBorder="1" applyAlignment="1">
      <alignment horizontal="center"/>
    </xf>
    <xf numFmtId="0" fontId="7" fillId="2" borderId="18" xfId="0" applyFont="1" applyFill="1" applyBorder="1" applyAlignment="1">
      <alignment horizontal="center"/>
    </xf>
    <xf numFmtId="1" fontId="20" fillId="0" borderId="14" xfId="3" applyNumberFormat="1" applyFont="1" applyFill="1" applyBorder="1" applyAlignment="1">
      <alignment horizontal="center" vertical="center"/>
    </xf>
    <xf numFmtId="0" fontId="20" fillId="0" borderId="14" xfId="3" applyNumberFormat="1" applyFont="1" applyFill="1" applyBorder="1" applyAlignment="1">
      <alignment horizontal="center" vertical="center"/>
    </xf>
    <xf numFmtId="0" fontId="15" fillId="0" borderId="14" xfId="0" applyFont="1" applyBorder="1" applyAlignment="1">
      <alignment horizontal="center" vertical="top" wrapText="1"/>
    </xf>
    <xf numFmtId="0" fontId="13" fillId="7" borderId="14" xfId="0" applyFont="1" applyFill="1" applyBorder="1" applyAlignment="1">
      <alignment horizontal="center"/>
    </xf>
    <xf numFmtId="3" fontId="13" fillId="7" borderId="14" xfId="0" applyNumberFormat="1" applyFont="1" applyFill="1" applyBorder="1" applyAlignment="1">
      <alignment horizontal="center"/>
    </xf>
    <xf numFmtId="0" fontId="12" fillId="7" borderId="14" xfId="0" applyFont="1" applyFill="1" applyBorder="1"/>
    <xf numFmtId="0" fontId="22" fillId="0" borderId="9" xfId="4" applyFont="1" applyBorder="1" applyAlignment="1">
      <alignment vertical="center"/>
    </xf>
    <xf numFmtId="0" fontId="22" fillId="8" borderId="9" xfId="4" applyFont="1" applyFill="1" applyBorder="1" applyAlignment="1">
      <alignment vertical="center"/>
    </xf>
    <xf numFmtId="0" fontId="5" fillId="4" borderId="14" xfId="3" applyNumberFormat="1" applyFont="1" applyFill="1" applyBorder="1" applyAlignment="1">
      <alignment horizontal="left" vertical="center"/>
    </xf>
    <xf numFmtId="0" fontId="5" fillId="4" borderId="14" xfId="3" applyFont="1" applyFill="1" applyBorder="1" applyAlignment="1">
      <alignment vertical="center"/>
    </xf>
    <xf numFmtId="0" fontId="5" fillId="7" borderId="14" xfId="3" applyFont="1" applyFill="1" applyBorder="1" applyAlignment="1">
      <alignment vertical="center"/>
    </xf>
    <xf numFmtId="0" fontId="23" fillId="7" borderId="14" xfId="3" applyFont="1" applyFill="1" applyBorder="1" applyAlignment="1">
      <alignment vertical="center"/>
    </xf>
    <xf numFmtId="0" fontId="5" fillId="10" borderId="14" xfId="3" applyFont="1" applyFill="1" applyBorder="1" applyAlignment="1">
      <alignment vertical="center"/>
    </xf>
    <xf numFmtId="0" fontId="5" fillId="11" borderId="14" xfId="3" applyFont="1" applyFill="1" applyBorder="1" applyAlignment="1">
      <alignment vertical="center"/>
    </xf>
    <xf numFmtId="0" fontId="5" fillId="9" borderId="14" xfId="3" applyFont="1" applyFill="1" applyBorder="1" applyAlignment="1">
      <alignment vertical="center"/>
    </xf>
    <xf numFmtId="0" fontId="5" fillId="12" borderId="14" xfId="3" applyFont="1" applyFill="1" applyBorder="1" applyAlignment="1">
      <alignment vertical="center"/>
    </xf>
    <xf numFmtId="3" fontId="10" fillId="0" borderId="14" xfId="0" applyNumberFormat="1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10" fillId="0" borderId="22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5" fillId="13" borderId="14" xfId="3" applyFont="1" applyFill="1" applyBorder="1" applyAlignment="1">
      <alignment vertical="center"/>
    </xf>
    <xf numFmtId="0" fontId="5" fillId="14" borderId="14" xfId="3" applyFont="1" applyFill="1" applyBorder="1" applyAlignment="1">
      <alignment vertical="center"/>
    </xf>
    <xf numFmtId="0" fontId="5" fillId="15" borderId="14" xfId="3" applyFont="1" applyFill="1" applyBorder="1" applyAlignment="1">
      <alignment vertical="center"/>
    </xf>
    <xf numFmtId="1" fontId="23" fillId="0" borderId="14" xfId="3" applyNumberFormat="1" applyFont="1" applyFill="1" applyBorder="1" applyAlignment="1">
      <alignment horizontal="center" vertical="center"/>
    </xf>
    <xf numFmtId="0" fontId="5" fillId="0" borderId="14" xfId="3" applyFont="1" applyFill="1" applyBorder="1" applyAlignment="1">
      <alignment horizontal="center" vertical="center" wrapText="1"/>
    </xf>
    <xf numFmtId="0" fontId="5" fillId="0" borderId="14" xfId="3" applyFont="1" applyFill="1" applyBorder="1" applyAlignment="1">
      <alignment horizontal="center" vertical="center"/>
    </xf>
    <xf numFmtId="0" fontId="24" fillId="0" borderId="14" xfId="3" applyFont="1" applyFill="1" applyBorder="1" applyAlignment="1">
      <alignment horizontal="center" vertical="center"/>
    </xf>
    <xf numFmtId="0" fontId="18" fillId="0" borderId="14" xfId="5" applyFont="1" applyBorder="1" applyAlignment="1">
      <alignment horizontal="center"/>
    </xf>
    <xf numFmtId="0" fontId="1" fillId="0" borderId="14" xfId="5" applyBorder="1"/>
    <xf numFmtId="0" fontId="1" fillId="0" borderId="14" xfId="5" applyBorder="1" applyAlignment="1">
      <alignment horizontal="center"/>
    </xf>
    <xf numFmtId="0" fontId="5" fillId="0" borderId="14" xfId="3" applyNumberFormat="1" applyFont="1" applyFill="1" applyBorder="1" applyAlignment="1">
      <alignment horizontal="center" vertical="center"/>
    </xf>
    <xf numFmtId="3" fontId="25" fillId="0" borderId="14" xfId="3" applyNumberFormat="1" applyFont="1" applyBorder="1" applyAlignment="1">
      <alignment horizontal="center" vertical="center"/>
    </xf>
    <xf numFmtId="3" fontId="25" fillId="7" borderId="14" xfId="3" applyNumberFormat="1" applyFont="1" applyFill="1" applyBorder="1" applyAlignment="1">
      <alignment horizontal="center" vertical="center"/>
    </xf>
    <xf numFmtId="2" fontId="25" fillId="0" borderId="14" xfId="3" applyNumberFormat="1" applyFont="1" applyBorder="1" applyAlignment="1">
      <alignment horizontal="center" vertical="center"/>
    </xf>
    <xf numFmtId="3" fontId="17" fillId="0" borderId="14" xfId="5" applyNumberFormat="1" applyFont="1" applyBorder="1" applyAlignment="1">
      <alignment horizontal="center"/>
    </xf>
    <xf numFmtId="3" fontId="25" fillId="0" borderId="2" xfId="3" applyNumberFormat="1" applyFont="1" applyBorder="1" applyAlignment="1">
      <alignment horizontal="center" vertical="center"/>
    </xf>
    <xf numFmtId="3" fontId="25" fillId="0" borderId="22" xfId="3" applyNumberFormat="1" applyFont="1" applyBorder="1" applyAlignment="1">
      <alignment horizontal="center" vertical="center"/>
    </xf>
    <xf numFmtId="3" fontId="25" fillId="0" borderId="3" xfId="3" applyNumberFormat="1" applyFont="1" applyBorder="1" applyAlignment="1">
      <alignment horizontal="center" vertical="center"/>
    </xf>
    <xf numFmtId="3" fontId="25" fillId="0" borderId="14" xfId="3" applyNumberFormat="1" applyFont="1" applyBorder="1" applyAlignment="1">
      <alignment horizontal="center" vertical="center"/>
    </xf>
    <xf numFmtId="0" fontId="23" fillId="4" borderId="14" xfId="3" applyNumberFormat="1" applyFont="1" applyFill="1" applyBorder="1" applyAlignment="1">
      <alignment horizontal="left" vertical="center"/>
    </xf>
    <xf numFmtId="0" fontId="23" fillId="0" borderId="14" xfId="3" applyNumberFormat="1" applyFont="1" applyFill="1" applyBorder="1" applyAlignment="1">
      <alignment horizontal="center" vertical="center"/>
    </xf>
    <xf numFmtId="3" fontId="23" fillId="0" borderId="14" xfId="3" applyNumberFormat="1" applyFont="1" applyBorder="1" applyAlignment="1">
      <alignment horizontal="center" vertical="center"/>
    </xf>
    <xf numFmtId="0" fontId="23" fillId="4" borderId="14" xfId="3" applyFont="1" applyFill="1" applyBorder="1" applyAlignment="1">
      <alignment vertical="center"/>
    </xf>
    <xf numFmtId="0" fontId="26" fillId="0" borderId="14" xfId="5" applyFont="1" applyBorder="1" applyAlignment="1">
      <alignment horizontal="center"/>
    </xf>
    <xf numFmtId="0" fontId="20" fillId="4" borderId="14" xfId="3" applyFont="1" applyFill="1" applyBorder="1" applyAlignment="1">
      <alignment vertical="center"/>
    </xf>
    <xf numFmtId="1" fontId="20" fillId="7" borderId="14" xfId="3" applyNumberFormat="1" applyFont="1" applyFill="1" applyBorder="1" applyAlignment="1">
      <alignment horizontal="center" vertical="center"/>
    </xf>
    <xf numFmtId="2" fontId="20" fillId="0" borderId="14" xfId="3" applyNumberFormat="1" applyFont="1" applyFill="1" applyBorder="1" applyAlignment="1">
      <alignment horizontal="center" vertical="center"/>
    </xf>
    <xf numFmtId="0" fontId="26" fillId="0" borderId="14" xfId="5" applyFont="1" applyBorder="1"/>
    <xf numFmtId="1" fontId="20" fillId="0" borderId="2" xfId="3" applyNumberFormat="1" applyFont="1" applyFill="1" applyBorder="1" applyAlignment="1">
      <alignment horizontal="center" vertical="center"/>
    </xf>
    <xf numFmtId="1" fontId="20" fillId="0" borderId="22" xfId="3" applyNumberFormat="1" applyFont="1" applyFill="1" applyBorder="1" applyAlignment="1">
      <alignment horizontal="center" vertical="center"/>
    </xf>
    <xf numFmtId="1" fontId="20" fillId="0" borderId="3" xfId="3" applyNumberFormat="1" applyFont="1" applyFill="1" applyBorder="1" applyAlignment="1">
      <alignment horizontal="center" vertical="center"/>
    </xf>
    <xf numFmtId="1" fontId="20" fillId="0" borderId="2" xfId="3" applyNumberFormat="1" applyFont="1" applyFill="1" applyBorder="1" applyAlignment="1">
      <alignment horizontal="center" vertical="center"/>
    </xf>
    <xf numFmtId="0" fontId="5" fillId="0" borderId="14" xfId="5" applyFont="1" applyBorder="1" applyAlignment="1">
      <alignment horizontal="center" vertical="center"/>
    </xf>
    <xf numFmtId="0" fontId="5" fillId="0" borderId="14" xfId="5" applyFont="1" applyFill="1" applyBorder="1" applyAlignment="1">
      <alignment horizontal="center" vertical="center"/>
    </xf>
    <xf numFmtId="0" fontId="20" fillId="7" borderId="14" xfId="3" applyFont="1" applyFill="1" applyBorder="1" applyAlignment="1">
      <alignment vertical="center"/>
    </xf>
    <xf numFmtId="0" fontId="20" fillId="0" borderId="14" xfId="5" applyFont="1" applyFill="1" applyBorder="1" applyAlignment="1">
      <alignment horizontal="center" vertical="center"/>
    </xf>
    <xf numFmtId="0" fontId="20" fillId="7" borderId="14" xfId="5" applyFont="1" applyFill="1" applyBorder="1" applyAlignment="1">
      <alignment horizontal="center" vertical="center"/>
    </xf>
    <xf numFmtId="2" fontId="20" fillId="0" borderId="14" xfId="5" applyNumberFormat="1" applyFont="1" applyFill="1" applyBorder="1" applyAlignment="1">
      <alignment horizontal="center" vertical="center"/>
    </xf>
    <xf numFmtId="0" fontId="20" fillId="0" borderId="2" xfId="5" applyFont="1" applyFill="1" applyBorder="1" applyAlignment="1">
      <alignment horizontal="center" vertical="center"/>
    </xf>
    <xf numFmtId="0" fontId="20" fillId="0" borderId="22" xfId="5" applyFont="1" applyFill="1" applyBorder="1" applyAlignment="1">
      <alignment horizontal="center" vertical="center"/>
    </xf>
    <xf numFmtId="0" fontId="20" fillId="0" borderId="3" xfId="5" applyFont="1" applyFill="1" applyBorder="1" applyAlignment="1">
      <alignment horizontal="center" vertical="center"/>
    </xf>
    <xf numFmtId="0" fontId="23" fillId="10" borderId="14" xfId="3" applyFont="1" applyFill="1" applyBorder="1" applyAlignment="1">
      <alignment vertical="center"/>
    </xf>
    <xf numFmtId="3" fontId="25" fillId="0" borderId="14" xfId="3" applyNumberFormat="1" applyFont="1" applyFill="1" applyBorder="1" applyAlignment="1">
      <alignment horizontal="center" vertical="center"/>
    </xf>
    <xf numFmtId="0" fontId="20" fillId="10" borderId="14" xfId="3" applyFont="1" applyFill="1" applyBorder="1" applyAlignment="1">
      <alignment vertical="center"/>
    </xf>
    <xf numFmtId="0" fontId="20" fillId="7" borderId="14" xfId="3" applyNumberFormat="1" applyFont="1" applyFill="1" applyBorder="1" applyAlignment="1">
      <alignment horizontal="center" vertical="center"/>
    </xf>
    <xf numFmtId="3" fontId="27" fillId="0" borderId="14" xfId="3" applyNumberFormat="1" applyFont="1" applyBorder="1" applyAlignment="1">
      <alignment horizontal="center" vertical="center"/>
    </xf>
    <xf numFmtId="2" fontId="27" fillId="0" borderId="14" xfId="3" applyNumberFormat="1" applyFont="1" applyBorder="1" applyAlignment="1">
      <alignment horizontal="center" vertical="center"/>
    </xf>
    <xf numFmtId="2" fontId="20" fillId="0" borderId="14" xfId="3" applyNumberFormat="1" applyFont="1" applyBorder="1" applyAlignment="1">
      <alignment horizontal="center" vertical="center"/>
    </xf>
    <xf numFmtId="1" fontId="20" fillId="0" borderId="14" xfId="5" applyNumberFormat="1" applyFont="1" applyFill="1" applyBorder="1" applyAlignment="1">
      <alignment horizontal="center" vertical="center"/>
    </xf>
    <xf numFmtId="0" fontId="23" fillId="11" borderId="14" xfId="3" applyFont="1" applyFill="1" applyBorder="1" applyAlignment="1">
      <alignment vertical="center"/>
    </xf>
    <xf numFmtId="0" fontId="20" fillId="11" borderId="14" xfId="3" applyFont="1" applyFill="1" applyBorder="1" applyAlignment="1">
      <alignment vertical="center"/>
    </xf>
    <xf numFmtId="0" fontId="23" fillId="9" borderId="14" xfId="3" applyFont="1" applyFill="1" applyBorder="1" applyAlignment="1">
      <alignment vertical="center"/>
    </xf>
    <xf numFmtId="0" fontId="1" fillId="0" borderId="14" xfId="5" applyFill="1" applyBorder="1" applyAlignment="1">
      <alignment horizontal="center"/>
    </xf>
    <xf numFmtId="0" fontId="26" fillId="0" borderId="14" xfId="5" applyFont="1" applyFill="1" applyBorder="1" applyAlignment="1">
      <alignment horizontal="center"/>
    </xf>
    <xf numFmtId="0" fontId="20" fillId="9" borderId="14" xfId="3" applyFont="1" applyFill="1" applyBorder="1" applyAlignment="1">
      <alignment vertical="center"/>
    </xf>
    <xf numFmtId="0" fontId="23" fillId="12" borderId="14" xfId="3" applyFont="1" applyFill="1" applyBorder="1" applyAlignment="1">
      <alignment vertical="center"/>
    </xf>
    <xf numFmtId="0" fontId="20" fillId="12" borderId="14" xfId="3" applyFont="1" applyFill="1" applyBorder="1" applyAlignment="1">
      <alignment vertical="center"/>
    </xf>
    <xf numFmtId="0" fontId="23" fillId="13" borderId="14" xfId="3" applyFont="1" applyFill="1" applyBorder="1" applyAlignment="1">
      <alignment vertical="center"/>
    </xf>
    <xf numFmtId="0" fontId="20" fillId="13" borderId="14" xfId="3" applyFont="1" applyFill="1" applyBorder="1" applyAlignment="1">
      <alignment vertical="center"/>
    </xf>
    <xf numFmtId="0" fontId="23" fillId="14" borderId="14" xfId="3" applyFont="1" applyFill="1" applyBorder="1" applyAlignment="1">
      <alignment vertical="center"/>
    </xf>
    <xf numFmtId="0" fontId="20" fillId="14" borderId="14" xfId="3" applyFont="1" applyFill="1" applyBorder="1" applyAlignment="1">
      <alignment vertical="center"/>
    </xf>
    <xf numFmtId="0" fontId="23" fillId="15" borderId="14" xfId="3" applyFont="1" applyFill="1" applyBorder="1" applyAlignment="1">
      <alignment vertical="center"/>
    </xf>
    <xf numFmtId="0" fontId="20" fillId="15" borderId="14" xfId="3" applyFont="1" applyFill="1" applyBorder="1" applyAlignment="1">
      <alignment vertical="center"/>
    </xf>
    <xf numFmtId="0" fontId="5" fillId="16" borderId="14" xfId="3" applyFont="1" applyFill="1" applyBorder="1" applyAlignment="1">
      <alignment vertical="center"/>
    </xf>
    <xf numFmtId="0" fontId="23" fillId="16" borderId="14" xfId="3" applyFont="1" applyFill="1" applyBorder="1" applyAlignment="1">
      <alignment vertical="center"/>
    </xf>
    <xf numFmtId="0" fontId="20" fillId="16" borderId="14" xfId="3" applyFont="1" applyFill="1" applyBorder="1" applyAlignment="1">
      <alignment vertical="center"/>
    </xf>
    <xf numFmtId="0" fontId="5" fillId="17" borderId="14" xfId="3" applyFont="1" applyFill="1" applyBorder="1" applyAlignment="1">
      <alignment vertical="center"/>
    </xf>
    <xf numFmtId="0" fontId="23" fillId="17" borderId="14" xfId="3" applyFont="1" applyFill="1" applyBorder="1" applyAlignment="1">
      <alignment vertical="center"/>
    </xf>
    <xf numFmtId="0" fontId="20" fillId="17" borderId="14" xfId="3" applyFont="1" applyFill="1" applyBorder="1" applyAlignment="1">
      <alignment vertical="center"/>
    </xf>
    <xf numFmtId="0" fontId="5" fillId="18" borderId="14" xfId="3" applyFont="1" applyFill="1" applyBorder="1" applyAlignment="1">
      <alignment vertical="center"/>
    </xf>
    <xf numFmtId="0" fontId="23" fillId="18" borderId="14" xfId="3" applyFont="1" applyFill="1" applyBorder="1" applyAlignment="1">
      <alignment vertical="center"/>
    </xf>
    <xf numFmtId="0" fontId="20" fillId="18" borderId="14" xfId="3" applyFont="1" applyFill="1" applyBorder="1" applyAlignment="1">
      <alignment vertical="center"/>
    </xf>
    <xf numFmtId="0" fontId="5" fillId="19" borderId="14" xfId="3" applyFont="1" applyFill="1" applyBorder="1" applyAlignment="1">
      <alignment vertical="center"/>
    </xf>
    <xf numFmtId="0" fontId="23" fillId="19" borderId="14" xfId="3" applyFont="1" applyFill="1" applyBorder="1" applyAlignment="1">
      <alignment vertical="center"/>
    </xf>
    <xf numFmtId="0" fontId="20" fillId="19" borderId="14" xfId="3" applyFont="1" applyFill="1" applyBorder="1" applyAlignment="1">
      <alignment vertical="center"/>
    </xf>
    <xf numFmtId="0" fontId="5" fillId="20" borderId="14" xfId="3" applyFont="1" applyFill="1" applyBorder="1" applyAlignment="1">
      <alignment vertical="center"/>
    </xf>
    <xf numFmtId="0" fontId="23" fillId="20" borderId="14" xfId="3" applyFont="1" applyFill="1" applyBorder="1" applyAlignment="1">
      <alignment vertical="center"/>
    </xf>
    <xf numFmtId="0" fontId="20" fillId="20" borderId="14" xfId="3" applyFont="1" applyFill="1" applyBorder="1" applyAlignment="1">
      <alignment vertical="center"/>
    </xf>
    <xf numFmtId="0" fontId="5" fillId="21" borderId="14" xfId="3" applyFont="1" applyFill="1" applyBorder="1" applyAlignment="1">
      <alignment vertical="center"/>
    </xf>
    <xf numFmtId="0" fontId="23" fillId="21" borderId="14" xfId="3" applyFont="1" applyFill="1" applyBorder="1" applyAlignment="1">
      <alignment vertical="center"/>
    </xf>
    <xf numFmtId="0" fontId="20" fillId="21" borderId="14" xfId="3" applyFont="1" applyFill="1" applyBorder="1" applyAlignment="1">
      <alignment vertical="center"/>
    </xf>
    <xf numFmtId="0" fontId="5" fillId="22" borderId="14" xfId="3" applyFont="1" applyFill="1" applyBorder="1" applyAlignment="1">
      <alignment vertical="center"/>
    </xf>
    <xf numFmtId="0" fontId="23" fillId="22" borderId="14" xfId="3" applyFont="1" applyFill="1" applyBorder="1" applyAlignment="1">
      <alignment vertical="center"/>
    </xf>
    <xf numFmtId="0" fontId="20" fillId="22" borderId="14" xfId="3" applyFont="1" applyFill="1" applyBorder="1" applyAlignment="1">
      <alignment vertical="center"/>
    </xf>
    <xf numFmtId="0" fontId="5" fillId="23" borderId="14" xfId="3" applyFont="1" applyFill="1" applyBorder="1" applyAlignment="1">
      <alignment vertical="center"/>
    </xf>
    <xf numFmtId="0" fontId="23" fillId="23" borderId="14" xfId="3" applyFont="1" applyFill="1" applyBorder="1" applyAlignment="1">
      <alignment vertical="center"/>
    </xf>
    <xf numFmtId="0" fontId="20" fillId="23" borderId="14" xfId="3" applyFont="1" applyFill="1" applyBorder="1" applyAlignment="1">
      <alignment vertical="center"/>
    </xf>
    <xf numFmtId="0" fontId="5" fillId="24" borderId="14" xfId="3" applyFont="1" applyFill="1" applyBorder="1" applyAlignment="1">
      <alignment vertical="center"/>
    </xf>
    <xf numFmtId="0" fontId="23" fillId="24" borderId="14" xfId="3" applyFont="1" applyFill="1" applyBorder="1" applyAlignment="1">
      <alignment vertical="center"/>
    </xf>
    <xf numFmtId="0" fontId="20" fillId="24" borderId="14" xfId="3" applyFont="1" applyFill="1" applyBorder="1" applyAlignment="1">
      <alignment vertical="center"/>
    </xf>
    <xf numFmtId="0" fontId="5" fillId="25" borderId="14" xfId="3" applyFont="1" applyFill="1" applyBorder="1" applyAlignment="1">
      <alignment vertical="center"/>
    </xf>
    <xf numFmtId="0" fontId="23" fillId="25" borderId="14" xfId="3" applyFont="1" applyFill="1" applyBorder="1" applyAlignment="1">
      <alignment vertical="center"/>
    </xf>
    <xf numFmtId="0" fontId="20" fillId="25" borderId="14" xfId="3" applyFont="1" applyFill="1" applyBorder="1" applyAlignment="1">
      <alignment vertical="center"/>
    </xf>
    <xf numFmtId="0" fontId="5" fillId="26" borderId="14" xfId="3" applyFont="1" applyFill="1" applyBorder="1" applyAlignment="1">
      <alignment vertical="center"/>
    </xf>
    <xf numFmtId="0" fontId="23" fillId="26" borderId="14" xfId="3" applyFont="1" applyFill="1" applyBorder="1" applyAlignment="1">
      <alignment vertical="center"/>
    </xf>
    <xf numFmtId="0" fontId="20" fillId="26" borderId="14" xfId="3" applyFont="1" applyFill="1" applyBorder="1" applyAlignment="1">
      <alignment vertical="center"/>
    </xf>
    <xf numFmtId="0" fontId="5" fillId="27" borderId="14" xfId="3" applyFont="1" applyFill="1" applyBorder="1" applyAlignment="1">
      <alignment vertical="center"/>
    </xf>
    <xf numFmtId="0" fontId="23" fillId="27" borderId="14" xfId="3" applyFont="1" applyFill="1" applyBorder="1" applyAlignment="1">
      <alignment vertical="center"/>
    </xf>
    <xf numFmtId="0" fontId="20" fillId="27" borderId="14" xfId="3" applyFont="1" applyFill="1" applyBorder="1" applyAlignment="1">
      <alignment vertical="center"/>
    </xf>
    <xf numFmtId="0" fontId="5" fillId="28" borderId="14" xfId="3" applyFont="1" applyFill="1" applyBorder="1" applyAlignment="1">
      <alignment vertical="center"/>
    </xf>
    <xf numFmtId="0" fontId="23" fillId="28" borderId="14" xfId="3" applyFont="1" applyFill="1" applyBorder="1" applyAlignment="1">
      <alignment vertical="center"/>
    </xf>
    <xf numFmtId="3" fontId="20" fillId="0" borderId="14" xfId="3" applyNumberFormat="1" applyFont="1" applyFill="1" applyBorder="1" applyAlignment="1">
      <alignment horizontal="center" vertical="center"/>
    </xf>
    <xf numFmtId="0" fontId="5" fillId="29" borderId="14" xfId="3" applyFont="1" applyFill="1" applyBorder="1" applyAlignment="1">
      <alignment vertical="center"/>
    </xf>
    <xf numFmtId="0" fontId="23" fillId="29" borderId="14" xfId="3" applyFont="1" applyFill="1" applyBorder="1" applyAlignment="1">
      <alignment vertical="center"/>
    </xf>
    <xf numFmtId="0" fontId="20" fillId="29" borderId="14" xfId="3" applyFont="1" applyFill="1" applyBorder="1" applyAlignment="1">
      <alignment vertical="center"/>
    </xf>
    <xf numFmtId="0" fontId="5" fillId="30" borderId="14" xfId="3" applyFont="1" applyFill="1" applyBorder="1" applyAlignment="1">
      <alignment vertical="center"/>
    </xf>
    <xf numFmtId="0" fontId="23" fillId="30" borderId="14" xfId="3" applyFont="1" applyFill="1" applyBorder="1" applyAlignment="1">
      <alignment vertical="center"/>
    </xf>
    <xf numFmtId="0" fontId="20" fillId="30" borderId="14" xfId="3" applyFont="1" applyFill="1" applyBorder="1" applyAlignment="1">
      <alignment vertical="center"/>
    </xf>
    <xf numFmtId="0" fontId="5" fillId="31" borderId="14" xfId="3" applyFont="1" applyFill="1" applyBorder="1" applyAlignment="1">
      <alignment vertical="center"/>
    </xf>
    <xf numFmtId="0" fontId="23" fillId="31" borderId="14" xfId="3" applyFont="1" applyFill="1" applyBorder="1" applyAlignment="1">
      <alignment vertical="center"/>
    </xf>
    <xf numFmtId="0" fontId="1" fillId="0" borderId="14" xfId="5" applyFill="1" applyBorder="1"/>
    <xf numFmtId="0" fontId="18" fillId="0" borderId="14" xfId="5" applyFont="1" applyFill="1" applyBorder="1" applyAlignment="1">
      <alignment horizontal="center"/>
    </xf>
    <xf numFmtId="0" fontId="21" fillId="0" borderId="14" xfId="5" applyFont="1" applyBorder="1" applyAlignment="1">
      <alignment horizontal="center"/>
    </xf>
    <xf numFmtId="0" fontId="21" fillId="0" borderId="14" xfId="5" applyFont="1" applyFill="1" applyBorder="1" applyAlignment="1">
      <alignment horizontal="center"/>
    </xf>
    <xf numFmtId="0" fontId="20" fillId="31" borderId="14" xfId="3" applyFont="1" applyFill="1" applyBorder="1" applyAlignment="1">
      <alignment vertical="center"/>
    </xf>
    <xf numFmtId="0" fontId="21" fillId="0" borderId="14" xfId="5" applyFont="1" applyFill="1" applyBorder="1"/>
    <xf numFmtId="0" fontId="21" fillId="0" borderId="14" xfId="5" applyFont="1" applyBorder="1"/>
    <xf numFmtId="0" fontId="26" fillId="0" borderId="14" xfId="5" applyFont="1" applyFill="1" applyBorder="1"/>
    <xf numFmtId="0" fontId="20" fillId="31" borderId="14" xfId="3" applyFont="1" applyFill="1" applyBorder="1" applyAlignment="1">
      <alignment horizontal="center" vertical="center"/>
    </xf>
    <xf numFmtId="0" fontId="5" fillId="0" borderId="14" xfId="3" applyFont="1" applyFill="1" applyBorder="1" applyAlignment="1">
      <alignment vertical="center"/>
    </xf>
    <xf numFmtId="1" fontId="1" fillId="0" borderId="14" xfId="5" applyNumberFormat="1" applyBorder="1" applyAlignment="1">
      <alignment horizontal="center"/>
    </xf>
    <xf numFmtId="0" fontId="28" fillId="32" borderId="14" xfId="5" applyFont="1" applyFill="1" applyBorder="1" applyAlignment="1">
      <alignment horizontal="center"/>
    </xf>
    <xf numFmtId="0" fontId="28" fillId="32" borderId="14" xfId="5" applyFont="1" applyFill="1" applyBorder="1"/>
    <xf numFmtId="1" fontId="28" fillId="32" borderId="14" xfId="5" applyNumberFormat="1" applyFont="1" applyFill="1" applyBorder="1" applyAlignment="1">
      <alignment horizontal="center"/>
    </xf>
    <xf numFmtId="2" fontId="29" fillId="32" borderId="14" xfId="3" applyNumberFormat="1" applyFont="1" applyFill="1" applyBorder="1" applyAlignment="1">
      <alignment horizontal="center" vertical="center"/>
    </xf>
    <xf numFmtId="175" fontId="1" fillId="0" borderId="14" xfId="5" applyNumberFormat="1" applyBorder="1" applyAlignment="1">
      <alignment horizontal="center"/>
    </xf>
    <xf numFmtId="44" fontId="0" fillId="0" borderId="14" xfId="6" applyFont="1" applyBorder="1" applyAlignment="1">
      <alignment horizontal="center"/>
    </xf>
    <xf numFmtId="175" fontId="0" fillId="0" borderId="14" xfId="6" applyNumberFormat="1" applyFont="1" applyFill="1" applyBorder="1"/>
    <xf numFmtId="175" fontId="0" fillId="0" borderId="14" xfId="6" applyNumberFormat="1" applyFont="1" applyBorder="1" applyAlignment="1">
      <alignment horizontal="center"/>
    </xf>
    <xf numFmtId="175" fontId="1" fillId="0" borderId="14" xfId="5" applyNumberFormat="1" applyFill="1" applyBorder="1"/>
    <xf numFmtId="0" fontId="1" fillId="7" borderId="14" xfId="5" applyFill="1" applyBorder="1" applyAlignment="1">
      <alignment horizontal="center"/>
    </xf>
    <xf numFmtId="3" fontId="25" fillId="7" borderId="14" xfId="3" applyNumberFormat="1" applyFont="1" applyFill="1" applyBorder="1" applyAlignment="1">
      <alignment horizontal="center" vertical="center"/>
    </xf>
    <xf numFmtId="3" fontId="10" fillId="0" borderId="14" xfId="2" applyNumberFormat="1" applyFont="1" applyFill="1" applyBorder="1" applyAlignment="1">
      <alignment horizontal="center" vertical="center"/>
    </xf>
    <xf numFmtId="3" fontId="16" fillId="0" borderId="14" xfId="0" applyNumberFormat="1" applyFont="1" applyFill="1" applyBorder="1" applyAlignment="1">
      <alignment horizontal="center" vertical="center"/>
    </xf>
    <xf numFmtId="43" fontId="0" fillId="0" borderId="0" xfId="0" applyNumberFormat="1"/>
    <xf numFmtId="3" fontId="10" fillId="0" borderId="0" xfId="0" applyNumberFormat="1" applyFont="1" applyFill="1" applyAlignment="1">
      <alignment horizontal="center" vertical="center" wrapText="1"/>
    </xf>
    <xf numFmtId="3" fontId="10" fillId="5" borderId="1" xfId="0" applyNumberFormat="1" applyFont="1" applyFill="1" applyBorder="1" applyAlignment="1">
      <alignment horizontal="center" vertical="center" wrapText="1"/>
    </xf>
    <xf numFmtId="3" fontId="10" fillId="5" borderId="4" xfId="0" applyNumberFormat="1" applyFont="1" applyFill="1" applyBorder="1" applyAlignment="1">
      <alignment horizontal="center" vertical="center" wrapText="1"/>
    </xf>
    <xf numFmtId="3" fontId="1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6" fillId="0" borderId="14" xfId="0" applyFont="1" applyFill="1" applyBorder="1" applyAlignment="1">
      <alignment horizontal="centerContinuous" vertical="center" wrapText="1"/>
    </xf>
    <xf numFmtId="3" fontId="10" fillId="0" borderId="14" xfId="0" applyNumberFormat="1" applyFont="1" applyFill="1" applyBorder="1" applyAlignment="1">
      <alignment horizontal="center"/>
    </xf>
    <xf numFmtId="0" fontId="18" fillId="0" borderId="14" xfId="0" applyFont="1" applyFill="1" applyBorder="1" applyAlignment="1">
      <alignment horizontal="center"/>
    </xf>
    <xf numFmtId="1" fontId="5" fillId="0" borderId="14" xfId="3" applyNumberFormat="1" applyFont="1" applyFill="1" applyBorder="1" applyAlignment="1">
      <alignment horizontal="center" vertical="center"/>
    </xf>
    <xf numFmtId="0" fontId="25" fillId="0" borderId="14" xfId="3" applyNumberFormat="1" applyFont="1" applyFill="1" applyBorder="1" applyAlignment="1">
      <alignment horizontal="center" vertical="center"/>
    </xf>
    <xf numFmtId="3" fontId="16" fillId="0" borderId="14" xfId="0" applyNumberFormat="1" applyFont="1" applyFill="1" applyBorder="1" applyAlignment="1">
      <alignment horizontal="center" vertical="center" wrapText="1"/>
    </xf>
    <xf numFmtId="165" fontId="16" fillId="0" borderId="14" xfId="2" applyFont="1" applyFill="1" applyBorder="1" applyAlignment="1">
      <alignment vertical="center"/>
    </xf>
    <xf numFmtId="165" fontId="10" fillId="0" borderId="14" xfId="2" applyFont="1" applyFill="1" applyBorder="1"/>
    <xf numFmtId="3" fontId="10" fillId="0" borderId="14" xfId="0" applyNumberFormat="1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/>
    </xf>
    <xf numFmtId="1" fontId="10" fillId="2" borderId="14" xfId="0" applyNumberFormat="1" applyFont="1" applyFill="1" applyBorder="1" applyAlignment="1">
      <alignment horizontal="center"/>
    </xf>
    <xf numFmtId="0" fontId="30" fillId="33" borderId="0" xfId="0" applyFont="1" applyFill="1" applyAlignment="1">
      <alignment horizontal="center"/>
    </xf>
    <xf numFmtId="1" fontId="30" fillId="33" borderId="0" xfId="0" applyNumberFormat="1" applyFont="1" applyFill="1" applyAlignment="1">
      <alignment horizontal="center"/>
    </xf>
    <xf numFmtId="165" fontId="31" fillId="0" borderId="0" xfId="0" applyNumberFormat="1" applyFont="1" applyFill="1"/>
  </cellXfs>
  <cellStyles count="7">
    <cellStyle name="Millares" xfId="1" builtinId="3"/>
    <cellStyle name="Moneda" xfId="2" builtinId="4"/>
    <cellStyle name="Moneda 2" xfId="6"/>
    <cellStyle name="Normal" xfId="0" builtinId="0"/>
    <cellStyle name="Normal 2" xfId="3"/>
    <cellStyle name="Normal 3" xfId="5"/>
    <cellStyle name="Normal_VOTACION POR CASILLA GOBERNADOR S_G" xfId="4"/>
  </cellStyles>
  <dxfs count="9">
    <dxf>
      <font>
        <b/>
        <i val="0"/>
        <condense val="0"/>
        <extend val="0"/>
        <color indexed="10"/>
      </font>
      <fill>
        <patternFill>
          <bgColor indexed="13"/>
        </patternFill>
      </fill>
    </dxf>
    <dxf>
      <font>
        <b/>
        <i val="0"/>
        <condense val="0"/>
        <extend val="0"/>
        <color indexed="10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2"/>
        </patternFill>
      </fill>
    </dxf>
    <dxf>
      <font>
        <b/>
        <i val="0"/>
        <condense val="0"/>
        <extend val="0"/>
        <color indexed="10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2"/>
        </patternFill>
      </fill>
    </dxf>
    <dxf>
      <font>
        <b/>
        <i val="0"/>
        <condense val="0"/>
        <extend val="0"/>
        <color indexed="9"/>
      </font>
      <fill>
        <patternFill>
          <bgColor indexed="1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209550</xdr:colOff>
      <xdr:row>4</xdr:row>
      <xdr:rowOff>9525</xdr:rowOff>
    </xdr:from>
    <xdr:to>
      <xdr:col>4</xdr:col>
      <xdr:colOff>266700</xdr:colOff>
      <xdr:row>4</xdr:row>
      <xdr:rowOff>714375</xdr:rowOff>
    </xdr:to>
    <xdr:pic>
      <xdr:nvPicPr>
        <xdr:cNvPr id="1165" name="Picture 1" descr="pan-convergencia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219325" y="561975"/>
          <a:ext cx="704850" cy="704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209550</xdr:colOff>
      <xdr:row>4</xdr:row>
      <xdr:rowOff>0</xdr:rowOff>
    </xdr:from>
    <xdr:to>
      <xdr:col>6</xdr:col>
      <xdr:colOff>266700</xdr:colOff>
      <xdr:row>4</xdr:row>
      <xdr:rowOff>714375</xdr:rowOff>
    </xdr:to>
    <xdr:pic>
      <xdr:nvPicPr>
        <xdr:cNvPr id="1166" name="Picture 2" descr="pri-pvem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419475" y="552450"/>
          <a:ext cx="70485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238125</xdr:colOff>
      <xdr:row>4</xdr:row>
      <xdr:rowOff>28575</xdr:rowOff>
    </xdr:from>
    <xdr:to>
      <xdr:col>8</xdr:col>
      <xdr:colOff>285750</xdr:colOff>
      <xdr:row>4</xdr:row>
      <xdr:rowOff>714375</xdr:rowOff>
    </xdr:to>
    <xdr:pic>
      <xdr:nvPicPr>
        <xdr:cNvPr id="1167" name="Picture 3" descr="prd-pt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648200" y="581025"/>
          <a:ext cx="695325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38100</xdr:colOff>
      <xdr:row>0</xdr:row>
      <xdr:rowOff>28575</xdr:rowOff>
    </xdr:from>
    <xdr:to>
      <xdr:col>1</xdr:col>
      <xdr:colOff>1409700</xdr:colOff>
      <xdr:row>4</xdr:row>
      <xdr:rowOff>47625</xdr:rowOff>
    </xdr:to>
    <xdr:grpSp>
      <xdr:nvGrpSpPr>
        <xdr:cNvPr id="1168" name="Group 4"/>
        <xdr:cNvGrpSpPr>
          <a:grpSpLocks/>
        </xdr:cNvGrpSpPr>
      </xdr:nvGrpSpPr>
      <xdr:grpSpPr bwMode="auto">
        <a:xfrm>
          <a:off x="38100" y="28575"/>
          <a:ext cx="1371600" cy="571500"/>
          <a:chOff x="8093" y="314"/>
          <a:chExt cx="3689" cy="1670"/>
        </a:xfrm>
      </xdr:grpSpPr>
      <xdr:sp macro="" textlink="">
        <xdr:nvSpPr>
          <xdr:cNvPr id="1170" name="Freeform 5"/>
          <xdr:cNvSpPr>
            <a:spLocks/>
          </xdr:cNvSpPr>
        </xdr:nvSpPr>
        <xdr:spPr bwMode="auto">
          <a:xfrm>
            <a:off x="8490" y="1128"/>
            <a:ext cx="778" cy="511"/>
          </a:xfrm>
          <a:custGeom>
            <a:avLst/>
            <a:gdLst>
              <a:gd name="T0" fmla="*/ 0 w 778"/>
              <a:gd name="T1" fmla="*/ 505 h 511"/>
              <a:gd name="T2" fmla="*/ 36 w 778"/>
              <a:gd name="T3" fmla="*/ 505 h 511"/>
              <a:gd name="T4" fmla="*/ 113 w 778"/>
              <a:gd name="T5" fmla="*/ 361 h 511"/>
              <a:gd name="T6" fmla="*/ 191 w 778"/>
              <a:gd name="T7" fmla="*/ 227 h 511"/>
              <a:gd name="T8" fmla="*/ 232 w 778"/>
              <a:gd name="T9" fmla="*/ 165 h 511"/>
              <a:gd name="T10" fmla="*/ 268 w 778"/>
              <a:gd name="T11" fmla="*/ 114 h 511"/>
              <a:gd name="T12" fmla="*/ 309 w 778"/>
              <a:gd name="T13" fmla="*/ 62 h 511"/>
              <a:gd name="T14" fmla="*/ 345 w 778"/>
              <a:gd name="T15" fmla="*/ 16 h 511"/>
              <a:gd name="T16" fmla="*/ 443 w 778"/>
              <a:gd name="T17" fmla="*/ 67 h 511"/>
              <a:gd name="T18" fmla="*/ 546 w 778"/>
              <a:gd name="T19" fmla="*/ 134 h 511"/>
              <a:gd name="T20" fmla="*/ 644 w 778"/>
              <a:gd name="T21" fmla="*/ 206 h 511"/>
              <a:gd name="T22" fmla="*/ 732 w 778"/>
              <a:gd name="T23" fmla="*/ 279 h 511"/>
              <a:gd name="T24" fmla="*/ 603 w 778"/>
              <a:gd name="T25" fmla="*/ 511 h 511"/>
              <a:gd name="T26" fmla="*/ 639 w 778"/>
              <a:gd name="T27" fmla="*/ 511 h 511"/>
              <a:gd name="T28" fmla="*/ 778 w 778"/>
              <a:gd name="T29" fmla="*/ 268 h 511"/>
              <a:gd name="T30" fmla="*/ 737 w 778"/>
              <a:gd name="T31" fmla="*/ 227 h 511"/>
              <a:gd name="T32" fmla="*/ 690 w 778"/>
              <a:gd name="T33" fmla="*/ 191 h 511"/>
              <a:gd name="T34" fmla="*/ 639 w 778"/>
              <a:gd name="T35" fmla="*/ 155 h 511"/>
              <a:gd name="T36" fmla="*/ 587 w 778"/>
              <a:gd name="T37" fmla="*/ 119 h 511"/>
              <a:gd name="T38" fmla="*/ 531 w 778"/>
              <a:gd name="T39" fmla="*/ 88 h 511"/>
              <a:gd name="T40" fmla="*/ 474 w 778"/>
              <a:gd name="T41" fmla="*/ 57 h 511"/>
              <a:gd name="T42" fmla="*/ 412 w 778"/>
              <a:gd name="T43" fmla="*/ 26 h 511"/>
              <a:gd name="T44" fmla="*/ 345 w 778"/>
              <a:gd name="T45" fmla="*/ 0 h 511"/>
              <a:gd name="T46" fmla="*/ 258 w 778"/>
              <a:gd name="T47" fmla="*/ 114 h 511"/>
              <a:gd name="T48" fmla="*/ 170 w 778"/>
              <a:gd name="T49" fmla="*/ 237 h 511"/>
              <a:gd name="T50" fmla="*/ 82 w 778"/>
              <a:gd name="T51" fmla="*/ 366 h 511"/>
              <a:gd name="T52" fmla="*/ 0 w 778"/>
              <a:gd name="T53" fmla="*/ 505 h 511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w 778"/>
              <a:gd name="T82" fmla="*/ 0 h 511"/>
              <a:gd name="T83" fmla="*/ 778 w 778"/>
              <a:gd name="T84" fmla="*/ 511 h 511"/>
            </a:gdLst>
            <a:ahLst/>
            <a:cxnLst>
              <a:cxn ang="T54">
                <a:pos x="T0" y="T1"/>
              </a:cxn>
              <a:cxn ang="T55">
                <a:pos x="T2" y="T3"/>
              </a:cxn>
              <a:cxn ang="T56">
                <a:pos x="T4" y="T5"/>
              </a:cxn>
              <a:cxn ang="T57">
                <a:pos x="T6" y="T7"/>
              </a:cxn>
              <a:cxn ang="T58">
                <a:pos x="T8" y="T9"/>
              </a:cxn>
              <a:cxn ang="T59">
                <a:pos x="T10" y="T11"/>
              </a:cxn>
              <a:cxn ang="T60">
                <a:pos x="T12" y="T13"/>
              </a:cxn>
              <a:cxn ang="T61">
                <a:pos x="T14" y="T15"/>
              </a:cxn>
              <a:cxn ang="T62">
                <a:pos x="T16" y="T17"/>
              </a:cxn>
              <a:cxn ang="T63">
                <a:pos x="T18" y="T19"/>
              </a:cxn>
              <a:cxn ang="T64">
                <a:pos x="T20" y="T21"/>
              </a:cxn>
              <a:cxn ang="T65">
                <a:pos x="T22" y="T23"/>
              </a:cxn>
              <a:cxn ang="T66">
                <a:pos x="T24" y="T25"/>
              </a:cxn>
              <a:cxn ang="T67">
                <a:pos x="T26" y="T27"/>
              </a:cxn>
              <a:cxn ang="T68">
                <a:pos x="T28" y="T29"/>
              </a:cxn>
              <a:cxn ang="T69">
                <a:pos x="T30" y="T31"/>
              </a:cxn>
              <a:cxn ang="T70">
                <a:pos x="T32" y="T33"/>
              </a:cxn>
              <a:cxn ang="T71">
                <a:pos x="T34" y="T35"/>
              </a:cxn>
              <a:cxn ang="T72">
                <a:pos x="T36" y="T37"/>
              </a:cxn>
              <a:cxn ang="T73">
                <a:pos x="T38" y="T39"/>
              </a:cxn>
              <a:cxn ang="T74">
                <a:pos x="T40" y="T41"/>
              </a:cxn>
              <a:cxn ang="T75">
                <a:pos x="T42" y="T43"/>
              </a:cxn>
              <a:cxn ang="T76">
                <a:pos x="T44" y="T45"/>
              </a:cxn>
              <a:cxn ang="T77">
                <a:pos x="T46" y="T47"/>
              </a:cxn>
              <a:cxn ang="T78">
                <a:pos x="T48" y="T49"/>
              </a:cxn>
              <a:cxn ang="T79">
                <a:pos x="T50" y="T51"/>
              </a:cxn>
              <a:cxn ang="T80">
                <a:pos x="T52" y="T53"/>
              </a:cxn>
            </a:cxnLst>
            <a:rect l="T81" t="T82" r="T83" b="T84"/>
            <a:pathLst>
              <a:path w="778" h="511">
                <a:moveTo>
                  <a:pt x="0" y="505"/>
                </a:moveTo>
                <a:lnTo>
                  <a:pt x="36" y="505"/>
                </a:lnTo>
                <a:lnTo>
                  <a:pt x="113" y="361"/>
                </a:lnTo>
                <a:lnTo>
                  <a:pt x="191" y="227"/>
                </a:lnTo>
                <a:lnTo>
                  <a:pt x="232" y="165"/>
                </a:lnTo>
                <a:lnTo>
                  <a:pt x="268" y="114"/>
                </a:lnTo>
                <a:lnTo>
                  <a:pt x="309" y="62"/>
                </a:lnTo>
                <a:lnTo>
                  <a:pt x="345" y="16"/>
                </a:lnTo>
                <a:lnTo>
                  <a:pt x="443" y="67"/>
                </a:lnTo>
                <a:lnTo>
                  <a:pt x="546" y="134"/>
                </a:lnTo>
                <a:lnTo>
                  <a:pt x="644" y="206"/>
                </a:lnTo>
                <a:lnTo>
                  <a:pt x="732" y="279"/>
                </a:lnTo>
                <a:lnTo>
                  <a:pt x="603" y="511"/>
                </a:lnTo>
                <a:lnTo>
                  <a:pt x="639" y="511"/>
                </a:lnTo>
                <a:lnTo>
                  <a:pt x="778" y="268"/>
                </a:lnTo>
                <a:lnTo>
                  <a:pt x="737" y="227"/>
                </a:lnTo>
                <a:lnTo>
                  <a:pt x="690" y="191"/>
                </a:lnTo>
                <a:lnTo>
                  <a:pt x="639" y="155"/>
                </a:lnTo>
                <a:lnTo>
                  <a:pt x="587" y="119"/>
                </a:lnTo>
                <a:lnTo>
                  <a:pt x="531" y="88"/>
                </a:lnTo>
                <a:lnTo>
                  <a:pt x="474" y="57"/>
                </a:lnTo>
                <a:lnTo>
                  <a:pt x="412" y="26"/>
                </a:lnTo>
                <a:lnTo>
                  <a:pt x="345" y="0"/>
                </a:lnTo>
                <a:lnTo>
                  <a:pt x="258" y="114"/>
                </a:lnTo>
                <a:lnTo>
                  <a:pt x="170" y="237"/>
                </a:lnTo>
                <a:lnTo>
                  <a:pt x="82" y="366"/>
                </a:lnTo>
                <a:lnTo>
                  <a:pt x="0" y="505"/>
                </a:lnTo>
                <a:close/>
              </a:path>
            </a:pathLst>
          </a:custGeom>
          <a:solidFill>
            <a:srgbClr val="1F1A17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1171" name="Freeform 6"/>
          <xdr:cNvSpPr>
            <a:spLocks/>
          </xdr:cNvSpPr>
        </xdr:nvSpPr>
        <xdr:spPr bwMode="auto">
          <a:xfrm>
            <a:off x="8480" y="314"/>
            <a:ext cx="922" cy="1072"/>
          </a:xfrm>
          <a:custGeom>
            <a:avLst/>
            <a:gdLst>
              <a:gd name="T0" fmla="*/ 922 w 922"/>
              <a:gd name="T1" fmla="*/ 0 h 1072"/>
              <a:gd name="T2" fmla="*/ 546 w 922"/>
              <a:gd name="T3" fmla="*/ 82 h 1072"/>
              <a:gd name="T4" fmla="*/ 505 w 922"/>
              <a:gd name="T5" fmla="*/ 103 h 1072"/>
              <a:gd name="T6" fmla="*/ 453 w 922"/>
              <a:gd name="T7" fmla="*/ 134 h 1072"/>
              <a:gd name="T8" fmla="*/ 407 w 922"/>
              <a:gd name="T9" fmla="*/ 165 h 1072"/>
              <a:gd name="T10" fmla="*/ 350 w 922"/>
              <a:gd name="T11" fmla="*/ 206 h 1072"/>
              <a:gd name="T12" fmla="*/ 242 w 922"/>
              <a:gd name="T13" fmla="*/ 288 h 1072"/>
              <a:gd name="T14" fmla="*/ 139 w 922"/>
              <a:gd name="T15" fmla="*/ 371 h 1072"/>
              <a:gd name="T16" fmla="*/ 0 w 922"/>
              <a:gd name="T17" fmla="*/ 1010 h 1072"/>
              <a:gd name="T18" fmla="*/ 10 w 922"/>
              <a:gd name="T19" fmla="*/ 1031 h 1072"/>
              <a:gd name="T20" fmla="*/ 20 w 922"/>
              <a:gd name="T21" fmla="*/ 1051 h 1072"/>
              <a:gd name="T22" fmla="*/ 36 w 922"/>
              <a:gd name="T23" fmla="*/ 1062 h 1072"/>
              <a:gd name="T24" fmla="*/ 51 w 922"/>
              <a:gd name="T25" fmla="*/ 1072 h 1072"/>
              <a:gd name="T26" fmla="*/ 72 w 922"/>
              <a:gd name="T27" fmla="*/ 1072 h 1072"/>
              <a:gd name="T28" fmla="*/ 87 w 922"/>
              <a:gd name="T29" fmla="*/ 1067 h 1072"/>
              <a:gd name="T30" fmla="*/ 108 w 922"/>
              <a:gd name="T31" fmla="*/ 1057 h 1072"/>
              <a:gd name="T32" fmla="*/ 134 w 922"/>
              <a:gd name="T33" fmla="*/ 1041 h 1072"/>
              <a:gd name="T34" fmla="*/ 216 w 922"/>
              <a:gd name="T35" fmla="*/ 907 h 1072"/>
              <a:gd name="T36" fmla="*/ 299 w 922"/>
              <a:gd name="T37" fmla="*/ 763 h 1072"/>
              <a:gd name="T38" fmla="*/ 371 w 922"/>
              <a:gd name="T39" fmla="*/ 639 h 1072"/>
              <a:gd name="T40" fmla="*/ 422 w 922"/>
              <a:gd name="T41" fmla="*/ 551 h 1072"/>
              <a:gd name="T42" fmla="*/ 448 w 922"/>
              <a:gd name="T43" fmla="*/ 536 h 1072"/>
              <a:gd name="T44" fmla="*/ 479 w 922"/>
              <a:gd name="T45" fmla="*/ 520 h 1072"/>
              <a:gd name="T46" fmla="*/ 510 w 922"/>
              <a:gd name="T47" fmla="*/ 515 h 1072"/>
              <a:gd name="T48" fmla="*/ 541 w 922"/>
              <a:gd name="T49" fmla="*/ 510 h 1072"/>
              <a:gd name="T50" fmla="*/ 572 w 922"/>
              <a:gd name="T51" fmla="*/ 510 h 1072"/>
              <a:gd name="T52" fmla="*/ 603 w 922"/>
              <a:gd name="T53" fmla="*/ 515 h 1072"/>
              <a:gd name="T54" fmla="*/ 633 w 922"/>
              <a:gd name="T55" fmla="*/ 526 h 1072"/>
              <a:gd name="T56" fmla="*/ 654 w 922"/>
              <a:gd name="T57" fmla="*/ 541 h 1072"/>
              <a:gd name="T58" fmla="*/ 639 w 922"/>
              <a:gd name="T59" fmla="*/ 515 h 1072"/>
              <a:gd name="T60" fmla="*/ 618 w 922"/>
              <a:gd name="T61" fmla="*/ 500 h 1072"/>
              <a:gd name="T62" fmla="*/ 587 w 922"/>
              <a:gd name="T63" fmla="*/ 490 h 1072"/>
              <a:gd name="T64" fmla="*/ 561 w 922"/>
              <a:gd name="T65" fmla="*/ 484 h 1072"/>
              <a:gd name="T66" fmla="*/ 525 w 922"/>
              <a:gd name="T67" fmla="*/ 484 h 1072"/>
              <a:gd name="T68" fmla="*/ 494 w 922"/>
              <a:gd name="T69" fmla="*/ 495 h 1072"/>
              <a:gd name="T70" fmla="*/ 453 w 922"/>
              <a:gd name="T71" fmla="*/ 510 h 1072"/>
              <a:gd name="T72" fmla="*/ 412 w 922"/>
              <a:gd name="T73" fmla="*/ 531 h 1072"/>
              <a:gd name="T74" fmla="*/ 345 w 922"/>
              <a:gd name="T75" fmla="*/ 649 h 1072"/>
              <a:gd name="T76" fmla="*/ 273 w 922"/>
              <a:gd name="T77" fmla="*/ 773 h 1072"/>
              <a:gd name="T78" fmla="*/ 201 w 922"/>
              <a:gd name="T79" fmla="*/ 886 h 1072"/>
              <a:gd name="T80" fmla="*/ 129 w 922"/>
              <a:gd name="T81" fmla="*/ 990 h 1072"/>
              <a:gd name="T82" fmla="*/ 113 w 922"/>
              <a:gd name="T83" fmla="*/ 1005 h 1072"/>
              <a:gd name="T84" fmla="*/ 98 w 922"/>
              <a:gd name="T85" fmla="*/ 1010 h 1072"/>
              <a:gd name="T86" fmla="*/ 82 w 922"/>
              <a:gd name="T87" fmla="*/ 1010 h 1072"/>
              <a:gd name="T88" fmla="*/ 67 w 922"/>
              <a:gd name="T89" fmla="*/ 1010 h 1072"/>
              <a:gd name="T90" fmla="*/ 56 w 922"/>
              <a:gd name="T91" fmla="*/ 1005 h 1072"/>
              <a:gd name="T92" fmla="*/ 46 w 922"/>
              <a:gd name="T93" fmla="*/ 995 h 1072"/>
              <a:gd name="T94" fmla="*/ 41 w 922"/>
              <a:gd name="T95" fmla="*/ 979 h 1072"/>
              <a:gd name="T96" fmla="*/ 31 w 922"/>
              <a:gd name="T97" fmla="*/ 964 h 1072"/>
              <a:gd name="T98" fmla="*/ 170 w 922"/>
              <a:gd name="T99" fmla="*/ 376 h 1072"/>
              <a:gd name="T100" fmla="*/ 257 w 922"/>
              <a:gd name="T101" fmla="*/ 309 h 1072"/>
              <a:gd name="T102" fmla="*/ 345 w 922"/>
              <a:gd name="T103" fmla="*/ 247 h 1072"/>
              <a:gd name="T104" fmla="*/ 432 w 922"/>
              <a:gd name="T105" fmla="*/ 185 h 1072"/>
              <a:gd name="T106" fmla="*/ 520 w 922"/>
              <a:gd name="T107" fmla="*/ 129 h 1072"/>
              <a:gd name="T108" fmla="*/ 922 w 922"/>
              <a:gd name="T109" fmla="*/ 0 h 1072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w 922"/>
              <a:gd name="T166" fmla="*/ 0 h 1072"/>
              <a:gd name="T167" fmla="*/ 922 w 922"/>
              <a:gd name="T168" fmla="*/ 1072 h 1072"/>
            </a:gdLst>
            <a:ahLst/>
            <a:cxnLst>
              <a:cxn ang="T110">
                <a:pos x="T0" y="T1"/>
              </a:cxn>
              <a:cxn ang="T111">
                <a:pos x="T2" y="T3"/>
              </a:cxn>
              <a:cxn ang="T112">
                <a:pos x="T4" y="T5"/>
              </a:cxn>
              <a:cxn ang="T113">
                <a:pos x="T6" y="T7"/>
              </a:cxn>
              <a:cxn ang="T114">
                <a:pos x="T8" y="T9"/>
              </a:cxn>
              <a:cxn ang="T115">
                <a:pos x="T10" y="T11"/>
              </a:cxn>
              <a:cxn ang="T116">
                <a:pos x="T12" y="T13"/>
              </a:cxn>
              <a:cxn ang="T117">
                <a:pos x="T14" y="T15"/>
              </a:cxn>
              <a:cxn ang="T118">
                <a:pos x="T16" y="T17"/>
              </a:cxn>
              <a:cxn ang="T119">
                <a:pos x="T18" y="T19"/>
              </a:cxn>
              <a:cxn ang="T120">
                <a:pos x="T20" y="T21"/>
              </a:cxn>
              <a:cxn ang="T121">
                <a:pos x="T22" y="T23"/>
              </a:cxn>
              <a:cxn ang="T122">
                <a:pos x="T24" y="T25"/>
              </a:cxn>
              <a:cxn ang="T123">
                <a:pos x="T26" y="T27"/>
              </a:cxn>
              <a:cxn ang="T124">
                <a:pos x="T28" y="T29"/>
              </a:cxn>
              <a:cxn ang="T125">
                <a:pos x="T30" y="T31"/>
              </a:cxn>
              <a:cxn ang="T126">
                <a:pos x="T32" y="T33"/>
              </a:cxn>
              <a:cxn ang="T127">
                <a:pos x="T34" y="T35"/>
              </a:cxn>
              <a:cxn ang="T128">
                <a:pos x="T36" y="T37"/>
              </a:cxn>
              <a:cxn ang="T129">
                <a:pos x="T38" y="T39"/>
              </a:cxn>
              <a:cxn ang="T130">
                <a:pos x="T40" y="T41"/>
              </a:cxn>
              <a:cxn ang="T131">
                <a:pos x="T42" y="T43"/>
              </a:cxn>
              <a:cxn ang="T132">
                <a:pos x="T44" y="T45"/>
              </a:cxn>
              <a:cxn ang="T133">
                <a:pos x="T46" y="T47"/>
              </a:cxn>
              <a:cxn ang="T134">
                <a:pos x="T48" y="T49"/>
              </a:cxn>
              <a:cxn ang="T135">
                <a:pos x="T50" y="T51"/>
              </a:cxn>
              <a:cxn ang="T136">
                <a:pos x="T52" y="T53"/>
              </a:cxn>
              <a:cxn ang="T137">
                <a:pos x="T54" y="T55"/>
              </a:cxn>
              <a:cxn ang="T138">
                <a:pos x="T56" y="T57"/>
              </a:cxn>
              <a:cxn ang="T139">
                <a:pos x="T58" y="T59"/>
              </a:cxn>
              <a:cxn ang="T140">
                <a:pos x="T60" y="T61"/>
              </a:cxn>
              <a:cxn ang="T141">
                <a:pos x="T62" y="T63"/>
              </a:cxn>
              <a:cxn ang="T142">
                <a:pos x="T64" y="T65"/>
              </a:cxn>
              <a:cxn ang="T143">
                <a:pos x="T66" y="T67"/>
              </a:cxn>
              <a:cxn ang="T144">
                <a:pos x="T68" y="T69"/>
              </a:cxn>
              <a:cxn ang="T145">
                <a:pos x="T70" y="T71"/>
              </a:cxn>
              <a:cxn ang="T146">
                <a:pos x="T72" y="T73"/>
              </a:cxn>
              <a:cxn ang="T147">
                <a:pos x="T74" y="T75"/>
              </a:cxn>
              <a:cxn ang="T148">
                <a:pos x="T76" y="T77"/>
              </a:cxn>
              <a:cxn ang="T149">
                <a:pos x="T78" y="T79"/>
              </a:cxn>
              <a:cxn ang="T150">
                <a:pos x="T80" y="T81"/>
              </a:cxn>
              <a:cxn ang="T151">
                <a:pos x="T82" y="T83"/>
              </a:cxn>
              <a:cxn ang="T152">
                <a:pos x="T84" y="T85"/>
              </a:cxn>
              <a:cxn ang="T153">
                <a:pos x="T86" y="T87"/>
              </a:cxn>
              <a:cxn ang="T154">
                <a:pos x="T88" y="T89"/>
              </a:cxn>
              <a:cxn ang="T155">
                <a:pos x="T90" y="T91"/>
              </a:cxn>
              <a:cxn ang="T156">
                <a:pos x="T92" y="T93"/>
              </a:cxn>
              <a:cxn ang="T157">
                <a:pos x="T94" y="T95"/>
              </a:cxn>
              <a:cxn ang="T158">
                <a:pos x="T96" y="T97"/>
              </a:cxn>
              <a:cxn ang="T159">
                <a:pos x="T98" y="T99"/>
              </a:cxn>
              <a:cxn ang="T160">
                <a:pos x="T100" y="T101"/>
              </a:cxn>
              <a:cxn ang="T161">
                <a:pos x="T102" y="T103"/>
              </a:cxn>
              <a:cxn ang="T162">
                <a:pos x="T104" y="T105"/>
              </a:cxn>
              <a:cxn ang="T163">
                <a:pos x="T106" y="T107"/>
              </a:cxn>
              <a:cxn ang="T164">
                <a:pos x="T108" y="T109"/>
              </a:cxn>
            </a:cxnLst>
            <a:rect l="T165" t="T166" r="T167" b="T168"/>
            <a:pathLst>
              <a:path w="922" h="1072">
                <a:moveTo>
                  <a:pt x="922" y="0"/>
                </a:moveTo>
                <a:lnTo>
                  <a:pt x="546" y="82"/>
                </a:lnTo>
                <a:lnTo>
                  <a:pt x="505" y="103"/>
                </a:lnTo>
                <a:lnTo>
                  <a:pt x="453" y="134"/>
                </a:lnTo>
                <a:lnTo>
                  <a:pt x="407" y="165"/>
                </a:lnTo>
                <a:lnTo>
                  <a:pt x="350" y="206"/>
                </a:lnTo>
                <a:lnTo>
                  <a:pt x="242" y="288"/>
                </a:lnTo>
                <a:lnTo>
                  <a:pt x="139" y="371"/>
                </a:lnTo>
                <a:lnTo>
                  <a:pt x="0" y="1010"/>
                </a:lnTo>
                <a:lnTo>
                  <a:pt x="10" y="1031"/>
                </a:lnTo>
                <a:lnTo>
                  <a:pt x="20" y="1051"/>
                </a:lnTo>
                <a:lnTo>
                  <a:pt x="36" y="1062"/>
                </a:lnTo>
                <a:lnTo>
                  <a:pt x="51" y="1072"/>
                </a:lnTo>
                <a:lnTo>
                  <a:pt x="72" y="1072"/>
                </a:lnTo>
                <a:lnTo>
                  <a:pt x="87" y="1067"/>
                </a:lnTo>
                <a:lnTo>
                  <a:pt x="108" y="1057"/>
                </a:lnTo>
                <a:lnTo>
                  <a:pt x="134" y="1041"/>
                </a:lnTo>
                <a:lnTo>
                  <a:pt x="216" y="907"/>
                </a:lnTo>
                <a:lnTo>
                  <a:pt x="299" y="763"/>
                </a:lnTo>
                <a:lnTo>
                  <a:pt x="371" y="639"/>
                </a:lnTo>
                <a:lnTo>
                  <a:pt x="422" y="551"/>
                </a:lnTo>
                <a:lnTo>
                  <a:pt x="448" y="536"/>
                </a:lnTo>
                <a:lnTo>
                  <a:pt x="479" y="520"/>
                </a:lnTo>
                <a:lnTo>
                  <a:pt x="510" y="515"/>
                </a:lnTo>
                <a:lnTo>
                  <a:pt x="541" y="510"/>
                </a:lnTo>
                <a:lnTo>
                  <a:pt x="572" y="510"/>
                </a:lnTo>
                <a:lnTo>
                  <a:pt x="603" y="515"/>
                </a:lnTo>
                <a:lnTo>
                  <a:pt x="633" y="526"/>
                </a:lnTo>
                <a:lnTo>
                  <a:pt x="654" y="541"/>
                </a:lnTo>
                <a:lnTo>
                  <a:pt x="639" y="515"/>
                </a:lnTo>
                <a:lnTo>
                  <a:pt x="618" y="500"/>
                </a:lnTo>
                <a:lnTo>
                  <a:pt x="587" y="490"/>
                </a:lnTo>
                <a:lnTo>
                  <a:pt x="561" y="484"/>
                </a:lnTo>
                <a:lnTo>
                  <a:pt x="525" y="484"/>
                </a:lnTo>
                <a:lnTo>
                  <a:pt x="494" y="495"/>
                </a:lnTo>
                <a:lnTo>
                  <a:pt x="453" y="510"/>
                </a:lnTo>
                <a:lnTo>
                  <a:pt x="412" y="531"/>
                </a:lnTo>
                <a:lnTo>
                  <a:pt x="345" y="649"/>
                </a:lnTo>
                <a:lnTo>
                  <a:pt x="273" y="773"/>
                </a:lnTo>
                <a:lnTo>
                  <a:pt x="201" y="886"/>
                </a:lnTo>
                <a:lnTo>
                  <a:pt x="129" y="990"/>
                </a:lnTo>
                <a:lnTo>
                  <a:pt x="113" y="1005"/>
                </a:lnTo>
                <a:lnTo>
                  <a:pt x="98" y="1010"/>
                </a:lnTo>
                <a:lnTo>
                  <a:pt x="82" y="1010"/>
                </a:lnTo>
                <a:lnTo>
                  <a:pt x="67" y="1010"/>
                </a:lnTo>
                <a:lnTo>
                  <a:pt x="56" y="1005"/>
                </a:lnTo>
                <a:lnTo>
                  <a:pt x="46" y="995"/>
                </a:lnTo>
                <a:lnTo>
                  <a:pt x="41" y="979"/>
                </a:lnTo>
                <a:lnTo>
                  <a:pt x="31" y="964"/>
                </a:lnTo>
                <a:lnTo>
                  <a:pt x="170" y="376"/>
                </a:lnTo>
                <a:lnTo>
                  <a:pt x="257" y="309"/>
                </a:lnTo>
                <a:lnTo>
                  <a:pt x="345" y="247"/>
                </a:lnTo>
                <a:lnTo>
                  <a:pt x="432" y="185"/>
                </a:lnTo>
                <a:lnTo>
                  <a:pt x="520" y="129"/>
                </a:lnTo>
                <a:lnTo>
                  <a:pt x="922" y="0"/>
                </a:lnTo>
                <a:close/>
              </a:path>
            </a:pathLst>
          </a:custGeom>
          <a:solidFill>
            <a:srgbClr val="1F1A17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1172" name="Freeform 7"/>
          <xdr:cNvSpPr>
            <a:spLocks/>
          </xdr:cNvSpPr>
        </xdr:nvSpPr>
        <xdr:spPr bwMode="auto">
          <a:xfrm>
            <a:off x="8809" y="896"/>
            <a:ext cx="279" cy="279"/>
          </a:xfrm>
          <a:custGeom>
            <a:avLst/>
            <a:gdLst>
              <a:gd name="T0" fmla="*/ 0 w 279"/>
              <a:gd name="T1" fmla="*/ 165 h 279"/>
              <a:gd name="T2" fmla="*/ 11 w 279"/>
              <a:gd name="T3" fmla="*/ 145 h 279"/>
              <a:gd name="T4" fmla="*/ 170 w 279"/>
              <a:gd name="T5" fmla="*/ 243 h 279"/>
              <a:gd name="T6" fmla="*/ 191 w 279"/>
              <a:gd name="T7" fmla="*/ 237 h 279"/>
              <a:gd name="T8" fmla="*/ 212 w 279"/>
              <a:gd name="T9" fmla="*/ 237 h 279"/>
              <a:gd name="T10" fmla="*/ 222 w 279"/>
              <a:gd name="T11" fmla="*/ 232 h 279"/>
              <a:gd name="T12" fmla="*/ 232 w 279"/>
              <a:gd name="T13" fmla="*/ 222 h 279"/>
              <a:gd name="T14" fmla="*/ 237 w 279"/>
              <a:gd name="T15" fmla="*/ 217 h 279"/>
              <a:gd name="T16" fmla="*/ 243 w 279"/>
              <a:gd name="T17" fmla="*/ 201 h 279"/>
              <a:gd name="T18" fmla="*/ 243 w 279"/>
              <a:gd name="T19" fmla="*/ 191 h 279"/>
              <a:gd name="T20" fmla="*/ 237 w 279"/>
              <a:gd name="T21" fmla="*/ 176 h 279"/>
              <a:gd name="T22" fmla="*/ 109 w 279"/>
              <a:gd name="T23" fmla="*/ 0 h 279"/>
              <a:gd name="T24" fmla="*/ 150 w 279"/>
              <a:gd name="T25" fmla="*/ 42 h 279"/>
              <a:gd name="T26" fmla="*/ 191 w 279"/>
              <a:gd name="T27" fmla="*/ 88 h 279"/>
              <a:gd name="T28" fmla="*/ 232 w 279"/>
              <a:gd name="T29" fmla="*/ 134 h 279"/>
              <a:gd name="T30" fmla="*/ 274 w 279"/>
              <a:gd name="T31" fmla="*/ 186 h 279"/>
              <a:gd name="T32" fmla="*/ 279 w 279"/>
              <a:gd name="T33" fmla="*/ 206 h 279"/>
              <a:gd name="T34" fmla="*/ 279 w 279"/>
              <a:gd name="T35" fmla="*/ 222 h 279"/>
              <a:gd name="T36" fmla="*/ 274 w 279"/>
              <a:gd name="T37" fmla="*/ 243 h 279"/>
              <a:gd name="T38" fmla="*/ 263 w 279"/>
              <a:gd name="T39" fmla="*/ 253 h 279"/>
              <a:gd name="T40" fmla="*/ 248 w 279"/>
              <a:gd name="T41" fmla="*/ 263 h 279"/>
              <a:gd name="T42" fmla="*/ 232 w 279"/>
              <a:gd name="T43" fmla="*/ 274 h 279"/>
              <a:gd name="T44" fmla="*/ 207 w 279"/>
              <a:gd name="T45" fmla="*/ 279 h 279"/>
              <a:gd name="T46" fmla="*/ 186 w 279"/>
              <a:gd name="T47" fmla="*/ 279 h 279"/>
              <a:gd name="T48" fmla="*/ 0 w 279"/>
              <a:gd name="T49" fmla="*/ 165 h 279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w 279"/>
              <a:gd name="T76" fmla="*/ 0 h 279"/>
              <a:gd name="T77" fmla="*/ 279 w 279"/>
              <a:gd name="T78" fmla="*/ 279 h 279"/>
            </a:gdLst>
            <a:ahLst/>
            <a:cxnLst>
              <a:cxn ang="T50">
                <a:pos x="T0" y="T1"/>
              </a:cxn>
              <a:cxn ang="T51">
                <a:pos x="T2" y="T3"/>
              </a:cxn>
              <a:cxn ang="T52">
                <a:pos x="T4" y="T5"/>
              </a:cxn>
              <a:cxn ang="T53">
                <a:pos x="T6" y="T7"/>
              </a:cxn>
              <a:cxn ang="T54">
                <a:pos x="T8" y="T9"/>
              </a:cxn>
              <a:cxn ang="T55">
                <a:pos x="T10" y="T11"/>
              </a:cxn>
              <a:cxn ang="T56">
                <a:pos x="T12" y="T13"/>
              </a:cxn>
              <a:cxn ang="T57">
                <a:pos x="T14" y="T15"/>
              </a:cxn>
              <a:cxn ang="T58">
                <a:pos x="T16" y="T17"/>
              </a:cxn>
              <a:cxn ang="T59">
                <a:pos x="T18" y="T19"/>
              </a:cxn>
              <a:cxn ang="T60">
                <a:pos x="T20" y="T21"/>
              </a:cxn>
              <a:cxn ang="T61">
                <a:pos x="T22" y="T23"/>
              </a:cxn>
              <a:cxn ang="T62">
                <a:pos x="T24" y="T25"/>
              </a:cxn>
              <a:cxn ang="T63">
                <a:pos x="T26" y="T27"/>
              </a:cxn>
              <a:cxn ang="T64">
                <a:pos x="T28" y="T29"/>
              </a:cxn>
              <a:cxn ang="T65">
                <a:pos x="T30" y="T31"/>
              </a:cxn>
              <a:cxn ang="T66">
                <a:pos x="T32" y="T33"/>
              </a:cxn>
              <a:cxn ang="T67">
                <a:pos x="T34" y="T35"/>
              </a:cxn>
              <a:cxn ang="T68">
                <a:pos x="T36" y="T37"/>
              </a:cxn>
              <a:cxn ang="T69">
                <a:pos x="T38" y="T39"/>
              </a:cxn>
              <a:cxn ang="T70">
                <a:pos x="T40" y="T41"/>
              </a:cxn>
              <a:cxn ang="T71">
                <a:pos x="T42" y="T43"/>
              </a:cxn>
              <a:cxn ang="T72">
                <a:pos x="T44" y="T45"/>
              </a:cxn>
              <a:cxn ang="T73">
                <a:pos x="T46" y="T47"/>
              </a:cxn>
              <a:cxn ang="T74">
                <a:pos x="T48" y="T49"/>
              </a:cxn>
            </a:cxnLst>
            <a:rect l="T75" t="T76" r="T77" b="T78"/>
            <a:pathLst>
              <a:path w="279" h="279">
                <a:moveTo>
                  <a:pt x="0" y="165"/>
                </a:moveTo>
                <a:lnTo>
                  <a:pt x="11" y="145"/>
                </a:lnTo>
                <a:lnTo>
                  <a:pt x="170" y="243"/>
                </a:lnTo>
                <a:lnTo>
                  <a:pt x="191" y="237"/>
                </a:lnTo>
                <a:lnTo>
                  <a:pt x="212" y="237"/>
                </a:lnTo>
                <a:lnTo>
                  <a:pt x="222" y="232"/>
                </a:lnTo>
                <a:lnTo>
                  <a:pt x="232" y="222"/>
                </a:lnTo>
                <a:lnTo>
                  <a:pt x="237" y="217"/>
                </a:lnTo>
                <a:lnTo>
                  <a:pt x="243" y="201"/>
                </a:lnTo>
                <a:lnTo>
                  <a:pt x="243" y="191"/>
                </a:lnTo>
                <a:lnTo>
                  <a:pt x="237" y="176"/>
                </a:lnTo>
                <a:lnTo>
                  <a:pt x="109" y="0"/>
                </a:lnTo>
                <a:lnTo>
                  <a:pt x="150" y="42"/>
                </a:lnTo>
                <a:lnTo>
                  <a:pt x="191" y="88"/>
                </a:lnTo>
                <a:lnTo>
                  <a:pt x="232" y="134"/>
                </a:lnTo>
                <a:lnTo>
                  <a:pt x="274" y="186"/>
                </a:lnTo>
                <a:lnTo>
                  <a:pt x="279" y="206"/>
                </a:lnTo>
                <a:lnTo>
                  <a:pt x="279" y="222"/>
                </a:lnTo>
                <a:lnTo>
                  <a:pt x="274" y="243"/>
                </a:lnTo>
                <a:lnTo>
                  <a:pt x="263" y="253"/>
                </a:lnTo>
                <a:lnTo>
                  <a:pt x="248" y="263"/>
                </a:lnTo>
                <a:lnTo>
                  <a:pt x="232" y="274"/>
                </a:lnTo>
                <a:lnTo>
                  <a:pt x="207" y="279"/>
                </a:lnTo>
                <a:lnTo>
                  <a:pt x="186" y="279"/>
                </a:lnTo>
                <a:lnTo>
                  <a:pt x="0" y="165"/>
                </a:lnTo>
                <a:close/>
              </a:path>
            </a:pathLst>
          </a:custGeom>
          <a:solidFill>
            <a:srgbClr val="1F1A17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1173" name="Freeform 8"/>
          <xdr:cNvSpPr>
            <a:spLocks/>
          </xdr:cNvSpPr>
        </xdr:nvSpPr>
        <xdr:spPr bwMode="auto">
          <a:xfrm>
            <a:off x="9134" y="767"/>
            <a:ext cx="464" cy="485"/>
          </a:xfrm>
          <a:custGeom>
            <a:avLst/>
            <a:gdLst>
              <a:gd name="T0" fmla="*/ 52 w 464"/>
              <a:gd name="T1" fmla="*/ 124 h 485"/>
              <a:gd name="T2" fmla="*/ 46 w 464"/>
              <a:gd name="T3" fmla="*/ 191 h 485"/>
              <a:gd name="T4" fmla="*/ 41 w 464"/>
              <a:gd name="T5" fmla="*/ 258 h 485"/>
              <a:gd name="T6" fmla="*/ 36 w 464"/>
              <a:gd name="T7" fmla="*/ 325 h 485"/>
              <a:gd name="T8" fmla="*/ 31 w 464"/>
              <a:gd name="T9" fmla="*/ 387 h 485"/>
              <a:gd name="T10" fmla="*/ 41 w 464"/>
              <a:gd name="T11" fmla="*/ 408 h 485"/>
              <a:gd name="T12" fmla="*/ 57 w 464"/>
              <a:gd name="T13" fmla="*/ 418 h 485"/>
              <a:gd name="T14" fmla="*/ 72 w 464"/>
              <a:gd name="T15" fmla="*/ 428 h 485"/>
              <a:gd name="T16" fmla="*/ 93 w 464"/>
              <a:gd name="T17" fmla="*/ 428 h 485"/>
              <a:gd name="T18" fmla="*/ 108 w 464"/>
              <a:gd name="T19" fmla="*/ 428 h 485"/>
              <a:gd name="T20" fmla="*/ 124 w 464"/>
              <a:gd name="T21" fmla="*/ 423 h 485"/>
              <a:gd name="T22" fmla="*/ 139 w 464"/>
              <a:gd name="T23" fmla="*/ 418 h 485"/>
              <a:gd name="T24" fmla="*/ 149 w 464"/>
              <a:gd name="T25" fmla="*/ 408 h 485"/>
              <a:gd name="T26" fmla="*/ 170 w 464"/>
              <a:gd name="T27" fmla="*/ 382 h 485"/>
              <a:gd name="T28" fmla="*/ 191 w 464"/>
              <a:gd name="T29" fmla="*/ 341 h 485"/>
              <a:gd name="T30" fmla="*/ 216 w 464"/>
              <a:gd name="T31" fmla="*/ 289 h 485"/>
              <a:gd name="T32" fmla="*/ 242 w 464"/>
              <a:gd name="T33" fmla="*/ 238 h 485"/>
              <a:gd name="T34" fmla="*/ 273 w 464"/>
              <a:gd name="T35" fmla="*/ 191 h 485"/>
              <a:gd name="T36" fmla="*/ 304 w 464"/>
              <a:gd name="T37" fmla="*/ 150 h 485"/>
              <a:gd name="T38" fmla="*/ 340 w 464"/>
              <a:gd name="T39" fmla="*/ 109 h 485"/>
              <a:gd name="T40" fmla="*/ 381 w 464"/>
              <a:gd name="T41" fmla="*/ 67 h 485"/>
              <a:gd name="T42" fmla="*/ 423 w 464"/>
              <a:gd name="T43" fmla="*/ 31 h 485"/>
              <a:gd name="T44" fmla="*/ 464 w 464"/>
              <a:gd name="T45" fmla="*/ 0 h 485"/>
              <a:gd name="T46" fmla="*/ 381 w 464"/>
              <a:gd name="T47" fmla="*/ 93 h 485"/>
              <a:gd name="T48" fmla="*/ 304 w 464"/>
              <a:gd name="T49" fmla="*/ 201 h 485"/>
              <a:gd name="T50" fmla="*/ 237 w 464"/>
              <a:gd name="T51" fmla="*/ 310 h 485"/>
              <a:gd name="T52" fmla="*/ 170 w 464"/>
              <a:gd name="T53" fmla="*/ 433 h 485"/>
              <a:gd name="T54" fmla="*/ 149 w 464"/>
              <a:gd name="T55" fmla="*/ 454 h 485"/>
              <a:gd name="T56" fmla="*/ 124 w 464"/>
              <a:gd name="T57" fmla="*/ 475 h 485"/>
              <a:gd name="T58" fmla="*/ 98 w 464"/>
              <a:gd name="T59" fmla="*/ 485 h 485"/>
              <a:gd name="T60" fmla="*/ 72 w 464"/>
              <a:gd name="T61" fmla="*/ 485 h 485"/>
              <a:gd name="T62" fmla="*/ 52 w 464"/>
              <a:gd name="T63" fmla="*/ 480 h 485"/>
              <a:gd name="T64" fmla="*/ 31 w 464"/>
              <a:gd name="T65" fmla="*/ 470 h 485"/>
              <a:gd name="T66" fmla="*/ 15 w 464"/>
              <a:gd name="T67" fmla="*/ 449 h 485"/>
              <a:gd name="T68" fmla="*/ 0 w 464"/>
              <a:gd name="T69" fmla="*/ 418 h 485"/>
              <a:gd name="T70" fmla="*/ 10 w 464"/>
              <a:gd name="T71" fmla="*/ 356 h 485"/>
              <a:gd name="T72" fmla="*/ 15 w 464"/>
              <a:gd name="T73" fmla="*/ 294 h 485"/>
              <a:gd name="T74" fmla="*/ 26 w 464"/>
              <a:gd name="T75" fmla="*/ 232 h 485"/>
              <a:gd name="T76" fmla="*/ 31 w 464"/>
              <a:gd name="T77" fmla="*/ 171 h 485"/>
              <a:gd name="T78" fmla="*/ 52 w 464"/>
              <a:gd name="T79" fmla="*/ 124 h 485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w 464"/>
              <a:gd name="T121" fmla="*/ 0 h 485"/>
              <a:gd name="T122" fmla="*/ 464 w 464"/>
              <a:gd name="T123" fmla="*/ 485 h 485"/>
            </a:gdLst>
            <a:ahLst/>
            <a:cxnLst>
              <a:cxn ang="T80">
                <a:pos x="T0" y="T1"/>
              </a:cxn>
              <a:cxn ang="T81">
                <a:pos x="T2" y="T3"/>
              </a:cxn>
              <a:cxn ang="T82">
                <a:pos x="T4" y="T5"/>
              </a:cxn>
              <a:cxn ang="T83">
                <a:pos x="T6" y="T7"/>
              </a:cxn>
              <a:cxn ang="T84">
                <a:pos x="T8" y="T9"/>
              </a:cxn>
              <a:cxn ang="T85">
                <a:pos x="T10" y="T11"/>
              </a:cxn>
              <a:cxn ang="T86">
                <a:pos x="T12" y="T13"/>
              </a:cxn>
              <a:cxn ang="T87">
                <a:pos x="T14" y="T15"/>
              </a:cxn>
              <a:cxn ang="T88">
                <a:pos x="T16" y="T17"/>
              </a:cxn>
              <a:cxn ang="T89">
                <a:pos x="T18" y="T19"/>
              </a:cxn>
              <a:cxn ang="T90">
                <a:pos x="T20" y="T21"/>
              </a:cxn>
              <a:cxn ang="T91">
                <a:pos x="T22" y="T23"/>
              </a:cxn>
              <a:cxn ang="T92">
                <a:pos x="T24" y="T25"/>
              </a:cxn>
              <a:cxn ang="T93">
                <a:pos x="T26" y="T27"/>
              </a:cxn>
              <a:cxn ang="T94">
                <a:pos x="T28" y="T29"/>
              </a:cxn>
              <a:cxn ang="T95">
                <a:pos x="T30" y="T31"/>
              </a:cxn>
              <a:cxn ang="T96">
                <a:pos x="T32" y="T33"/>
              </a:cxn>
              <a:cxn ang="T97">
                <a:pos x="T34" y="T35"/>
              </a:cxn>
              <a:cxn ang="T98">
                <a:pos x="T36" y="T37"/>
              </a:cxn>
              <a:cxn ang="T99">
                <a:pos x="T38" y="T39"/>
              </a:cxn>
              <a:cxn ang="T100">
                <a:pos x="T40" y="T41"/>
              </a:cxn>
              <a:cxn ang="T101">
                <a:pos x="T42" y="T43"/>
              </a:cxn>
              <a:cxn ang="T102">
                <a:pos x="T44" y="T45"/>
              </a:cxn>
              <a:cxn ang="T103">
                <a:pos x="T46" y="T47"/>
              </a:cxn>
              <a:cxn ang="T104">
                <a:pos x="T48" y="T49"/>
              </a:cxn>
              <a:cxn ang="T105">
                <a:pos x="T50" y="T51"/>
              </a:cxn>
              <a:cxn ang="T106">
                <a:pos x="T52" y="T53"/>
              </a:cxn>
              <a:cxn ang="T107">
                <a:pos x="T54" y="T55"/>
              </a:cxn>
              <a:cxn ang="T108">
                <a:pos x="T56" y="T57"/>
              </a:cxn>
              <a:cxn ang="T109">
                <a:pos x="T58" y="T59"/>
              </a:cxn>
              <a:cxn ang="T110">
                <a:pos x="T60" y="T61"/>
              </a:cxn>
              <a:cxn ang="T111">
                <a:pos x="T62" y="T63"/>
              </a:cxn>
              <a:cxn ang="T112">
                <a:pos x="T64" y="T65"/>
              </a:cxn>
              <a:cxn ang="T113">
                <a:pos x="T66" y="T67"/>
              </a:cxn>
              <a:cxn ang="T114">
                <a:pos x="T68" y="T69"/>
              </a:cxn>
              <a:cxn ang="T115">
                <a:pos x="T70" y="T71"/>
              </a:cxn>
              <a:cxn ang="T116">
                <a:pos x="T72" y="T73"/>
              </a:cxn>
              <a:cxn ang="T117">
                <a:pos x="T74" y="T75"/>
              </a:cxn>
              <a:cxn ang="T118">
                <a:pos x="T76" y="T77"/>
              </a:cxn>
              <a:cxn ang="T119">
                <a:pos x="T78" y="T79"/>
              </a:cxn>
            </a:cxnLst>
            <a:rect l="T120" t="T121" r="T122" b="T123"/>
            <a:pathLst>
              <a:path w="464" h="485">
                <a:moveTo>
                  <a:pt x="52" y="124"/>
                </a:moveTo>
                <a:lnTo>
                  <a:pt x="46" y="191"/>
                </a:lnTo>
                <a:lnTo>
                  <a:pt x="41" y="258"/>
                </a:lnTo>
                <a:lnTo>
                  <a:pt x="36" y="325"/>
                </a:lnTo>
                <a:lnTo>
                  <a:pt x="31" y="387"/>
                </a:lnTo>
                <a:lnTo>
                  <a:pt x="41" y="408"/>
                </a:lnTo>
                <a:lnTo>
                  <a:pt x="57" y="418"/>
                </a:lnTo>
                <a:lnTo>
                  <a:pt x="72" y="428"/>
                </a:lnTo>
                <a:lnTo>
                  <a:pt x="93" y="428"/>
                </a:lnTo>
                <a:lnTo>
                  <a:pt x="108" y="428"/>
                </a:lnTo>
                <a:lnTo>
                  <a:pt x="124" y="423"/>
                </a:lnTo>
                <a:lnTo>
                  <a:pt x="139" y="418"/>
                </a:lnTo>
                <a:lnTo>
                  <a:pt x="149" y="408"/>
                </a:lnTo>
                <a:lnTo>
                  <a:pt x="170" y="382"/>
                </a:lnTo>
                <a:lnTo>
                  <a:pt x="191" y="341"/>
                </a:lnTo>
                <a:lnTo>
                  <a:pt x="216" y="289"/>
                </a:lnTo>
                <a:lnTo>
                  <a:pt x="242" y="238"/>
                </a:lnTo>
                <a:lnTo>
                  <a:pt x="273" y="191"/>
                </a:lnTo>
                <a:lnTo>
                  <a:pt x="304" y="150"/>
                </a:lnTo>
                <a:lnTo>
                  <a:pt x="340" y="109"/>
                </a:lnTo>
                <a:lnTo>
                  <a:pt x="381" y="67"/>
                </a:lnTo>
                <a:lnTo>
                  <a:pt x="423" y="31"/>
                </a:lnTo>
                <a:lnTo>
                  <a:pt x="464" y="0"/>
                </a:lnTo>
                <a:lnTo>
                  <a:pt x="381" y="93"/>
                </a:lnTo>
                <a:lnTo>
                  <a:pt x="304" y="201"/>
                </a:lnTo>
                <a:lnTo>
                  <a:pt x="237" y="310"/>
                </a:lnTo>
                <a:lnTo>
                  <a:pt x="170" y="433"/>
                </a:lnTo>
                <a:lnTo>
                  <a:pt x="149" y="454"/>
                </a:lnTo>
                <a:lnTo>
                  <a:pt x="124" y="475"/>
                </a:lnTo>
                <a:lnTo>
                  <a:pt x="98" y="485"/>
                </a:lnTo>
                <a:lnTo>
                  <a:pt x="72" y="485"/>
                </a:lnTo>
                <a:lnTo>
                  <a:pt x="52" y="480"/>
                </a:lnTo>
                <a:lnTo>
                  <a:pt x="31" y="470"/>
                </a:lnTo>
                <a:lnTo>
                  <a:pt x="15" y="449"/>
                </a:lnTo>
                <a:lnTo>
                  <a:pt x="0" y="418"/>
                </a:lnTo>
                <a:lnTo>
                  <a:pt x="10" y="356"/>
                </a:lnTo>
                <a:lnTo>
                  <a:pt x="15" y="294"/>
                </a:lnTo>
                <a:lnTo>
                  <a:pt x="26" y="232"/>
                </a:lnTo>
                <a:lnTo>
                  <a:pt x="31" y="171"/>
                </a:lnTo>
                <a:lnTo>
                  <a:pt x="52" y="124"/>
                </a:lnTo>
                <a:close/>
              </a:path>
            </a:pathLst>
          </a:custGeom>
          <a:solidFill>
            <a:srgbClr val="1F1A17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1174" name="Freeform 9"/>
          <xdr:cNvSpPr>
            <a:spLocks/>
          </xdr:cNvSpPr>
        </xdr:nvSpPr>
        <xdr:spPr bwMode="auto">
          <a:xfrm>
            <a:off x="8753" y="1396"/>
            <a:ext cx="319" cy="186"/>
          </a:xfrm>
          <a:custGeom>
            <a:avLst/>
            <a:gdLst>
              <a:gd name="T0" fmla="*/ 170 w 319"/>
              <a:gd name="T1" fmla="*/ 52 h 186"/>
              <a:gd name="T2" fmla="*/ 185 w 319"/>
              <a:gd name="T3" fmla="*/ 36 h 186"/>
              <a:gd name="T4" fmla="*/ 206 w 319"/>
              <a:gd name="T5" fmla="*/ 26 h 186"/>
              <a:gd name="T6" fmla="*/ 221 w 319"/>
              <a:gd name="T7" fmla="*/ 16 h 186"/>
              <a:gd name="T8" fmla="*/ 237 w 319"/>
              <a:gd name="T9" fmla="*/ 11 h 186"/>
              <a:gd name="T10" fmla="*/ 278 w 319"/>
              <a:gd name="T11" fmla="*/ 11 h 186"/>
              <a:gd name="T12" fmla="*/ 319 w 319"/>
              <a:gd name="T13" fmla="*/ 16 h 186"/>
              <a:gd name="T14" fmla="*/ 278 w 319"/>
              <a:gd name="T15" fmla="*/ 36 h 186"/>
              <a:gd name="T16" fmla="*/ 242 w 319"/>
              <a:gd name="T17" fmla="*/ 67 h 186"/>
              <a:gd name="T18" fmla="*/ 216 w 319"/>
              <a:gd name="T19" fmla="*/ 98 h 186"/>
              <a:gd name="T20" fmla="*/ 196 w 319"/>
              <a:gd name="T21" fmla="*/ 134 h 186"/>
              <a:gd name="T22" fmla="*/ 175 w 319"/>
              <a:gd name="T23" fmla="*/ 155 h 186"/>
              <a:gd name="T24" fmla="*/ 154 w 319"/>
              <a:gd name="T25" fmla="*/ 176 h 186"/>
              <a:gd name="T26" fmla="*/ 129 w 319"/>
              <a:gd name="T27" fmla="*/ 186 h 186"/>
              <a:gd name="T28" fmla="*/ 103 w 319"/>
              <a:gd name="T29" fmla="*/ 186 h 186"/>
              <a:gd name="T30" fmla="*/ 77 w 319"/>
              <a:gd name="T31" fmla="*/ 186 h 186"/>
              <a:gd name="T32" fmla="*/ 51 w 319"/>
              <a:gd name="T33" fmla="*/ 176 h 186"/>
              <a:gd name="T34" fmla="*/ 31 w 319"/>
              <a:gd name="T35" fmla="*/ 160 h 186"/>
              <a:gd name="T36" fmla="*/ 15 w 319"/>
              <a:gd name="T37" fmla="*/ 140 h 186"/>
              <a:gd name="T38" fmla="*/ 5 w 319"/>
              <a:gd name="T39" fmla="*/ 119 h 186"/>
              <a:gd name="T40" fmla="*/ 0 w 319"/>
              <a:gd name="T41" fmla="*/ 93 h 186"/>
              <a:gd name="T42" fmla="*/ 0 w 319"/>
              <a:gd name="T43" fmla="*/ 72 h 186"/>
              <a:gd name="T44" fmla="*/ 5 w 319"/>
              <a:gd name="T45" fmla="*/ 52 h 186"/>
              <a:gd name="T46" fmla="*/ 15 w 319"/>
              <a:gd name="T47" fmla="*/ 36 h 186"/>
              <a:gd name="T48" fmla="*/ 31 w 319"/>
              <a:gd name="T49" fmla="*/ 21 h 186"/>
              <a:gd name="T50" fmla="*/ 51 w 319"/>
              <a:gd name="T51" fmla="*/ 11 h 186"/>
              <a:gd name="T52" fmla="*/ 72 w 319"/>
              <a:gd name="T53" fmla="*/ 0 h 186"/>
              <a:gd name="T54" fmla="*/ 87 w 319"/>
              <a:gd name="T55" fmla="*/ 0 h 186"/>
              <a:gd name="T56" fmla="*/ 98 w 319"/>
              <a:gd name="T57" fmla="*/ 0 h 186"/>
              <a:gd name="T58" fmla="*/ 113 w 319"/>
              <a:gd name="T59" fmla="*/ 5 h 186"/>
              <a:gd name="T60" fmla="*/ 123 w 319"/>
              <a:gd name="T61" fmla="*/ 11 h 186"/>
              <a:gd name="T62" fmla="*/ 149 w 319"/>
              <a:gd name="T63" fmla="*/ 26 h 186"/>
              <a:gd name="T64" fmla="*/ 170 w 319"/>
              <a:gd name="T65" fmla="*/ 52 h 18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319"/>
              <a:gd name="T100" fmla="*/ 0 h 186"/>
              <a:gd name="T101" fmla="*/ 319 w 319"/>
              <a:gd name="T102" fmla="*/ 186 h 186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319" h="186">
                <a:moveTo>
                  <a:pt x="170" y="52"/>
                </a:moveTo>
                <a:lnTo>
                  <a:pt x="185" y="36"/>
                </a:lnTo>
                <a:lnTo>
                  <a:pt x="206" y="26"/>
                </a:lnTo>
                <a:lnTo>
                  <a:pt x="221" y="16"/>
                </a:lnTo>
                <a:lnTo>
                  <a:pt x="237" y="11"/>
                </a:lnTo>
                <a:lnTo>
                  <a:pt x="278" y="11"/>
                </a:lnTo>
                <a:lnTo>
                  <a:pt x="319" y="16"/>
                </a:lnTo>
                <a:lnTo>
                  <a:pt x="278" y="36"/>
                </a:lnTo>
                <a:lnTo>
                  <a:pt x="242" y="67"/>
                </a:lnTo>
                <a:lnTo>
                  <a:pt x="216" y="98"/>
                </a:lnTo>
                <a:lnTo>
                  <a:pt x="196" y="134"/>
                </a:lnTo>
                <a:lnTo>
                  <a:pt x="175" y="155"/>
                </a:lnTo>
                <a:lnTo>
                  <a:pt x="154" y="176"/>
                </a:lnTo>
                <a:lnTo>
                  <a:pt x="129" y="186"/>
                </a:lnTo>
                <a:lnTo>
                  <a:pt x="103" y="186"/>
                </a:lnTo>
                <a:lnTo>
                  <a:pt x="77" y="186"/>
                </a:lnTo>
                <a:lnTo>
                  <a:pt x="51" y="176"/>
                </a:lnTo>
                <a:lnTo>
                  <a:pt x="31" y="160"/>
                </a:lnTo>
                <a:lnTo>
                  <a:pt x="15" y="140"/>
                </a:lnTo>
                <a:lnTo>
                  <a:pt x="5" y="119"/>
                </a:lnTo>
                <a:lnTo>
                  <a:pt x="0" y="93"/>
                </a:lnTo>
                <a:lnTo>
                  <a:pt x="0" y="72"/>
                </a:lnTo>
                <a:lnTo>
                  <a:pt x="5" y="52"/>
                </a:lnTo>
                <a:lnTo>
                  <a:pt x="15" y="36"/>
                </a:lnTo>
                <a:lnTo>
                  <a:pt x="31" y="21"/>
                </a:lnTo>
                <a:lnTo>
                  <a:pt x="51" y="11"/>
                </a:lnTo>
                <a:lnTo>
                  <a:pt x="72" y="0"/>
                </a:lnTo>
                <a:lnTo>
                  <a:pt x="87" y="0"/>
                </a:lnTo>
                <a:lnTo>
                  <a:pt x="98" y="0"/>
                </a:lnTo>
                <a:lnTo>
                  <a:pt x="113" y="5"/>
                </a:lnTo>
                <a:lnTo>
                  <a:pt x="123" y="11"/>
                </a:lnTo>
                <a:lnTo>
                  <a:pt x="149" y="26"/>
                </a:lnTo>
                <a:lnTo>
                  <a:pt x="170" y="52"/>
                </a:lnTo>
                <a:close/>
              </a:path>
            </a:pathLst>
          </a:custGeom>
          <a:solidFill>
            <a:srgbClr val="AAA9A9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1175" name="Rectangle 10"/>
          <xdr:cNvSpPr>
            <a:spLocks noChangeArrowheads="1"/>
          </xdr:cNvSpPr>
        </xdr:nvSpPr>
        <xdr:spPr bwMode="auto">
          <a:xfrm>
            <a:off x="8093" y="1685"/>
            <a:ext cx="1386" cy="46"/>
          </a:xfrm>
          <a:prstGeom prst="rect">
            <a:avLst/>
          </a:prstGeom>
          <a:solidFill>
            <a:srgbClr val="1F1A17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176" name="Freeform 11"/>
          <xdr:cNvSpPr>
            <a:spLocks noEditPoints="1"/>
          </xdr:cNvSpPr>
        </xdr:nvSpPr>
        <xdr:spPr bwMode="auto">
          <a:xfrm>
            <a:off x="8098" y="1824"/>
            <a:ext cx="3226" cy="160"/>
          </a:xfrm>
          <a:custGeom>
            <a:avLst/>
            <a:gdLst>
              <a:gd name="T0" fmla="*/ 119 w 3226"/>
              <a:gd name="T1" fmla="*/ 57 h 160"/>
              <a:gd name="T2" fmla="*/ 155 w 3226"/>
              <a:gd name="T3" fmla="*/ 72 h 160"/>
              <a:gd name="T4" fmla="*/ 201 w 3226"/>
              <a:gd name="T5" fmla="*/ 114 h 160"/>
              <a:gd name="T6" fmla="*/ 258 w 3226"/>
              <a:gd name="T7" fmla="*/ 36 h 160"/>
              <a:gd name="T8" fmla="*/ 237 w 3226"/>
              <a:gd name="T9" fmla="*/ 83 h 160"/>
              <a:gd name="T10" fmla="*/ 289 w 3226"/>
              <a:gd name="T11" fmla="*/ 145 h 160"/>
              <a:gd name="T12" fmla="*/ 310 w 3226"/>
              <a:gd name="T13" fmla="*/ 145 h 160"/>
              <a:gd name="T14" fmla="*/ 392 w 3226"/>
              <a:gd name="T15" fmla="*/ 16 h 160"/>
              <a:gd name="T16" fmla="*/ 438 w 3226"/>
              <a:gd name="T17" fmla="*/ 155 h 160"/>
              <a:gd name="T18" fmla="*/ 444 w 3226"/>
              <a:gd name="T19" fmla="*/ 139 h 160"/>
              <a:gd name="T20" fmla="*/ 516 w 3226"/>
              <a:gd name="T21" fmla="*/ 155 h 160"/>
              <a:gd name="T22" fmla="*/ 541 w 3226"/>
              <a:gd name="T23" fmla="*/ 145 h 160"/>
              <a:gd name="T24" fmla="*/ 634 w 3226"/>
              <a:gd name="T25" fmla="*/ 47 h 160"/>
              <a:gd name="T26" fmla="*/ 665 w 3226"/>
              <a:gd name="T27" fmla="*/ 124 h 160"/>
              <a:gd name="T28" fmla="*/ 732 w 3226"/>
              <a:gd name="T29" fmla="*/ 47 h 160"/>
              <a:gd name="T30" fmla="*/ 773 w 3226"/>
              <a:gd name="T31" fmla="*/ 47 h 160"/>
              <a:gd name="T32" fmla="*/ 969 w 3226"/>
              <a:gd name="T33" fmla="*/ 21 h 160"/>
              <a:gd name="T34" fmla="*/ 923 w 3226"/>
              <a:gd name="T35" fmla="*/ 83 h 160"/>
              <a:gd name="T36" fmla="*/ 1015 w 3226"/>
              <a:gd name="T37" fmla="*/ 5 h 160"/>
              <a:gd name="T38" fmla="*/ 1072 w 3226"/>
              <a:gd name="T39" fmla="*/ 83 h 160"/>
              <a:gd name="T40" fmla="*/ 1134 w 3226"/>
              <a:gd name="T41" fmla="*/ 72 h 160"/>
              <a:gd name="T42" fmla="*/ 1211 w 3226"/>
              <a:gd name="T43" fmla="*/ 145 h 160"/>
              <a:gd name="T44" fmla="*/ 1222 w 3226"/>
              <a:gd name="T45" fmla="*/ 78 h 160"/>
              <a:gd name="T46" fmla="*/ 1222 w 3226"/>
              <a:gd name="T47" fmla="*/ 114 h 160"/>
              <a:gd name="T48" fmla="*/ 1288 w 3226"/>
              <a:gd name="T49" fmla="*/ 41 h 160"/>
              <a:gd name="T50" fmla="*/ 1350 w 3226"/>
              <a:gd name="T51" fmla="*/ 150 h 160"/>
              <a:gd name="T52" fmla="*/ 1340 w 3226"/>
              <a:gd name="T53" fmla="*/ 134 h 160"/>
              <a:gd name="T54" fmla="*/ 1407 w 3226"/>
              <a:gd name="T55" fmla="*/ 124 h 160"/>
              <a:gd name="T56" fmla="*/ 1510 w 3226"/>
              <a:gd name="T57" fmla="*/ 83 h 160"/>
              <a:gd name="T58" fmla="*/ 1536 w 3226"/>
              <a:gd name="T59" fmla="*/ 124 h 160"/>
              <a:gd name="T60" fmla="*/ 1613 w 3226"/>
              <a:gd name="T61" fmla="*/ 67 h 160"/>
              <a:gd name="T62" fmla="*/ 1551 w 3226"/>
              <a:gd name="T63" fmla="*/ 93 h 160"/>
              <a:gd name="T64" fmla="*/ 1531 w 3226"/>
              <a:gd name="T65" fmla="*/ 78 h 160"/>
              <a:gd name="T66" fmla="*/ 1814 w 3226"/>
              <a:gd name="T67" fmla="*/ 114 h 160"/>
              <a:gd name="T68" fmla="*/ 1860 w 3226"/>
              <a:gd name="T69" fmla="*/ 0 h 160"/>
              <a:gd name="T70" fmla="*/ 1799 w 3226"/>
              <a:gd name="T71" fmla="*/ 36 h 160"/>
              <a:gd name="T72" fmla="*/ 1891 w 3226"/>
              <a:gd name="T73" fmla="*/ 83 h 160"/>
              <a:gd name="T74" fmla="*/ 1953 w 3226"/>
              <a:gd name="T75" fmla="*/ 72 h 160"/>
              <a:gd name="T76" fmla="*/ 1963 w 3226"/>
              <a:gd name="T77" fmla="*/ 150 h 160"/>
              <a:gd name="T78" fmla="*/ 2190 w 3226"/>
              <a:gd name="T79" fmla="*/ 11 h 160"/>
              <a:gd name="T80" fmla="*/ 2139 w 3226"/>
              <a:gd name="T81" fmla="*/ 78 h 160"/>
              <a:gd name="T82" fmla="*/ 2221 w 3226"/>
              <a:gd name="T83" fmla="*/ 145 h 160"/>
              <a:gd name="T84" fmla="*/ 2288 w 3226"/>
              <a:gd name="T85" fmla="*/ 41 h 160"/>
              <a:gd name="T86" fmla="*/ 2278 w 3226"/>
              <a:gd name="T87" fmla="*/ 103 h 160"/>
              <a:gd name="T88" fmla="*/ 2303 w 3226"/>
              <a:gd name="T89" fmla="*/ 134 h 160"/>
              <a:gd name="T90" fmla="*/ 2329 w 3226"/>
              <a:gd name="T91" fmla="*/ 150 h 160"/>
              <a:gd name="T92" fmla="*/ 2427 w 3226"/>
              <a:gd name="T93" fmla="*/ 139 h 160"/>
              <a:gd name="T94" fmla="*/ 2432 w 3226"/>
              <a:gd name="T95" fmla="*/ 155 h 160"/>
              <a:gd name="T96" fmla="*/ 2453 w 3226"/>
              <a:gd name="T97" fmla="*/ 62 h 160"/>
              <a:gd name="T98" fmla="*/ 2540 w 3226"/>
              <a:gd name="T99" fmla="*/ 145 h 160"/>
              <a:gd name="T100" fmla="*/ 2510 w 3226"/>
              <a:gd name="T101" fmla="*/ 119 h 160"/>
              <a:gd name="T102" fmla="*/ 2510 w 3226"/>
              <a:gd name="T103" fmla="*/ 52 h 160"/>
              <a:gd name="T104" fmla="*/ 2680 w 3226"/>
              <a:gd name="T105" fmla="*/ 88 h 160"/>
              <a:gd name="T106" fmla="*/ 2607 w 3226"/>
              <a:gd name="T107" fmla="*/ 93 h 160"/>
              <a:gd name="T108" fmla="*/ 2798 w 3226"/>
              <a:gd name="T109" fmla="*/ 145 h 160"/>
              <a:gd name="T110" fmla="*/ 2803 w 3226"/>
              <a:gd name="T111" fmla="*/ 83 h 160"/>
              <a:gd name="T112" fmla="*/ 2772 w 3226"/>
              <a:gd name="T113" fmla="*/ 98 h 160"/>
              <a:gd name="T114" fmla="*/ 2963 w 3226"/>
              <a:gd name="T115" fmla="*/ 52 h 160"/>
              <a:gd name="T116" fmla="*/ 2911 w 3226"/>
              <a:gd name="T117" fmla="*/ 57 h 160"/>
              <a:gd name="T118" fmla="*/ 2942 w 3226"/>
              <a:gd name="T119" fmla="*/ 150 h 160"/>
              <a:gd name="T120" fmla="*/ 3143 w 3226"/>
              <a:gd name="T121" fmla="*/ 150 h 160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w 3226"/>
              <a:gd name="T184" fmla="*/ 0 h 160"/>
              <a:gd name="T185" fmla="*/ 3226 w 3226"/>
              <a:gd name="T186" fmla="*/ 160 h 160"/>
            </a:gdLst>
            <a:ahLst/>
            <a:cxnLst>
              <a:cxn ang="T122">
                <a:pos x="T0" y="T1"/>
              </a:cxn>
              <a:cxn ang="T123">
                <a:pos x="T2" y="T3"/>
              </a:cxn>
              <a:cxn ang="T124">
                <a:pos x="T4" y="T5"/>
              </a:cxn>
              <a:cxn ang="T125">
                <a:pos x="T6" y="T7"/>
              </a:cxn>
              <a:cxn ang="T126">
                <a:pos x="T8" y="T9"/>
              </a:cxn>
              <a:cxn ang="T127">
                <a:pos x="T10" y="T11"/>
              </a:cxn>
              <a:cxn ang="T128">
                <a:pos x="T12" y="T13"/>
              </a:cxn>
              <a:cxn ang="T129">
                <a:pos x="T14" y="T15"/>
              </a:cxn>
              <a:cxn ang="T130">
                <a:pos x="T16" y="T17"/>
              </a:cxn>
              <a:cxn ang="T131">
                <a:pos x="T18" y="T19"/>
              </a:cxn>
              <a:cxn ang="T132">
                <a:pos x="T20" y="T21"/>
              </a:cxn>
              <a:cxn ang="T133">
                <a:pos x="T22" y="T23"/>
              </a:cxn>
              <a:cxn ang="T134">
                <a:pos x="T24" y="T25"/>
              </a:cxn>
              <a:cxn ang="T135">
                <a:pos x="T26" y="T27"/>
              </a:cxn>
              <a:cxn ang="T136">
                <a:pos x="T28" y="T29"/>
              </a:cxn>
              <a:cxn ang="T137">
                <a:pos x="T30" y="T31"/>
              </a:cxn>
              <a:cxn ang="T138">
                <a:pos x="T32" y="T33"/>
              </a:cxn>
              <a:cxn ang="T139">
                <a:pos x="T34" y="T35"/>
              </a:cxn>
              <a:cxn ang="T140">
                <a:pos x="T36" y="T37"/>
              </a:cxn>
              <a:cxn ang="T141">
                <a:pos x="T38" y="T39"/>
              </a:cxn>
              <a:cxn ang="T142">
                <a:pos x="T40" y="T41"/>
              </a:cxn>
              <a:cxn ang="T143">
                <a:pos x="T42" y="T43"/>
              </a:cxn>
              <a:cxn ang="T144">
                <a:pos x="T44" y="T45"/>
              </a:cxn>
              <a:cxn ang="T145">
                <a:pos x="T46" y="T47"/>
              </a:cxn>
              <a:cxn ang="T146">
                <a:pos x="T48" y="T49"/>
              </a:cxn>
              <a:cxn ang="T147">
                <a:pos x="T50" y="T51"/>
              </a:cxn>
              <a:cxn ang="T148">
                <a:pos x="T52" y="T53"/>
              </a:cxn>
              <a:cxn ang="T149">
                <a:pos x="T54" y="T55"/>
              </a:cxn>
              <a:cxn ang="T150">
                <a:pos x="T56" y="T57"/>
              </a:cxn>
              <a:cxn ang="T151">
                <a:pos x="T58" y="T59"/>
              </a:cxn>
              <a:cxn ang="T152">
                <a:pos x="T60" y="T61"/>
              </a:cxn>
              <a:cxn ang="T153">
                <a:pos x="T62" y="T63"/>
              </a:cxn>
              <a:cxn ang="T154">
                <a:pos x="T64" y="T65"/>
              </a:cxn>
              <a:cxn ang="T155">
                <a:pos x="T66" y="T67"/>
              </a:cxn>
              <a:cxn ang="T156">
                <a:pos x="T68" y="T69"/>
              </a:cxn>
              <a:cxn ang="T157">
                <a:pos x="T70" y="T71"/>
              </a:cxn>
              <a:cxn ang="T158">
                <a:pos x="T72" y="T73"/>
              </a:cxn>
              <a:cxn ang="T159">
                <a:pos x="T74" y="T75"/>
              </a:cxn>
              <a:cxn ang="T160">
                <a:pos x="T76" y="T77"/>
              </a:cxn>
              <a:cxn ang="T161">
                <a:pos x="T78" y="T79"/>
              </a:cxn>
              <a:cxn ang="T162">
                <a:pos x="T80" y="T81"/>
              </a:cxn>
              <a:cxn ang="T163">
                <a:pos x="T82" y="T83"/>
              </a:cxn>
              <a:cxn ang="T164">
                <a:pos x="T84" y="T85"/>
              </a:cxn>
              <a:cxn ang="T165">
                <a:pos x="T86" y="T87"/>
              </a:cxn>
              <a:cxn ang="T166">
                <a:pos x="T88" y="T89"/>
              </a:cxn>
              <a:cxn ang="T167">
                <a:pos x="T90" y="T91"/>
              </a:cxn>
              <a:cxn ang="T168">
                <a:pos x="T92" y="T93"/>
              </a:cxn>
              <a:cxn ang="T169">
                <a:pos x="T94" y="T95"/>
              </a:cxn>
              <a:cxn ang="T170">
                <a:pos x="T96" y="T97"/>
              </a:cxn>
              <a:cxn ang="T171">
                <a:pos x="T98" y="T99"/>
              </a:cxn>
              <a:cxn ang="T172">
                <a:pos x="T100" y="T101"/>
              </a:cxn>
              <a:cxn ang="T173">
                <a:pos x="T102" y="T103"/>
              </a:cxn>
              <a:cxn ang="T174">
                <a:pos x="T104" y="T105"/>
              </a:cxn>
              <a:cxn ang="T175">
                <a:pos x="T106" y="T107"/>
              </a:cxn>
              <a:cxn ang="T176">
                <a:pos x="T108" y="T109"/>
              </a:cxn>
              <a:cxn ang="T177">
                <a:pos x="T110" y="T111"/>
              </a:cxn>
              <a:cxn ang="T178">
                <a:pos x="T112" y="T113"/>
              </a:cxn>
              <a:cxn ang="T179">
                <a:pos x="T114" y="T115"/>
              </a:cxn>
              <a:cxn ang="T180">
                <a:pos x="T116" y="T117"/>
              </a:cxn>
              <a:cxn ang="T181">
                <a:pos x="T118" y="T119"/>
              </a:cxn>
              <a:cxn ang="T182">
                <a:pos x="T120" y="T121"/>
              </a:cxn>
            </a:cxnLst>
            <a:rect l="T183" t="T184" r="T185" b="T186"/>
            <a:pathLst>
              <a:path w="3226" h="160">
                <a:moveTo>
                  <a:pt x="0" y="155"/>
                </a:moveTo>
                <a:lnTo>
                  <a:pt x="0" y="150"/>
                </a:lnTo>
                <a:lnTo>
                  <a:pt x="16" y="150"/>
                </a:lnTo>
                <a:lnTo>
                  <a:pt x="47" y="5"/>
                </a:lnTo>
                <a:lnTo>
                  <a:pt x="31" y="5"/>
                </a:lnTo>
                <a:lnTo>
                  <a:pt x="31" y="0"/>
                </a:lnTo>
                <a:lnTo>
                  <a:pt x="83" y="0"/>
                </a:lnTo>
                <a:lnTo>
                  <a:pt x="83" y="5"/>
                </a:lnTo>
                <a:lnTo>
                  <a:pt x="67" y="5"/>
                </a:lnTo>
                <a:lnTo>
                  <a:pt x="37" y="150"/>
                </a:lnTo>
                <a:lnTo>
                  <a:pt x="52" y="150"/>
                </a:lnTo>
                <a:lnTo>
                  <a:pt x="52" y="155"/>
                </a:lnTo>
                <a:lnTo>
                  <a:pt x="0" y="155"/>
                </a:lnTo>
                <a:close/>
                <a:moveTo>
                  <a:pt x="62" y="155"/>
                </a:moveTo>
                <a:lnTo>
                  <a:pt x="62" y="150"/>
                </a:lnTo>
                <a:lnTo>
                  <a:pt x="78" y="150"/>
                </a:lnTo>
                <a:lnTo>
                  <a:pt x="98" y="47"/>
                </a:lnTo>
                <a:lnTo>
                  <a:pt x="88" y="47"/>
                </a:lnTo>
                <a:lnTo>
                  <a:pt x="88" y="41"/>
                </a:lnTo>
                <a:lnTo>
                  <a:pt x="119" y="41"/>
                </a:lnTo>
                <a:lnTo>
                  <a:pt x="119" y="57"/>
                </a:lnTo>
                <a:lnTo>
                  <a:pt x="124" y="47"/>
                </a:lnTo>
                <a:lnTo>
                  <a:pt x="134" y="41"/>
                </a:lnTo>
                <a:lnTo>
                  <a:pt x="145" y="36"/>
                </a:lnTo>
                <a:lnTo>
                  <a:pt x="155" y="36"/>
                </a:lnTo>
                <a:lnTo>
                  <a:pt x="165" y="36"/>
                </a:lnTo>
                <a:lnTo>
                  <a:pt x="170" y="41"/>
                </a:lnTo>
                <a:lnTo>
                  <a:pt x="176" y="52"/>
                </a:lnTo>
                <a:lnTo>
                  <a:pt x="176" y="62"/>
                </a:lnTo>
                <a:lnTo>
                  <a:pt x="176" y="67"/>
                </a:lnTo>
                <a:lnTo>
                  <a:pt x="176" y="72"/>
                </a:lnTo>
                <a:lnTo>
                  <a:pt x="176" y="78"/>
                </a:lnTo>
                <a:lnTo>
                  <a:pt x="160" y="150"/>
                </a:lnTo>
                <a:lnTo>
                  <a:pt x="170" y="150"/>
                </a:lnTo>
                <a:lnTo>
                  <a:pt x="170" y="155"/>
                </a:lnTo>
                <a:lnTo>
                  <a:pt x="124" y="155"/>
                </a:lnTo>
                <a:lnTo>
                  <a:pt x="124" y="150"/>
                </a:lnTo>
                <a:lnTo>
                  <a:pt x="140" y="150"/>
                </a:lnTo>
                <a:lnTo>
                  <a:pt x="155" y="72"/>
                </a:lnTo>
                <a:lnTo>
                  <a:pt x="160" y="62"/>
                </a:lnTo>
                <a:lnTo>
                  <a:pt x="160" y="57"/>
                </a:lnTo>
                <a:lnTo>
                  <a:pt x="160" y="52"/>
                </a:lnTo>
                <a:lnTo>
                  <a:pt x="155" y="47"/>
                </a:lnTo>
                <a:lnTo>
                  <a:pt x="150" y="47"/>
                </a:lnTo>
                <a:lnTo>
                  <a:pt x="140" y="47"/>
                </a:lnTo>
                <a:lnTo>
                  <a:pt x="134" y="47"/>
                </a:lnTo>
                <a:lnTo>
                  <a:pt x="129" y="52"/>
                </a:lnTo>
                <a:lnTo>
                  <a:pt x="124" y="62"/>
                </a:lnTo>
                <a:lnTo>
                  <a:pt x="114" y="78"/>
                </a:lnTo>
                <a:lnTo>
                  <a:pt x="109" y="98"/>
                </a:lnTo>
                <a:lnTo>
                  <a:pt x="109" y="103"/>
                </a:lnTo>
                <a:lnTo>
                  <a:pt x="98" y="150"/>
                </a:lnTo>
                <a:lnTo>
                  <a:pt x="109" y="150"/>
                </a:lnTo>
                <a:lnTo>
                  <a:pt x="109" y="155"/>
                </a:lnTo>
                <a:lnTo>
                  <a:pt x="62" y="155"/>
                </a:lnTo>
                <a:close/>
                <a:moveTo>
                  <a:pt x="196" y="108"/>
                </a:moveTo>
                <a:lnTo>
                  <a:pt x="201" y="108"/>
                </a:lnTo>
                <a:lnTo>
                  <a:pt x="201" y="114"/>
                </a:lnTo>
                <a:lnTo>
                  <a:pt x="201" y="129"/>
                </a:lnTo>
                <a:lnTo>
                  <a:pt x="207" y="145"/>
                </a:lnTo>
                <a:lnTo>
                  <a:pt x="217" y="150"/>
                </a:lnTo>
                <a:lnTo>
                  <a:pt x="222" y="155"/>
                </a:lnTo>
                <a:lnTo>
                  <a:pt x="232" y="150"/>
                </a:lnTo>
                <a:lnTo>
                  <a:pt x="243" y="145"/>
                </a:lnTo>
                <a:lnTo>
                  <a:pt x="253" y="139"/>
                </a:lnTo>
                <a:lnTo>
                  <a:pt x="253" y="129"/>
                </a:lnTo>
                <a:lnTo>
                  <a:pt x="253" y="124"/>
                </a:lnTo>
                <a:lnTo>
                  <a:pt x="248" y="119"/>
                </a:lnTo>
                <a:lnTo>
                  <a:pt x="243" y="114"/>
                </a:lnTo>
                <a:lnTo>
                  <a:pt x="232" y="103"/>
                </a:lnTo>
                <a:lnTo>
                  <a:pt x="217" y="93"/>
                </a:lnTo>
                <a:lnTo>
                  <a:pt x="207" y="88"/>
                </a:lnTo>
                <a:lnTo>
                  <a:pt x="201" y="78"/>
                </a:lnTo>
                <a:lnTo>
                  <a:pt x="201" y="72"/>
                </a:lnTo>
                <a:lnTo>
                  <a:pt x="207" y="57"/>
                </a:lnTo>
                <a:lnTo>
                  <a:pt x="217" y="47"/>
                </a:lnTo>
                <a:lnTo>
                  <a:pt x="232" y="41"/>
                </a:lnTo>
                <a:lnTo>
                  <a:pt x="248" y="36"/>
                </a:lnTo>
                <a:lnTo>
                  <a:pt x="258" y="36"/>
                </a:lnTo>
                <a:lnTo>
                  <a:pt x="263" y="36"/>
                </a:lnTo>
                <a:lnTo>
                  <a:pt x="274" y="41"/>
                </a:lnTo>
                <a:lnTo>
                  <a:pt x="279" y="41"/>
                </a:lnTo>
                <a:lnTo>
                  <a:pt x="274" y="78"/>
                </a:lnTo>
                <a:lnTo>
                  <a:pt x="263" y="78"/>
                </a:lnTo>
                <a:lnTo>
                  <a:pt x="263" y="72"/>
                </a:lnTo>
                <a:lnTo>
                  <a:pt x="263" y="62"/>
                </a:lnTo>
                <a:lnTo>
                  <a:pt x="258" y="52"/>
                </a:lnTo>
                <a:lnTo>
                  <a:pt x="253" y="41"/>
                </a:lnTo>
                <a:lnTo>
                  <a:pt x="248" y="41"/>
                </a:lnTo>
                <a:lnTo>
                  <a:pt x="237" y="41"/>
                </a:lnTo>
                <a:lnTo>
                  <a:pt x="227" y="47"/>
                </a:lnTo>
                <a:lnTo>
                  <a:pt x="222" y="57"/>
                </a:lnTo>
                <a:lnTo>
                  <a:pt x="217" y="62"/>
                </a:lnTo>
                <a:lnTo>
                  <a:pt x="222" y="67"/>
                </a:lnTo>
                <a:lnTo>
                  <a:pt x="222" y="72"/>
                </a:lnTo>
                <a:lnTo>
                  <a:pt x="227" y="78"/>
                </a:lnTo>
                <a:lnTo>
                  <a:pt x="237" y="83"/>
                </a:lnTo>
                <a:lnTo>
                  <a:pt x="253" y="93"/>
                </a:lnTo>
                <a:lnTo>
                  <a:pt x="263" y="103"/>
                </a:lnTo>
                <a:lnTo>
                  <a:pt x="268" y="108"/>
                </a:lnTo>
                <a:lnTo>
                  <a:pt x="268" y="119"/>
                </a:lnTo>
                <a:lnTo>
                  <a:pt x="268" y="134"/>
                </a:lnTo>
                <a:lnTo>
                  <a:pt x="258" y="145"/>
                </a:lnTo>
                <a:lnTo>
                  <a:pt x="243" y="155"/>
                </a:lnTo>
                <a:lnTo>
                  <a:pt x="222" y="160"/>
                </a:lnTo>
                <a:lnTo>
                  <a:pt x="212" y="155"/>
                </a:lnTo>
                <a:lnTo>
                  <a:pt x="207" y="155"/>
                </a:lnTo>
                <a:lnTo>
                  <a:pt x="196" y="150"/>
                </a:lnTo>
                <a:lnTo>
                  <a:pt x="186" y="145"/>
                </a:lnTo>
                <a:lnTo>
                  <a:pt x="196" y="108"/>
                </a:lnTo>
                <a:close/>
                <a:moveTo>
                  <a:pt x="351" y="108"/>
                </a:moveTo>
                <a:lnTo>
                  <a:pt x="346" y="129"/>
                </a:lnTo>
                <a:lnTo>
                  <a:pt x="335" y="145"/>
                </a:lnTo>
                <a:lnTo>
                  <a:pt x="325" y="155"/>
                </a:lnTo>
                <a:lnTo>
                  <a:pt x="310" y="160"/>
                </a:lnTo>
                <a:lnTo>
                  <a:pt x="304" y="155"/>
                </a:lnTo>
                <a:lnTo>
                  <a:pt x="294" y="155"/>
                </a:lnTo>
                <a:lnTo>
                  <a:pt x="289" y="145"/>
                </a:lnTo>
                <a:lnTo>
                  <a:pt x="289" y="139"/>
                </a:lnTo>
                <a:lnTo>
                  <a:pt x="289" y="134"/>
                </a:lnTo>
                <a:lnTo>
                  <a:pt x="289" y="129"/>
                </a:lnTo>
                <a:lnTo>
                  <a:pt x="289" y="124"/>
                </a:lnTo>
                <a:lnTo>
                  <a:pt x="294" y="119"/>
                </a:lnTo>
                <a:lnTo>
                  <a:pt x="310" y="47"/>
                </a:lnTo>
                <a:lnTo>
                  <a:pt x="299" y="47"/>
                </a:lnTo>
                <a:lnTo>
                  <a:pt x="299" y="41"/>
                </a:lnTo>
                <a:lnTo>
                  <a:pt x="310" y="41"/>
                </a:lnTo>
                <a:lnTo>
                  <a:pt x="315" y="16"/>
                </a:lnTo>
                <a:lnTo>
                  <a:pt x="335" y="16"/>
                </a:lnTo>
                <a:lnTo>
                  <a:pt x="330" y="41"/>
                </a:lnTo>
                <a:lnTo>
                  <a:pt x="356" y="41"/>
                </a:lnTo>
                <a:lnTo>
                  <a:pt x="356" y="47"/>
                </a:lnTo>
                <a:lnTo>
                  <a:pt x="330" y="47"/>
                </a:lnTo>
                <a:lnTo>
                  <a:pt x="310" y="129"/>
                </a:lnTo>
                <a:lnTo>
                  <a:pt x="310" y="134"/>
                </a:lnTo>
                <a:lnTo>
                  <a:pt x="310" y="139"/>
                </a:lnTo>
                <a:lnTo>
                  <a:pt x="310" y="145"/>
                </a:lnTo>
                <a:lnTo>
                  <a:pt x="315" y="150"/>
                </a:lnTo>
                <a:lnTo>
                  <a:pt x="320" y="150"/>
                </a:lnTo>
                <a:lnTo>
                  <a:pt x="325" y="145"/>
                </a:lnTo>
                <a:lnTo>
                  <a:pt x="335" y="139"/>
                </a:lnTo>
                <a:lnTo>
                  <a:pt x="340" y="124"/>
                </a:lnTo>
                <a:lnTo>
                  <a:pt x="346" y="108"/>
                </a:lnTo>
                <a:lnTo>
                  <a:pt x="351" y="108"/>
                </a:lnTo>
                <a:close/>
                <a:moveTo>
                  <a:pt x="402" y="0"/>
                </a:moveTo>
                <a:lnTo>
                  <a:pt x="407" y="0"/>
                </a:lnTo>
                <a:lnTo>
                  <a:pt x="413" y="0"/>
                </a:lnTo>
                <a:lnTo>
                  <a:pt x="413" y="5"/>
                </a:lnTo>
                <a:lnTo>
                  <a:pt x="418" y="11"/>
                </a:lnTo>
                <a:lnTo>
                  <a:pt x="413" y="16"/>
                </a:lnTo>
                <a:lnTo>
                  <a:pt x="413" y="21"/>
                </a:lnTo>
                <a:lnTo>
                  <a:pt x="407" y="21"/>
                </a:lnTo>
                <a:lnTo>
                  <a:pt x="402" y="26"/>
                </a:lnTo>
                <a:lnTo>
                  <a:pt x="397" y="21"/>
                </a:lnTo>
                <a:lnTo>
                  <a:pt x="392" y="21"/>
                </a:lnTo>
                <a:lnTo>
                  <a:pt x="392" y="16"/>
                </a:lnTo>
                <a:lnTo>
                  <a:pt x="392" y="5"/>
                </a:lnTo>
                <a:lnTo>
                  <a:pt x="392" y="0"/>
                </a:lnTo>
                <a:lnTo>
                  <a:pt x="397" y="0"/>
                </a:lnTo>
                <a:lnTo>
                  <a:pt x="402" y="0"/>
                </a:lnTo>
                <a:close/>
                <a:moveTo>
                  <a:pt x="351" y="155"/>
                </a:moveTo>
                <a:lnTo>
                  <a:pt x="351" y="150"/>
                </a:lnTo>
                <a:lnTo>
                  <a:pt x="361" y="150"/>
                </a:lnTo>
                <a:lnTo>
                  <a:pt x="387" y="47"/>
                </a:lnTo>
                <a:lnTo>
                  <a:pt x="371" y="47"/>
                </a:lnTo>
                <a:lnTo>
                  <a:pt x="377" y="41"/>
                </a:lnTo>
                <a:lnTo>
                  <a:pt x="407" y="41"/>
                </a:lnTo>
                <a:lnTo>
                  <a:pt x="382" y="150"/>
                </a:lnTo>
                <a:lnTo>
                  <a:pt x="397" y="150"/>
                </a:lnTo>
                <a:lnTo>
                  <a:pt x="397" y="155"/>
                </a:lnTo>
                <a:lnTo>
                  <a:pt x="351" y="155"/>
                </a:lnTo>
                <a:close/>
                <a:moveTo>
                  <a:pt x="480" y="108"/>
                </a:moveTo>
                <a:lnTo>
                  <a:pt x="480" y="129"/>
                </a:lnTo>
                <a:lnTo>
                  <a:pt x="469" y="145"/>
                </a:lnTo>
                <a:lnTo>
                  <a:pt x="459" y="155"/>
                </a:lnTo>
                <a:lnTo>
                  <a:pt x="444" y="160"/>
                </a:lnTo>
                <a:lnTo>
                  <a:pt x="438" y="155"/>
                </a:lnTo>
                <a:lnTo>
                  <a:pt x="428" y="155"/>
                </a:lnTo>
                <a:lnTo>
                  <a:pt x="423" y="145"/>
                </a:lnTo>
                <a:lnTo>
                  <a:pt x="423" y="139"/>
                </a:lnTo>
                <a:lnTo>
                  <a:pt x="423" y="134"/>
                </a:lnTo>
                <a:lnTo>
                  <a:pt x="423" y="129"/>
                </a:lnTo>
                <a:lnTo>
                  <a:pt x="423" y="124"/>
                </a:lnTo>
                <a:lnTo>
                  <a:pt x="428" y="119"/>
                </a:lnTo>
                <a:lnTo>
                  <a:pt x="444" y="47"/>
                </a:lnTo>
                <a:lnTo>
                  <a:pt x="428" y="47"/>
                </a:lnTo>
                <a:lnTo>
                  <a:pt x="433" y="41"/>
                </a:lnTo>
                <a:lnTo>
                  <a:pt x="444" y="41"/>
                </a:lnTo>
                <a:lnTo>
                  <a:pt x="449" y="16"/>
                </a:lnTo>
                <a:lnTo>
                  <a:pt x="469" y="16"/>
                </a:lnTo>
                <a:lnTo>
                  <a:pt x="464" y="41"/>
                </a:lnTo>
                <a:lnTo>
                  <a:pt x="490" y="41"/>
                </a:lnTo>
                <a:lnTo>
                  <a:pt x="490" y="47"/>
                </a:lnTo>
                <a:lnTo>
                  <a:pt x="464" y="47"/>
                </a:lnTo>
                <a:lnTo>
                  <a:pt x="444" y="129"/>
                </a:lnTo>
                <a:lnTo>
                  <a:pt x="444" y="134"/>
                </a:lnTo>
                <a:lnTo>
                  <a:pt x="444" y="139"/>
                </a:lnTo>
                <a:lnTo>
                  <a:pt x="444" y="145"/>
                </a:lnTo>
                <a:lnTo>
                  <a:pt x="444" y="150"/>
                </a:lnTo>
                <a:lnTo>
                  <a:pt x="449" y="150"/>
                </a:lnTo>
                <a:lnTo>
                  <a:pt x="454" y="150"/>
                </a:lnTo>
                <a:lnTo>
                  <a:pt x="459" y="145"/>
                </a:lnTo>
                <a:lnTo>
                  <a:pt x="469" y="139"/>
                </a:lnTo>
                <a:lnTo>
                  <a:pt x="474" y="124"/>
                </a:lnTo>
                <a:lnTo>
                  <a:pt x="474" y="108"/>
                </a:lnTo>
                <a:lnTo>
                  <a:pt x="480" y="108"/>
                </a:lnTo>
                <a:close/>
                <a:moveTo>
                  <a:pt x="598" y="41"/>
                </a:moveTo>
                <a:lnTo>
                  <a:pt x="572" y="150"/>
                </a:lnTo>
                <a:lnTo>
                  <a:pt x="588" y="150"/>
                </a:lnTo>
                <a:lnTo>
                  <a:pt x="588" y="155"/>
                </a:lnTo>
                <a:lnTo>
                  <a:pt x="552" y="155"/>
                </a:lnTo>
                <a:lnTo>
                  <a:pt x="557" y="139"/>
                </a:lnTo>
                <a:lnTo>
                  <a:pt x="552" y="145"/>
                </a:lnTo>
                <a:lnTo>
                  <a:pt x="541" y="155"/>
                </a:lnTo>
                <a:lnTo>
                  <a:pt x="531" y="155"/>
                </a:lnTo>
                <a:lnTo>
                  <a:pt x="526" y="160"/>
                </a:lnTo>
                <a:lnTo>
                  <a:pt x="516" y="155"/>
                </a:lnTo>
                <a:lnTo>
                  <a:pt x="505" y="150"/>
                </a:lnTo>
                <a:lnTo>
                  <a:pt x="500" y="145"/>
                </a:lnTo>
                <a:lnTo>
                  <a:pt x="500" y="134"/>
                </a:lnTo>
                <a:lnTo>
                  <a:pt x="500" y="129"/>
                </a:lnTo>
                <a:lnTo>
                  <a:pt x="500" y="124"/>
                </a:lnTo>
                <a:lnTo>
                  <a:pt x="500" y="119"/>
                </a:lnTo>
                <a:lnTo>
                  <a:pt x="500" y="114"/>
                </a:lnTo>
                <a:lnTo>
                  <a:pt x="516" y="47"/>
                </a:lnTo>
                <a:lnTo>
                  <a:pt x="505" y="47"/>
                </a:lnTo>
                <a:lnTo>
                  <a:pt x="505" y="41"/>
                </a:lnTo>
                <a:lnTo>
                  <a:pt x="541" y="41"/>
                </a:lnTo>
                <a:lnTo>
                  <a:pt x="521" y="114"/>
                </a:lnTo>
                <a:lnTo>
                  <a:pt x="521" y="124"/>
                </a:lnTo>
                <a:lnTo>
                  <a:pt x="521" y="129"/>
                </a:lnTo>
                <a:lnTo>
                  <a:pt x="521" y="134"/>
                </a:lnTo>
                <a:lnTo>
                  <a:pt x="521" y="139"/>
                </a:lnTo>
                <a:lnTo>
                  <a:pt x="521" y="145"/>
                </a:lnTo>
                <a:lnTo>
                  <a:pt x="526" y="150"/>
                </a:lnTo>
                <a:lnTo>
                  <a:pt x="531" y="150"/>
                </a:lnTo>
                <a:lnTo>
                  <a:pt x="541" y="145"/>
                </a:lnTo>
                <a:lnTo>
                  <a:pt x="552" y="139"/>
                </a:lnTo>
                <a:lnTo>
                  <a:pt x="557" y="124"/>
                </a:lnTo>
                <a:lnTo>
                  <a:pt x="562" y="98"/>
                </a:lnTo>
                <a:lnTo>
                  <a:pt x="577" y="47"/>
                </a:lnTo>
                <a:lnTo>
                  <a:pt x="562" y="47"/>
                </a:lnTo>
                <a:lnTo>
                  <a:pt x="562" y="41"/>
                </a:lnTo>
                <a:lnTo>
                  <a:pt x="598" y="41"/>
                </a:lnTo>
                <a:close/>
                <a:moveTo>
                  <a:pt x="675" y="108"/>
                </a:moveTo>
                <a:lnTo>
                  <a:pt x="670" y="129"/>
                </a:lnTo>
                <a:lnTo>
                  <a:pt x="660" y="145"/>
                </a:lnTo>
                <a:lnTo>
                  <a:pt x="650" y="155"/>
                </a:lnTo>
                <a:lnTo>
                  <a:pt x="639" y="160"/>
                </a:lnTo>
                <a:lnTo>
                  <a:pt x="629" y="155"/>
                </a:lnTo>
                <a:lnTo>
                  <a:pt x="619" y="155"/>
                </a:lnTo>
                <a:lnTo>
                  <a:pt x="619" y="145"/>
                </a:lnTo>
                <a:lnTo>
                  <a:pt x="614" y="139"/>
                </a:lnTo>
                <a:lnTo>
                  <a:pt x="614" y="134"/>
                </a:lnTo>
                <a:lnTo>
                  <a:pt x="614" y="129"/>
                </a:lnTo>
                <a:lnTo>
                  <a:pt x="619" y="124"/>
                </a:lnTo>
                <a:lnTo>
                  <a:pt x="619" y="119"/>
                </a:lnTo>
                <a:lnTo>
                  <a:pt x="634" y="47"/>
                </a:lnTo>
                <a:lnTo>
                  <a:pt x="624" y="47"/>
                </a:lnTo>
                <a:lnTo>
                  <a:pt x="624" y="41"/>
                </a:lnTo>
                <a:lnTo>
                  <a:pt x="634" y="41"/>
                </a:lnTo>
                <a:lnTo>
                  <a:pt x="639" y="16"/>
                </a:lnTo>
                <a:lnTo>
                  <a:pt x="660" y="16"/>
                </a:lnTo>
                <a:lnTo>
                  <a:pt x="655" y="41"/>
                </a:lnTo>
                <a:lnTo>
                  <a:pt x="681" y="41"/>
                </a:lnTo>
                <a:lnTo>
                  <a:pt x="681" y="47"/>
                </a:lnTo>
                <a:lnTo>
                  <a:pt x="655" y="47"/>
                </a:lnTo>
                <a:lnTo>
                  <a:pt x="639" y="129"/>
                </a:lnTo>
                <a:lnTo>
                  <a:pt x="634" y="129"/>
                </a:lnTo>
                <a:lnTo>
                  <a:pt x="634" y="134"/>
                </a:lnTo>
                <a:lnTo>
                  <a:pt x="634" y="139"/>
                </a:lnTo>
                <a:lnTo>
                  <a:pt x="634" y="145"/>
                </a:lnTo>
                <a:lnTo>
                  <a:pt x="639" y="150"/>
                </a:lnTo>
                <a:lnTo>
                  <a:pt x="644" y="150"/>
                </a:lnTo>
                <a:lnTo>
                  <a:pt x="655" y="145"/>
                </a:lnTo>
                <a:lnTo>
                  <a:pt x="660" y="139"/>
                </a:lnTo>
                <a:lnTo>
                  <a:pt x="665" y="124"/>
                </a:lnTo>
                <a:lnTo>
                  <a:pt x="670" y="108"/>
                </a:lnTo>
                <a:lnTo>
                  <a:pt x="675" y="108"/>
                </a:lnTo>
                <a:close/>
                <a:moveTo>
                  <a:pt x="706" y="134"/>
                </a:moveTo>
                <a:lnTo>
                  <a:pt x="706" y="139"/>
                </a:lnTo>
                <a:lnTo>
                  <a:pt x="711" y="150"/>
                </a:lnTo>
                <a:lnTo>
                  <a:pt x="717" y="150"/>
                </a:lnTo>
                <a:lnTo>
                  <a:pt x="722" y="155"/>
                </a:lnTo>
                <a:lnTo>
                  <a:pt x="732" y="150"/>
                </a:lnTo>
                <a:lnTo>
                  <a:pt x="742" y="145"/>
                </a:lnTo>
                <a:lnTo>
                  <a:pt x="748" y="134"/>
                </a:lnTo>
                <a:lnTo>
                  <a:pt x="753" y="119"/>
                </a:lnTo>
                <a:lnTo>
                  <a:pt x="758" y="103"/>
                </a:lnTo>
                <a:lnTo>
                  <a:pt x="763" y="88"/>
                </a:lnTo>
                <a:lnTo>
                  <a:pt x="763" y="72"/>
                </a:lnTo>
                <a:lnTo>
                  <a:pt x="763" y="57"/>
                </a:lnTo>
                <a:lnTo>
                  <a:pt x="763" y="52"/>
                </a:lnTo>
                <a:lnTo>
                  <a:pt x="758" y="47"/>
                </a:lnTo>
                <a:lnTo>
                  <a:pt x="753" y="41"/>
                </a:lnTo>
                <a:lnTo>
                  <a:pt x="748" y="41"/>
                </a:lnTo>
                <a:lnTo>
                  <a:pt x="737" y="41"/>
                </a:lnTo>
                <a:lnTo>
                  <a:pt x="732" y="47"/>
                </a:lnTo>
                <a:lnTo>
                  <a:pt x="727" y="57"/>
                </a:lnTo>
                <a:lnTo>
                  <a:pt x="717" y="72"/>
                </a:lnTo>
                <a:lnTo>
                  <a:pt x="711" y="88"/>
                </a:lnTo>
                <a:lnTo>
                  <a:pt x="711" y="103"/>
                </a:lnTo>
                <a:lnTo>
                  <a:pt x="706" y="119"/>
                </a:lnTo>
                <a:lnTo>
                  <a:pt x="706" y="134"/>
                </a:lnTo>
                <a:close/>
                <a:moveTo>
                  <a:pt x="722" y="160"/>
                </a:moveTo>
                <a:lnTo>
                  <a:pt x="711" y="155"/>
                </a:lnTo>
                <a:lnTo>
                  <a:pt x="696" y="145"/>
                </a:lnTo>
                <a:lnTo>
                  <a:pt x="691" y="134"/>
                </a:lnTo>
                <a:lnTo>
                  <a:pt x="686" y="114"/>
                </a:lnTo>
                <a:lnTo>
                  <a:pt x="686" y="103"/>
                </a:lnTo>
                <a:lnTo>
                  <a:pt x="691" y="93"/>
                </a:lnTo>
                <a:lnTo>
                  <a:pt x="691" y="83"/>
                </a:lnTo>
                <a:lnTo>
                  <a:pt x="696" y="72"/>
                </a:lnTo>
                <a:lnTo>
                  <a:pt x="706" y="57"/>
                </a:lnTo>
                <a:lnTo>
                  <a:pt x="717" y="47"/>
                </a:lnTo>
                <a:lnTo>
                  <a:pt x="732" y="41"/>
                </a:lnTo>
                <a:lnTo>
                  <a:pt x="748" y="36"/>
                </a:lnTo>
                <a:lnTo>
                  <a:pt x="763" y="41"/>
                </a:lnTo>
                <a:lnTo>
                  <a:pt x="773" y="47"/>
                </a:lnTo>
                <a:lnTo>
                  <a:pt x="784" y="62"/>
                </a:lnTo>
                <a:lnTo>
                  <a:pt x="784" y="78"/>
                </a:lnTo>
                <a:lnTo>
                  <a:pt x="784" y="88"/>
                </a:lnTo>
                <a:lnTo>
                  <a:pt x="778" y="98"/>
                </a:lnTo>
                <a:lnTo>
                  <a:pt x="778" y="114"/>
                </a:lnTo>
                <a:lnTo>
                  <a:pt x="773" y="124"/>
                </a:lnTo>
                <a:lnTo>
                  <a:pt x="763" y="139"/>
                </a:lnTo>
                <a:lnTo>
                  <a:pt x="753" y="150"/>
                </a:lnTo>
                <a:lnTo>
                  <a:pt x="737" y="155"/>
                </a:lnTo>
                <a:lnTo>
                  <a:pt x="722" y="160"/>
                </a:lnTo>
                <a:close/>
                <a:moveTo>
                  <a:pt x="840" y="155"/>
                </a:moveTo>
                <a:lnTo>
                  <a:pt x="845" y="150"/>
                </a:lnTo>
                <a:lnTo>
                  <a:pt x="856" y="150"/>
                </a:lnTo>
                <a:lnTo>
                  <a:pt x="887" y="5"/>
                </a:lnTo>
                <a:lnTo>
                  <a:pt x="876" y="5"/>
                </a:lnTo>
                <a:lnTo>
                  <a:pt x="876" y="0"/>
                </a:lnTo>
                <a:lnTo>
                  <a:pt x="985" y="0"/>
                </a:lnTo>
                <a:lnTo>
                  <a:pt x="974" y="47"/>
                </a:lnTo>
                <a:lnTo>
                  <a:pt x="969" y="47"/>
                </a:lnTo>
                <a:lnTo>
                  <a:pt x="969" y="31"/>
                </a:lnTo>
                <a:lnTo>
                  <a:pt x="969" y="21"/>
                </a:lnTo>
                <a:lnTo>
                  <a:pt x="964" y="16"/>
                </a:lnTo>
                <a:lnTo>
                  <a:pt x="964" y="11"/>
                </a:lnTo>
                <a:lnTo>
                  <a:pt x="964" y="5"/>
                </a:lnTo>
                <a:lnTo>
                  <a:pt x="959" y="5"/>
                </a:lnTo>
                <a:lnTo>
                  <a:pt x="948" y="5"/>
                </a:lnTo>
                <a:lnTo>
                  <a:pt x="912" y="5"/>
                </a:lnTo>
                <a:lnTo>
                  <a:pt x="897" y="72"/>
                </a:lnTo>
                <a:lnTo>
                  <a:pt x="912" y="72"/>
                </a:lnTo>
                <a:lnTo>
                  <a:pt x="918" y="67"/>
                </a:lnTo>
                <a:lnTo>
                  <a:pt x="928" y="67"/>
                </a:lnTo>
                <a:lnTo>
                  <a:pt x="933" y="57"/>
                </a:lnTo>
                <a:lnTo>
                  <a:pt x="938" y="41"/>
                </a:lnTo>
                <a:lnTo>
                  <a:pt x="943" y="41"/>
                </a:lnTo>
                <a:lnTo>
                  <a:pt x="928" y="108"/>
                </a:lnTo>
                <a:lnTo>
                  <a:pt x="923" y="108"/>
                </a:lnTo>
                <a:lnTo>
                  <a:pt x="923" y="103"/>
                </a:lnTo>
                <a:lnTo>
                  <a:pt x="923" y="98"/>
                </a:lnTo>
                <a:lnTo>
                  <a:pt x="923" y="93"/>
                </a:lnTo>
                <a:lnTo>
                  <a:pt x="923" y="83"/>
                </a:lnTo>
                <a:lnTo>
                  <a:pt x="923" y="78"/>
                </a:lnTo>
                <a:lnTo>
                  <a:pt x="918" y="78"/>
                </a:lnTo>
                <a:lnTo>
                  <a:pt x="907" y="78"/>
                </a:lnTo>
                <a:lnTo>
                  <a:pt x="897" y="78"/>
                </a:lnTo>
                <a:lnTo>
                  <a:pt x="881" y="150"/>
                </a:lnTo>
                <a:lnTo>
                  <a:pt x="918" y="150"/>
                </a:lnTo>
                <a:lnTo>
                  <a:pt x="928" y="150"/>
                </a:lnTo>
                <a:lnTo>
                  <a:pt x="933" y="145"/>
                </a:lnTo>
                <a:lnTo>
                  <a:pt x="938" y="139"/>
                </a:lnTo>
                <a:lnTo>
                  <a:pt x="943" y="134"/>
                </a:lnTo>
                <a:lnTo>
                  <a:pt x="948" y="124"/>
                </a:lnTo>
                <a:lnTo>
                  <a:pt x="954" y="119"/>
                </a:lnTo>
                <a:lnTo>
                  <a:pt x="954" y="108"/>
                </a:lnTo>
                <a:lnTo>
                  <a:pt x="959" y="98"/>
                </a:lnTo>
                <a:lnTo>
                  <a:pt x="964" y="98"/>
                </a:lnTo>
                <a:lnTo>
                  <a:pt x="954" y="155"/>
                </a:lnTo>
                <a:lnTo>
                  <a:pt x="840" y="155"/>
                </a:lnTo>
                <a:close/>
                <a:moveTo>
                  <a:pt x="974" y="155"/>
                </a:moveTo>
                <a:lnTo>
                  <a:pt x="974" y="150"/>
                </a:lnTo>
                <a:lnTo>
                  <a:pt x="985" y="150"/>
                </a:lnTo>
                <a:lnTo>
                  <a:pt x="1015" y="5"/>
                </a:lnTo>
                <a:lnTo>
                  <a:pt x="1005" y="5"/>
                </a:lnTo>
                <a:lnTo>
                  <a:pt x="1005" y="0"/>
                </a:lnTo>
                <a:lnTo>
                  <a:pt x="1041" y="0"/>
                </a:lnTo>
                <a:lnTo>
                  <a:pt x="1005" y="150"/>
                </a:lnTo>
                <a:lnTo>
                  <a:pt x="1021" y="150"/>
                </a:lnTo>
                <a:lnTo>
                  <a:pt x="1015" y="155"/>
                </a:lnTo>
                <a:lnTo>
                  <a:pt x="974" y="155"/>
                </a:lnTo>
                <a:close/>
                <a:moveTo>
                  <a:pt x="1072" y="83"/>
                </a:moveTo>
                <a:lnTo>
                  <a:pt x="1113" y="83"/>
                </a:lnTo>
                <a:lnTo>
                  <a:pt x="1113" y="78"/>
                </a:lnTo>
                <a:lnTo>
                  <a:pt x="1118" y="67"/>
                </a:lnTo>
                <a:lnTo>
                  <a:pt x="1118" y="62"/>
                </a:lnTo>
                <a:lnTo>
                  <a:pt x="1118" y="57"/>
                </a:lnTo>
                <a:lnTo>
                  <a:pt x="1118" y="52"/>
                </a:lnTo>
                <a:lnTo>
                  <a:pt x="1113" y="47"/>
                </a:lnTo>
                <a:lnTo>
                  <a:pt x="1108" y="41"/>
                </a:lnTo>
                <a:lnTo>
                  <a:pt x="1103" y="41"/>
                </a:lnTo>
                <a:lnTo>
                  <a:pt x="1093" y="47"/>
                </a:lnTo>
                <a:lnTo>
                  <a:pt x="1082" y="52"/>
                </a:lnTo>
                <a:lnTo>
                  <a:pt x="1077" y="67"/>
                </a:lnTo>
                <a:lnTo>
                  <a:pt x="1072" y="83"/>
                </a:lnTo>
                <a:close/>
                <a:moveTo>
                  <a:pt x="1129" y="114"/>
                </a:moveTo>
                <a:lnTo>
                  <a:pt x="1118" y="129"/>
                </a:lnTo>
                <a:lnTo>
                  <a:pt x="1108" y="145"/>
                </a:lnTo>
                <a:lnTo>
                  <a:pt x="1098" y="155"/>
                </a:lnTo>
                <a:lnTo>
                  <a:pt x="1077" y="160"/>
                </a:lnTo>
                <a:lnTo>
                  <a:pt x="1062" y="155"/>
                </a:lnTo>
                <a:lnTo>
                  <a:pt x="1051" y="145"/>
                </a:lnTo>
                <a:lnTo>
                  <a:pt x="1046" y="129"/>
                </a:lnTo>
                <a:lnTo>
                  <a:pt x="1041" y="114"/>
                </a:lnTo>
                <a:lnTo>
                  <a:pt x="1041" y="103"/>
                </a:lnTo>
                <a:lnTo>
                  <a:pt x="1046" y="93"/>
                </a:lnTo>
                <a:lnTo>
                  <a:pt x="1046" y="78"/>
                </a:lnTo>
                <a:lnTo>
                  <a:pt x="1051" y="67"/>
                </a:lnTo>
                <a:lnTo>
                  <a:pt x="1062" y="57"/>
                </a:lnTo>
                <a:lnTo>
                  <a:pt x="1077" y="47"/>
                </a:lnTo>
                <a:lnTo>
                  <a:pt x="1088" y="41"/>
                </a:lnTo>
                <a:lnTo>
                  <a:pt x="1103" y="36"/>
                </a:lnTo>
                <a:lnTo>
                  <a:pt x="1113" y="41"/>
                </a:lnTo>
                <a:lnTo>
                  <a:pt x="1129" y="47"/>
                </a:lnTo>
                <a:lnTo>
                  <a:pt x="1134" y="57"/>
                </a:lnTo>
                <a:lnTo>
                  <a:pt x="1134" y="72"/>
                </a:lnTo>
                <a:lnTo>
                  <a:pt x="1134" y="78"/>
                </a:lnTo>
                <a:lnTo>
                  <a:pt x="1134" y="83"/>
                </a:lnTo>
                <a:lnTo>
                  <a:pt x="1134" y="88"/>
                </a:lnTo>
                <a:lnTo>
                  <a:pt x="1067" y="88"/>
                </a:lnTo>
                <a:lnTo>
                  <a:pt x="1067" y="98"/>
                </a:lnTo>
                <a:lnTo>
                  <a:pt x="1062" y="108"/>
                </a:lnTo>
                <a:lnTo>
                  <a:pt x="1062" y="114"/>
                </a:lnTo>
                <a:lnTo>
                  <a:pt x="1062" y="124"/>
                </a:lnTo>
                <a:lnTo>
                  <a:pt x="1062" y="134"/>
                </a:lnTo>
                <a:lnTo>
                  <a:pt x="1067" y="145"/>
                </a:lnTo>
                <a:lnTo>
                  <a:pt x="1072" y="150"/>
                </a:lnTo>
                <a:lnTo>
                  <a:pt x="1082" y="150"/>
                </a:lnTo>
                <a:lnTo>
                  <a:pt x="1098" y="150"/>
                </a:lnTo>
                <a:lnTo>
                  <a:pt x="1108" y="139"/>
                </a:lnTo>
                <a:lnTo>
                  <a:pt x="1118" y="129"/>
                </a:lnTo>
                <a:lnTo>
                  <a:pt x="1124" y="114"/>
                </a:lnTo>
                <a:lnTo>
                  <a:pt x="1129" y="114"/>
                </a:lnTo>
                <a:close/>
                <a:moveTo>
                  <a:pt x="1227" y="114"/>
                </a:moveTo>
                <a:lnTo>
                  <a:pt x="1222" y="129"/>
                </a:lnTo>
                <a:lnTo>
                  <a:pt x="1211" y="145"/>
                </a:lnTo>
                <a:lnTo>
                  <a:pt x="1196" y="155"/>
                </a:lnTo>
                <a:lnTo>
                  <a:pt x="1180" y="160"/>
                </a:lnTo>
                <a:lnTo>
                  <a:pt x="1165" y="155"/>
                </a:lnTo>
                <a:lnTo>
                  <a:pt x="1155" y="145"/>
                </a:lnTo>
                <a:lnTo>
                  <a:pt x="1149" y="134"/>
                </a:lnTo>
                <a:lnTo>
                  <a:pt x="1144" y="114"/>
                </a:lnTo>
                <a:lnTo>
                  <a:pt x="1144" y="103"/>
                </a:lnTo>
                <a:lnTo>
                  <a:pt x="1149" y="88"/>
                </a:lnTo>
                <a:lnTo>
                  <a:pt x="1155" y="78"/>
                </a:lnTo>
                <a:lnTo>
                  <a:pt x="1160" y="67"/>
                </a:lnTo>
                <a:lnTo>
                  <a:pt x="1170" y="52"/>
                </a:lnTo>
                <a:lnTo>
                  <a:pt x="1180" y="47"/>
                </a:lnTo>
                <a:lnTo>
                  <a:pt x="1196" y="36"/>
                </a:lnTo>
                <a:lnTo>
                  <a:pt x="1211" y="36"/>
                </a:lnTo>
                <a:lnTo>
                  <a:pt x="1216" y="36"/>
                </a:lnTo>
                <a:lnTo>
                  <a:pt x="1222" y="41"/>
                </a:lnTo>
                <a:lnTo>
                  <a:pt x="1232" y="41"/>
                </a:lnTo>
                <a:lnTo>
                  <a:pt x="1237" y="47"/>
                </a:lnTo>
                <a:lnTo>
                  <a:pt x="1232" y="83"/>
                </a:lnTo>
                <a:lnTo>
                  <a:pt x="1222" y="83"/>
                </a:lnTo>
                <a:lnTo>
                  <a:pt x="1222" y="78"/>
                </a:lnTo>
                <a:lnTo>
                  <a:pt x="1222" y="72"/>
                </a:lnTo>
                <a:lnTo>
                  <a:pt x="1222" y="57"/>
                </a:lnTo>
                <a:lnTo>
                  <a:pt x="1216" y="52"/>
                </a:lnTo>
                <a:lnTo>
                  <a:pt x="1216" y="41"/>
                </a:lnTo>
                <a:lnTo>
                  <a:pt x="1211" y="41"/>
                </a:lnTo>
                <a:lnTo>
                  <a:pt x="1201" y="41"/>
                </a:lnTo>
                <a:lnTo>
                  <a:pt x="1196" y="47"/>
                </a:lnTo>
                <a:lnTo>
                  <a:pt x="1191" y="52"/>
                </a:lnTo>
                <a:lnTo>
                  <a:pt x="1185" y="62"/>
                </a:lnTo>
                <a:lnTo>
                  <a:pt x="1175" y="78"/>
                </a:lnTo>
                <a:lnTo>
                  <a:pt x="1170" y="93"/>
                </a:lnTo>
                <a:lnTo>
                  <a:pt x="1165" y="108"/>
                </a:lnTo>
                <a:lnTo>
                  <a:pt x="1165" y="124"/>
                </a:lnTo>
                <a:lnTo>
                  <a:pt x="1165" y="134"/>
                </a:lnTo>
                <a:lnTo>
                  <a:pt x="1170" y="145"/>
                </a:lnTo>
                <a:lnTo>
                  <a:pt x="1175" y="150"/>
                </a:lnTo>
                <a:lnTo>
                  <a:pt x="1185" y="150"/>
                </a:lnTo>
                <a:lnTo>
                  <a:pt x="1201" y="150"/>
                </a:lnTo>
                <a:lnTo>
                  <a:pt x="1211" y="139"/>
                </a:lnTo>
                <a:lnTo>
                  <a:pt x="1216" y="129"/>
                </a:lnTo>
                <a:lnTo>
                  <a:pt x="1222" y="114"/>
                </a:lnTo>
                <a:lnTo>
                  <a:pt x="1227" y="114"/>
                </a:lnTo>
                <a:close/>
                <a:moveTo>
                  <a:pt x="1309" y="108"/>
                </a:moveTo>
                <a:lnTo>
                  <a:pt x="1304" y="129"/>
                </a:lnTo>
                <a:lnTo>
                  <a:pt x="1294" y="145"/>
                </a:lnTo>
                <a:lnTo>
                  <a:pt x="1283" y="155"/>
                </a:lnTo>
                <a:lnTo>
                  <a:pt x="1268" y="160"/>
                </a:lnTo>
                <a:lnTo>
                  <a:pt x="1263" y="155"/>
                </a:lnTo>
                <a:lnTo>
                  <a:pt x="1252" y="155"/>
                </a:lnTo>
                <a:lnTo>
                  <a:pt x="1252" y="145"/>
                </a:lnTo>
                <a:lnTo>
                  <a:pt x="1247" y="139"/>
                </a:lnTo>
                <a:lnTo>
                  <a:pt x="1247" y="134"/>
                </a:lnTo>
                <a:lnTo>
                  <a:pt x="1247" y="129"/>
                </a:lnTo>
                <a:lnTo>
                  <a:pt x="1252" y="124"/>
                </a:lnTo>
                <a:lnTo>
                  <a:pt x="1252" y="119"/>
                </a:lnTo>
                <a:lnTo>
                  <a:pt x="1268" y="47"/>
                </a:lnTo>
                <a:lnTo>
                  <a:pt x="1258" y="47"/>
                </a:lnTo>
                <a:lnTo>
                  <a:pt x="1258" y="41"/>
                </a:lnTo>
                <a:lnTo>
                  <a:pt x="1268" y="41"/>
                </a:lnTo>
                <a:lnTo>
                  <a:pt x="1273" y="16"/>
                </a:lnTo>
                <a:lnTo>
                  <a:pt x="1294" y="16"/>
                </a:lnTo>
                <a:lnTo>
                  <a:pt x="1288" y="41"/>
                </a:lnTo>
                <a:lnTo>
                  <a:pt x="1314" y="41"/>
                </a:lnTo>
                <a:lnTo>
                  <a:pt x="1314" y="47"/>
                </a:lnTo>
                <a:lnTo>
                  <a:pt x="1288" y="47"/>
                </a:lnTo>
                <a:lnTo>
                  <a:pt x="1268" y="129"/>
                </a:lnTo>
                <a:lnTo>
                  <a:pt x="1268" y="134"/>
                </a:lnTo>
                <a:lnTo>
                  <a:pt x="1268" y="139"/>
                </a:lnTo>
                <a:lnTo>
                  <a:pt x="1268" y="145"/>
                </a:lnTo>
                <a:lnTo>
                  <a:pt x="1273" y="150"/>
                </a:lnTo>
                <a:lnTo>
                  <a:pt x="1278" y="150"/>
                </a:lnTo>
                <a:lnTo>
                  <a:pt x="1283" y="145"/>
                </a:lnTo>
                <a:lnTo>
                  <a:pt x="1294" y="139"/>
                </a:lnTo>
                <a:lnTo>
                  <a:pt x="1299" y="124"/>
                </a:lnTo>
                <a:lnTo>
                  <a:pt x="1304" y="108"/>
                </a:lnTo>
                <a:lnTo>
                  <a:pt x="1309" y="108"/>
                </a:lnTo>
                <a:close/>
                <a:moveTo>
                  <a:pt x="1340" y="134"/>
                </a:moveTo>
                <a:lnTo>
                  <a:pt x="1340" y="139"/>
                </a:lnTo>
                <a:lnTo>
                  <a:pt x="1345" y="150"/>
                </a:lnTo>
                <a:lnTo>
                  <a:pt x="1350" y="150"/>
                </a:lnTo>
                <a:lnTo>
                  <a:pt x="1355" y="155"/>
                </a:lnTo>
                <a:lnTo>
                  <a:pt x="1366" y="150"/>
                </a:lnTo>
                <a:lnTo>
                  <a:pt x="1371" y="145"/>
                </a:lnTo>
                <a:lnTo>
                  <a:pt x="1381" y="134"/>
                </a:lnTo>
                <a:lnTo>
                  <a:pt x="1386" y="119"/>
                </a:lnTo>
                <a:lnTo>
                  <a:pt x="1392" y="103"/>
                </a:lnTo>
                <a:lnTo>
                  <a:pt x="1397" y="88"/>
                </a:lnTo>
                <a:lnTo>
                  <a:pt x="1397" y="72"/>
                </a:lnTo>
                <a:lnTo>
                  <a:pt x="1397" y="57"/>
                </a:lnTo>
                <a:lnTo>
                  <a:pt x="1397" y="52"/>
                </a:lnTo>
                <a:lnTo>
                  <a:pt x="1392" y="47"/>
                </a:lnTo>
                <a:lnTo>
                  <a:pt x="1386" y="41"/>
                </a:lnTo>
                <a:lnTo>
                  <a:pt x="1381" y="41"/>
                </a:lnTo>
                <a:lnTo>
                  <a:pt x="1371" y="41"/>
                </a:lnTo>
                <a:lnTo>
                  <a:pt x="1366" y="47"/>
                </a:lnTo>
                <a:lnTo>
                  <a:pt x="1355" y="57"/>
                </a:lnTo>
                <a:lnTo>
                  <a:pt x="1350" y="72"/>
                </a:lnTo>
                <a:lnTo>
                  <a:pt x="1345" y="88"/>
                </a:lnTo>
                <a:lnTo>
                  <a:pt x="1345" y="103"/>
                </a:lnTo>
                <a:lnTo>
                  <a:pt x="1340" y="119"/>
                </a:lnTo>
                <a:lnTo>
                  <a:pt x="1340" y="134"/>
                </a:lnTo>
                <a:close/>
                <a:moveTo>
                  <a:pt x="1355" y="160"/>
                </a:moveTo>
                <a:lnTo>
                  <a:pt x="1340" y="155"/>
                </a:lnTo>
                <a:lnTo>
                  <a:pt x="1330" y="145"/>
                </a:lnTo>
                <a:lnTo>
                  <a:pt x="1325" y="134"/>
                </a:lnTo>
                <a:lnTo>
                  <a:pt x="1319" y="114"/>
                </a:lnTo>
                <a:lnTo>
                  <a:pt x="1319" y="103"/>
                </a:lnTo>
                <a:lnTo>
                  <a:pt x="1325" y="93"/>
                </a:lnTo>
                <a:lnTo>
                  <a:pt x="1325" y="83"/>
                </a:lnTo>
                <a:lnTo>
                  <a:pt x="1330" y="72"/>
                </a:lnTo>
                <a:lnTo>
                  <a:pt x="1340" y="57"/>
                </a:lnTo>
                <a:lnTo>
                  <a:pt x="1350" y="47"/>
                </a:lnTo>
                <a:lnTo>
                  <a:pt x="1366" y="41"/>
                </a:lnTo>
                <a:lnTo>
                  <a:pt x="1381" y="36"/>
                </a:lnTo>
                <a:lnTo>
                  <a:pt x="1397" y="41"/>
                </a:lnTo>
                <a:lnTo>
                  <a:pt x="1407" y="47"/>
                </a:lnTo>
                <a:lnTo>
                  <a:pt x="1412" y="62"/>
                </a:lnTo>
                <a:lnTo>
                  <a:pt x="1417" y="78"/>
                </a:lnTo>
                <a:lnTo>
                  <a:pt x="1417" y="88"/>
                </a:lnTo>
                <a:lnTo>
                  <a:pt x="1412" y="98"/>
                </a:lnTo>
                <a:lnTo>
                  <a:pt x="1412" y="114"/>
                </a:lnTo>
                <a:lnTo>
                  <a:pt x="1407" y="124"/>
                </a:lnTo>
                <a:lnTo>
                  <a:pt x="1397" y="139"/>
                </a:lnTo>
                <a:lnTo>
                  <a:pt x="1386" y="150"/>
                </a:lnTo>
                <a:lnTo>
                  <a:pt x="1371" y="155"/>
                </a:lnTo>
                <a:lnTo>
                  <a:pt x="1355" y="160"/>
                </a:lnTo>
                <a:close/>
                <a:moveTo>
                  <a:pt x="1417" y="155"/>
                </a:moveTo>
                <a:lnTo>
                  <a:pt x="1417" y="150"/>
                </a:lnTo>
                <a:lnTo>
                  <a:pt x="1433" y="150"/>
                </a:lnTo>
                <a:lnTo>
                  <a:pt x="1453" y="47"/>
                </a:lnTo>
                <a:lnTo>
                  <a:pt x="1443" y="47"/>
                </a:lnTo>
                <a:lnTo>
                  <a:pt x="1443" y="41"/>
                </a:lnTo>
                <a:lnTo>
                  <a:pt x="1474" y="41"/>
                </a:lnTo>
                <a:lnTo>
                  <a:pt x="1469" y="62"/>
                </a:lnTo>
                <a:lnTo>
                  <a:pt x="1479" y="52"/>
                </a:lnTo>
                <a:lnTo>
                  <a:pt x="1484" y="41"/>
                </a:lnTo>
                <a:lnTo>
                  <a:pt x="1495" y="36"/>
                </a:lnTo>
                <a:lnTo>
                  <a:pt x="1505" y="36"/>
                </a:lnTo>
                <a:lnTo>
                  <a:pt x="1510" y="36"/>
                </a:lnTo>
                <a:lnTo>
                  <a:pt x="1515" y="41"/>
                </a:lnTo>
                <a:lnTo>
                  <a:pt x="1510" y="83"/>
                </a:lnTo>
                <a:lnTo>
                  <a:pt x="1500" y="83"/>
                </a:lnTo>
                <a:lnTo>
                  <a:pt x="1500" y="78"/>
                </a:lnTo>
                <a:lnTo>
                  <a:pt x="1500" y="67"/>
                </a:lnTo>
                <a:lnTo>
                  <a:pt x="1500" y="52"/>
                </a:lnTo>
                <a:lnTo>
                  <a:pt x="1495" y="47"/>
                </a:lnTo>
                <a:lnTo>
                  <a:pt x="1484" y="47"/>
                </a:lnTo>
                <a:lnTo>
                  <a:pt x="1479" y="57"/>
                </a:lnTo>
                <a:lnTo>
                  <a:pt x="1469" y="67"/>
                </a:lnTo>
                <a:lnTo>
                  <a:pt x="1464" y="83"/>
                </a:lnTo>
                <a:lnTo>
                  <a:pt x="1453" y="150"/>
                </a:lnTo>
                <a:lnTo>
                  <a:pt x="1469" y="150"/>
                </a:lnTo>
                <a:lnTo>
                  <a:pt x="1464" y="155"/>
                </a:lnTo>
                <a:lnTo>
                  <a:pt x="1417" y="155"/>
                </a:lnTo>
                <a:close/>
                <a:moveTo>
                  <a:pt x="1587" y="88"/>
                </a:moveTo>
                <a:lnTo>
                  <a:pt x="1582" y="93"/>
                </a:lnTo>
                <a:lnTo>
                  <a:pt x="1567" y="98"/>
                </a:lnTo>
                <a:lnTo>
                  <a:pt x="1556" y="103"/>
                </a:lnTo>
                <a:lnTo>
                  <a:pt x="1551" y="103"/>
                </a:lnTo>
                <a:lnTo>
                  <a:pt x="1541" y="108"/>
                </a:lnTo>
                <a:lnTo>
                  <a:pt x="1536" y="119"/>
                </a:lnTo>
                <a:lnTo>
                  <a:pt x="1536" y="124"/>
                </a:lnTo>
                <a:lnTo>
                  <a:pt x="1536" y="134"/>
                </a:lnTo>
                <a:lnTo>
                  <a:pt x="1536" y="139"/>
                </a:lnTo>
                <a:lnTo>
                  <a:pt x="1536" y="145"/>
                </a:lnTo>
                <a:lnTo>
                  <a:pt x="1541" y="150"/>
                </a:lnTo>
                <a:lnTo>
                  <a:pt x="1551" y="150"/>
                </a:lnTo>
                <a:lnTo>
                  <a:pt x="1562" y="150"/>
                </a:lnTo>
                <a:lnTo>
                  <a:pt x="1567" y="139"/>
                </a:lnTo>
                <a:lnTo>
                  <a:pt x="1577" y="129"/>
                </a:lnTo>
                <a:lnTo>
                  <a:pt x="1582" y="119"/>
                </a:lnTo>
                <a:lnTo>
                  <a:pt x="1587" y="88"/>
                </a:lnTo>
                <a:close/>
                <a:moveTo>
                  <a:pt x="1531" y="78"/>
                </a:moveTo>
                <a:lnTo>
                  <a:pt x="1541" y="47"/>
                </a:lnTo>
                <a:lnTo>
                  <a:pt x="1551" y="41"/>
                </a:lnTo>
                <a:lnTo>
                  <a:pt x="1556" y="41"/>
                </a:lnTo>
                <a:lnTo>
                  <a:pt x="1567" y="36"/>
                </a:lnTo>
                <a:lnTo>
                  <a:pt x="1577" y="36"/>
                </a:lnTo>
                <a:lnTo>
                  <a:pt x="1592" y="41"/>
                </a:lnTo>
                <a:lnTo>
                  <a:pt x="1603" y="47"/>
                </a:lnTo>
                <a:lnTo>
                  <a:pt x="1608" y="52"/>
                </a:lnTo>
                <a:lnTo>
                  <a:pt x="1613" y="67"/>
                </a:lnTo>
                <a:lnTo>
                  <a:pt x="1613" y="72"/>
                </a:lnTo>
                <a:lnTo>
                  <a:pt x="1613" y="78"/>
                </a:lnTo>
                <a:lnTo>
                  <a:pt x="1598" y="150"/>
                </a:lnTo>
                <a:lnTo>
                  <a:pt x="1608" y="150"/>
                </a:lnTo>
                <a:lnTo>
                  <a:pt x="1608" y="155"/>
                </a:lnTo>
                <a:lnTo>
                  <a:pt x="1572" y="155"/>
                </a:lnTo>
                <a:lnTo>
                  <a:pt x="1577" y="134"/>
                </a:lnTo>
                <a:lnTo>
                  <a:pt x="1572" y="145"/>
                </a:lnTo>
                <a:lnTo>
                  <a:pt x="1567" y="150"/>
                </a:lnTo>
                <a:lnTo>
                  <a:pt x="1556" y="155"/>
                </a:lnTo>
                <a:lnTo>
                  <a:pt x="1541" y="160"/>
                </a:lnTo>
                <a:lnTo>
                  <a:pt x="1531" y="155"/>
                </a:lnTo>
                <a:lnTo>
                  <a:pt x="1520" y="150"/>
                </a:lnTo>
                <a:lnTo>
                  <a:pt x="1515" y="139"/>
                </a:lnTo>
                <a:lnTo>
                  <a:pt x="1510" y="129"/>
                </a:lnTo>
                <a:lnTo>
                  <a:pt x="1515" y="119"/>
                </a:lnTo>
                <a:lnTo>
                  <a:pt x="1520" y="108"/>
                </a:lnTo>
                <a:lnTo>
                  <a:pt x="1531" y="98"/>
                </a:lnTo>
                <a:lnTo>
                  <a:pt x="1551" y="93"/>
                </a:lnTo>
                <a:lnTo>
                  <a:pt x="1562" y="93"/>
                </a:lnTo>
                <a:lnTo>
                  <a:pt x="1577" y="88"/>
                </a:lnTo>
                <a:lnTo>
                  <a:pt x="1587" y="83"/>
                </a:lnTo>
                <a:lnTo>
                  <a:pt x="1592" y="67"/>
                </a:lnTo>
                <a:lnTo>
                  <a:pt x="1592" y="62"/>
                </a:lnTo>
                <a:lnTo>
                  <a:pt x="1592" y="57"/>
                </a:lnTo>
                <a:lnTo>
                  <a:pt x="1592" y="52"/>
                </a:lnTo>
                <a:lnTo>
                  <a:pt x="1587" y="47"/>
                </a:lnTo>
                <a:lnTo>
                  <a:pt x="1582" y="41"/>
                </a:lnTo>
                <a:lnTo>
                  <a:pt x="1577" y="41"/>
                </a:lnTo>
                <a:lnTo>
                  <a:pt x="1572" y="41"/>
                </a:lnTo>
                <a:lnTo>
                  <a:pt x="1567" y="41"/>
                </a:lnTo>
                <a:lnTo>
                  <a:pt x="1562" y="47"/>
                </a:lnTo>
                <a:lnTo>
                  <a:pt x="1556" y="52"/>
                </a:lnTo>
                <a:lnTo>
                  <a:pt x="1551" y="57"/>
                </a:lnTo>
                <a:lnTo>
                  <a:pt x="1546" y="67"/>
                </a:lnTo>
                <a:lnTo>
                  <a:pt x="1541" y="78"/>
                </a:lnTo>
                <a:lnTo>
                  <a:pt x="1531" y="78"/>
                </a:lnTo>
                <a:close/>
                <a:moveTo>
                  <a:pt x="1618" y="155"/>
                </a:moveTo>
                <a:lnTo>
                  <a:pt x="1618" y="150"/>
                </a:lnTo>
                <a:lnTo>
                  <a:pt x="1629" y="150"/>
                </a:lnTo>
                <a:lnTo>
                  <a:pt x="1659" y="5"/>
                </a:lnTo>
                <a:lnTo>
                  <a:pt x="1649" y="5"/>
                </a:lnTo>
                <a:lnTo>
                  <a:pt x="1649" y="0"/>
                </a:lnTo>
                <a:lnTo>
                  <a:pt x="1685" y="0"/>
                </a:lnTo>
                <a:lnTo>
                  <a:pt x="1649" y="150"/>
                </a:lnTo>
                <a:lnTo>
                  <a:pt x="1665" y="150"/>
                </a:lnTo>
                <a:lnTo>
                  <a:pt x="1659" y="155"/>
                </a:lnTo>
                <a:lnTo>
                  <a:pt x="1618" y="155"/>
                </a:lnTo>
                <a:close/>
                <a:moveTo>
                  <a:pt x="1768" y="124"/>
                </a:moveTo>
                <a:lnTo>
                  <a:pt x="1768" y="139"/>
                </a:lnTo>
                <a:lnTo>
                  <a:pt x="1773" y="145"/>
                </a:lnTo>
                <a:lnTo>
                  <a:pt x="1778" y="150"/>
                </a:lnTo>
                <a:lnTo>
                  <a:pt x="1783" y="150"/>
                </a:lnTo>
                <a:lnTo>
                  <a:pt x="1788" y="150"/>
                </a:lnTo>
                <a:lnTo>
                  <a:pt x="1799" y="145"/>
                </a:lnTo>
                <a:lnTo>
                  <a:pt x="1804" y="139"/>
                </a:lnTo>
                <a:lnTo>
                  <a:pt x="1809" y="129"/>
                </a:lnTo>
                <a:lnTo>
                  <a:pt x="1814" y="114"/>
                </a:lnTo>
                <a:lnTo>
                  <a:pt x="1819" y="93"/>
                </a:lnTo>
                <a:lnTo>
                  <a:pt x="1819" y="78"/>
                </a:lnTo>
                <a:lnTo>
                  <a:pt x="1819" y="67"/>
                </a:lnTo>
                <a:lnTo>
                  <a:pt x="1819" y="57"/>
                </a:lnTo>
                <a:lnTo>
                  <a:pt x="1814" y="52"/>
                </a:lnTo>
                <a:lnTo>
                  <a:pt x="1809" y="47"/>
                </a:lnTo>
                <a:lnTo>
                  <a:pt x="1804" y="47"/>
                </a:lnTo>
                <a:lnTo>
                  <a:pt x="1799" y="47"/>
                </a:lnTo>
                <a:lnTo>
                  <a:pt x="1793" y="47"/>
                </a:lnTo>
                <a:lnTo>
                  <a:pt x="1788" y="52"/>
                </a:lnTo>
                <a:lnTo>
                  <a:pt x="1783" y="62"/>
                </a:lnTo>
                <a:lnTo>
                  <a:pt x="1778" y="67"/>
                </a:lnTo>
                <a:lnTo>
                  <a:pt x="1778" y="72"/>
                </a:lnTo>
                <a:lnTo>
                  <a:pt x="1773" y="83"/>
                </a:lnTo>
                <a:lnTo>
                  <a:pt x="1773" y="88"/>
                </a:lnTo>
                <a:lnTo>
                  <a:pt x="1768" y="98"/>
                </a:lnTo>
                <a:lnTo>
                  <a:pt x="1768" y="108"/>
                </a:lnTo>
                <a:lnTo>
                  <a:pt x="1768" y="119"/>
                </a:lnTo>
                <a:lnTo>
                  <a:pt x="1768" y="124"/>
                </a:lnTo>
                <a:close/>
                <a:moveTo>
                  <a:pt x="1824" y="0"/>
                </a:moveTo>
                <a:lnTo>
                  <a:pt x="1860" y="0"/>
                </a:lnTo>
                <a:lnTo>
                  <a:pt x="1824" y="150"/>
                </a:lnTo>
                <a:lnTo>
                  <a:pt x="1840" y="150"/>
                </a:lnTo>
                <a:lnTo>
                  <a:pt x="1835" y="155"/>
                </a:lnTo>
                <a:lnTo>
                  <a:pt x="1804" y="155"/>
                </a:lnTo>
                <a:lnTo>
                  <a:pt x="1809" y="134"/>
                </a:lnTo>
                <a:lnTo>
                  <a:pt x="1804" y="145"/>
                </a:lnTo>
                <a:lnTo>
                  <a:pt x="1799" y="150"/>
                </a:lnTo>
                <a:lnTo>
                  <a:pt x="1788" y="155"/>
                </a:lnTo>
                <a:lnTo>
                  <a:pt x="1778" y="160"/>
                </a:lnTo>
                <a:lnTo>
                  <a:pt x="1768" y="155"/>
                </a:lnTo>
                <a:lnTo>
                  <a:pt x="1757" y="145"/>
                </a:lnTo>
                <a:lnTo>
                  <a:pt x="1747" y="129"/>
                </a:lnTo>
                <a:lnTo>
                  <a:pt x="1747" y="114"/>
                </a:lnTo>
                <a:lnTo>
                  <a:pt x="1747" y="98"/>
                </a:lnTo>
                <a:lnTo>
                  <a:pt x="1747" y="88"/>
                </a:lnTo>
                <a:lnTo>
                  <a:pt x="1752" y="78"/>
                </a:lnTo>
                <a:lnTo>
                  <a:pt x="1757" y="67"/>
                </a:lnTo>
                <a:lnTo>
                  <a:pt x="1768" y="52"/>
                </a:lnTo>
                <a:lnTo>
                  <a:pt x="1778" y="47"/>
                </a:lnTo>
                <a:lnTo>
                  <a:pt x="1788" y="41"/>
                </a:lnTo>
                <a:lnTo>
                  <a:pt x="1799" y="36"/>
                </a:lnTo>
                <a:lnTo>
                  <a:pt x="1809" y="36"/>
                </a:lnTo>
                <a:lnTo>
                  <a:pt x="1814" y="41"/>
                </a:lnTo>
                <a:lnTo>
                  <a:pt x="1819" y="52"/>
                </a:lnTo>
                <a:lnTo>
                  <a:pt x="1824" y="57"/>
                </a:lnTo>
                <a:lnTo>
                  <a:pt x="1835" y="5"/>
                </a:lnTo>
                <a:lnTo>
                  <a:pt x="1819" y="5"/>
                </a:lnTo>
                <a:lnTo>
                  <a:pt x="1824" y="0"/>
                </a:lnTo>
                <a:close/>
                <a:moveTo>
                  <a:pt x="1891" y="83"/>
                </a:moveTo>
                <a:lnTo>
                  <a:pt x="1933" y="83"/>
                </a:lnTo>
                <a:lnTo>
                  <a:pt x="1933" y="78"/>
                </a:lnTo>
                <a:lnTo>
                  <a:pt x="1933" y="67"/>
                </a:lnTo>
                <a:lnTo>
                  <a:pt x="1938" y="62"/>
                </a:lnTo>
                <a:lnTo>
                  <a:pt x="1938" y="57"/>
                </a:lnTo>
                <a:lnTo>
                  <a:pt x="1938" y="52"/>
                </a:lnTo>
                <a:lnTo>
                  <a:pt x="1933" y="47"/>
                </a:lnTo>
                <a:lnTo>
                  <a:pt x="1927" y="41"/>
                </a:lnTo>
                <a:lnTo>
                  <a:pt x="1922" y="41"/>
                </a:lnTo>
                <a:lnTo>
                  <a:pt x="1912" y="47"/>
                </a:lnTo>
                <a:lnTo>
                  <a:pt x="1902" y="52"/>
                </a:lnTo>
                <a:lnTo>
                  <a:pt x="1896" y="67"/>
                </a:lnTo>
                <a:lnTo>
                  <a:pt x="1891" y="83"/>
                </a:lnTo>
                <a:close/>
                <a:moveTo>
                  <a:pt x="1948" y="114"/>
                </a:moveTo>
                <a:lnTo>
                  <a:pt x="1938" y="129"/>
                </a:lnTo>
                <a:lnTo>
                  <a:pt x="1927" y="145"/>
                </a:lnTo>
                <a:lnTo>
                  <a:pt x="1912" y="155"/>
                </a:lnTo>
                <a:lnTo>
                  <a:pt x="1896" y="160"/>
                </a:lnTo>
                <a:lnTo>
                  <a:pt x="1881" y="155"/>
                </a:lnTo>
                <a:lnTo>
                  <a:pt x="1871" y="145"/>
                </a:lnTo>
                <a:lnTo>
                  <a:pt x="1860" y="129"/>
                </a:lnTo>
                <a:lnTo>
                  <a:pt x="1860" y="114"/>
                </a:lnTo>
                <a:lnTo>
                  <a:pt x="1860" y="103"/>
                </a:lnTo>
                <a:lnTo>
                  <a:pt x="1866" y="93"/>
                </a:lnTo>
                <a:lnTo>
                  <a:pt x="1866" y="78"/>
                </a:lnTo>
                <a:lnTo>
                  <a:pt x="1871" y="67"/>
                </a:lnTo>
                <a:lnTo>
                  <a:pt x="1881" y="57"/>
                </a:lnTo>
                <a:lnTo>
                  <a:pt x="1891" y="47"/>
                </a:lnTo>
                <a:lnTo>
                  <a:pt x="1907" y="41"/>
                </a:lnTo>
                <a:lnTo>
                  <a:pt x="1922" y="36"/>
                </a:lnTo>
                <a:lnTo>
                  <a:pt x="1933" y="41"/>
                </a:lnTo>
                <a:lnTo>
                  <a:pt x="1948" y="47"/>
                </a:lnTo>
                <a:lnTo>
                  <a:pt x="1953" y="57"/>
                </a:lnTo>
                <a:lnTo>
                  <a:pt x="1953" y="72"/>
                </a:lnTo>
                <a:lnTo>
                  <a:pt x="1953" y="78"/>
                </a:lnTo>
                <a:lnTo>
                  <a:pt x="1953" y="83"/>
                </a:lnTo>
                <a:lnTo>
                  <a:pt x="1953" y="88"/>
                </a:lnTo>
                <a:lnTo>
                  <a:pt x="1886" y="88"/>
                </a:lnTo>
                <a:lnTo>
                  <a:pt x="1886" y="98"/>
                </a:lnTo>
                <a:lnTo>
                  <a:pt x="1881" y="108"/>
                </a:lnTo>
                <a:lnTo>
                  <a:pt x="1881" y="114"/>
                </a:lnTo>
                <a:lnTo>
                  <a:pt x="1881" y="124"/>
                </a:lnTo>
                <a:lnTo>
                  <a:pt x="1881" y="134"/>
                </a:lnTo>
                <a:lnTo>
                  <a:pt x="1886" y="145"/>
                </a:lnTo>
                <a:lnTo>
                  <a:pt x="1891" y="150"/>
                </a:lnTo>
                <a:lnTo>
                  <a:pt x="1902" y="150"/>
                </a:lnTo>
                <a:lnTo>
                  <a:pt x="1917" y="150"/>
                </a:lnTo>
                <a:lnTo>
                  <a:pt x="1927" y="139"/>
                </a:lnTo>
                <a:lnTo>
                  <a:pt x="1938" y="129"/>
                </a:lnTo>
                <a:lnTo>
                  <a:pt x="1943" y="114"/>
                </a:lnTo>
                <a:lnTo>
                  <a:pt x="1948" y="114"/>
                </a:lnTo>
                <a:close/>
                <a:moveTo>
                  <a:pt x="1948" y="155"/>
                </a:moveTo>
                <a:lnTo>
                  <a:pt x="1953" y="150"/>
                </a:lnTo>
                <a:lnTo>
                  <a:pt x="1963" y="150"/>
                </a:lnTo>
                <a:lnTo>
                  <a:pt x="1994" y="5"/>
                </a:lnTo>
                <a:lnTo>
                  <a:pt x="1984" y="5"/>
                </a:lnTo>
                <a:lnTo>
                  <a:pt x="1984" y="0"/>
                </a:lnTo>
                <a:lnTo>
                  <a:pt x="2020" y="0"/>
                </a:lnTo>
                <a:lnTo>
                  <a:pt x="1984" y="150"/>
                </a:lnTo>
                <a:lnTo>
                  <a:pt x="1994" y="150"/>
                </a:lnTo>
                <a:lnTo>
                  <a:pt x="1994" y="155"/>
                </a:lnTo>
                <a:lnTo>
                  <a:pt x="1948" y="155"/>
                </a:lnTo>
                <a:close/>
                <a:moveTo>
                  <a:pt x="2066" y="155"/>
                </a:moveTo>
                <a:lnTo>
                  <a:pt x="2066" y="150"/>
                </a:lnTo>
                <a:lnTo>
                  <a:pt x="2082" y="150"/>
                </a:lnTo>
                <a:lnTo>
                  <a:pt x="2113" y="5"/>
                </a:lnTo>
                <a:lnTo>
                  <a:pt x="2097" y="5"/>
                </a:lnTo>
                <a:lnTo>
                  <a:pt x="2097" y="0"/>
                </a:lnTo>
                <a:lnTo>
                  <a:pt x="2206" y="0"/>
                </a:lnTo>
                <a:lnTo>
                  <a:pt x="2195" y="47"/>
                </a:lnTo>
                <a:lnTo>
                  <a:pt x="2190" y="47"/>
                </a:lnTo>
                <a:lnTo>
                  <a:pt x="2190" y="31"/>
                </a:lnTo>
                <a:lnTo>
                  <a:pt x="2190" y="21"/>
                </a:lnTo>
                <a:lnTo>
                  <a:pt x="2190" y="16"/>
                </a:lnTo>
                <a:lnTo>
                  <a:pt x="2190" y="11"/>
                </a:lnTo>
                <a:lnTo>
                  <a:pt x="2185" y="5"/>
                </a:lnTo>
                <a:lnTo>
                  <a:pt x="2180" y="5"/>
                </a:lnTo>
                <a:lnTo>
                  <a:pt x="2170" y="5"/>
                </a:lnTo>
                <a:lnTo>
                  <a:pt x="2139" y="5"/>
                </a:lnTo>
                <a:lnTo>
                  <a:pt x="2123" y="72"/>
                </a:lnTo>
                <a:lnTo>
                  <a:pt x="2133" y="72"/>
                </a:lnTo>
                <a:lnTo>
                  <a:pt x="2144" y="67"/>
                </a:lnTo>
                <a:lnTo>
                  <a:pt x="2149" y="67"/>
                </a:lnTo>
                <a:lnTo>
                  <a:pt x="2154" y="57"/>
                </a:lnTo>
                <a:lnTo>
                  <a:pt x="2164" y="41"/>
                </a:lnTo>
                <a:lnTo>
                  <a:pt x="2170" y="41"/>
                </a:lnTo>
                <a:lnTo>
                  <a:pt x="2154" y="108"/>
                </a:lnTo>
                <a:lnTo>
                  <a:pt x="2149" y="108"/>
                </a:lnTo>
                <a:lnTo>
                  <a:pt x="2149" y="103"/>
                </a:lnTo>
                <a:lnTo>
                  <a:pt x="2149" y="98"/>
                </a:lnTo>
                <a:lnTo>
                  <a:pt x="2149" y="93"/>
                </a:lnTo>
                <a:lnTo>
                  <a:pt x="2149" y="83"/>
                </a:lnTo>
                <a:lnTo>
                  <a:pt x="2144" y="78"/>
                </a:lnTo>
                <a:lnTo>
                  <a:pt x="2139" y="78"/>
                </a:lnTo>
                <a:lnTo>
                  <a:pt x="2133" y="78"/>
                </a:lnTo>
                <a:lnTo>
                  <a:pt x="2118" y="78"/>
                </a:lnTo>
                <a:lnTo>
                  <a:pt x="2103" y="150"/>
                </a:lnTo>
                <a:lnTo>
                  <a:pt x="2144" y="150"/>
                </a:lnTo>
                <a:lnTo>
                  <a:pt x="2149" y="150"/>
                </a:lnTo>
                <a:lnTo>
                  <a:pt x="2154" y="145"/>
                </a:lnTo>
                <a:lnTo>
                  <a:pt x="2159" y="139"/>
                </a:lnTo>
                <a:lnTo>
                  <a:pt x="2164" y="134"/>
                </a:lnTo>
                <a:lnTo>
                  <a:pt x="2170" y="124"/>
                </a:lnTo>
                <a:lnTo>
                  <a:pt x="2175" y="119"/>
                </a:lnTo>
                <a:lnTo>
                  <a:pt x="2180" y="108"/>
                </a:lnTo>
                <a:lnTo>
                  <a:pt x="2185" y="98"/>
                </a:lnTo>
                <a:lnTo>
                  <a:pt x="2190" y="98"/>
                </a:lnTo>
                <a:lnTo>
                  <a:pt x="2175" y="155"/>
                </a:lnTo>
                <a:lnTo>
                  <a:pt x="2066" y="155"/>
                </a:lnTo>
                <a:close/>
                <a:moveTo>
                  <a:pt x="2211" y="108"/>
                </a:moveTo>
                <a:lnTo>
                  <a:pt x="2216" y="108"/>
                </a:lnTo>
                <a:lnTo>
                  <a:pt x="2216" y="114"/>
                </a:lnTo>
                <a:lnTo>
                  <a:pt x="2221" y="129"/>
                </a:lnTo>
                <a:lnTo>
                  <a:pt x="2221" y="145"/>
                </a:lnTo>
                <a:lnTo>
                  <a:pt x="2231" y="150"/>
                </a:lnTo>
                <a:lnTo>
                  <a:pt x="2236" y="155"/>
                </a:lnTo>
                <a:lnTo>
                  <a:pt x="2252" y="150"/>
                </a:lnTo>
                <a:lnTo>
                  <a:pt x="2257" y="145"/>
                </a:lnTo>
                <a:lnTo>
                  <a:pt x="2267" y="139"/>
                </a:lnTo>
                <a:lnTo>
                  <a:pt x="2267" y="129"/>
                </a:lnTo>
                <a:lnTo>
                  <a:pt x="2267" y="124"/>
                </a:lnTo>
                <a:lnTo>
                  <a:pt x="2262" y="119"/>
                </a:lnTo>
                <a:lnTo>
                  <a:pt x="2257" y="114"/>
                </a:lnTo>
                <a:lnTo>
                  <a:pt x="2247" y="103"/>
                </a:lnTo>
                <a:lnTo>
                  <a:pt x="2231" y="93"/>
                </a:lnTo>
                <a:lnTo>
                  <a:pt x="2221" y="88"/>
                </a:lnTo>
                <a:lnTo>
                  <a:pt x="2216" y="78"/>
                </a:lnTo>
                <a:lnTo>
                  <a:pt x="2216" y="72"/>
                </a:lnTo>
                <a:lnTo>
                  <a:pt x="2221" y="57"/>
                </a:lnTo>
                <a:lnTo>
                  <a:pt x="2231" y="47"/>
                </a:lnTo>
                <a:lnTo>
                  <a:pt x="2247" y="41"/>
                </a:lnTo>
                <a:lnTo>
                  <a:pt x="2262" y="36"/>
                </a:lnTo>
                <a:lnTo>
                  <a:pt x="2273" y="36"/>
                </a:lnTo>
                <a:lnTo>
                  <a:pt x="2278" y="36"/>
                </a:lnTo>
                <a:lnTo>
                  <a:pt x="2288" y="41"/>
                </a:lnTo>
                <a:lnTo>
                  <a:pt x="2293" y="41"/>
                </a:lnTo>
                <a:lnTo>
                  <a:pt x="2288" y="78"/>
                </a:lnTo>
                <a:lnTo>
                  <a:pt x="2278" y="78"/>
                </a:lnTo>
                <a:lnTo>
                  <a:pt x="2278" y="72"/>
                </a:lnTo>
                <a:lnTo>
                  <a:pt x="2278" y="62"/>
                </a:lnTo>
                <a:lnTo>
                  <a:pt x="2273" y="52"/>
                </a:lnTo>
                <a:lnTo>
                  <a:pt x="2267" y="41"/>
                </a:lnTo>
                <a:lnTo>
                  <a:pt x="2262" y="41"/>
                </a:lnTo>
                <a:lnTo>
                  <a:pt x="2252" y="41"/>
                </a:lnTo>
                <a:lnTo>
                  <a:pt x="2242" y="47"/>
                </a:lnTo>
                <a:lnTo>
                  <a:pt x="2236" y="57"/>
                </a:lnTo>
                <a:lnTo>
                  <a:pt x="2236" y="62"/>
                </a:lnTo>
                <a:lnTo>
                  <a:pt x="2236" y="67"/>
                </a:lnTo>
                <a:lnTo>
                  <a:pt x="2236" y="72"/>
                </a:lnTo>
                <a:lnTo>
                  <a:pt x="2242" y="78"/>
                </a:lnTo>
                <a:lnTo>
                  <a:pt x="2252" y="83"/>
                </a:lnTo>
                <a:lnTo>
                  <a:pt x="2267" y="93"/>
                </a:lnTo>
                <a:lnTo>
                  <a:pt x="2278" y="103"/>
                </a:lnTo>
                <a:lnTo>
                  <a:pt x="2283" y="108"/>
                </a:lnTo>
                <a:lnTo>
                  <a:pt x="2288" y="119"/>
                </a:lnTo>
                <a:lnTo>
                  <a:pt x="2283" y="134"/>
                </a:lnTo>
                <a:lnTo>
                  <a:pt x="2273" y="145"/>
                </a:lnTo>
                <a:lnTo>
                  <a:pt x="2257" y="155"/>
                </a:lnTo>
                <a:lnTo>
                  <a:pt x="2242" y="160"/>
                </a:lnTo>
                <a:lnTo>
                  <a:pt x="2231" y="155"/>
                </a:lnTo>
                <a:lnTo>
                  <a:pt x="2221" y="155"/>
                </a:lnTo>
                <a:lnTo>
                  <a:pt x="2211" y="150"/>
                </a:lnTo>
                <a:lnTo>
                  <a:pt x="2200" y="145"/>
                </a:lnTo>
                <a:lnTo>
                  <a:pt x="2211" y="108"/>
                </a:lnTo>
                <a:close/>
                <a:moveTo>
                  <a:pt x="2365" y="108"/>
                </a:moveTo>
                <a:lnTo>
                  <a:pt x="2360" y="129"/>
                </a:lnTo>
                <a:lnTo>
                  <a:pt x="2350" y="145"/>
                </a:lnTo>
                <a:lnTo>
                  <a:pt x="2340" y="155"/>
                </a:lnTo>
                <a:lnTo>
                  <a:pt x="2324" y="160"/>
                </a:lnTo>
                <a:lnTo>
                  <a:pt x="2319" y="155"/>
                </a:lnTo>
                <a:lnTo>
                  <a:pt x="2309" y="155"/>
                </a:lnTo>
                <a:lnTo>
                  <a:pt x="2309" y="145"/>
                </a:lnTo>
                <a:lnTo>
                  <a:pt x="2303" y="139"/>
                </a:lnTo>
                <a:lnTo>
                  <a:pt x="2303" y="134"/>
                </a:lnTo>
                <a:lnTo>
                  <a:pt x="2303" y="129"/>
                </a:lnTo>
                <a:lnTo>
                  <a:pt x="2309" y="124"/>
                </a:lnTo>
                <a:lnTo>
                  <a:pt x="2309" y="119"/>
                </a:lnTo>
                <a:lnTo>
                  <a:pt x="2324" y="47"/>
                </a:lnTo>
                <a:lnTo>
                  <a:pt x="2314" y="47"/>
                </a:lnTo>
                <a:lnTo>
                  <a:pt x="2314" y="41"/>
                </a:lnTo>
                <a:lnTo>
                  <a:pt x="2324" y="41"/>
                </a:lnTo>
                <a:lnTo>
                  <a:pt x="2329" y="16"/>
                </a:lnTo>
                <a:lnTo>
                  <a:pt x="2350" y="16"/>
                </a:lnTo>
                <a:lnTo>
                  <a:pt x="2345" y="41"/>
                </a:lnTo>
                <a:lnTo>
                  <a:pt x="2370" y="41"/>
                </a:lnTo>
                <a:lnTo>
                  <a:pt x="2370" y="47"/>
                </a:lnTo>
                <a:lnTo>
                  <a:pt x="2345" y="47"/>
                </a:lnTo>
                <a:lnTo>
                  <a:pt x="2324" y="129"/>
                </a:lnTo>
                <a:lnTo>
                  <a:pt x="2324" y="134"/>
                </a:lnTo>
                <a:lnTo>
                  <a:pt x="2324" y="139"/>
                </a:lnTo>
                <a:lnTo>
                  <a:pt x="2324" y="145"/>
                </a:lnTo>
                <a:lnTo>
                  <a:pt x="2329" y="150"/>
                </a:lnTo>
                <a:lnTo>
                  <a:pt x="2334" y="150"/>
                </a:lnTo>
                <a:lnTo>
                  <a:pt x="2340" y="145"/>
                </a:lnTo>
                <a:lnTo>
                  <a:pt x="2350" y="139"/>
                </a:lnTo>
                <a:lnTo>
                  <a:pt x="2355" y="124"/>
                </a:lnTo>
                <a:lnTo>
                  <a:pt x="2360" y="108"/>
                </a:lnTo>
                <a:lnTo>
                  <a:pt x="2365" y="108"/>
                </a:lnTo>
                <a:close/>
                <a:moveTo>
                  <a:pt x="2448" y="88"/>
                </a:moveTo>
                <a:lnTo>
                  <a:pt x="2443" y="93"/>
                </a:lnTo>
                <a:lnTo>
                  <a:pt x="2427" y="98"/>
                </a:lnTo>
                <a:lnTo>
                  <a:pt x="2417" y="103"/>
                </a:lnTo>
                <a:lnTo>
                  <a:pt x="2412" y="103"/>
                </a:lnTo>
                <a:lnTo>
                  <a:pt x="2401" y="108"/>
                </a:lnTo>
                <a:lnTo>
                  <a:pt x="2396" y="119"/>
                </a:lnTo>
                <a:lnTo>
                  <a:pt x="2396" y="124"/>
                </a:lnTo>
                <a:lnTo>
                  <a:pt x="2396" y="134"/>
                </a:lnTo>
                <a:lnTo>
                  <a:pt x="2396" y="139"/>
                </a:lnTo>
                <a:lnTo>
                  <a:pt x="2396" y="145"/>
                </a:lnTo>
                <a:lnTo>
                  <a:pt x="2401" y="150"/>
                </a:lnTo>
                <a:lnTo>
                  <a:pt x="2412" y="150"/>
                </a:lnTo>
                <a:lnTo>
                  <a:pt x="2422" y="150"/>
                </a:lnTo>
                <a:lnTo>
                  <a:pt x="2427" y="139"/>
                </a:lnTo>
                <a:lnTo>
                  <a:pt x="2437" y="129"/>
                </a:lnTo>
                <a:lnTo>
                  <a:pt x="2443" y="119"/>
                </a:lnTo>
                <a:lnTo>
                  <a:pt x="2448" y="88"/>
                </a:lnTo>
                <a:close/>
                <a:moveTo>
                  <a:pt x="2396" y="78"/>
                </a:moveTo>
                <a:lnTo>
                  <a:pt x="2401" y="47"/>
                </a:lnTo>
                <a:lnTo>
                  <a:pt x="2412" y="41"/>
                </a:lnTo>
                <a:lnTo>
                  <a:pt x="2417" y="41"/>
                </a:lnTo>
                <a:lnTo>
                  <a:pt x="2427" y="36"/>
                </a:lnTo>
                <a:lnTo>
                  <a:pt x="2437" y="36"/>
                </a:lnTo>
                <a:lnTo>
                  <a:pt x="2453" y="41"/>
                </a:lnTo>
                <a:lnTo>
                  <a:pt x="2463" y="47"/>
                </a:lnTo>
                <a:lnTo>
                  <a:pt x="2468" y="52"/>
                </a:lnTo>
                <a:lnTo>
                  <a:pt x="2473" y="67"/>
                </a:lnTo>
                <a:lnTo>
                  <a:pt x="2473" y="72"/>
                </a:lnTo>
                <a:lnTo>
                  <a:pt x="2473" y="78"/>
                </a:lnTo>
                <a:lnTo>
                  <a:pt x="2458" y="150"/>
                </a:lnTo>
                <a:lnTo>
                  <a:pt x="2468" y="150"/>
                </a:lnTo>
                <a:lnTo>
                  <a:pt x="2468" y="155"/>
                </a:lnTo>
                <a:lnTo>
                  <a:pt x="2432" y="155"/>
                </a:lnTo>
                <a:lnTo>
                  <a:pt x="2437" y="134"/>
                </a:lnTo>
                <a:lnTo>
                  <a:pt x="2432" y="145"/>
                </a:lnTo>
                <a:lnTo>
                  <a:pt x="2427" y="150"/>
                </a:lnTo>
                <a:lnTo>
                  <a:pt x="2417" y="155"/>
                </a:lnTo>
                <a:lnTo>
                  <a:pt x="2401" y="160"/>
                </a:lnTo>
                <a:lnTo>
                  <a:pt x="2391" y="155"/>
                </a:lnTo>
                <a:lnTo>
                  <a:pt x="2381" y="150"/>
                </a:lnTo>
                <a:lnTo>
                  <a:pt x="2376" y="139"/>
                </a:lnTo>
                <a:lnTo>
                  <a:pt x="2370" y="129"/>
                </a:lnTo>
                <a:lnTo>
                  <a:pt x="2376" y="119"/>
                </a:lnTo>
                <a:lnTo>
                  <a:pt x="2381" y="108"/>
                </a:lnTo>
                <a:lnTo>
                  <a:pt x="2391" y="98"/>
                </a:lnTo>
                <a:lnTo>
                  <a:pt x="2412" y="93"/>
                </a:lnTo>
                <a:lnTo>
                  <a:pt x="2417" y="93"/>
                </a:lnTo>
                <a:lnTo>
                  <a:pt x="2422" y="93"/>
                </a:lnTo>
                <a:lnTo>
                  <a:pt x="2437" y="88"/>
                </a:lnTo>
                <a:lnTo>
                  <a:pt x="2448" y="83"/>
                </a:lnTo>
                <a:lnTo>
                  <a:pt x="2453" y="67"/>
                </a:lnTo>
                <a:lnTo>
                  <a:pt x="2453" y="62"/>
                </a:lnTo>
                <a:lnTo>
                  <a:pt x="2453" y="57"/>
                </a:lnTo>
                <a:lnTo>
                  <a:pt x="2453" y="52"/>
                </a:lnTo>
                <a:lnTo>
                  <a:pt x="2448" y="47"/>
                </a:lnTo>
                <a:lnTo>
                  <a:pt x="2443" y="41"/>
                </a:lnTo>
                <a:lnTo>
                  <a:pt x="2437" y="41"/>
                </a:lnTo>
                <a:lnTo>
                  <a:pt x="2432" y="41"/>
                </a:lnTo>
                <a:lnTo>
                  <a:pt x="2427" y="41"/>
                </a:lnTo>
                <a:lnTo>
                  <a:pt x="2427" y="47"/>
                </a:lnTo>
                <a:lnTo>
                  <a:pt x="2422" y="47"/>
                </a:lnTo>
                <a:lnTo>
                  <a:pt x="2417" y="52"/>
                </a:lnTo>
                <a:lnTo>
                  <a:pt x="2412" y="57"/>
                </a:lnTo>
                <a:lnTo>
                  <a:pt x="2407" y="67"/>
                </a:lnTo>
                <a:lnTo>
                  <a:pt x="2401" y="78"/>
                </a:lnTo>
                <a:lnTo>
                  <a:pt x="2396" y="78"/>
                </a:lnTo>
                <a:close/>
                <a:moveTo>
                  <a:pt x="2510" y="124"/>
                </a:moveTo>
                <a:lnTo>
                  <a:pt x="2510" y="139"/>
                </a:lnTo>
                <a:lnTo>
                  <a:pt x="2515" y="145"/>
                </a:lnTo>
                <a:lnTo>
                  <a:pt x="2520" y="150"/>
                </a:lnTo>
                <a:lnTo>
                  <a:pt x="2525" y="150"/>
                </a:lnTo>
                <a:lnTo>
                  <a:pt x="2535" y="150"/>
                </a:lnTo>
                <a:lnTo>
                  <a:pt x="2540" y="145"/>
                </a:lnTo>
                <a:lnTo>
                  <a:pt x="2546" y="139"/>
                </a:lnTo>
                <a:lnTo>
                  <a:pt x="2551" y="129"/>
                </a:lnTo>
                <a:lnTo>
                  <a:pt x="2556" y="114"/>
                </a:lnTo>
                <a:lnTo>
                  <a:pt x="2561" y="93"/>
                </a:lnTo>
                <a:lnTo>
                  <a:pt x="2566" y="78"/>
                </a:lnTo>
                <a:lnTo>
                  <a:pt x="2566" y="67"/>
                </a:lnTo>
                <a:lnTo>
                  <a:pt x="2566" y="57"/>
                </a:lnTo>
                <a:lnTo>
                  <a:pt x="2561" y="52"/>
                </a:lnTo>
                <a:lnTo>
                  <a:pt x="2556" y="47"/>
                </a:lnTo>
                <a:lnTo>
                  <a:pt x="2546" y="47"/>
                </a:lnTo>
                <a:lnTo>
                  <a:pt x="2540" y="47"/>
                </a:lnTo>
                <a:lnTo>
                  <a:pt x="2535" y="47"/>
                </a:lnTo>
                <a:lnTo>
                  <a:pt x="2530" y="52"/>
                </a:lnTo>
                <a:lnTo>
                  <a:pt x="2530" y="62"/>
                </a:lnTo>
                <a:lnTo>
                  <a:pt x="2525" y="67"/>
                </a:lnTo>
                <a:lnTo>
                  <a:pt x="2520" y="72"/>
                </a:lnTo>
                <a:lnTo>
                  <a:pt x="2520" y="83"/>
                </a:lnTo>
                <a:lnTo>
                  <a:pt x="2515" y="88"/>
                </a:lnTo>
                <a:lnTo>
                  <a:pt x="2515" y="98"/>
                </a:lnTo>
                <a:lnTo>
                  <a:pt x="2510" y="108"/>
                </a:lnTo>
                <a:lnTo>
                  <a:pt x="2510" y="119"/>
                </a:lnTo>
                <a:lnTo>
                  <a:pt x="2510" y="124"/>
                </a:lnTo>
                <a:close/>
                <a:moveTo>
                  <a:pt x="2566" y="0"/>
                </a:moveTo>
                <a:lnTo>
                  <a:pt x="2602" y="0"/>
                </a:lnTo>
                <a:lnTo>
                  <a:pt x="2571" y="150"/>
                </a:lnTo>
                <a:lnTo>
                  <a:pt x="2582" y="150"/>
                </a:lnTo>
                <a:lnTo>
                  <a:pt x="2582" y="155"/>
                </a:lnTo>
                <a:lnTo>
                  <a:pt x="2551" y="155"/>
                </a:lnTo>
                <a:lnTo>
                  <a:pt x="2556" y="134"/>
                </a:lnTo>
                <a:lnTo>
                  <a:pt x="2551" y="145"/>
                </a:lnTo>
                <a:lnTo>
                  <a:pt x="2540" y="150"/>
                </a:lnTo>
                <a:lnTo>
                  <a:pt x="2535" y="155"/>
                </a:lnTo>
                <a:lnTo>
                  <a:pt x="2525" y="160"/>
                </a:lnTo>
                <a:lnTo>
                  <a:pt x="2510" y="155"/>
                </a:lnTo>
                <a:lnTo>
                  <a:pt x="2499" y="145"/>
                </a:lnTo>
                <a:lnTo>
                  <a:pt x="2494" y="129"/>
                </a:lnTo>
                <a:lnTo>
                  <a:pt x="2489" y="114"/>
                </a:lnTo>
                <a:lnTo>
                  <a:pt x="2489" y="98"/>
                </a:lnTo>
                <a:lnTo>
                  <a:pt x="2494" y="88"/>
                </a:lnTo>
                <a:lnTo>
                  <a:pt x="2499" y="78"/>
                </a:lnTo>
                <a:lnTo>
                  <a:pt x="2504" y="67"/>
                </a:lnTo>
                <a:lnTo>
                  <a:pt x="2510" y="52"/>
                </a:lnTo>
                <a:lnTo>
                  <a:pt x="2520" y="47"/>
                </a:lnTo>
                <a:lnTo>
                  <a:pt x="2535" y="41"/>
                </a:lnTo>
                <a:lnTo>
                  <a:pt x="2546" y="36"/>
                </a:lnTo>
                <a:lnTo>
                  <a:pt x="2556" y="36"/>
                </a:lnTo>
                <a:lnTo>
                  <a:pt x="2561" y="41"/>
                </a:lnTo>
                <a:lnTo>
                  <a:pt x="2566" y="52"/>
                </a:lnTo>
                <a:lnTo>
                  <a:pt x="2566" y="57"/>
                </a:lnTo>
                <a:lnTo>
                  <a:pt x="2582" y="5"/>
                </a:lnTo>
                <a:lnTo>
                  <a:pt x="2566" y="5"/>
                </a:lnTo>
                <a:lnTo>
                  <a:pt x="2566" y="0"/>
                </a:lnTo>
                <a:close/>
                <a:moveTo>
                  <a:pt x="2623" y="134"/>
                </a:moveTo>
                <a:lnTo>
                  <a:pt x="2628" y="139"/>
                </a:lnTo>
                <a:lnTo>
                  <a:pt x="2628" y="150"/>
                </a:lnTo>
                <a:lnTo>
                  <a:pt x="2633" y="150"/>
                </a:lnTo>
                <a:lnTo>
                  <a:pt x="2638" y="155"/>
                </a:lnTo>
                <a:lnTo>
                  <a:pt x="2649" y="150"/>
                </a:lnTo>
                <a:lnTo>
                  <a:pt x="2659" y="145"/>
                </a:lnTo>
                <a:lnTo>
                  <a:pt x="2664" y="134"/>
                </a:lnTo>
                <a:lnTo>
                  <a:pt x="2669" y="119"/>
                </a:lnTo>
                <a:lnTo>
                  <a:pt x="2674" y="103"/>
                </a:lnTo>
                <a:lnTo>
                  <a:pt x="2680" y="88"/>
                </a:lnTo>
                <a:lnTo>
                  <a:pt x="2680" y="72"/>
                </a:lnTo>
                <a:lnTo>
                  <a:pt x="2680" y="57"/>
                </a:lnTo>
                <a:lnTo>
                  <a:pt x="2680" y="52"/>
                </a:lnTo>
                <a:lnTo>
                  <a:pt x="2674" y="47"/>
                </a:lnTo>
                <a:lnTo>
                  <a:pt x="2669" y="41"/>
                </a:lnTo>
                <a:lnTo>
                  <a:pt x="2664" y="41"/>
                </a:lnTo>
                <a:lnTo>
                  <a:pt x="2654" y="41"/>
                </a:lnTo>
                <a:lnTo>
                  <a:pt x="2649" y="47"/>
                </a:lnTo>
                <a:lnTo>
                  <a:pt x="2644" y="57"/>
                </a:lnTo>
                <a:lnTo>
                  <a:pt x="2638" y="72"/>
                </a:lnTo>
                <a:lnTo>
                  <a:pt x="2633" y="88"/>
                </a:lnTo>
                <a:lnTo>
                  <a:pt x="2628" y="103"/>
                </a:lnTo>
                <a:lnTo>
                  <a:pt x="2628" y="119"/>
                </a:lnTo>
                <a:lnTo>
                  <a:pt x="2623" y="134"/>
                </a:lnTo>
                <a:close/>
                <a:moveTo>
                  <a:pt x="2644" y="160"/>
                </a:moveTo>
                <a:lnTo>
                  <a:pt x="2628" y="155"/>
                </a:lnTo>
                <a:lnTo>
                  <a:pt x="2613" y="145"/>
                </a:lnTo>
                <a:lnTo>
                  <a:pt x="2607" y="134"/>
                </a:lnTo>
                <a:lnTo>
                  <a:pt x="2602" y="114"/>
                </a:lnTo>
                <a:lnTo>
                  <a:pt x="2607" y="103"/>
                </a:lnTo>
                <a:lnTo>
                  <a:pt x="2607" y="93"/>
                </a:lnTo>
                <a:lnTo>
                  <a:pt x="2613" y="83"/>
                </a:lnTo>
                <a:lnTo>
                  <a:pt x="2613" y="72"/>
                </a:lnTo>
                <a:lnTo>
                  <a:pt x="2623" y="57"/>
                </a:lnTo>
                <a:lnTo>
                  <a:pt x="2638" y="47"/>
                </a:lnTo>
                <a:lnTo>
                  <a:pt x="2649" y="41"/>
                </a:lnTo>
                <a:lnTo>
                  <a:pt x="2664" y="36"/>
                </a:lnTo>
                <a:lnTo>
                  <a:pt x="2680" y="41"/>
                </a:lnTo>
                <a:lnTo>
                  <a:pt x="2690" y="47"/>
                </a:lnTo>
                <a:lnTo>
                  <a:pt x="2700" y="62"/>
                </a:lnTo>
                <a:lnTo>
                  <a:pt x="2700" y="78"/>
                </a:lnTo>
                <a:lnTo>
                  <a:pt x="2700" y="88"/>
                </a:lnTo>
                <a:lnTo>
                  <a:pt x="2700" y="98"/>
                </a:lnTo>
                <a:lnTo>
                  <a:pt x="2695" y="114"/>
                </a:lnTo>
                <a:lnTo>
                  <a:pt x="2690" y="124"/>
                </a:lnTo>
                <a:lnTo>
                  <a:pt x="2680" y="139"/>
                </a:lnTo>
                <a:lnTo>
                  <a:pt x="2669" y="150"/>
                </a:lnTo>
                <a:lnTo>
                  <a:pt x="2654" y="155"/>
                </a:lnTo>
                <a:lnTo>
                  <a:pt x="2644" y="160"/>
                </a:lnTo>
                <a:close/>
                <a:moveTo>
                  <a:pt x="2793" y="124"/>
                </a:moveTo>
                <a:lnTo>
                  <a:pt x="2793" y="139"/>
                </a:lnTo>
                <a:lnTo>
                  <a:pt x="2798" y="145"/>
                </a:lnTo>
                <a:lnTo>
                  <a:pt x="2803" y="150"/>
                </a:lnTo>
                <a:lnTo>
                  <a:pt x="2808" y="150"/>
                </a:lnTo>
                <a:lnTo>
                  <a:pt x="2819" y="150"/>
                </a:lnTo>
                <a:lnTo>
                  <a:pt x="2824" y="145"/>
                </a:lnTo>
                <a:lnTo>
                  <a:pt x="2829" y="139"/>
                </a:lnTo>
                <a:lnTo>
                  <a:pt x="2834" y="129"/>
                </a:lnTo>
                <a:lnTo>
                  <a:pt x="2839" y="114"/>
                </a:lnTo>
                <a:lnTo>
                  <a:pt x="2844" y="93"/>
                </a:lnTo>
                <a:lnTo>
                  <a:pt x="2850" y="78"/>
                </a:lnTo>
                <a:lnTo>
                  <a:pt x="2850" y="67"/>
                </a:lnTo>
                <a:lnTo>
                  <a:pt x="2850" y="57"/>
                </a:lnTo>
                <a:lnTo>
                  <a:pt x="2844" y="52"/>
                </a:lnTo>
                <a:lnTo>
                  <a:pt x="2839" y="47"/>
                </a:lnTo>
                <a:lnTo>
                  <a:pt x="2829" y="47"/>
                </a:lnTo>
                <a:lnTo>
                  <a:pt x="2824" y="47"/>
                </a:lnTo>
                <a:lnTo>
                  <a:pt x="2819" y="47"/>
                </a:lnTo>
                <a:lnTo>
                  <a:pt x="2814" y="52"/>
                </a:lnTo>
                <a:lnTo>
                  <a:pt x="2814" y="62"/>
                </a:lnTo>
                <a:lnTo>
                  <a:pt x="2808" y="67"/>
                </a:lnTo>
                <a:lnTo>
                  <a:pt x="2803" y="72"/>
                </a:lnTo>
                <a:lnTo>
                  <a:pt x="2803" y="83"/>
                </a:lnTo>
                <a:lnTo>
                  <a:pt x="2798" y="88"/>
                </a:lnTo>
                <a:lnTo>
                  <a:pt x="2798" y="98"/>
                </a:lnTo>
                <a:lnTo>
                  <a:pt x="2793" y="108"/>
                </a:lnTo>
                <a:lnTo>
                  <a:pt x="2793" y="119"/>
                </a:lnTo>
                <a:lnTo>
                  <a:pt x="2793" y="124"/>
                </a:lnTo>
                <a:close/>
                <a:moveTo>
                  <a:pt x="2850" y="0"/>
                </a:moveTo>
                <a:lnTo>
                  <a:pt x="2886" y="0"/>
                </a:lnTo>
                <a:lnTo>
                  <a:pt x="2855" y="150"/>
                </a:lnTo>
                <a:lnTo>
                  <a:pt x="2865" y="150"/>
                </a:lnTo>
                <a:lnTo>
                  <a:pt x="2865" y="155"/>
                </a:lnTo>
                <a:lnTo>
                  <a:pt x="2834" y="155"/>
                </a:lnTo>
                <a:lnTo>
                  <a:pt x="2839" y="134"/>
                </a:lnTo>
                <a:lnTo>
                  <a:pt x="2834" y="145"/>
                </a:lnTo>
                <a:lnTo>
                  <a:pt x="2824" y="150"/>
                </a:lnTo>
                <a:lnTo>
                  <a:pt x="2819" y="155"/>
                </a:lnTo>
                <a:lnTo>
                  <a:pt x="2808" y="160"/>
                </a:lnTo>
                <a:lnTo>
                  <a:pt x="2793" y="155"/>
                </a:lnTo>
                <a:lnTo>
                  <a:pt x="2783" y="145"/>
                </a:lnTo>
                <a:lnTo>
                  <a:pt x="2777" y="129"/>
                </a:lnTo>
                <a:lnTo>
                  <a:pt x="2772" y="114"/>
                </a:lnTo>
                <a:lnTo>
                  <a:pt x="2772" y="98"/>
                </a:lnTo>
                <a:lnTo>
                  <a:pt x="2777" y="88"/>
                </a:lnTo>
                <a:lnTo>
                  <a:pt x="2783" y="78"/>
                </a:lnTo>
                <a:lnTo>
                  <a:pt x="2788" y="67"/>
                </a:lnTo>
                <a:lnTo>
                  <a:pt x="2793" y="52"/>
                </a:lnTo>
                <a:lnTo>
                  <a:pt x="2803" y="47"/>
                </a:lnTo>
                <a:lnTo>
                  <a:pt x="2819" y="41"/>
                </a:lnTo>
                <a:lnTo>
                  <a:pt x="2829" y="36"/>
                </a:lnTo>
                <a:lnTo>
                  <a:pt x="2839" y="36"/>
                </a:lnTo>
                <a:lnTo>
                  <a:pt x="2844" y="41"/>
                </a:lnTo>
                <a:lnTo>
                  <a:pt x="2850" y="52"/>
                </a:lnTo>
                <a:lnTo>
                  <a:pt x="2850" y="57"/>
                </a:lnTo>
                <a:lnTo>
                  <a:pt x="2865" y="5"/>
                </a:lnTo>
                <a:lnTo>
                  <a:pt x="2850" y="5"/>
                </a:lnTo>
                <a:lnTo>
                  <a:pt x="2850" y="0"/>
                </a:lnTo>
                <a:close/>
                <a:moveTo>
                  <a:pt x="2917" y="83"/>
                </a:moveTo>
                <a:lnTo>
                  <a:pt x="2958" y="83"/>
                </a:lnTo>
                <a:lnTo>
                  <a:pt x="2963" y="78"/>
                </a:lnTo>
                <a:lnTo>
                  <a:pt x="2963" y="67"/>
                </a:lnTo>
                <a:lnTo>
                  <a:pt x="2963" y="62"/>
                </a:lnTo>
                <a:lnTo>
                  <a:pt x="2963" y="57"/>
                </a:lnTo>
                <a:lnTo>
                  <a:pt x="2963" y="52"/>
                </a:lnTo>
                <a:lnTo>
                  <a:pt x="2958" y="47"/>
                </a:lnTo>
                <a:lnTo>
                  <a:pt x="2958" y="41"/>
                </a:lnTo>
                <a:lnTo>
                  <a:pt x="2947" y="41"/>
                </a:lnTo>
                <a:lnTo>
                  <a:pt x="2942" y="47"/>
                </a:lnTo>
                <a:lnTo>
                  <a:pt x="2932" y="52"/>
                </a:lnTo>
                <a:lnTo>
                  <a:pt x="2922" y="67"/>
                </a:lnTo>
                <a:lnTo>
                  <a:pt x="2917" y="83"/>
                </a:lnTo>
                <a:close/>
                <a:moveTo>
                  <a:pt x="2973" y="114"/>
                </a:moveTo>
                <a:lnTo>
                  <a:pt x="2968" y="129"/>
                </a:lnTo>
                <a:lnTo>
                  <a:pt x="2958" y="145"/>
                </a:lnTo>
                <a:lnTo>
                  <a:pt x="2942" y="155"/>
                </a:lnTo>
                <a:lnTo>
                  <a:pt x="2927" y="160"/>
                </a:lnTo>
                <a:lnTo>
                  <a:pt x="2911" y="155"/>
                </a:lnTo>
                <a:lnTo>
                  <a:pt x="2896" y="145"/>
                </a:lnTo>
                <a:lnTo>
                  <a:pt x="2891" y="129"/>
                </a:lnTo>
                <a:lnTo>
                  <a:pt x="2886" y="114"/>
                </a:lnTo>
                <a:lnTo>
                  <a:pt x="2891" y="103"/>
                </a:lnTo>
                <a:lnTo>
                  <a:pt x="2891" y="93"/>
                </a:lnTo>
                <a:lnTo>
                  <a:pt x="2896" y="78"/>
                </a:lnTo>
                <a:lnTo>
                  <a:pt x="2901" y="67"/>
                </a:lnTo>
                <a:lnTo>
                  <a:pt x="2911" y="57"/>
                </a:lnTo>
                <a:lnTo>
                  <a:pt x="2922" y="47"/>
                </a:lnTo>
                <a:lnTo>
                  <a:pt x="2937" y="41"/>
                </a:lnTo>
                <a:lnTo>
                  <a:pt x="2947" y="36"/>
                </a:lnTo>
                <a:lnTo>
                  <a:pt x="2963" y="41"/>
                </a:lnTo>
                <a:lnTo>
                  <a:pt x="2973" y="47"/>
                </a:lnTo>
                <a:lnTo>
                  <a:pt x="2978" y="57"/>
                </a:lnTo>
                <a:lnTo>
                  <a:pt x="2984" y="72"/>
                </a:lnTo>
                <a:lnTo>
                  <a:pt x="2984" y="78"/>
                </a:lnTo>
                <a:lnTo>
                  <a:pt x="2984" y="83"/>
                </a:lnTo>
                <a:lnTo>
                  <a:pt x="2978" y="88"/>
                </a:lnTo>
                <a:lnTo>
                  <a:pt x="2917" y="88"/>
                </a:lnTo>
                <a:lnTo>
                  <a:pt x="2911" y="98"/>
                </a:lnTo>
                <a:lnTo>
                  <a:pt x="2911" y="108"/>
                </a:lnTo>
                <a:lnTo>
                  <a:pt x="2911" y="114"/>
                </a:lnTo>
                <a:lnTo>
                  <a:pt x="2906" y="124"/>
                </a:lnTo>
                <a:lnTo>
                  <a:pt x="2911" y="134"/>
                </a:lnTo>
                <a:lnTo>
                  <a:pt x="2917" y="145"/>
                </a:lnTo>
                <a:lnTo>
                  <a:pt x="2922" y="150"/>
                </a:lnTo>
                <a:lnTo>
                  <a:pt x="2932" y="150"/>
                </a:lnTo>
                <a:lnTo>
                  <a:pt x="2942" y="150"/>
                </a:lnTo>
                <a:lnTo>
                  <a:pt x="2953" y="139"/>
                </a:lnTo>
                <a:lnTo>
                  <a:pt x="2963" y="129"/>
                </a:lnTo>
                <a:lnTo>
                  <a:pt x="2973" y="114"/>
                </a:lnTo>
                <a:close/>
                <a:moveTo>
                  <a:pt x="3035" y="155"/>
                </a:moveTo>
                <a:lnTo>
                  <a:pt x="3040" y="150"/>
                </a:lnTo>
                <a:lnTo>
                  <a:pt x="3051" y="150"/>
                </a:lnTo>
                <a:lnTo>
                  <a:pt x="3087" y="5"/>
                </a:lnTo>
                <a:lnTo>
                  <a:pt x="3071" y="5"/>
                </a:lnTo>
                <a:lnTo>
                  <a:pt x="3071" y="0"/>
                </a:lnTo>
                <a:lnTo>
                  <a:pt x="3112" y="0"/>
                </a:lnTo>
                <a:lnTo>
                  <a:pt x="3123" y="124"/>
                </a:lnTo>
                <a:lnTo>
                  <a:pt x="3190" y="0"/>
                </a:lnTo>
                <a:lnTo>
                  <a:pt x="3226" y="0"/>
                </a:lnTo>
                <a:lnTo>
                  <a:pt x="3226" y="5"/>
                </a:lnTo>
                <a:lnTo>
                  <a:pt x="3215" y="5"/>
                </a:lnTo>
                <a:lnTo>
                  <a:pt x="3179" y="150"/>
                </a:lnTo>
                <a:lnTo>
                  <a:pt x="3195" y="150"/>
                </a:lnTo>
                <a:lnTo>
                  <a:pt x="3190" y="155"/>
                </a:lnTo>
                <a:lnTo>
                  <a:pt x="3138" y="155"/>
                </a:lnTo>
                <a:lnTo>
                  <a:pt x="3143" y="150"/>
                </a:lnTo>
                <a:lnTo>
                  <a:pt x="3159" y="150"/>
                </a:lnTo>
                <a:lnTo>
                  <a:pt x="3190" y="11"/>
                </a:lnTo>
                <a:lnTo>
                  <a:pt x="3112" y="155"/>
                </a:lnTo>
                <a:lnTo>
                  <a:pt x="3102" y="155"/>
                </a:lnTo>
                <a:lnTo>
                  <a:pt x="3092" y="5"/>
                </a:lnTo>
                <a:lnTo>
                  <a:pt x="3056" y="150"/>
                </a:lnTo>
                <a:lnTo>
                  <a:pt x="3076" y="150"/>
                </a:lnTo>
                <a:lnTo>
                  <a:pt x="3071" y="155"/>
                </a:lnTo>
                <a:lnTo>
                  <a:pt x="3035" y="155"/>
                </a:lnTo>
                <a:close/>
              </a:path>
            </a:pathLst>
          </a:custGeom>
          <a:solidFill>
            <a:srgbClr val="1F1A17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1177" name="Freeform 12"/>
          <xdr:cNvSpPr>
            <a:spLocks noEditPoints="1"/>
          </xdr:cNvSpPr>
        </xdr:nvSpPr>
        <xdr:spPr bwMode="auto">
          <a:xfrm>
            <a:off x="11319" y="1809"/>
            <a:ext cx="463" cy="175"/>
          </a:xfrm>
          <a:custGeom>
            <a:avLst/>
            <a:gdLst>
              <a:gd name="T0" fmla="*/ 72 w 463"/>
              <a:gd name="T1" fmla="*/ 82 h 175"/>
              <a:gd name="T2" fmla="*/ 72 w 463"/>
              <a:gd name="T3" fmla="*/ 62 h 175"/>
              <a:gd name="T4" fmla="*/ 41 w 463"/>
              <a:gd name="T5" fmla="*/ 67 h 175"/>
              <a:gd name="T6" fmla="*/ 77 w 463"/>
              <a:gd name="T7" fmla="*/ 144 h 175"/>
              <a:gd name="T8" fmla="*/ 20 w 463"/>
              <a:gd name="T9" fmla="*/ 170 h 175"/>
              <a:gd name="T10" fmla="*/ 0 w 463"/>
              <a:gd name="T11" fmla="*/ 118 h 175"/>
              <a:gd name="T12" fmla="*/ 20 w 463"/>
              <a:gd name="T13" fmla="*/ 72 h 175"/>
              <a:gd name="T14" fmla="*/ 72 w 463"/>
              <a:gd name="T15" fmla="*/ 56 h 175"/>
              <a:gd name="T16" fmla="*/ 92 w 463"/>
              <a:gd name="T17" fmla="*/ 93 h 175"/>
              <a:gd name="T18" fmla="*/ 25 w 463"/>
              <a:gd name="T19" fmla="*/ 103 h 175"/>
              <a:gd name="T20" fmla="*/ 20 w 463"/>
              <a:gd name="T21" fmla="*/ 139 h 175"/>
              <a:gd name="T22" fmla="*/ 41 w 463"/>
              <a:gd name="T23" fmla="*/ 165 h 175"/>
              <a:gd name="T24" fmla="*/ 82 w 463"/>
              <a:gd name="T25" fmla="*/ 129 h 175"/>
              <a:gd name="T26" fmla="*/ 77 w 463"/>
              <a:gd name="T27" fmla="*/ 5 h 175"/>
              <a:gd name="T28" fmla="*/ 87 w 463"/>
              <a:gd name="T29" fmla="*/ 0 h 175"/>
              <a:gd name="T30" fmla="*/ 92 w 463"/>
              <a:gd name="T31" fmla="*/ 5 h 175"/>
              <a:gd name="T32" fmla="*/ 87 w 463"/>
              <a:gd name="T33" fmla="*/ 15 h 175"/>
              <a:gd name="T34" fmla="*/ 154 w 463"/>
              <a:gd name="T35" fmla="*/ 62 h 175"/>
              <a:gd name="T36" fmla="*/ 175 w 463"/>
              <a:gd name="T37" fmla="*/ 62 h 175"/>
              <a:gd name="T38" fmla="*/ 195 w 463"/>
              <a:gd name="T39" fmla="*/ 62 h 175"/>
              <a:gd name="T40" fmla="*/ 190 w 463"/>
              <a:gd name="T41" fmla="*/ 170 h 175"/>
              <a:gd name="T42" fmla="*/ 144 w 463"/>
              <a:gd name="T43" fmla="*/ 118 h 175"/>
              <a:gd name="T44" fmla="*/ 82 w 463"/>
              <a:gd name="T45" fmla="*/ 170 h 175"/>
              <a:gd name="T46" fmla="*/ 118 w 463"/>
              <a:gd name="T47" fmla="*/ 62 h 175"/>
              <a:gd name="T48" fmla="*/ 257 w 463"/>
              <a:gd name="T49" fmla="*/ 15 h 175"/>
              <a:gd name="T50" fmla="*/ 262 w 463"/>
              <a:gd name="T51" fmla="*/ 31 h 175"/>
              <a:gd name="T52" fmla="*/ 242 w 463"/>
              <a:gd name="T53" fmla="*/ 36 h 175"/>
              <a:gd name="T54" fmla="*/ 237 w 463"/>
              <a:gd name="T55" fmla="*/ 20 h 175"/>
              <a:gd name="T56" fmla="*/ 195 w 463"/>
              <a:gd name="T57" fmla="*/ 170 h 175"/>
              <a:gd name="T58" fmla="*/ 221 w 463"/>
              <a:gd name="T59" fmla="*/ 62 h 175"/>
              <a:gd name="T60" fmla="*/ 242 w 463"/>
              <a:gd name="T61" fmla="*/ 165 h 175"/>
              <a:gd name="T62" fmla="*/ 340 w 463"/>
              <a:gd name="T63" fmla="*/ 144 h 175"/>
              <a:gd name="T64" fmla="*/ 288 w 463"/>
              <a:gd name="T65" fmla="*/ 170 h 175"/>
              <a:gd name="T66" fmla="*/ 267 w 463"/>
              <a:gd name="T67" fmla="*/ 118 h 175"/>
              <a:gd name="T68" fmla="*/ 288 w 463"/>
              <a:gd name="T69" fmla="*/ 67 h 175"/>
              <a:gd name="T70" fmla="*/ 340 w 463"/>
              <a:gd name="T71" fmla="*/ 51 h 175"/>
              <a:gd name="T72" fmla="*/ 350 w 463"/>
              <a:gd name="T73" fmla="*/ 98 h 175"/>
              <a:gd name="T74" fmla="*/ 340 w 463"/>
              <a:gd name="T75" fmla="*/ 72 h 175"/>
              <a:gd name="T76" fmla="*/ 324 w 463"/>
              <a:gd name="T77" fmla="*/ 56 h 175"/>
              <a:gd name="T78" fmla="*/ 298 w 463"/>
              <a:gd name="T79" fmla="*/ 93 h 175"/>
              <a:gd name="T80" fmla="*/ 288 w 463"/>
              <a:gd name="T81" fmla="*/ 149 h 175"/>
              <a:gd name="T82" fmla="*/ 319 w 463"/>
              <a:gd name="T83" fmla="*/ 165 h 175"/>
              <a:gd name="T84" fmla="*/ 350 w 463"/>
              <a:gd name="T85" fmla="*/ 129 h 175"/>
              <a:gd name="T86" fmla="*/ 396 w 463"/>
              <a:gd name="T87" fmla="*/ 165 h 175"/>
              <a:gd name="T88" fmla="*/ 422 w 463"/>
              <a:gd name="T89" fmla="*/ 149 h 175"/>
              <a:gd name="T90" fmla="*/ 443 w 463"/>
              <a:gd name="T91" fmla="*/ 87 h 175"/>
              <a:gd name="T92" fmla="*/ 432 w 463"/>
              <a:gd name="T93" fmla="*/ 56 h 175"/>
              <a:gd name="T94" fmla="*/ 401 w 463"/>
              <a:gd name="T95" fmla="*/ 72 h 175"/>
              <a:gd name="T96" fmla="*/ 386 w 463"/>
              <a:gd name="T97" fmla="*/ 134 h 175"/>
              <a:gd name="T98" fmla="*/ 376 w 463"/>
              <a:gd name="T99" fmla="*/ 160 h 175"/>
              <a:gd name="T100" fmla="*/ 365 w 463"/>
              <a:gd name="T101" fmla="*/ 108 h 175"/>
              <a:gd name="T102" fmla="*/ 396 w 463"/>
              <a:gd name="T103" fmla="*/ 62 h 175"/>
              <a:gd name="T104" fmla="*/ 453 w 463"/>
              <a:gd name="T105" fmla="*/ 62 h 175"/>
              <a:gd name="T106" fmla="*/ 458 w 463"/>
              <a:gd name="T107" fmla="*/ 113 h 175"/>
              <a:gd name="T108" fmla="*/ 427 w 463"/>
              <a:gd name="T109" fmla="*/ 165 h 175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w 463"/>
              <a:gd name="T166" fmla="*/ 0 h 175"/>
              <a:gd name="T167" fmla="*/ 463 w 463"/>
              <a:gd name="T168" fmla="*/ 175 h 175"/>
            </a:gdLst>
            <a:ahLst/>
            <a:cxnLst>
              <a:cxn ang="T110">
                <a:pos x="T0" y="T1"/>
              </a:cxn>
              <a:cxn ang="T111">
                <a:pos x="T2" y="T3"/>
              </a:cxn>
              <a:cxn ang="T112">
                <a:pos x="T4" y="T5"/>
              </a:cxn>
              <a:cxn ang="T113">
                <a:pos x="T6" y="T7"/>
              </a:cxn>
              <a:cxn ang="T114">
                <a:pos x="T8" y="T9"/>
              </a:cxn>
              <a:cxn ang="T115">
                <a:pos x="T10" y="T11"/>
              </a:cxn>
              <a:cxn ang="T116">
                <a:pos x="T12" y="T13"/>
              </a:cxn>
              <a:cxn ang="T117">
                <a:pos x="T14" y="T15"/>
              </a:cxn>
              <a:cxn ang="T118">
                <a:pos x="T16" y="T17"/>
              </a:cxn>
              <a:cxn ang="T119">
                <a:pos x="T18" y="T19"/>
              </a:cxn>
              <a:cxn ang="T120">
                <a:pos x="T20" y="T21"/>
              </a:cxn>
              <a:cxn ang="T121">
                <a:pos x="T22" y="T23"/>
              </a:cxn>
              <a:cxn ang="T122">
                <a:pos x="T24" y="T25"/>
              </a:cxn>
              <a:cxn ang="T123">
                <a:pos x="T26" y="T27"/>
              </a:cxn>
              <a:cxn ang="T124">
                <a:pos x="T28" y="T29"/>
              </a:cxn>
              <a:cxn ang="T125">
                <a:pos x="T30" y="T31"/>
              </a:cxn>
              <a:cxn ang="T126">
                <a:pos x="T32" y="T33"/>
              </a:cxn>
              <a:cxn ang="T127">
                <a:pos x="T34" y="T35"/>
              </a:cxn>
              <a:cxn ang="T128">
                <a:pos x="T36" y="T37"/>
              </a:cxn>
              <a:cxn ang="T129">
                <a:pos x="T38" y="T39"/>
              </a:cxn>
              <a:cxn ang="T130">
                <a:pos x="T40" y="T41"/>
              </a:cxn>
              <a:cxn ang="T131">
                <a:pos x="T42" y="T43"/>
              </a:cxn>
              <a:cxn ang="T132">
                <a:pos x="T44" y="T45"/>
              </a:cxn>
              <a:cxn ang="T133">
                <a:pos x="T46" y="T47"/>
              </a:cxn>
              <a:cxn ang="T134">
                <a:pos x="T48" y="T49"/>
              </a:cxn>
              <a:cxn ang="T135">
                <a:pos x="T50" y="T51"/>
              </a:cxn>
              <a:cxn ang="T136">
                <a:pos x="T52" y="T53"/>
              </a:cxn>
              <a:cxn ang="T137">
                <a:pos x="T54" y="T55"/>
              </a:cxn>
              <a:cxn ang="T138">
                <a:pos x="T56" y="T57"/>
              </a:cxn>
              <a:cxn ang="T139">
                <a:pos x="T58" y="T59"/>
              </a:cxn>
              <a:cxn ang="T140">
                <a:pos x="T60" y="T61"/>
              </a:cxn>
              <a:cxn ang="T141">
                <a:pos x="T62" y="T63"/>
              </a:cxn>
              <a:cxn ang="T142">
                <a:pos x="T64" y="T65"/>
              </a:cxn>
              <a:cxn ang="T143">
                <a:pos x="T66" y="T67"/>
              </a:cxn>
              <a:cxn ang="T144">
                <a:pos x="T68" y="T69"/>
              </a:cxn>
              <a:cxn ang="T145">
                <a:pos x="T70" y="T71"/>
              </a:cxn>
              <a:cxn ang="T146">
                <a:pos x="T72" y="T73"/>
              </a:cxn>
              <a:cxn ang="T147">
                <a:pos x="T74" y="T75"/>
              </a:cxn>
              <a:cxn ang="T148">
                <a:pos x="T76" y="T77"/>
              </a:cxn>
              <a:cxn ang="T149">
                <a:pos x="T78" y="T79"/>
              </a:cxn>
              <a:cxn ang="T150">
                <a:pos x="T80" y="T81"/>
              </a:cxn>
              <a:cxn ang="T151">
                <a:pos x="T82" y="T83"/>
              </a:cxn>
              <a:cxn ang="T152">
                <a:pos x="T84" y="T85"/>
              </a:cxn>
              <a:cxn ang="T153">
                <a:pos x="T86" y="T87"/>
              </a:cxn>
              <a:cxn ang="T154">
                <a:pos x="T88" y="T89"/>
              </a:cxn>
              <a:cxn ang="T155">
                <a:pos x="T90" y="T91"/>
              </a:cxn>
              <a:cxn ang="T156">
                <a:pos x="T92" y="T93"/>
              </a:cxn>
              <a:cxn ang="T157">
                <a:pos x="T94" y="T95"/>
              </a:cxn>
              <a:cxn ang="T158">
                <a:pos x="T96" y="T97"/>
              </a:cxn>
              <a:cxn ang="T159">
                <a:pos x="T98" y="T99"/>
              </a:cxn>
              <a:cxn ang="T160">
                <a:pos x="T100" y="T101"/>
              </a:cxn>
              <a:cxn ang="T161">
                <a:pos x="T102" y="T103"/>
              </a:cxn>
              <a:cxn ang="T162">
                <a:pos x="T104" y="T105"/>
              </a:cxn>
              <a:cxn ang="T163">
                <a:pos x="T106" y="T107"/>
              </a:cxn>
              <a:cxn ang="T164">
                <a:pos x="T108" y="T109"/>
              </a:cxn>
            </a:cxnLst>
            <a:rect l="T165" t="T166" r="T167" b="T168"/>
            <a:pathLst>
              <a:path w="463" h="175">
                <a:moveTo>
                  <a:pt x="25" y="98"/>
                </a:moveTo>
                <a:lnTo>
                  <a:pt x="72" y="98"/>
                </a:lnTo>
                <a:lnTo>
                  <a:pt x="72" y="93"/>
                </a:lnTo>
                <a:lnTo>
                  <a:pt x="72" y="82"/>
                </a:lnTo>
                <a:lnTo>
                  <a:pt x="72" y="77"/>
                </a:lnTo>
                <a:lnTo>
                  <a:pt x="77" y="72"/>
                </a:lnTo>
                <a:lnTo>
                  <a:pt x="72" y="67"/>
                </a:lnTo>
                <a:lnTo>
                  <a:pt x="72" y="62"/>
                </a:lnTo>
                <a:lnTo>
                  <a:pt x="67" y="56"/>
                </a:lnTo>
                <a:lnTo>
                  <a:pt x="61" y="56"/>
                </a:lnTo>
                <a:lnTo>
                  <a:pt x="51" y="62"/>
                </a:lnTo>
                <a:lnTo>
                  <a:pt x="41" y="67"/>
                </a:lnTo>
                <a:lnTo>
                  <a:pt x="36" y="82"/>
                </a:lnTo>
                <a:lnTo>
                  <a:pt x="25" y="98"/>
                </a:lnTo>
                <a:close/>
                <a:moveTo>
                  <a:pt x="87" y="129"/>
                </a:moveTo>
                <a:lnTo>
                  <a:pt x="77" y="144"/>
                </a:lnTo>
                <a:lnTo>
                  <a:pt x="67" y="160"/>
                </a:lnTo>
                <a:lnTo>
                  <a:pt x="51" y="170"/>
                </a:lnTo>
                <a:lnTo>
                  <a:pt x="36" y="175"/>
                </a:lnTo>
                <a:lnTo>
                  <a:pt x="20" y="170"/>
                </a:lnTo>
                <a:lnTo>
                  <a:pt x="10" y="160"/>
                </a:lnTo>
                <a:lnTo>
                  <a:pt x="0" y="144"/>
                </a:lnTo>
                <a:lnTo>
                  <a:pt x="0" y="129"/>
                </a:lnTo>
                <a:lnTo>
                  <a:pt x="0" y="118"/>
                </a:lnTo>
                <a:lnTo>
                  <a:pt x="0" y="108"/>
                </a:lnTo>
                <a:lnTo>
                  <a:pt x="5" y="93"/>
                </a:lnTo>
                <a:lnTo>
                  <a:pt x="10" y="82"/>
                </a:lnTo>
                <a:lnTo>
                  <a:pt x="20" y="72"/>
                </a:lnTo>
                <a:lnTo>
                  <a:pt x="30" y="62"/>
                </a:lnTo>
                <a:lnTo>
                  <a:pt x="46" y="56"/>
                </a:lnTo>
                <a:lnTo>
                  <a:pt x="61" y="51"/>
                </a:lnTo>
                <a:lnTo>
                  <a:pt x="72" y="56"/>
                </a:lnTo>
                <a:lnTo>
                  <a:pt x="82" y="62"/>
                </a:lnTo>
                <a:lnTo>
                  <a:pt x="92" y="72"/>
                </a:lnTo>
                <a:lnTo>
                  <a:pt x="92" y="87"/>
                </a:lnTo>
                <a:lnTo>
                  <a:pt x="92" y="93"/>
                </a:lnTo>
                <a:lnTo>
                  <a:pt x="92" y="98"/>
                </a:lnTo>
                <a:lnTo>
                  <a:pt x="92" y="103"/>
                </a:lnTo>
                <a:lnTo>
                  <a:pt x="25" y="103"/>
                </a:lnTo>
                <a:lnTo>
                  <a:pt x="25" y="113"/>
                </a:lnTo>
                <a:lnTo>
                  <a:pt x="20" y="123"/>
                </a:lnTo>
                <a:lnTo>
                  <a:pt x="20" y="129"/>
                </a:lnTo>
                <a:lnTo>
                  <a:pt x="20" y="139"/>
                </a:lnTo>
                <a:lnTo>
                  <a:pt x="20" y="149"/>
                </a:lnTo>
                <a:lnTo>
                  <a:pt x="25" y="160"/>
                </a:lnTo>
                <a:lnTo>
                  <a:pt x="30" y="165"/>
                </a:lnTo>
                <a:lnTo>
                  <a:pt x="41" y="165"/>
                </a:lnTo>
                <a:lnTo>
                  <a:pt x="51" y="165"/>
                </a:lnTo>
                <a:lnTo>
                  <a:pt x="67" y="154"/>
                </a:lnTo>
                <a:lnTo>
                  <a:pt x="72" y="144"/>
                </a:lnTo>
                <a:lnTo>
                  <a:pt x="82" y="129"/>
                </a:lnTo>
                <a:lnTo>
                  <a:pt x="87" y="129"/>
                </a:lnTo>
                <a:close/>
                <a:moveTo>
                  <a:pt x="56" y="41"/>
                </a:moveTo>
                <a:lnTo>
                  <a:pt x="46" y="41"/>
                </a:lnTo>
                <a:lnTo>
                  <a:pt x="77" y="5"/>
                </a:lnTo>
                <a:lnTo>
                  <a:pt x="82" y="5"/>
                </a:lnTo>
                <a:lnTo>
                  <a:pt x="82" y="0"/>
                </a:lnTo>
                <a:lnTo>
                  <a:pt x="87" y="0"/>
                </a:lnTo>
                <a:lnTo>
                  <a:pt x="92" y="0"/>
                </a:lnTo>
                <a:lnTo>
                  <a:pt x="92" y="5"/>
                </a:lnTo>
                <a:lnTo>
                  <a:pt x="92" y="10"/>
                </a:lnTo>
                <a:lnTo>
                  <a:pt x="87" y="15"/>
                </a:lnTo>
                <a:lnTo>
                  <a:pt x="56" y="41"/>
                </a:lnTo>
                <a:close/>
                <a:moveTo>
                  <a:pt x="113" y="56"/>
                </a:moveTo>
                <a:lnTo>
                  <a:pt x="154" y="56"/>
                </a:lnTo>
                <a:lnTo>
                  <a:pt x="154" y="62"/>
                </a:lnTo>
                <a:lnTo>
                  <a:pt x="144" y="62"/>
                </a:lnTo>
                <a:lnTo>
                  <a:pt x="154" y="98"/>
                </a:lnTo>
                <a:lnTo>
                  <a:pt x="190" y="62"/>
                </a:lnTo>
                <a:lnTo>
                  <a:pt x="175" y="62"/>
                </a:lnTo>
                <a:lnTo>
                  <a:pt x="180" y="56"/>
                </a:lnTo>
                <a:lnTo>
                  <a:pt x="206" y="56"/>
                </a:lnTo>
                <a:lnTo>
                  <a:pt x="206" y="62"/>
                </a:lnTo>
                <a:lnTo>
                  <a:pt x="195" y="62"/>
                </a:lnTo>
                <a:lnTo>
                  <a:pt x="159" y="103"/>
                </a:lnTo>
                <a:lnTo>
                  <a:pt x="180" y="165"/>
                </a:lnTo>
                <a:lnTo>
                  <a:pt x="190" y="165"/>
                </a:lnTo>
                <a:lnTo>
                  <a:pt x="190" y="170"/>
                </a:lnTo>
                <a:lnTo>
                  <a:pt x="144" y="170"/>
                </a:lnTo>
                <a:lnTo>
                  <a:pt x="144" y="165"/>
                </a:lnTo>
                <a:lnTo>
                  <a:pt x="159" y="165"/>
                </a:lnTo>
                <a:lnTo>
                  <a:pt x="144" y="118"/>
                </a:lnTo>
                <a:lnTo>
                  <a:pt x="103" y="165"/>
                </a:lnTo>
                <a:lnTo>
                  <a:pt x="118" y="165"/>
                </a:lnTo>
                <a:lnTo>
                  <a:pt x="118" y="170"/>
                </a:lnTo>
                <a:lnTo>
                  <a:pt x="82" y="170"/>
                </a:lnTo>
                <a:lnTo>
                  <a:pt x="87" y="165"/>
                </a:lnTo>
                <a:lnTo>
                  <a:pt x="92" y="165"/>
                </a:lnTo>
                <a:lnTo>
                  <a:pt x="139" y="113"/>
                </a:lnTo>
                <a:lnTo>
                  <a:pt x="118" y="62"/>
                </a:lnTo>
                <a:lnTo>
                  <a:pt x="113" y="62"/>
                </a:lnTo>
                <a:lnTo>
                  <a:pt x="113" y="56"/>
                </a:lnTo>
                <a:close/>
                <a:moveTo>
                  <a:pt x="252" y="15"/>
                </a:moveTo>
                <a:lnTo>
                  <a:pt x="257" y="15"/>
                </a:lnTo>
                <a:lnTo>
                  <a:pt x="262" y="20"/>
                </a:lnTo>
                <a:lnTo>
                  <a:pt x="262" y="26"/>
                </a:lnTo>
                <a:lnTo>
                  <a:pt x="262" y="31"/>
                </a:lnTo>
                <a:lnTo>
                  <a:pt x="257" y="36"/>
                </a:lnTo>
                <a:lnTo>
                  <a:pt x="252" y="36"/>
                </a:lnTo>
                <a:lnTo>
                  <a:pt x="247" y="41"/>
                </a:lnTo>
                <a:lnTo>
                  <a:pt x="242" y="36"/>
                </a:lnTo>
                <a:lnTo>
                  <a:pt x="237" y="36"/>
                </a:lnTo>
                <a:lnTo>
                  <a:pt x="237" y="31"/>
                </a:lnTo>
                <a:lnTo>
                  <a:pt x="237" y="20"/>
                </a:lnTo>
                <a:lnTo>
                  <a:pt x="242" y="15"/>
                </a:lnTo>
                <a:lnTo>
                  <a:pt x="247" y="15"/>
                </a:lnTo>
                <a:lnTo>
                  <a:pt x="252" y="15"/>
                </a:lnTo>
                <a:close/>
                <a:moveTo>
                  <a:pt x="195" y="170"/>
                </a:moveTo>
                <a:lnTo>
                  <a:pt x="195" y="165"/>
                </a:lnTo>
                <a:lnTo>
                  <a:pt x="211" y="165"/>
                </a:lnTo>
                <a:lnTo>
                  <a:pt x="231" y="62"/>
                </a:lnTo>
                <a:lnTo>
                  <a:pt x="221" y="62"/>
                </a:lnTo>
                <a:lnTo>
                  <a:pt x="221" y="56"/>
                </a:lnTo>
                <a:lnTo>
                  <a:pt x="252" y="56"/>
                </a:lnTo>
                <a:lnTo>
                  <a:pt x="231" y="165"/>
                </a:lnTo>
                <a:lnTo>
                  <a:pt x="242" y="165"/>
                </a:lnTo>
                <a:lnTo>
                  <a:pt x="242" y="170"/>
                </a:lnTo>
                <a:lnTo>
                  <a:pt x="195" y="170"/>
                </a:lnTo>
                <a:close/>
                <a:moveTo>
                  <a:pt x="350" y="129"/>
                </a:moveTo>
                <a:lnTo>
                  <a:pt x="340" y="144"/>
                </a:lnTo>
                <a:lnTo>
                  <a:pt x="329" y="160"/>
                </a:lnTo>
                <a:lnTo>
                  <a:pt x="319" y="170"/>
                </a:lnTo>
                <a:lnTo>
                  <a:pt x="304" y="175"/>
                </a:lnTo>
                <a:lnTo>
                  <a:pt x="288" y="170"/>
                </a:lnTo>
                <a:lnTo>
                  <a:pt x="273" y="160"/>
                </a:lnTo>
                <a:lnTo>
                  <a:pt x="267" y="149"/>
                </a:lnTo>
                <a:lnTo>
                  <a:pt x="262" y="129"/>
                </a:lnTo>
                <a:lnTo>
                  <a:pt x="267" y="118"/>
                </a:lnTo>
                <a:lnTo>
                  <a:pt x="267" y="103"/>
                </a:lnTo>
                <a:lnTo>
                  <a:pt x="273" y="93"/>
                </a:lnTo>
                <a:lnTo>
                  <a:pt x="278" y="82"/>
                </a:lnTo>
                <a:lnTo>
                  <a:pt x="288" y="67"/>
                </a:lnTo>
                <a:lnTo>
                  <a:pt x="304" y="62"/>
                </a:lnTo>
                <a:lnTo>
                  <a:pt x="314" y="51"/>
                </a:lnTo>
                <a:lnTo>
                  <a:pt x="329" y="51"/>
                </a:lnTo>
                <a:lnTo>
                  <a:pt x="340" y="51"/>
                </a:lnTo>
                <a:lnTo>
                  <a:pt x="345" y="56"/>
                </a:lnTo>
                <a:lnTo>
                  <a:pt x="350" y="56"/>
                </a:lnTo>
                <a:lnTo>
                  <a:pt x="360" y="62"/>
                </a:lnTo>
                <a:lnTo>
                  <a:pt x="350" y="98"/>
                </a:lnTo>
                <a:lnTo>
                  <a:pt x="345" y="98"/>
                </a:lnTo>
                <a:lnTo>
                  <a:pt x="345" y="93"/>
                </a:lnTo>
                <a:lnTo>
                  <a:pt x="345" y="87"/>
                </a:lnTo>
                <a:lnTo>
                  <a:pt x="340" y="72"/>
                </a:lnTo>
                <a:lnTo>
                  <a:pt x="340" y="67"/>
                </a:lnTo>
                <a:lnTo>
                  <a:pt x="334" y="56"/>
                </a:lnTo>
                <a:lnTo>
                  <a:pt x="329" y="56"/>
                </a:lnTo>
                <a:lnTo>
                  <a:pt x="324" y="56"/>
                </a:lnTo>
                <a:lnTo>
                  <a:pt x="314" y="62"/>
                </a:lnTo>
                <a:lnTo>
                  <a:pt x="309" y="67"/>
                </a:lnTo>
                <a:lnTo>
                  <a:pt x="304" y="77"/>
                </a:lnTo>
                <a:lnTo>
                  <a:pt x="298" y="93"/>
                </a:lnTo>
                <a:lnTo>
                  <a:pt x="288" y="108"/>
                </a:lnTo>
                <a:lnTo>
                  <a:pt x="288" y="123"/>
                </a:lnTo>
                <a:lnTo>
                  <a:pt x="288" y="139"/>
                </a:lnTo>
                <a:lnTo>
                  <a:pt x="288" y="149"/>
                </a:lnTo>
                <a:lnTo>
                  <a:pt x="293" y="160"/>
                </a:lnTo>
                <a:lnTo>
                  <a:pt x="298" y="165"/>
                </a:lnTo>
                <a:lnTo>
                  <a:pt x="309" y="165"/>
                </a:lnTo>
                <a:lnTo>
                  <a:pt x="319" y="165"/>
                </a:lnTo>
                <a:lnTo>
                  <a:pt x="329" y="154"/>
                </a:lnTo>
                <a:lnTo>
                  <a:pt x="340" y="144"/>
                </a:lnTo>
                <a:lnTo>
                  <a:pt x="345" y="129"/>
                </a:lnTo>
                <a:lnTo>
                  <a:pt x="350" y="129"/>
                </a:lnTo>
                <a:close/>
                <a:moveTo>
                  <a:pt x="386" y="149"/>
                </a:moveTo>
                <a:lnTo>
                  <a:pt x="386" y="154"/>
                </a:lnTo>
                <a:lnTo>
                  <a:pt x="391" y="165"/>
                </a:lnTo>
                <a:lnTo>
                  <a:pt x="396" y="165"/>
                </a:lnTo>
                <a:lnTo>
                  <a:pt x="401" y="170"/>
                </a:lnTo>
                <a:lnTo>
                  <a:pt x="412" y="165"/>
                </a:lnTo>
                <a:lnTo>
                  <a:pt x="417" y="160"/>
                </a:lnTo>
                <a:lnTo>
                  <a:pt x="422" y="149"/>
                </a:lnTo>
                <a:lnTo>
                  <a:pt x="432" y="134"/>
                </a:lnTo>
                <a:lnTo>
                  <a:pt x="437" y="118"/>
                </a:lnTo>
                <a:lnTo>
                  <a:pt x="437" y="103"/>
                </a:lnTo>
                <a:lnTo>
                  <a:pt x="443" y="87"/>
                </a:lnTo>
                <a:lnTo>
                  <a:pt x="443" y="72"/>
                </a:lnTo>
                <a:lnTo>
                  <a:pt x="443" y="67"/>
                </a:lnTo>
                <a:lnTo>
                  <a:pt x="437" y="62"/>
                </a:lnTo>
                <a:lnTo>
                  <a:pt x="432" y="56"/>
                </a:lnTo>
                <a:lnTo>
                  <a:pt x="427" y="56"/>
                </a:lnTo>
                <a:lnTo>
                  <a:pt x="417" y="56"/>
                </a:lnTo>
                <a:lnTo>
                  <a:pt x="407" y="62"/>
                </a:lnTo>
                <a:lnTo>
                  <a:pt x="401" y="72"/>
                </a:lnTo>
                <a:lnTo>
                  <a:pt x="396" y="87"/>
                </a:lnTo>
                <a:lnTo>
                  <a:pt x="391" y="103"/>
                </a:lnTo>
                <a:lnTo>
                  <a:pt x="386" y="118"/>
                </a:lnTo>
                <a:lnTo>
                  <a:pt x="386" y="134"/>
                </a:lnTo>
                <a:lnTo>
                  <a:pt x="386" y="149"/>
                </a:lnTo>
                <a:close/>
                <a:moveTo>
                  <a:pt x="401" y="175"/>
                </a:moveTo>
                <a:lnTo>
                  <a:pt x="386" y="170"/>
                </a:lnTo>
                <a:lnTo>
                  <a:pt x="376" y="160"/>
                </a:lnTo>
                <a:lnTo>
                  <a:pt x="365" y="149"/>
                </a:lnTo>
                <a:lnTo>
                  <a:pt x="365" y="129"/>
                </a:lnTo>
                <a:lnTo>
                  <a:pt x="365" y="118"/>
                </a:lnTo>
                <a:lnTo>
                  <a:pt x="365" y="108"/>
                </a:lnTo>
                <a:lnTo>
                  <a:pt x="371" y="98"/>
                </a:lnTo>
                <a:lnTo>
                  <a:pt x="376" y="87"/>
                </a:lnTo>
                <a:lnTo>
                  <a:pt x="386" y="72"/>
                </a:lnTo>
                <a:lnTo>
                  <a:pt x="396" y="62"/>
                </a:lnTo>
                <a:lnTo>
                  <a:pt x="412" y="56"/>
                </a:lnTo>
                <a:lnTo>
                  <a:pt x="422" y="51"/>
                </a:lnTo>
                <a:lnTo>
                  <a:pt x="437" y="56"/>
                </a:lnTo>
                <a:lnTo>
                  <a:pt x="453" y="62"/>
                </a:lnTo>
                <a:lnTo>
                  <a:pt x="458" y="77"/>
                </a:lnTo>
                <a:lnTo>
                  <a:pt x="463" y="93"/>
                </a:lnTo>
                <a:lnTo>
                  <a:pt x="463" y="103"/>
                </a:lnTo>
                <a:lnTo>
                  <a:pt x="458" y="113"/>
                </a:lnTo>
                <a:lnTo>
                  <a:pt x="453" y="129"/>
                </a:lnTo>
                <a:lnTo>
                  <a:pt x="448" y="139"/>
                </a:lnTo>
                <a:lnTo>
                  <a:pt x="443" y="154"/>
                </a:lnTo>
                <a:lnTo>
                  <a:pt x="427" y="165"/>
                </a:lnTo>
                <a:lnTo>
                  <a:pt x="417" y="170"/>
                </a:lnTo>
                <a:lnTo>
                  <a:pt x="401" y="175"/>
                </a:lnTo>
                <a:close/>
              </a:path>
            </a:pathLst>
          </a:custGeom>
          <a:solidFill>
            <a:srgbClr val="1F1A17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1178" name="Freeform 13"/>
          <xdr:cNvSpPr>
            <a:spLocks noEditPoints="1"/>
          </xdr:cNvSpPr>
        </xdr:nvSpPr>
        <xdr:spPr bwMode="auto">
          <a:xfrm>
            <a:off x="9515" y="1102"/>
            <a:ext cx="2267" cy="629"/>
          </a:xfrm>
          <a:custGeom>
            <a:avLst/>
            <a:gdLst>
              <a:gd name="T0" fmla="*/ 62 w 2267"/>
              <a:gd name="T1" fmla="*/ 609 h 629"/>
              <a:gd name="T2" fmla="*/ 139 w 2267"/>
              <a:gd name="T3" fmla="*/ 0 h 629"/>
              <a:gd name="T4" fmla="*/ 351 w 2267"/>
              <a:gd name="T5" fmla="*/ 26 h 629"/>
              <a:gd name="T6" fmla="*/ 268 w 2267"/>
              <a:gd name="T7" fmla="*/ 629 h 629"/>
              <a:gd name="T8" fmla="*/ 320 w 2267"/>
              <a:gd name="T9" fmla="*/ 609 h 629"/>
              <a:gd name="T10" fmla="*/ 449 w 2267"/>
              <a:gd name="T11" fmla="*/ 26 h 629"/>
              <a:gd name="T12" fmla="*/ 886 w 2267"/>
              <a:gd name="T13" fmla="*/ 201 h 629"/>
              <a:gd name="T14" fmla="*/ 850 w 2267"/>
              <a:gd name="T15" fmla="*/ 98 h 629"/>
              <a:gd name="T16" fmla="*/ 835 w 2267"/>
              <a:gd name="T17" fmla="*/ 36 h 629"/>
              <a:gd name="T18" fmla="*/ 768 w 2267"/>
              <a:gd name="T19" fmla="*/ 26 h 629"/>
              <a:gd name="T20" fmla="*/ 639 w 2267"/>
              <a:gd name="T21" fmla="*/ 289 h 629"/>
              <a:gd name="T22" fmla="*/ 686 w 2267"/>
              <a:gd name="T23" fmla="*/ 279 h 629"/>
              <a:gd name="T24" fmla="*/ 747 w 2267"/>
              <a:gd name="T25" fmla="*/ 176 h 629"/>
              <a:gd name="T26" fmla="*/ 686 w 2267"/>
              <a:gd name="T27" fmla="*/ 444 h 629"/>
              <a:gd name="T28" fmla="*/ 675 w 2267"/>
              <a:gd name="T29" fmla="*/ 330 h 629"/>
              <a:gd name="T30" fmla="*/ 644 w 2267"/>
              <a:gd name="T31" fmla="*/ 315 h 629"/>
              <a:gd name="T32" fmla="*/ 531 w 2267"/>
              <a:gd name="T33" fmla="*/ 609 h 629"/>
              <a:gd name="T34" fmla="*/ 711 w 2267"/>
              <a:gd name="T35" fmla="*/ 598 h 629"/>
              <a:gd name="T36" fmla="*/ 773 w 2267"/>
              <a:gd name="T37" fmla="*/ 511 h 629"/>
              <a:gd name="T38" fmla="*/ 819 w 2267"/>
              <a:gd name="T39" fmla="*/ 397 h 629"/>
              <a:gd name="T40" fmla="*/ 315 w 2267"/>
              <a:gd name="T41" fmla="*/ 629 h 629"/>
              <a:gd name="T42" fmla="*/ 938 w 2267"/>
              <a:gd name="T43" fmla="*/ 609 h 629"/>
              <a:gd name="T44" fmla="*/ 1020 w 2267"/>
              <a:gd name="T45" fmla="*/ 0 h 629"/>
              <a:gd name="T46" fmla="*/ 1422 w 2267"/>
              <a:gd name="T47" fmla="*/ 201 h 629"/>
              <a:gd name="T48" fmla="*/ 1412 w 2267"/>
              <a:gd name="T49" fmla="*/ 67 h 629"/>
              <a:gd name="T50" fmla="*/ 1386 w 2267"/>
              <a:gd name="T51" fmla="*/ 31 h 629"/>
              <a:gd name="T52" fmla="*/ 1227 w 2267"/>
              <a:gd name="T53" fmla="*/ 26 h 629"/>
              <a:gd name="T54" fmla="*/ 1221 w 2267"/>
              <a:gd name="T55" fmla="*/ 289 h 629"/>
              <a:gd name="T56" fmla="*/ 1263 w 2267"/>
              <a:gd name="T57" fmla="*/ 268 h 629"/>
              <a:gd name="T58" fmla="*/ 1335 w 2267"/>
              <a:gd name="T59" fmla="*/ 176 h 629"/>
              <a:gd name="T60" fmla="*/ 1252 w 2267"/>
              <a:gd name="T61" fmla="*/ 413 h 629"/>
              <a:gd name="T62" fmla="*/ 1237 w 2267"/>
              <a:gd name="T63" fmla="*/ 325 h 629"/>
              <a:gd name="T64" fmla="*/ 1196 w 2267"/>
              <a:gd name="T65" fmla="*/ 315 h 629"/>
              <a:gd name="T66" fmla="*/ 1221 w 2267"/>
              <a:gd name="T67" fmla="*/ 609 h 629"/>
              <a:gd name="T68" fmla="*/ 1299 w 2267"/>
              <a:gd name="T69" fmla="*/ 578 h 629"/>
              <a:gd name="T70" fmla="*/ 1355 w 2267"/>
              <a:gd name="T71" fmla="*/ 480 h 629"/>
              <a:gd name="T72" fmla="*/ 1422 w 2267"/>
              <a:gd name="T73" fmla="*/ 397 h 629"/>
              <a:gd name="T74" fmla="*/ 1448 w 2267"/>
              <a:gd name="T75" fmla="*/ 629 h 629"/>
              <a:gd name="T76" fmla="*/ 1634 w 2267"/>
              <a:gd name="T77" fmla="*/ 26 h 629"/>
              <a:gd name="T78" fmla="*/ 1809 w 2267"/>
              <a:gd name="T79" fmla="*/ 0 h 629"/>
              <a:gd name="T80" fmla="*/ 2267 w 2267"/>
              <a:gd name="T81" fmla="*/ 0 h 629"/>
              <a:gd name="T82" fmla="*/ 2087 w 2267"/>
              <a:gd name="T83" fmla="*/ 609 h 629"/>
              <a:gd name="T84" fmla="*/ 1855 w 2267"/>
              <a:gd name="T85" fmla="*/ 629 h 629"/>
              <a:gd name="T86" fmla="*/ 2061 w 2267"/>
              <a:gd name="T87" fmla="*/ 36 h 629"/>
              <a:gd name="T88" fmla="*/ 1659 w 2267"/>
              <a:gd name="T89" fmla="*/ 26 h 629"/>
              <a:gd name="T90" fmla="*/ 1592 w 2267"/>
              <a:gd name="T91" fmla="*/ 629 h 629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w 2267"/>
              <a:gd name="T139" fmla="*/ 0 h 629"/>
              <a:gd name="T140" fmla="*/ 2267 w 2267"/>
              <a:gd name="T141" fmla="*/ 629 h 629"/>
            </a:gdLst>
            <a:ahLst/>
            <a:cxnLst>
              <a:cxn ang="T92">
                <a:pos x="T0" y="T1"/>
              </a:cxn>
              <a:cxn ang="T93">
                <a:pos x="T2" y="T3"/>
              </a:cxn>
              <a:cxn ang="T94">
                <a:pos x="T4" y="T5"/>
              </a:cxn>
              <a:cxn ang="T95">
                <a:pos x="T6" y="T7"/>
              </a:cxn>
              <a:cxn ang="T96">
                <a:pos x="T8" y="T9"/>
              </a:cxn>
              <a:cxn ang="T97">
                <a:pos x="T10" y="T11"/>
              </a:cxn>
              <a:cxn ang="T98">
                <a:pos x="T12" y="T13"/>
              </a:cxn>
              <a:cxn ang="T99">
                <a:pos x="T14" y="T15"/>
              </a:cxn>
              <a:cxn ang="T100">
                <a:pos x="T16" y="T17"/>
              </a:cxn>
              <a:cxn ang="T101">
                <a:pos x="T18" y="T19"/>
              </a:cxn>
              <a:cxn ang="T102">
                <a:pos x="T20" y="T21"/>
              </a:cxn>
              <a:cxn ang="T103">
                <a:pos x="T22" y="T23"/>
              </a:cxn>
              <a:cxn ang="T104">
                <a:pos x="T24" y="T25"/>
              </a:cxn>
              <a:cxn ang="T105">
                <a:pos x="T26" y="T27"/>
              </a:cxn>
              <a:cxn ang="T106">
                <a:pos x="T28" y="T29"/>
              </a:cxn>
              <a:cxn ang="T107">
                <a:pos x="T30" y="T31"/>
              </a:cxn>
              <a:cxn ang="T108">
                <a:pos x="T32" y="T33"/>
              </a:cxn>
              <a:cxn ang="T109">
                <a:pos x="T34" y="T35"/>
              </a:cxn>
              <a:cxn ang="T110">
                <a:pos x="T36" y="T37"/>
              </a:cxn>
              <a:cxn ang="T111">
                <a:pos x="T38" y="T39"/>
              </a:cxn>
              <a:cxn ang="T112">
                <a:pos x="T40" y="T41"/>
              </a:cxn>
              <a:cxn ang="T113">
                <a:pos x="T42" y="T43"/>
              </a:cxn>
              <a:cxn ang="T114">
                <a:pos x="T44" y="T45"/>
              </a:cxn>
              <a:cxn ang="T115">
                <a:pos x="T46" y="T47"/>
              </a:cxn>
              <a:cxn ang="T116">
                <a:pos x="T48" y="T49"/>
              </a:cxn>
              <a:cxn ang="T117">
                <a:pos x="T50" y="T51"/>
              </a:cxn>
              <a:cxn ang="T118">
                <a:pos x="T52" y="T53"/>
              </a:cxn>
              <a:cxn ang="T119">
                <a:pos x="T54" y="T55"/>
              </a:cxn>
              <a:cxn ang="T120">
                <a:pos x="T56" y="T57"/>
              </a:cxn>
              <a:cxn ang="T121">
                <a:pos x="T58" y="T59"/>
              </a:cxn>
              <a:cxn ang="T122">
                <a:pos x="T60" y="T61"/>
              </a:cxn>
              <a:cxn ang="T123">
                <a:pos x="T62" y="T63"/>
              </a:cxn>
              <a:cxn ang="T124">
                <a:pos x="T64" y="T65"/>
              </a:cxn>
              <a:cxn ang="T125">
                <a:pos x="T66" y="T67"/>
              </a:cxn>
              <a:cxn ang="T126">
                <a:pos x="T68" y="T69"/>
              </a:cxn>
              <a:cxn ang="T127">
                <a:pos x="T70" y="T71"/>
              </a:cxn>
              <a:cxn ang="T128">
                <a:pos x="T72" y="T73"/>
              </a:cxn>
              <a:cxn ang="T129">
                <a:pos x="T74" y="T75"/>
              </a:cxn>
              <a:cxn ang="T130">
                <a:pos x="T76" y="T77"/>
              </a:cxn>
              <a:cxn ang="T131">
                <a:pos x="T78" y="T79"/>
              </a:cxn>
              <a:cxn ang="T132">
                <a:pos x="T80" y="T81"/>
              </a:cxn>
              <a:cxn ang="T133">
                <a:pos x="T82" y="T83"/>
              </a:cxn>
              <a:cxn ang="T134">
                <a:pos x="T84" y="T85"/>
              </a:cxn>
              <a:cxn ang="T135">
                <a:pos x="T86" y="T87"/>
              </a:cxn>
              <a:cxn ang="T136">
                <a:pos x="T88" y="T89"/>
              </a:cxn>
              <a:cxn ang="T137">
                <a:pos x="T90" y="T91"/>
              </a:cxn>
            </a:cxnLst>
            <a:rect l="T138" t="T139" r="T140" b="T141"/>
            <a:pathLst>
              <a:path w="2267" h="629">
                <a:moveTo>
                  <a:pt x="0" y="629"/>
                </a:moveTo>
                <a:lnTo>
                  <a:pt x="5" y="609"/>
                </a:lnTo>
                <a:lnTo>
                  <a:pt x="62" y="609"/>
                </a:lnTo>
                <a:lnTo>
                  <a:pt x="191" y="26"/>
                </a:lnTo>
                <a:lnTo>
                  <a:pt x="134" y="26"/>
                </a:lnTo>
                <a:lnTo>
                  <a:pt x="139" y="0"/>
                </a:lnTo>
                <a:lnTo>
                  <a:pt x="412" y="0"/>
                </a:lnTo>
                <a:lnTo>
                  <a:pt x="407" y="26"/>
                </a:lnTo>
                <a:lnTo>
                  <a:pt x="351" y="26"/>
                </a:lnTo>
                <a:lnTo>
                  <a:pt x="222" y="609"/>
                </a:lnTo>
                <a:lnTo>
                  <a:pt x="279" y="609"/>
                </a:lnTo>
                <a:lnTo>
                  <a:pt x="268" y="629"/>
                </a:lnTo>
                <a:lnTo>
                  <a:pt x="0" y="629"/>
                </a:lnTo>
                <a:close/>
                <a:moveTo>
                  <a:pt x="315" y="629"/>
                </a:moveTo>
                <a:lnTo>
                  <a:pt x="320" y="609"/>
                </a:lnTo>
                <a:lnTo>
                  <a:pt x="376" y="609"/>
                </a:lnTo>
                <a:lnTo>
                  <a:pt x="500" y="26"/>
                </a:lnTo>
                <a:lnTo>
                  <a:pt x="449" y="26"/>
                </a:lnTo>
                <a:lnTo>
                  <a:pt x="454" y="0"/>
                </a:lnTo>
                <a:lnTo>
                  <a:pt x="928" y="0"/>
                </a:lnTo>
                <a:lnTo>
                  <a:pt x="886" y="201"/>
                </a:lnTo>
                <a:lnTo>
                  <a:pt x="856" y="201"/>
                </a:lnTo>
                <a:lnTo>
                  <a:pt x="850" y="145"/>
                </a:lnTo>
                <a:lnTo>
                  <a:pt x="850" y="98"/>
                </a:lnTo>
                <a:lnTo>
                  <a:pt x="845" y="67"/>
                </a:lnTo>
                <a:lnTo>
                  <a:pt x="840" y="52"/>
                </a:lnTo>
                <a:lnTo>
                  <a:pt x="835" y="36"/>
                </a:lnTo>
                <a:lnTo>
                  <a:pt x="825" y="31"/>
                </a:lnTo>
                <a:lnTo>
                  <a:pt x="804" y="26"/>
                </a:lnTo>
                <a:lnTo>
                  <a:pt x="768" y="26"/>
                </a:lnTo>
                <a:lnTo>
                  <a:pt x="660" y="26"/>
                </a:lnTo>
                <a:lnTo>
                  <a:pt x="603" y="289"/>
                </a:lnTo>
                <a:lnTo>
                  <a:pt x="639" y="289"/>
                </a:lnTo>
                <a:lnTo>
                  <a:pt x="655" y="289"/>
                </a:lnTo>
                <a:lnTo>
                  <a:pt x="670" y="284"/>
                </a:lnTo>
                <a:lnTo>
                  <a:pt x="686" y="279"/>
                </a:lnTo>
                <a:lnTo>
                  <a:pt x="696" y="268"/>
                </a:lnTo>
                <a:lnTo>
                  <a:pt x="716" y="232"/>
                </a:lnTo>
                <a:lnTo>
                  <a:pt x="747" y="176"/>
                </a:lnTo>
                <a:lnTo>
                  <a:pt x="768" y="176"/>
                </a:lnTo>
                <a:lnTo>
                  <a:pt x="711" y="444"/>
                </a:lnTo>
                <a:lnTo>
                  <a:pt x="686" y="444"/>
                </a:lnTo>
                <a:lnTo>
                  <a:pt x="686" y="413"/>
                </a:lnTo>
                <a:lnTo>
                  <a:pt x="686" y="361"/>
                </a:lnTo>
                <a:lnTo>
                  <a:pt x="675" y="330"/>
                </a:lnTo>
                <a:lnTo>
                  <a:pt x="670" y="325"/>
                </a:lnTo>
                <a:lnTo>
                  <a:pt x="660" y="320"/>
                </a:lnTo>
                <a:lnTo>
                  <a:pt x="644" y="315"/>
                </a:lnTo>
                <a:lnTo>
                  <a:pt x="629" y="315"/>
                </a:lnTo>
                <a:lnTo>
                  <a:pt x="598" y="315"/>
                </a:lnTo>
                <a:lnTo>
                  <a:pt x="531" y="609"/>
                </a:lnTo>
                <a:lnTo>
                  <a:pt x="660" y="609"/>
                </a:lnTo>
                <a:lnTo>
                  <a:pt x="691" y="603"/>
                </a:lnTo>
                <a:lnTo>
                  <a:pt x="711" y="598"/>
                </a:lnTo>
                <a:lnTo>
                  <a:pt x="737" y="578"/>
                </a:lnTo>
                <a:lnTo>
                  <a:pt x="758" y="536"/>
                </a:lnTo>
                <a:lnTo>
                  <a:pt x="773" y="511"/>
                </a:lnTo>
                <a:lnTo>
                  <a:pt x="789" y="480"/>
                </a:lnTo>
                <a:lnTo>
                  <a:pt x="804" y="444"/>
                </a:lnTo>
                <a:lnTo>
                  <a:pt x="819" y="397"/>
                </a:lnTo>
                <a:lnTo>
                  <a:pt x="861" y="397"/>
                </a:lnTo>
                <a:lnTo>
                  <a:pt x="804" y="629"/>
                </a:lnTo>
                <a:lnTo>
                  <a:pt x="315" y="629"/>
                </a:lnTo>
                <a:close/>
                <a:moveTo>
                  <a:pt x="876" y="629"/>
                </a:moveTo>
                <a:lnTo>
                  <a:pt x="886" y="609"/>
                </a:lnTo>
                <a:lnTo>
                  <a:pt x="938" y="609"/>
                </a:lnTo>
                <a:lnTo>
                  <a:pt x="1067" y="26"/>
                </a:lnTo>
                <a:lnTo>
                  <a:pt x="1015" y="26"/>
                </a:lnTo>
                <a:lnTo>
                  <a:pt x="1020" y="0"/>
                </a:lnTo>
                <a:lnTo>
                  <a:pt x="1494" y="0"/>
                </a:lnTo>
                <a:lnTo>
                  <a:pt x="1453" y="201"/>
                </a:lnTo>
                <a:lnTo>
                  <a:pt x="1422" y="201"/>
                </a:lnTo>
                <a:lnTo>
                  <a:pt x="1417" y="145"/>
                </a:lnTo>
                <a:lnTo>
                  <a:pt x="1412" y="98"/>
                </a:lnTo>
                <a:lnTo>
                  <a:pt x="1412" y="67"/>
                </a:lnTo>
                <a:lnTo>
                  <a:pt x="1407" y="52"/>
                </a:lnTo>
                <a:lnTo>
                  <a:pt x="1397" y="36"/>
                </a:lnTo>
                <a:lnTo>
                  <a:pt x="1386" y="31"/>
                </a:lnTo>
                <a:lnTo>
                  <a:pt x="1371" y="26"/>
                </a:lnTo>
                <a:lnTo>
                  <a:pt x="1335" y="26"/>
                </a:lnTo>
                <a:lnTo>
                  <a:pt x="1227" y="26"/>
                </a:lnTo>
                <a:lnTo>
                  <a:pt x="1170" y="289"/>
                </a:lnTo>
                <a:lnTo>
                  <a:pt x="1206" y="289"/>
                </a:lnTo>
                <a:lnTo>
                  <a:pt x="1221" y="289"/>
                </a:lnTo>
                <a:lnTo>
                  <a:pt x="1237" y="284"/>
                </a:lnTo>
                <a:lnTo>
                  <a:pt x="1247" y="279"/>
                </a:lnTo>
                <a:lnTo>
                  <a:pt x="1263" y="268"/>
                </a:lnTo>
                <a:lnTo>
                  <a:pt x="1283" y="232"/>
                </a:lnTo>
                <a:lnTo>
                  <a:pt x="1309" y="176"/>
                </a:lnTo>
                <a:lnTo>
                  <a:pt x="1335" y="176"/>
                </a:lnTo>
                <a:lnTo>
                  <a:pt x="1278" y="444"/>
                </a:lnTo>
                <a:lnTo>
                  <a:pt x="1252" y="444"/>
                </a:lnTo>
                <a:lnTo>
                  <a:pt x="1252" y="413"/>
                </a:lnTo>
                <a:lnTo>
                  <a:pt x="1252" y="361"/>
                </a:lnTo>
                <a:lnTo>
                  <a:pt x="1242" y="330"/>
                </a:lnTo>
                <a:lnTo>
                  <a:pt x="1237" y="325"/>
                </a:lnTo>
                <a:lnTo>
                  <a:pt x="1227" y="320"/>
                </a:lnTo>
                <a:lnTo>
                  <a:pt x="1211" y="315"/>
                </a:lnTo>
                <a:lnTo>
                  <a:pt x="1196" y="315"/>
                </a:lnTo>
                <a:lnTo>
                  <a:pt x="1165" y="315"/>
                </a:lnTo>
                <a:lnTo>
                  <a:pt x="1098" y="609"/>
                </a:lnTo>
                <a:lnTo>
                  <a:pt x="1221" y="609"/>
                </a:lnTo>
                <a:lnTo>
                  <a:pt x="1257" y="603"/>
                </a:lnTo>
                <a:lnTo>
                  <a:pt x="1278" y="598"/>
                </a:lnTo>
                <a:lnTo>
                  <a:pt x="1299" y="578"/>
                </a:lnTo>
                <a:lnTo>
                  <a:pt x="1324" y="536"/>
                </a:lnTo>
                <a:lnTo>
                  <a:pt x="1340" y="511"/>
                </a:lnTo>
                <a:lnTo>
                  <a:pt x="1355" y="480"/>
                </a:lnTo>
                <a:lnTo>
                  <a:pt x="1371" y="444"/>
                </a:lnTo>
                <a:lnTo>
                  <a:pt x="1386" y="397"/>
                </a:lnTo>
                <a:lnTo>
                  <a:pt x="1422" y="397"/>
                </a:lnTo>
                <a:lnTo>
                  <a:pt x="1371" y="629"/>
                </a:lnTo>
                <a:lnTo>
                  <a:pt x="876" y="629"/>
                </a:lnTo>
                <a:close/>
                <a:moveTo>
                  <a:pt x="1448" y="629"/>
                </a:moveTo>
                <a:lnTo>
                  <a:pt x="1453" y="609"/>
                </a:lnTo>
                <a:lnTo>
                  <a:pt x="1505" y="609"/>
                </a:lnTo>
                <a:lnTo>
                  <a:pt x="1634" y="26"/>
                </a:lnTo>
                <a:lnTo>
                  <a:pt x="1582" y="26"/>
                </a:lnTo>
                <a:lnTo>
                  <a:pt x="1587" y="0"/>
                </a:lnTo>
                <a:lnTo>
                  <a:pt x="1809" y="0"/>
                </a:lnTo>
                <a:lnTo>
                  <a:pt x="1840" y="413"/>
                </a:lnTo>
                <a:lnTo>
                  <a:pt x="2051" y="0"/>
                </a:lnTo>
                <a:lnTo>
                  <a:pt x="2267" y="0"/>
                </a:lnTo>
                <a:lnTo>
                  <a:pt x="2262" y="26"/>
                </a:lnTo>
                <a:lnTo>
                  <a:pt x="2216" y="26"/>
                </a:lnTo>
                <a:lnTo>
                  <a:pt x="2087" y="609"/>
                </a:lnTo>
                <a:lnTo>
                  <a:pt x="2133" y="609"/>
                </a:lnTo>
                <a:lnTo>
                  <a:pt x="2128" y="629"/>
                </a:lnTo>
                <a:lnTo>
                  <a:pt x="1855" y="629"/>
                </a:lnTo>
                <a:lnTo>
                  <a:pt x="1860" y="609"/>
                </a:lnTo>
                <a:lnTo>
                  <a:pt x="1932" y="609"/>
                </a:lnTo>
                <a:lnTo>
                  <a:pt x="2061" y="36"/>
                </a:lnTo>
                <a:lnTo>
                  <a:pt x="1757" y="629"/>
                </a:lnTo>
                <a:lnTo>
                  <a:pt x="1701" y="629"/>
                </a:lnTo>
                <a:lnTo>
                  <a:pt x="1659" y="26"/>
                </a:lnTo>
                <a:lnTo>
                  <a:pt x="1530" y="609"/>
                </a:lnTo>
                <a:lnTo>
                  <a:pt x="1597" y="609"/>
                </a:lnTo>
                <a:lnTo>
                  <a:pt x="1592" y="629"/>
                </a:lnTo>
                <a:lnTo>
                  <a:pt x="1448" y="629"/>
                </a:lnTo>
                <a:close/>
              </a:path>
            </a:pathLst>
          </a:custGeom>
          <a:solidFill>
            <a:srgbClr val="1F1A17"/>
          </a:solidFill>
          <a:ln w="9525">
            <a:noFill/>
            <a:round/>
            <a:headEnd/>
            <a:tailEnd/>
          </a:ln>
        </xdr:spPr>
      </xdr:sp>
    </xdr:grpSp>
    <xdr:clientData/>
  </xdr:twoCellAnchor>
  <xdr:twoCellAnchor>
    <xdr:from>
      <xdr:col>16</xdr:col>
      <xdr:colOff>114300</xdr:colOff>
      <xdr:row>0</xdr:row>
      <xdr:rowOff>57150</xdr:rowOff>
    </xdr:from>
    <xdr:to>
      <xdr:col>16</xdr:col>
      <xdr:colOff>600075</xdr:colOff>
      <xdr:row>4</xdr:row>
      <xdr:rowOff>66675</xdr:rowOff>
    </xdr:to>
    <xdr:pic>
      <xdr:nvPicPr>
        <xdr:cNvPr id="1169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9886950" y="57150"/>
          <a:ext cx="485775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28575</xdr:rowOff>
    </xdr:from>
    <xdr:to>
      <xdr:col>1</xdr:col>
      <xdr:colOff>600075</xdr:colOff>
      <xdr:row>4</xdr:row>
      <xdr:rowOff>0</xdr:rowOff>
    </xdr:to>
    <xdr:grpSp>
      <xdr:nvGrpSpPr>
        <xdr:cNvPr id="2175" name="Group 1"/>
        <xdr:cNvGrpSpPr>
          <a:grpSpLocks/>
        </xdr:cNvGrpSpPr>
      </xdr:nvGrpSpPr>
      <xdr:grpSpPr bwMode="auto">
        <a:xfrm>
          <a:off x="76200" y="28575"/>
          <a:ext cx="1085850" cy="619125"/>
          <a:chOff x="8093" y="314"/>
          <a:chExt cx="3689" cy="1670"/>
        </a:xfrm>
      </xdr:grpSpPr>
      <xdr:sp macro="" textlink="">
        <xdr:nvSpPr>
          <xdr:cNvPr id="2177" name="Freeform 2"/>
          <xdr:cNvSpPr>
            <a:spLocks/>
          </xdr:cNvSpPr>
        </xdr:nvSpPr>
        <xdr:spPr bwMode="auto">
          <a:xfrm>
            <a:off x="8490" y="1128"/>
            <a:ext cx="778" cy="511"/>
          </a:xfrm>
          <a:custGeom>
            <a:avLst/>
            <a:gdLst>
              <a:gd name="T0" fmla="*/ 0 w 778"/>
              <a:gd name="T1" fmla="*/ 505 h 511"/>
              <a:gd name="T2" fmla="*/ 36 w 778"/>
              <a:gd name="T3" fmla="*/ 505 h 511"/>
              <a:gd name="T4" fmla="*/ 113 w 778"/>
              <a:gd name="T5" fmla="*/ 361 h 511"/>
              <a:gd name="T6" fmla="*/ 191 w 778"/>
              <a:gd name="T7" fmla="*/ 227 h 511"/>
              <a:gd name="T8" fmla="*/ 232 w 778"/>
              <a:gd name="T9" fmla="*/ 165 h 511"/>
              <a:gd name="T10" fmla="*/ 268 w 778"/>
              <a:gd name="T11" fmla="*/ 114 h 511"/>
              <a:gd name="T12" fmla="*/ 309 w 778"/>
              <a:gd name="T13" fmla="*/ 62 h 511"/>
              <a:gd name="T14" fmla="*/ 345 w 778"/>
              <a:gd name="T15" fmla="*/ 16 h 511"/>
              <a:gd name="T16" fmla="*/ 443 w 778"/>
              <a:gd name="T17" fmla="*/ 67 h 511"/>
              <a:gd name="T18" fmla="*/ 546 w 778"/>
              <a:gd name="T19" fmla="*/ 134 h 511"/>
              <a:gd name="T20" fmla="*/ 644 w 778"/>
              <a:gd name="T21" fmla="*/ 206 h 511"/>
              <a:gd name="T22" fmla="*/ 732 w 778"/>
              <a:gd name="T23" fmla="*/ 279 h 511"/>
              <a:gd name="T24" fmla="*/ 603 w 778"/>
              <a:gd name="T25" fmla="*/ 511 h 511"/>
              <a:gd name="T26" fmla="*/ 639 w 778"/>
              <a:gd name="T27" fmla="*/ 511 h 511"/>
              <a:gd name="T28" fmla="*/ 778 w 778"/>
              <a:gd name="T29" fmla="*/ 268 h 511"/>
              <a:gd name="T30" fmla="*/ 737 w 778"/>
              <a:gd name="T31" fmla="*/ 227 h 511"/>
              <a:gd name="T32" fmla="*/ 690 w 778"/>
              <a:gd name="T33" fmla="*/ 191 h 511"/>
              <a:gd name="T34" fmla="*/ 639 w 778"/>
              <a:gd name="T35" fmla="*/ 155 h 511"/>
              <a:gd name="T36" fmla="*/ 587 w 778"/>
              <a:gd name="T37" fmla="*/ 119 h 511"/>
              <a:gd name="T38" fmla="*/ 531 w 778"/>
              <a:gd name="T39" fmla="*/ 88 h 511"/>
              <a:gd name="T40" fmla="*/ 474 w 778"/>
              <a:gd name="T41" fmla="*/ 57 h 511"/>
              <a:gd name="T42" fmla="*/ 412 w 778"/>
              <a:gd name="T43" fmla="*/ 26 h 511"/>
              <a:gd name="T44" fmla="*/ 345 w 778"/>
              <a:gd name="T45" fmla="*/ 0 h 511"/>
              <a:gd name="T46" fmla="*/ 258 w 778"/>
              <a:gd name="T47" fmla="*/ 114 h 511"/>
              <a:gd name="T48" fmla="*/ 170 w 778"/>
              <a:gd name="T49" fmla="*/ 237 h 511"/>
              <a:gd name="T50" fmla="*/ 82 w 778"/>
              <a:gd name="T51" fmla="*/ 366 h 511"/>
              <a:gd name="T52" fmla="*/ 0 w 778"/>
              <a:gd name="T53" fmla="*/ 505 h 511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w 778"/>
              <a:gd name="T82" fmla="*/ 0 h 511"/>
              <a:gd name="T83" fmla="*/ 778 w 778"/>
              <a:gd name="T84" fmla="*/ 511 h 511"/>
            </a:gdLst>
            <a:ahLst/>
            <a:cxnLst>
              <a:cxn ang="T54">
                <a:pos x="T0" y="T1"/>
              </a:cxn>
              <a:cxn ang="T55">
                <a:pos x="T2" y="T3"/>
              </a:cxn>
              <a:cxn ang="T56">
                <a:pos x="T4" y="T5"/>
              </a:cxn>
              <a:cxn ang="T57">
                <a:pos x="T6" y="T7"/>
              </a:cxn>
              <a:cxn ang="T58">
                <a:pos x="T8" y="T9"/>
              </a:cxn>
              <a:cxn ang="T59">
                <a:pos x="T10" y="T11"/>
              </a:cxn>
              <a:cxn ang="T60">
                <a:pos x="T12" y="T13"/>
              </a:cxn>
              <a:cxn ang="T61">
                <a:pos x="T14" y="T15"/>
              </a:cxn>
              <a:cxn ang="T62">
                <a:pos x="T16" y="T17"/>
              </a:cxn>
              <a:cxn ang="T63">
                <a:pos x="T18" y="T19"/>
              </a:cxn>
              <a:cxn ang="T64">
                <a:pos x="T20" y="T21"/>
              </a:cxn>
              <a:cxn ang="T65">
                <a:pos x="T22" y="T23"/>
              </a:cxn>
              <a:cxn ang="T66">
                <a:pos x="T24" y="T25"/>
              </a:cxn>
              <a:cxn ang="T67">
                <a:pos x="T26" y="T27"/>
              </a:cxn>
              <a:cxn ang="T68">
                <a:pos x="T28" y="T29"/>
              </a:cxn>
              <a:cxn ang="T69">
                <a:pos x="T30" y="T31"/>
              </a:cxn>
              <a:cxn ang="T70">
                <a:pos x="T32" y="T33"/>
              </a:cxn>
              <a:cxn ang="T71">
                <a:pos x="T34" y="T35"/>
              </a:cxn>
              <a:cxn ang="T72">
                <a:pos x="T36" y="T37"/>
              </a:cxn>
              <a:cxn ang="T73">
                <a:pos x="T38" y="T39"/>
              </a:cxn>
              <a:cxn ang="T74">
                <a:pos x="T40" y="T41"/>
              </a:cxn>
              <a:cxn ang="T75">
                <a:pos x="T42" y="T43"/>
              </a:cxn>
              <a:cxn ang="T76">
                <a:pos x="T44" y="T45"/>
              </a:cxn>
              <a:cxn ang="T77">
                <a:pos x="T46" y="T47"/>
              </a:cxn>
              <a:cxn ang="T78">
                <a:pos x="T48" y="T49"/>
              </a:cxn>
              <a:cxn ang="T79">
                <a:pos x="T50" y="T51"/>
              </a:cxn>
              <a:cxn ang="T80">
                <a:pos x="T52" y="T53"/>
              </a:cxn>
            </a:cxnLst>
            <a:rect l="T81" t="T82" r="T83" b="T84"/>
            <a:pathLst>
              <a:path w="778" h="511">
                <a:moveTo>
                  <a:pt x="0" y="505"/>
                </a:moveTo>
                <a:lnTo>
                  <a:pt x="36" y="505"/>
                </a:lnTo>
                <a:lnTo>
                  <a:pt x="113" y="361"/>
                </a:lnTo>
                <a:lnTo>
                  <a:pt x="191" y="227"/>
                </a:lnTo>
                <a:lnTo>
                  <a:pt x="232" y="165"/>
                </a:lnTo>
                <a:lnTo>
                  <a:pt x="268" y="114"/>
                </a:lnTo>
                <a:lnTo>
                  <a:pt x="309" y="62"/>
                </a:lnTo>
                <a:lnTo>
                  <a:pt x="345" y="16"/>
                </a:lnTo>
                <a:lnTo>
                  <a:pt x="443" y="67"/>
                </a:lnTo>
                <a:lnTo>
                  <a:pt x="546" y="134"/>
                </a:lnTo>
                <a:lnTo>
                  <a:pt x="644" y="206"/>
                </a:lnTo>
                <a:lnTo>
                  <a:pt x="732" y="279"/>
                </a:lnTo>
                <a:lnTo>
                  <a:pt x="603" y="511"/>
                </a:lnTo>
                <a:lnTo>
                  <a:pt x="639" y="511"/>
                </a:lnTo>
                <a:lnTo>
                  <a:pt x="778" y="268"/>
                </a:lnTo>
                <a:lnTo>
                  <a:pt x="737" y="227"/>
                </a:lnTo>
                <a:lnTo>
                  <a:pt x="690" y="191"/>
                </a:lnTo>
                <a:lnTo>
                  <a:pt x="639" y="155"/>
                </a:lnTo>
                <a:lnTo>
                  <a:pt x="587" y="119"/>
                </a:lnTo>
                <a:lnTo>
                  <a:pt x="531" y="88"/>
                </a:lnTo>
                <a:lnTo>
                  <a:pt x="474" y="57"/>
                </a:lnTo>
                <a:lnTo>
                  <a:pt x="412" y="26"/>
                </a:lnTo>
                <a:lnTo>
                  <a:pt x="345" y="0"/>
                </a:lnTo>
                <a:lnTo>
                  <a:pt x="258" y="114"/>
                </a:lnTo>
                <a:lnTo>
                  <a:pt x="170" y="237"/>
                </a:lnTo>
                <a:lnTo>
                  <a:pt x="82" y="366"/>
                </a:lnTo>
                <a:lnTo>
                  <a:pt x="0" y="505"/>
                </a:lnTo>
                <a:close/>
              </a:path>
            </a:pathLst>
          </a:custGeom>
          <a:solidFill>
            <a:srgbClr val="1F1A17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2178" name="Freeform 3"/>
          <xdr:cNvSpPr>
            <a:spLocks/>
          </xdr:cNvSpPr>
        </xdr:nvSpPr>
        <xdr:spPr bwMode="auto">
          <a:xfrm>
            <a:off x="8480" y="314"/>
            <a:ext cx="922" cy="1072"/>
          </a:xfrm>
          <a:custGeom>
            <a:avLst/>
            <a:gdLst>
              <a:gd name="T0" fmla="*/ 922 w 922"/>
              <a:gd name="T1" fmla="*/ 0 h 1072"/>
              <a:gd name="T2" fmla="*/ 546 w 922"/>
              <a:gd name="T3" fmla="*/ 82 h 1072"/>
              <a:gd name="T4" fmla="*/ 505 w 922"/>
              <a:gd name="T5" fmla="*/ 103 h 1072"/>
              <a:gd name="T6" fmla="*/ 453 w 922"/>
              <a:gd name="T7" fmla="*/ 134 h 1072"/>
              <a:gd name="T8" fmla="*/ 407 w 922"/>
              <a:gd name="T9" fmla="*/ 165 h 1072"/>
              <a:gd name="T10" fmla="*/ 350 w 922"/>
              <a:gd name="T11" fmla="*/ 206 h 1072"/>
              <a:gd name="T12" fmla="*/ 242 w 922"/>
              <a:gd name="T13" fmla="*/ 288 h 1072"/>
              <a:gd name="T14" fmla="*/ 139 w 922"/>
              <a:gd name="T15" fmla="*/ 371 h 1072"/>
              <a:gd name="T16" fmla="*/ 0 w 922"/>
              <a:gd name="T17" fmla="*/ 1010 h 1072"/>
              <a:gd name="T18" fmla="*/ 10 w 922"/>
              <a:gd name="T19" fmla="*/ 1031 h 1072"/>
              <a:gd name="T20" fmla="*/ 20 w 922"/>
              <a:gd name="T21" fmla="*/ 1051 h 1072"/>
              <a:gd name="T22" fmla="*/ 36 w 922"/>
              <a:gd name="T23" fmla="*/ 1062 h 1072"/>
              <a:gd name="T24" fmla="*/ 51 w 922"/>
              <a:gd name="T25" fmla="*/ 1072 h 1072"/>
              <a:gd name="T26" fmla="*/ 72 w 922"/>
              <a:gd name="T27" fmla="*/ 1072 h 1072"/>
              <a:gd name="T28" fmla="*/ 87 w 922"/>
              <a:gd name="T29" fmla="*/ 1067 h 1072"/>
              <a:gd name="T30" fmla="*/ 108 w 922"/>
              <a:gd name="T31" fmla="*/ 1057 h 1072"/>
              <a:gd name="T32" fmla="*/ 134 w 922"/>
              <a:gd name="T33" fmla="*/ 1041 h 1072"/>
              <a:gd name="T34" fmla="*/ 216 w 922"/>
              <a:gd name="T35" fmla="*/ 907 h 1072"/>
              <a:gd name="T36" fmla="*/ 299 w 922"/>
              <a:gd name="T37" fmla="*/ 763 h 1072"/>
              <a:gd name="T38" fmla="*/ 371 w 922"/>
              <a:gd name="T39" fmla="*/ 639 h 1072"/>
              <a:gd name="T40" fmla="*/ 422 w 922"/>
              <a:gd name="T41" fmla="*/ 551 h 1072"/>
              <a:gd name="T42" fmla="*/ 448 w 922"/>
              <a:gd name="T43" fmla="*/ 536 h 1072"/>
              <a:gd name="T44" fmla="*/ 479 w 922"/>
              <a:gd name="T45" fmla="*/ 520 h 1072"/>
              <a:gd name="T46" fmla="*/ 510 w 922"/>
              <a:gd name="T47" fmla="*/ 515 h 1072"/>
              <a:gd name="T48" fmla="*/ 541 w 922"/>
              <a:gd name="T49" fmla="*/ 510 h 1072"/>
              <a:gd name="T50" fmla="*/ 572 w 922"/>
              <a:gd name="T51" fmla="*/ 510 h 1072"/>
              <a:gd name="T52" fmla="*/ 603 w 922"/>
              <a:gd name="T53" fmla="*/ 515 h 1072"/>
              <a:gd name="T54" fmla="*/ 633 w 922"/>
              <a:gd name="T55" fmla="*/ 526 h 1072"/>
              <a:gd name="T56" fmla="*/ 654 w 922"/>
              <a:gd name="T57" fmla="*/ 541 h 1072"/>
              <a:gd name="T58" fmla="*/ 639 w 922"/>
              <a:gd name="T59" fmla="*/ 515 h 1072"/>
              <a:gd name="T60" fmla="*/ 618 w 922"/>
              <a:gd name="T61" fmla="*/ 500 h 1072"/>
              <a:gd name="T62" fmla="*/ 587 w 922"/>
              <a:gd name="T63" fmla="*/ 490 h 1072"/>
              <a:gd name="T64" fmla="*/ 561 w 922"/>
              <a:gd name="T65" fmla="*/ 484 h 1072"/>
              <a:gd name="T66" fmla="*/ 525 w 922"/>
              <a:gd name="T67" fmla="*/ 484 h 1072"/>
              <a:gd name="T68" fmla="*/ 494 w 922"/>
              <a:gd name="T69" fmla="*/ 495 h 1072"/>
              <a:gd name="T70" fmla="*/ 453 w 922"/>
              <a:gd name="T71" fmla="*/ 510 h 1072"/>
              <a:gd name="T72" fmla="*/ 412 w 922"/>
              <a:gd name="T73" fmla="*/ 531 h 1072"/>
              <a:gd name="T74" fmla="*/ 345 w 922"/>
              <a:gd name="T75" fmla="*/ 649 h 1072"/>
              <a:gd name="T76" fmla="*/ 273 w 922"/>
              <a:gd name="T77" fmla="*/ 773 h 1072"/>
              <a:gd name="T78" fmla="*/ 201 w 922"/>
              <a:gd name="T79" fmla="*/ 886 h 1072"/>
              <a:gd name="T80" fmla="*/ 129 w 922"/>
              <a:gd name="T81" fmla="*/ 990 h 1072"/>
              <a:gd name="T82" fmla="*/ 113 w 922"/>
              <a:gd name="T83" fmla="*/ 1005 h 1072"/>
              <a:gd name="T84" fmla="*/ 98 w 922"/>
              <a:gd name="T85" fmla="*/ 1010 h 1072"/>
              <a:gd name="T86" fmla="*/ 82 w 922"/>
              <a:gd name="T87" fmla="*/ 1010 h 1072"/>
              <a:gd name="T88" fmla="*/ 67 w 922"/>
              <a:gd name="T89" fmla="*/ 1010 h 1072"/>
              <a:gd name="T90" fmla="*/ 56 w 922"/>
              <a:gd name="T91" fmla="*/ 1005 h 1072"/>
              <a:gd name="T92" fmla="*/ 46 w 922"/>
              <a:gd name="T93" fmla="*/ 995 h 1072"/>
              <a:gd name="T94" fmla="*/ 41 w 922"/>
              <a:gd name="T95" fmla="*/ 979 h 1072"/>
              <a:gd name="T96" fmla="*/ 31 w 922"/>
              <a:gd name="T97" fmla="*/ 964 h 1072"/>
              <a:gd name="T98" fmla="*/ 170 w 922"/>
              <a:gd name="T99" fmla="*/ 376 h 1072"/>
              <a:gd name="T100" fmla="*/ 257 w 922"/>
              <a:gd name="T101" fmla="*/ 309 h 1072"/>
              <a:gd name="T102" fmla="*/ 345 w 922"/>
              <a:gd name="T103" fmla="*/ 247 h 1072"/>
              <a:gd name="T104" fmla="*/ 432 w 922"/>
              <a:gd name="T105" fmla="*/ 185 h 1072"/>
              <a:gd name="T106" fmla="*/ 520 w 922"/>
              <a:gd name="T107" fmla="*/ 129 h 1072"/>
              <a:gd name="T108" fmla="*/ 922 w 922"/>
              <a:gd name="T109" fmla="*/ 0 h 1072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w 922"/>
              <a:gd name="T166" fmla="*/ 0 h 1072"/>
              <a:gd name="T167" fmla="*/ 922 w 922"/>
              <a:gd name="T168" fmla="*/ 1072 h 1072"/>
            </a:gdLst>
            <a:ahLst/>
            <a:cxnLst>
              <a:cxn ang="T110">
                <a:pos x="T0" y="T1"/>
              </a:cxn>
              <a:cxn ang="T111">
                <a:pos x="T2" y="T3"/>
              </a:cxn>
              <a:cxn ang="T112">
                <a:pos x="T4" y="T5"/>
              </a:cxn>
              <a:cxn ang="T113">
                <a:pos x="T6" y="T7"/>
              </a:cxn>
              <a:cxn ang="T114">
                <a:pos x="T8" y="T9"/>
              </a:cxn>
              <a:cxn ang="T115">
                <a:pos x="T10" y="T11"/>
              </a:cxn>
              <a:cxn ang="T116">
                <a:pos x="T12" y="T13"/>
              </a:cxn>
              <a:cxn ang="T117">
                <a:pos x="T14" y="T15"/>
              </a:cxn>
              <a:cxn ang="T118">
                <a:pos x="T16" y="T17"/>
              </a:cxn>
              <a:cxn ang="T119">
                <a:pos x="T18" y="T19"/>
              </a:cxn>
              <a:cxn ang="T120">
                <a:pos x="T20" y="T21"/>
              </a:cxn>
              <a:cxn ang="T121">
                <a:pos x="T22" y="T23"/>
              </a:cxn>
              <a:cxn ang="T122">
                <a:pos x="T24" y="T25"/>
              </a:cxn>
              <a:cxn ang="T123">
                <a:pos x="T26" y="T27"/>
              </a:cxn>
              <a:cxn ang="T124">
                <a:pos x="T28" y="T29"/>
              </a:cxn>
              <a:cxn ang="T125">
                <a:pos x="T30" y="T31"/>
              </a:cxn>
              <a:cxn ang="T126">
                <a:pos x="T32" y="T33"/>
              </a:cxn>
              <a:cxn ang="T127">
                <a:pos x="T34" y="T35"/>
              </a:cxn>
              <a:cxn ang="T128">
                <a:pos x="T36" y="T37"/>
              </a:cxn>
              <a:cxn ang="T129">
                <a:pos x="T38" y="T39"/>
              </a:cxn>
              <a:cxn ang="T130">
                <a:pos x="T40" y="T41"/>
              </a:cxn>
              <a:cxn ang="T131">
                <a:pos x="T42" y="T43"/>
              </a:cxn>
              <a:cxn ang="T132">
                <a:pos x="T44" y="T45"/>
              </a:cxn>
              <a:cxn ang="T133">
                <a:pos x="T46" y="T47"/>
              </a:cxn>
              <a:cxn ang="T134">
                <a:pos x="T48" y="T49"/>
              </a:cxn>
              <a:cxn ang="T135">
                <a:pos x="T50" y="T51"/>
              </a:cxn>
              <a:cxn ang="T136">
                <a:pos x="T52" y="T53"/>
              </a:cxn>
              <a:cxn ang="T137">
                <a:pos x="T54" y="T55"/>
              </a:cxn>
              <a:cxn ang="T138">
                <a:pos x="T56" y="T57"/>
              </a:cxn>
              <a:cxn ang="T139">
                <a:pos x="T58" y="T59"/>
              </a:cxn>
              <a:cxn ang="T140">
                <a:pos x="T60" y="T61"/>
              </a:cxn>
              <a:cxn ang="T141">
                <a:pos x="T62" y="T63"/>
              </a:cxn>
              <a:cxn ang="T142">
                <a:pos x="T64" y="T65"/>
              </a:cxn>
              <a:cxn ang="T143">
                <a:pos x="T66" y="T67"/>
              </a:cxn>
              <a:cxn ang="T144">
                <a:pos x="T68" y="T69"/>
              </a:cxn>
              <a:cxn ang="T145">
                <a:pos x="T70" y="T71"/>
              </a:cxn>
              <a:cxn ang="T146">
                <a:pos x="T72" y="T73"/>
              </a:cxn>
              <a:cxn ang="T147">
                <a:pos x="T74" y="T75"/>
              </a:cxn>
              <a:cxn ang="T148">
                <a:pos x="T76" y="T77"/>
              </a:cxn>
              <a:cxn ang="T149">
                <a:pos x="T78" y="T79"/>
              </a:cxn>
              <a:cxn ang="T150">
                <a:pos x="T80" y="T81"/>
              </a:cxn>
              <a:cxn ang="T151">
                <a:pos x="T82" y="T83"/>
              </a:cxn>
              <a:cxn ang="T152">
                <a:pos x="T84" y="T85"/>
              </a:cxn>
              <a:cxn ang="T153">
                <a:pos x="T86" y="T87"/>
              </a:cxn>
              <a:cxn ang="T154">
                <a:pos x="T88" y="T89"/>
              </a:cxn>
              <a:cxn ang="T155">
                <a:pos x="T90" y="T91"/>
              </a:cxn>
              <a:cxn ang="T156">
                <a:pos x="T92" y="T93"/>
              </a:cxn>
              <a:cxn ang="T157">
                <a:pos x="T94" y="T95"/>
              </a:cxn>
              <a:cxn ang="T158">
                <a:pos x="T96" y="T97"/>
              </a:cxn>
              <a:cxn ang="T159">
                <a:pos x="T98" y="T99"/>
              </a:cxn>
              <a:cxn ang="T160">
                <a:pos x="T100" y="T101"/>
              </a:cxn>
              <a:cxn ang="T161">
                <a:pos x="T102" y="T103"/>
              </a:cxn>
              <a:cxn ang="T162">
                <a:pos x="T104" y="T105"/>
              </a:cxn>
              <a:cxn ang="T163">
                <a:pos x="T106" y="T107"/>
              </a:cxn>
              <a:cxn ang="T164">
                <a:pos x="T108" y="T109"/>
              </a:cxn>
            </a:cxnLst>
            <a:rect l="T165" t="T166" r="T167" b="T168"/>
            <a:pathLst>
              <a:path w="922" h="1072">
                <a:moveTo>
                  <a:pt x="922" y="0"/>
                </a:moveTo>
                <a:lnTo>
                  <a:pt x="546" y="82"/>
                </a:lnTo>
                <a:lnTo>
                  <a:pt x="505" y="103"/>
                </a:lnTo>
                <a:lnTo>
                  <a:pt x="453" y="134"/>
                </a:lnTo>
                <a:lnTo>
                  <a:pt x="407" y="165"/>
                </a:lnTo>
                <a:lnTo>
                  <a:pt x="350" y="206"/>
                </a:lnTo>
                <a:lnTo>
                  <a:pt x="242" y="288"/>
                </a:lnTo>
                <a:lnTo>
                  <a:pt x="139" y="371"/>
                </a:lnTo>
                <a:lnTo>
                  <a:pt x="0" y="1010"/>
                </a:lnTo>
                <a:lnTo>
                  <a:pt x="10" y="1031"/>
                </a:lnTo>
                <a:lnTo>
                  <a:pt x="20" y="1051"/>
                </a:lnTo>
                <a:lnTo>
                  <a:pt x="36" y="1062"/>
                </a:lnTo>
                <a:lnTo>
                  <a:pt x="51" y="1072"/>
                </a:lnTo>
                <a:lnTo>
                  <a:pt x="72" y="1072"/>
                </a:lnTo>
                <a:lnTo>
                  <a:pt x="87" y="1067"/>
                </a:lnTo>
                <a:lnTo>
                  <a:pt x="108" y="1057"/>
                </a:lnTo>
                <a:lnTo>
                  <a:pt x="134" y="1041"/>
                </a:lnTo>
                <a:lnTo>
                  <a:pt x="216" y="907"/>
                </a:lnTo>
                <a:lnTo>
                  <a:pt x="299" y="763"/>
                </a:lnTo>
                <a:lnTo>
                  <a:pt x="371" y="639"/>
                </a:lnTo>
                <a:lnTo>
                  <a:pt x="422" y="551"/>
                </a:lnTo>
                <a:lnTo>
                  <a:pt x="448" y="536"/>
                </a:lnTo>
                <a:lnTo>
                  <a:pt x="479" y="520"/>
                </a:lnTo>
                <a:lnTo>
                  <a:pt x="510" y="515"/>
                </a:lnTo>
                <a:lnTo>
                  <a:pt x="541" y="510"/>
                </a:lnTo>
                <a:lnTo>
                  <a:pt x="572" y="510"/>
                </a:lnTo>
                <a:lnTo>
                  <a:pt x="603" y="515"/>
                </a:lnTo>
                <a:lnTo>
                  <a:pt x="633" y="526"/>
                </a:lnTo>
                <a:lnTo>
                  <a:pt x="654" y="541"/>
                </a:lnTo>
                <a:lnTo>
                  <a:pt x="639" y="515"/>
                </a:lnTo>
                <a:lnTo>
                  <a:pt x="618" y="500"/>
                </a:lnTo>
                <a:lnTo>
                  <a:pt x="587" y="490"/>
                </a:lnTo>
                <a:lnTo>
                  <a:pt x="561" y="484"/>
                </a:lnTo>
                <a:lnTo>
                  <a:pt x="525" y="484"/>
                </a:lnTo>
                <a:lnTo>
                  <a:pt x="494" y="495"/>
                </a:lnTo>
                <a:lnTo>
                  <a:pt x="453" y="510"/>
                </a:lnTo>
                <a:lnTo>
                  <a:pt x="412" y="531"/>
                </a:lnTo>
                <a:lnTo>
                  <a:pt x="345" y="649"/>
                </a:lnTo>
                <a:lnTo>
                  <a:pt x="273" y="773"/>
                </a:lnTo>
                <a:lnTo>
                  <a:pt x="201" y="886"/>
                </a:lnTo>
                <a:lnTo>
                  <a:pt x="129" y="990"/>
                </a:lnTo>
                <a:lnTo>
                  <a:pt x="113" y="1005"/>
                </a:lnTo>
                <a:lnTo>
                  <a:pt x="98" y="1010"/>
                </a:lnTo>
                <a:lnTo>
                  <a:pt x="82" y="1010"/>
                </a:lnTo>
                <a:lnTo>
                  <a:pt x="67" y="1010"/>
                </a:lnTo>
                <a:lnTo>
                  <a:pt x="56" y="1005"/>
                </a:lnTo>
                <a:lnTo>
                  <a:pt x="46" y="995"/>
                </a:lnTo>
                <a:lnTo>
                  <a:pt x="41" y="979"/>
                </a:lnTo>
                <a:lnTo>
                  <a:pt x="31" y="964"/>
                </a:lnTo>
                <a:lnTo>
                  <a:pt x="170" y="376"/>
                </a:lnTo>
                <a:lnTo>
                  <a:pt x="257" y="309"/>
                </a:lnTo>
                <a:lnTo>
                  <a:pt x="345" y="247"/>
                </a:lnTo>
                <a:lnTo>
                  <a:pt x="432" y="185"/>
                </a:lnTo>
                <a:lnTo>
                  <a:pt x="520" y="129"/>
                </a:lnTo>
                <a:lnTo>
                  <a:pt x="922" y="0"/>
                </a:lnTo>
                <a:close/>
              </a:path>
            </a:pathLst>
          </a:custGeom>
          <a:solidFill>
            <a:srgbClr val="1F1A17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2179" name="Freeform 4"/>
          <xdr:cNvSpPr>
            <a:spLocks/>
          </xdr:cNvSpPr>
        </xdr:nvSpPr>
        <xdr:spPr bwMode="auto">
          <a:xfrm>
            <a:off x="8809" y="896"/>
            <a:ext cx="279" cy="279"/>
          </a:xfrm>
          <a:custGeom>
            <a:avLst/>
            <a:gdLst>
              <a:gd name="T0" fmla="*/ 0 w 279"/>
              <a:gd name="T1" fmla="*/ 165 h 279"/>
              <a:gd name="T2" fmla="*/ 11 w 279"/>
              <a:gd name="T3" fmla="*/ 145 h 279"/>
              <a:gd name="T4" fmla="*/ 170 w 279"/>
              <a:gd name="T5" fmla="*/ 243 h 279"/>
              <a:gd name="T6" fmla="*/ 191 w 279"/>
              <a:gd name="T7" fmla="*/ 237 h 279"/>
              <a:gd name="T8" fmla="*/ 212 w 279"/>
              <a:gd name="T9" fmla="*/ 237 h 279"/>
              <a:gd name="T10" fmla="*/ 222 w 279"/>
              <a:gd name="T11" fmla="*/ 232 h 279"/>
              <a:gd name="T12" fmla="*/ 232 w 279"/>
              <a:gd name="T13" fmla="*/ 222 h 279"/>
              <a:gd name="T14" fmla="*/ 237 w 279"/>
              <a:gd name="T15" fmla="*/ 217 h 279"/>
              <a:gd name="T16" fmla="*/ 243 w 279"/>
              <a:gd name="T17" fmla="*/ 201 h 279"/>
              <a:gd name="T18" fmla="*/ 243 w 279"/>
              <a:gd name="T19" fmla="*/ 191 h 279"/>
              <a:gd name="T20" fmla="*/ 237 w 279"/>
              <a:gd name="T21" fmla="*/ 176 h 279"/>
              <a:gd name="T22" fmla="*/ 109 w 279"/>
              <a:gd name="T23" fmla="*/ 0 h 279"/>
              <a:gd name="T24" fmla="*/ 150 w 279"/>
              <a:gd name="T25" fmla="*/ 42 h 279"/>
              <a:gd name="T26" fmla="*/ 191 w 279"/>
              <a:gd name="T27" fmla="*/ 88 h 279"/>
              <a:gd name="T28" fmla="*/ 232 w 279"/>
              <a:gd name="T29" fmla="*/ 134 h 279"/>
              <a:gd name="T30" fmla="*/ 274 w 279"/>
              <a:gd name="T31" fmla="*/ 186 h 279"/>
              <a:gd name="T32" fmla="*/ 279 w 279"/>
              <a:gd name="T33" fmla="*/ 206 h 279"/>
              <a:gd name="T34" fmla="*/ 279 w 279"/>
              <a:gd name="T35" fmla="*/ 222 h 279"/>
              <a:gd name="T36" fmla="*/ 274 w 279"/>
              <a:gd name="T37" fmla="*/ 243 h 279"/>
              <a:gd name="T38" fmla="*/ 263 w 279"/>
              <a:gd name="T39" fmla="*/ 253 h 279"/>
              <a:gd name="T40" fmla="*/ 248 w 279"/>
              <a:gd name="T41" fmla="*/ 263 h 279"/>
              <a:gd name="T42" fmla="*/ 232 w 279"/>
              <a:gd name="T43" fmla="*/ 274 h 279"/>
              <a:gd name="T44" fmla="*/ 207 w 279"/>
              <a:gd name="T45" fmla="*/ 279 h 279"/>
              <a:gd name="T46" fmla="*/ 186 w 279"/>
              <a:gd name="T47" fmla="*/ 279 h 279"/>
              <a:gd name="T48" fmla="*/ 0 w 279"/>
              <a:gd name="T49" fmla="*/ 165 h 279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w 279"/>
              <a:gd name="T76" fmla="*/ 0 h 279"/>
              <a:gd name="T77" fmla="*/ 279 w 279"/>
              <a:gd name="T78" fmla="*/ 279 h 279"/>
            </a:gdLst>
            <a:ahLst/>
            <a:cxnLst>
              <a:cxn ang="T50">
                <a:pos x="T0" y="T1"/>
              </a:cxn>
              <a:cxn ang="T51">
                <a:pos x="T2" y="T3"/>
              </a:cxn>
              <a:cxn ang="T52">
                <a:pos x="T4" y="T5"/>
              </a:cxn>
              <a:cxn ang="T53">
                <a:pos x="T6" y="T7"/>
              </a:cxn>
              <a:cxn ang="T54">
                <a:pos x="T8" y="T9"/>
              </a:cxn>
              <a:cxn ang="T55">
                <a:pos x="T10" y="T11"/>
              </a:cxn>
              <a:cxn ang="T56">
                <a:pos x="T12" y="T13"/>
              </a:cxn>
              <a:cxn ang="T57">
                <a:pos x="T14" y="T15"/>
              </a:cxn>
              <a:cxn ang="T58">
                <a:pos x="T16" y="T17"/>
              </a:cxn>
              <a:cxn ang="T59">
                <a:pos x="T18" y="T19"/>
              </a:cxn>
              <a:cxn ang="T60">
                <a:pos x="T20" y="T21"/>
              </a:cxn>
              <a:cxn ang="T61">
                <a:pos x="T22" y="T23"/>
              </a:cxn>
              <a:cxn ang="T62">
                <a:pos x="T24" y="T25"/>
              </a:cxn>
              <a:cxn ang="T63">
                <a:pos x="T26" y="T27"/>
              </a:cxn>
              <a:cxn ang="T64">
                <a:pos x="T28" y="T29"/>
              </a:cxn>
              <a:cxn ang="T65">
                <a:pos x="T30" y="T31"/>
              </a:cxn>
              <a:cxn ang="T66">
                <a:pos x="T32" y="T33"/>
              </a:cxn>
              <a:cxn ang="T67">
                <a:pos x="T34" y="T35"/>
              </a:cxn>
              <a:cxn ang="T68">
                <a:pos x="T36" y="T37"/>
              </a:cxn>
              <a:cxn ang="T69">
                <a:pos x="T38" y="T39"/>
              </a:cxn>
              <a:cxn ang="T70">
                <a:pos x="T40" y="T41"/>
              </a:cxn>
              <a:cxn ang="T71">
                <a:pos x="T42" y="T43"/>
              </a:cxn>
              <a:cxn ang="T72">
                <a:pos x="T44" y="T45"/>
              </a:cxn>
              <a:cxn ang="T73">
                <a:pos x="T46" y="T47"/>
              </a:cxn>
              <a:cxn ang="T74">
                <a:pos x="T48" y="T49"/>
              </a:cxn>
            </a:cxnLst>
            <a:rect l="T75" t="T76" r="T77" b="T78"/>
            <a:pathLst>
              <a:path w="279" h="279">
                <a:moveTo>
                  <a:pt x="0" y="165"/>
                </a:moveTo>
                <a:lnTo>
                  <a:pt x="11" y="145"/>
                </a:lnTo>
                <a:lnTo>
                  <a:pt x="170" y="243"/>
                </a:lnTo>
                <a:lnTo>
                  <a:pt x="191" y="237"/>
                </a:lnTo>
                <a:lnTo>
                  <a:pt x="212" y="237"/>
                </a:lnTo>
                <a:lnTo>
                  <a:pt x="222" y="232"/>
                </a:lnTo>
                <a:lnTo>
                  <a:pt x="232" y="222"/>
                </a:lnTo>
                <a:lnTo>
                  <a:pt x="237" y="217"/>
                </a:lnTo>
                <a:lnTo>
                  <a:pt x="243" y="201"/>
                </a:lnTo>
                <a:lnTo>
                  <a:pt x="243" y="191"/>
                </a:lnTo>
                <a:lnTo>
                  <a:pt x="237" y="176"/>
                </a:lnTo>
                <a:lnTo>
                  <a:pt x="109" y="0"/>
                </a:lnTo>
                <a:lnTo>
                  <a:pt x="150" y="42"/>
                </a:lnTo>
                <a:lnTo>
                  <a:pt x="191" y="88"/>
                </a:lnTo>
                <a:lnTo>
                  <a:pt x="232" y="134"/>
                </a:lnTo>
                <a:lnTo>
                  <a:pt x="274" y="186"/>
                </a:lnTo>
                <a:lnTo>
                  <a:pt x="279" y="206"/>
                </a:lnTo>
                <a:lnTo>
                  <a:pt x="279" y="222"/>
                </a:lnTo>
                <a:lnTo>
                  <a:pt x="274" y="243"/>
                </a:lnTo>
                <a:lnTo>
                  <a:pt x="263" y="253"/>
                </a:lnTo>
                <a:lnTo>
                  <a:pt x="248" y="263"/>
                </a:lnTo>
                <a:lnTo>
                  <a:pt x="232" y="274"/>
                </a:lnTo>
                <a:lnTo>
                  <a:pt x="207" y="279"/>
                </a:lnTo>
                <a:lnTo>
                  <a:pt x="186" y="279"/>
                </a:lnTo>
                <a:lnTo>
                  <a:pt x="0" y="165"/>
                </a:lnTo>
                <a:close/>
              </a:path>
            </a:pathLst>
          </a:custGeom>
          <a:solidFill>
            <a:srgbClr val="1F1A17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2180" name="Freeform 5"/>
          <xdr:cNvSpPr>
            <a:spLocks/>
          </xdr:cNvSpPr>
        </xdr:nvSpPr>
        <xdr:spPr bwMode="auto">
          <a:xfrm>
            <a:off x="9134" y="767"/>
            <a:ext cx="464" cy="485"/>
          </a:xfrm>
          <a:custGeom>
            <a:avLst/>
            <a:gdLst>
              <a:gd name="T0" fmla="*/ 52 w 464"/>
              <a:gd name="T1" fmla="*/ 124 h 485"/>
              <a:gd name="T2" fmla="*/ 46 w 464"/>
              <a:gd name="T3" fmla="*/ 191 h 485"/>
              <a:gd name="T4" fmla="*/ 41 w 464"/>
              <a:gd name="T5" fmla="*/ 258 h 485"/>
              <a:gd name="T6" fmla="*/ 36 w 464"/>
              <a:gd name="T7" fmla="*/ 325 h 485"/>
              <a:gd name="T8" fmla="*/ 31 w 464"/>
              <a:gd name="T9" fmla="*/ 387 h 485"/>
              <a:gd name="T10" fmla="*/ 41 w 464"/>
              <a:gd name="T11" fmla="*/ 408 h 485"/>
              <a:gd name="T12" fmla="*/ 57 w 464"/>
              <a:gd name="T13" fmla="*/ 418 h 485"/>
              <a:gd name="T14" fmla="*/ 72 w 464"/>
              <a:gd name="T15" fmla="*/ 428 h 485"/>
              <a:gd name="T16" fmla="*/ 93 w 464"/>
              <a:gd name="T17" fmla="*/ 428 h 485"/>
              <a:gd name="T18" fmla="*/ 108 w 464"/>
              <a:gd name="T19" fmla="*/ 428 h 485"/>
              <a:gd name="T20" fmla="*/ 124 w 464"/>
              <a:gd name="T21" fmla="*/ 423 h 485"/>
              <a:gd name="T22" fmla="*/ 139 w 464"/>
              <a:gd name="T23" fmla="*/ 418 h 485"/>
              <a:gd name="T24" fmla="*/ 149 w 464"/>
              <a:gd name="T25" fmla="*/ 408 h 485"/>
              <a:gd name="T26" fmla="*/ 170 w 464"/>
              <a:gd name="T27" fmla="*/ 382 h 485"/>
              <a:gd name="T28" fmla="*/ 191 w 464"/>
              <a:gd name="T29" fmla="*/ 341 h 485"/>
              <a:gd name="T30" fmla="*/ 216 w 464"/>
              <a:gd name="T31" fmla="*/ 289 h 485"/>
              <a:gd name="T32" fmla="*/ 242 w 464"/>
              <a:gd name="T33" fmla="*/ 238 h 485"/>
              <a:gd name="T34" fmla="*/ 273 w 464"/>
              <a:gd name="T35" fmla="*/ 191 h 485"/>
              <a:gd name="T36" fmla="*/ 304 w 464"/>
              <a:gd name="T37" fmla="*/ 150 h 485"/>
              <a:gd name="T38" fmla="*/ 340 w 464"/>
              <a:gd name="T39" fmla="*/ 109 h 485"/>
              <a:gd name="T40" fmla="*/ 381 w 464"/>
              <a:gd name="T41" fmla="*/ 67 h 485"/>
              <a:gd name="T42" fmla="*/ 423 w 464"/>
              <a:gd name="T43" fmla="*/ 31 h 485"/>
              <a:gd name="T44" fmla="*/ 464 w 464"/>
              <a:gd name="T45" fmla="*/ 0 h 485"/>
              <a:gd name="T46" fmla="*/ 381 w 464"/>
              <a:gd name="T47" fmla="*/ 93 h 485"/>
              <a:gd name="T48" fmla="*/ 304 w 464"/>
              <a:gd name="T49" fmla="*/ 201 h 485"/>
              <a:gd name="T50" fmla="*/ 237 w 464"/>
              <a:gd name="T51" fmla="*/ 310 h 485"/>
              <a:gd name="T52" fmla="*/ 170 w 464"/>
              <a:gd name="T53" fmla="*/ 433 h 485"/>
              <a:gd name="T54" fmla="*/ 149 w 464"/>
              <a:gd name="T55" fmla="*/ 454 h 485"/>
              <a:gd name="T56" fmla="*/ 124 w 464"/>
              <a:gd name="T57" fmla="*/ 475 h 485"/>
              <a:gd name="T58" fmla="*/ 98 w 464"/>
              <a:gd name="T59" fmla="*/ 485 h 485"/>
              <a:gd name="T60" fmla="*/ 72 w 464"/>
              <a:gd name="T61" fmla="*/ 485 h 485"/>
              <a:gd name="T62" fmla="*/ 52 w 464"/>
              <a:gd name="T63" fmla="*/ 480 h 485"/>
              <a:gd name="T64" fmla="*/ 31 w 464"/>
              <a:gd name="T65" fmla="*/ 470 h 485"/>
              <a:gd name="T66" fmla="*/ 15 w 464"/>
              <a:gd name="T67" fmla="*/ 449 h 485"/>
              <a:gd name="T68" fmla="*/ 0 w 464"/>
              <a:gd name="T69" fmla="*/ 418 h 485"/>
              <a:gd name="T70" fmla="*/ 10 w 464"/>
              <a:gd name="T71" fmla="*/ 356 h 485"/>
              <a:gd name="T72" fmla="*/ 15 w 464"/>
              <a:gd name="T73" fmla="*/ 294 h 485"/>
              <a:gd name="T74" fmla="*/ 26 w 464"/>
              <a:gd name="T75" fmla="*/ 232 h 485"/>
              <a:gd name="T76" fmla="*/ 31 w 464"/>
              <a:gd name="T77" fmla="*/ 171 h 485"/>
              <a:gd name="T78" fmla="*/ 52 w 464"/>
              <a:gd name="T79" fmla="*/ 124 h 485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w 464"/>
              <a:gd name="T121" fmla="*/ 0 h 485"/>
              <a:gd name="T122" fmla="*/ 464 w 464"/>
              <a:gd name="T123" fmla="*/ 485 h 485"/>
            </a:gdLst>
            <a:ahLst/>
            <a:cxnLst>
              <a:cxn ang="T80">
                <a:pos x="T0" y="T1"/>
              </a:cxn>
              <a:cxn ang="T81">
                <a:pos x="T2" y="T3"/>
              </a:cxn>
              <a:cxn ang="T82">
                <a:pos x="T4" y="T5"/>
              </a:cxn>
              <a:cxn ang="T83">
                <a:pos x="T6" y="T7"/>
              </a:cxn>
              <a:cxn ang="T84">
                <a:pos x="T8" y="T9"/>
              </a:cxn>
              <a:cxn ang="T85">
                <a:pos x="T10" y="T11"/>
              </a:cxn>
              <a:cxn ang="T86">
                <a:pos x="T12" y="T13"/>
              </a:cxn>
              <a:cxn ang="T87">
                <a:pos x="T14" y="T15"/>
              </a:cxn>
              <a:cxn ang="T88">
                <a:pos x="T16" y="T17"/>
              </a:cxn>
              <a:cxn ang="T89">
                <a:pos x="T18" y="T19"/>
              </a:cxn>
              <a:cxn ang="T90">
                <a:pos x="T20" y="T21"/>
              </a:cxn>
              <a:cxn ang="T91">
                <a:pos x="T22" y="T23"/>
              </a:cxn>
              <a:cxn ang="T92">
                <a:pos x="T24" y="T25"/>
              </a:cxn>
              <a:cxn ang="T93">
                <a:pos x="T26" y="T27"/>
              </a:cxn>
              <a:cxn ang="T94">
                <a:pos x="T28" y="T29"/>
              </a:cxn>
              <a:cxn ang="T95">
                <a:pos x="T30" y="T31"/>
              </a:cxn>
              <a:cxn ang="T96">
                <a:pos x="T32" y="T33"/>
              </a:cxn>
              <a:cxn ang="T97">
                <a:pos x="T34" y="T35"/>
              </a:cxn>
              <a:cxn ang="T98">
                <a:pos x="T36" y="T37"/>
              </a:cxn>
              <a:cxn ang="T99">
                <a:pos x="T38" y="T39"/>
              </a:cxn>
              <a:cxn ang="T100">
                <a:pos x="T40" y="T41"/>
              </a:cxn>
              <a:cxn ang="T101">
                <a:pos x="T42" y="T43"/>
              </a:cxn>
              <a:cxn ang="T102">
                <a:pos x="T44" y="T45"/>
              </a:cxn>
              <a:cxn ang="T103">
                <a:pos x="T46" y="T47"/>
              </a:cxn>
              <a:cxn ang="T104">
                <a:pos x="T48" y="T49"/>
              </a:cxn>
              <a:cxn ang="T105">
                <a:pos x="T50" y="T51"/>
              </a:cxn>
              <a:cxn ang="T106">
                <a:pos x="T52" y="T53"/>
              </a:cxn>
              <a:cxn ang="T107">
                <a:pos x="T54" y="T55"/>
              </a:cxn>
              <a:cxn ang="T108">
                <a:pos x="T56" y="T57"/>
              </a:cxn>
              <a:cxn ang="T109">
                <a:pos x="T58" y="T59"/>
              </a:cxn>
              <a:cxn ang="T110">
                <a:pos x="T60" y="T61"/>
              </a:cxn>
              <a:cxn ang="T111">
                <a:pos x="T62" y="T63"/>
              </a:cxn>
              <a:cxn ang="T112">
                <a:pos x="T64" y="T65"/>
              </a:cxn>
              <a:cxn ang="T113">
                <a:pos x="T66" y="T67"/>
              </a:cxn>
              <a:cxn ang="T114">
                <a:pos x="T68" y="T69"/>
              </a:cxn>
              <a:cxn ang="T115">
                <a:pos x="T70" y="T71"/>
              </a:cxn>
              <a:cxn ang="T116">
                <a:pos x="T72" y="T73"/>
              </a:cxn>
              <a:cxn ang="T117">
                <a:pos x="T74" y="T75"/>
              </a:cxn>
              <a:cxn ang="T118">
                <a:pos x="T76" y="T77"/>
              </a:cxn>
              <a:cxn ang="T119">
                <a:pos x="T78" y="T79"/>
              </a:cxn>
            </a:cxnLst>
            <a:rect l="T120" t="T121" r="T122" b="T123"/>
            <a:pathLst>
              <a:path w="464" h="485">
                <a:moveTo>
                  <a:pt x="52" y="124"/>
                </a:moveTo>
                <a:lnTo>
                  <a:pt x="46" y="191"/>
                </a:lnTo>
                <a:lnTo>
                  <a:pt x="41" y="258"/>
                </a:lnTo>
                <a:lnTo>
                  <a:pt x="36" y="325"/>
                </a:lnTo>
                <a:lnTo>
                  <a:pt x="31" y="387"/>
                </a:lnTo>
                <a:lnTo>
                  <a:pt x="41" y="408"/>
                </a:lnTo>
                <a:lnTo>
                  <a:pt x="57" y="418"/>
                </a:lnTo>
                <a:lnTo>
                  <a:pt x="72" y="428"/>
                </a:lnTo>
                <a:lnTo>
                  <a:pt x="93" y="428"/>
                </a:lnTo>
                <a:lnTo>
                  <a:pt x="108" y="428"/>
                </a:lnTo>
                <a:lnTo>
                  <a:pt x="124" y="423"/>
                </a:lnTo>
                <a:lnTo>
                  <a:pt x="139" y="418"/>
                </a:lnTo>
                <a:lnTo>
                  <a:pt x="149" y="408"/>
                </a:lnTo>
                <a:lnTo>
                  <a:pt x="170" y="382"/>
                </a:lnTo>
                <a:lnTo>
                  <a:pt x="191" y="341"/>
                </a:lnTo>
                <a:lnTo>
                  <a:pt x="216" y="289"/>
                </a:lnTo>
                <a:lnTo>
                  <a:pt x="242" y="238"/>
                </a:lnTo>
                <a:lnTo>
                  <a:pt x="273" y="191"/>
                </a:lnTo>
                <a:lnTo>
                  <a:pt x="304" y="150"/>
                </a:lnTo>
                <a:lnTo>
                  <a:pt x="340" y="109"/>
                </a:lnTo>
                <a:lnTo>
                  <a:pt x="381" y="67"/>
                </a:lnTo>
                <a:lnTo>
                  <a:pt x="423" y="31"/>
                </a:lnTo>
                <a:lnTo>
                  <a:pt x="464" y="0"/>
                </a:lnTo>
                <a:lnTo>
                  <a:pt x="381" y="93"/>
                </a:lnTo>
                <a:lnTo>
                  <a:pt x="304" y="201"/>
                </a:lnTo>
                <a:lnTo>
                  <a:pt x="237" y="310"/>
                </a:lnTo>
                <a:lnTo>
                  <a:pt x="170" y="433"/>
                </a:lnTo>
                <a:lnTo>
                  <a:pt x="149" y="454"/>
                </a:lnTo>
                <a:lnTo>
                  <a:pt x="124" y="475"/>
                </a:lnTo>
                <a:lnTo>
                  <a:pt x="98" y="485"/>
                </a:lnTo>
                <a:lnTo>
                  <a:pt x="72" y="485"/>
                </a:lnTo>
                <a:lnTo>
                  <a:pt x="52" y="480"/>
                </a:lnTo>
                <a:lnTo>
                  <a:pt x="31" y="470"/>
                </a:lnTo>
                <a:lnTo>
                  <a:pt x="15" y="449"/>
                </a:lnTo>
                <a:lnTo>
                  <a:pt x="0" y="418"/>
                </a:lnTo>
                <a:lnTo>
                  <a:pt x="10" y="356"/>
                </a:lnTo>
                <a:lnTo>
                  <a:pt x="15" y="294"/>
                </a:lnTo>
                <a:lnTo>
                  <a:pt x="26" y="232"/>
                </a:lnTo>
                <a:lnTo>
                  <a:pt x="31" y="171"/>
                </a:lnTo>
                <a:lnTo>
                  <a:pt x="52" y="124"/>
                </a:lnTo>
                <a:close/>
              </a:path>
            </a:pathLst>
          </a:custGeom>
          <a:solidFill>
            <a:srgbClr val="1F1A17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2181" name="Freeform 6"/>
          <xdr:cNvSpPr>
            <a:spLocks/>
          </xdr:cNvSpPr>
        </xdr:nvSpPr>
        <xdr:spPr bwMode="auto">
          <a:xfrm>
            <a:off x="8753" y="1396"/>
            <a:ext cx="319" cy="186"/>
          </a:xfrm>
          <a:custGeom>
            <a:avLst/>
            <a:gdLst>
              <a:gd name="T0" fmla="*/ 170 w 319"/>
              <a:gd name="T1" fmla="*/ 52 h 186"/>
              <a:gd name="T2" fmla="*/ 185 w 319"/>
              <a:gd name="T3" fmla="*/ 36 h 186"/>
              <a:gd name="T4" fmla="*/ 206 w 319"/>
              <a:gd name="T5" fmla="*/ 26 h 186"/>
              <a:gd name="T6" fmla="*/ 221 w 319"/>
              <a:gd name="T7" fmla="*/ 16 h 186"/>
              <a:gd name="T8" fmla="*/ 237 w 319"/>
              <a:gd name="T9" fmla="*/ 11 h 186"/>
              <a:gd name="T10" fmla="*/ 278 w 319"/>
              <a:gd name="T11" fmla="*/ 11 h 186"/>
              <a:gd name="T12" fmla="*/ 319 w 319"/>
              <a:gd name="T13" fmla="*/ 16 h 186"/>
              <a:gd name="T14" fmla="*/ 278 w 319"/>
              <a:gd name="T15" fmla="*/ 36 h 186"/>
              <a:gd name="T16" fmla="*/ 242 w 319"/>
              <a:gd name="T17" fmla="*/ 67 h 186"/>
              <a:gd name="T18" fmla="*/ 216 w 319"/>
              <a:gd name="T19" fmla="*/ 98 h 186"/>
              <a:gd name="T20" fmla="*/ 196 w 319"/>
              <a:gd name="T21" fmla="*/ 134 h 186"/>
              <a:gd name="T22" fmla="*/ 175 w 319"/>
              <a:gd name="T23" fmla="*/ 155 h 186"/>
              <a:gd name="T24" fmla="*/ 154 w 319"/>
              <a:gd name="T25" fmla="*/ 176 h 186"/>
              <a:gd name="T26" fmla="*/ 129 w 319"/>
              <a:gd name="T27" fmla="*/ 186 h 186"/>
              <a:gd name="T28" fmla="*/ 103 w 319"/>
              <a:gd name="T29" fmla="*/ 186 h 186"/>
              <a:gd name="T30" fmla="*/ 77 w 319"/>
              <a:gd name="T31" fmla="*/ 186 h 186"/>
              <a:gd name="T32" fmla="*/ 51 w 319"/>
              <a:gd name="T33" fmla="*/ 176 h 186"/>
              <a:gd name="T34" fmla="*/ 31 w 319"/>
              <a:gd name="T35" fmla="*/ 160 h 186"/>
              <a:gd name="T36" fmla="*/ 15 w 319"/>
              <a:gd name="T37" fmla="*/ 140 h 186"/>
              <a:gd name="T38" fmla="*/ 5 w 319"/>
              <a:gd name="T39" fmla="*/ 119 h 186"/>
              <a:gd name="T40" fmla="*/ 0 w 319"/>
              <a:gd name="T41" fmla="*/ 93 h 186"/>
              <a:gd name="T42" fmla="*/ 0 w 319"/>
              <a:gd name="T43" fmla="*/ 72 h 186"/>
              <a:gd name="T44" fmla="*/ 5 w 319"/>
              <a:gd name="T45" fmla="*/ 52 h 186"/>
              <a:gd name="T46" fmla="*/ 15 w 319"/>
              <a:gd name="T47" fmla="*/ 36 h 186"/>
              <a:gd name="T48" fmla="*/ 31 w 319"/>
              <a:gd name="T49" fmla="*/ 21 h 186"/>
              <a:gd name="T50" fmla="*/ 51 w 319"/>
              <a:gd name="T51" fmla="*/ 11 h 186"/>
              <a:gd name="T52" fmla="*/ 72 w 319"/>
              <a:gd name="T53" fmla="*/ 0 h 186"/>
              <a:gd name="T54" fmla="*/ 87 w 319"/>
              <a:gd name="T55" fmla="*/ 0 h 186"/>
              <a:gd name="T56" fmla="*/ 98 w 319"/>
              <a:gd name="T57" fmla="*/ 0 h 186"/>
              <a:gd name="T58" fmla="*/ 113 w 319"/>
              <a:gd name="T59" fmla="*/ 5 h 186"/>
              <a:gd name="T60" fmla="*/ 123 w 319"/>
              <a:gd name="T61" fmla="*/ 11 h 186"/>
              <a:gd name="T62" fmla="*/ 149 w 319"/>
              <a:gd name="T63" fmla="*/ 26 h 186"/>
              <a:gd name="T64" fmla="*/ 170 w 319"/>
              <a:gd name="T65" fmla="*/ 52 h 18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319"/>
              <a:gd name="T100" fmla="*/ 0 h 186"/>
              <a:gd name="T101" fmla="*/ 319 w 319"/>
              <a:gd name="T102" fmla="*/ 186 h 186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319" h="186">
                <a:moveTo>
                  <a:pt x="170" y="52"/>
                </a:moveTo>
                <a:lnTo>
                  <a:pt x="185" y="36"/>
                </a:lnTo>
                <a:lnTo>
                  <a:pt x="206" y="26"/>
                </a:lnTo>
                <a:lnTo>
                  <a:pt x="221" y="16"/>
                </a:lnTo>
                <a:lnTo>
                  <a:pt x="237" y="11"/>
                </a:lnTo>
                <a:lnTo>
                  <a:pt x="278" y="11"/>
                </a:lnTo>
                <a:lnTo>
                  <a:pt x="319" y="16"/>
                </a:lnTo>
                <a:lnTo>
                  <a:pt x="278" y="36"/>
                </a:lnTo>
                <a:lnTo>
                  <a:pt x="242" y="67"/>
                </a:lnTo>
                <a:lnTo>
                  <a:pt x="216" y="98"/>
                </a:lnTo>
                <a:lnTo>
                  <a:pt x="196" y="134"/>
                </a:lnTo>
                <a:lnTo>
                  <a:pt x="175" y="155"/>
                </a:lnTo>
                <a:lnTo>
                  <a:pt x="154" y="176"/>
                </a:lnTo>
                <a:lnTo>
                  <a:pt x="129" y="186"/>
                </a:lnTo>
                <a:lnTo>
                  <a:pt x="103" y="186"/>
                </a:lnTo>
                <a:lnTo>
                  <a:pt x="77" y="186"/>
                </a:lnTo>
                <a:lnTo>
                  <a:pt x="51" y="176"/>
                </a:lnTo>
                <a:lnTo>
                  <a:pt x="31" y="160"/>
                </a:lnTo>
                <a:lnTo>
                  <a:pt x="15" y="140"/>
                </a:lnTo>
                <a:lnTo>
                  <a:pt x="5" y="119"/>
                </a:lnTo>
                <a:lnTo>
                  <a:pt x="0" y="93"/>
                </a:lnTo>
                <a:lnTo>
                  <a:pt x="0" y="72"/>
                </a:lnTo>
                <a:lnTo>
                  <a:pt x="5" y="52"/>
                </a:lnTo>
                <a:lnTo>
                  <a:pt x="15" y="36"/>
                </a:lnTo>
                <a:lnTo>
                  <a:pt x="31" y="21"/>
                </a:lnTo>
                <a:lnTo>
                  <a:pt x="51" y="11"/>
                </a:lnTo>
                <a:lnTo>
                  <a:pt x="72" y="0"/>
                </a:lnTo>
                <a:lnTo>
                  <a:pt x="87" y="0"/>
                </a:lnTo>
                <a:lnTo>
                  <a:pt x="98" y="0"/>
                </a:lnTo>
                <a:lnTo>
                  <a:pt x="113" y="5"/>
                </a:lnTo>
                <a:lnTo>
                  <a:pt x="123" y="11"/>
                </a:lnTo>
                <a:lnTo>
                  <a:pt x="149" y="26"/>
                </a:lnTo>
                <a:lnTo>
                  <a:pt x="170" y="52"/>
                </a:lnTo>
                <a:close/>
              </a:path>
            </a:pathLst>
          </a:custGeom>
          <a:solidFill>
            <a:srgbClr val="AAA9A9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2182" name="Rectangle 7"/>
          <xdr:cNvSpPr>
            <a:spLocks noChangeArrowheads="1"/>
          </xdr:cNvSpPr>
        </xdr:nvSpPr>
        <xdr:spPr bwMode="auto">
          <a:xfrm>
            <a:off x="8093" y="1685"/>
            <a:ext cx="1386" cy="46"/>
          </a:xfrm>
          <a:prstGeom prst="rect">
            <a:avLst/>
          </a:prstGeom>
          <a:solidFill>
            <a:srgbClr val="1F1A17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2183" name="Freeform 8"/>
          <xdr:cNvSpPr>
            <a:spLocks noEditPoints="1"/>
          </xdr:cNvSpPr>
        </xdr:nvSpPr>
        <xdr:spPr bwMode="auto">
          <a:xfrm>
            <a:off x="8098" y="1824"/>
            <a:ext cx="3226" cy="160"/>
          </a:xfrm>
          <a:custGeom>
            <a:avLst/>
            <a:gdLst>
              <a:gd name="T0" fmla="*/ 119 w 3226"/>
              <a:gd name="T1" fmla="*/ 57 h 160"/>
              <a:gd name="T2" fmla="*/ 155 w 3226"/>
              <a:gd name="T3" fmla="*/ 72 h 160"/>
              <a:gd name="T4" fmla="*/ 201 w 3226"/>
              <a:gd name="T5" fmla="*/ 114 h 160"/>
              <a:gd name="T6" fmla="*/ 258 w 3226"/>
              <a:gd name="T7" fmla="*/ 36 h 160"/>
              <a:gd name="T8" fmla="*/ 237 w 3226"/>
              <a:gd name="T9" fmla="*/ 83 h 160"/>
              <a:gd name="T10" fmla="*/ 289 w 3226"/>
              <a:gd name="T11" fmla="*/ 145 h 160"/>
              <a:gd name="T12" fmla="*/ 310 w 3226"/>
              <a:gd name="T13" fmla="*/ 145 h 160"/>
              <a:gd name="T14" fmla="*/ 392 w 3226"/>
              <a:gd name="T15" fmla="*/ 16 h 160"/>
              <a:gd name="T16" fmla="*/ 438 w 3226"/>
              <a:gd name="T17" fmla="*/ 155 h 160"/>
              <a:gd name="T18" fmla="*/ 444 w 3226"/>
              <a:gd name="T19" fmla="*/ 139 h 160"/>
              <a:gd name="T20" fmla="*/ 516 w 3226"/>
              <a:gd name="T21" fmla="*/ 155 h 160"/>
              <a:gd name="T22" fmla="*/ 541 w 3226"/>
              <a:gd name="T23" fmla="*/ 145 h 160"/>
              <a:gd name="T24" fmla="*/ 634 w 3226"/>
              <a:gd name="T25" fmla="*/ 47 h 160"/>
              <a:gd name="T26" fmla="*/ 665 w 3226"/>
              <a:gd name="T27" fmla="*/ 124 h 160"/>
              <a:gd name="T28" fmla="*/ 732 w 3226"/>
              <a:gd name="T29" fmla="*/ 47 h 160"/>
              <a:gd name="T30" fmla="*/ 773 w 3226"/>
              <a:gd name="T31" fmla="*/ 47 h 160"/>
              <a:gd name="T32" fmla="*/ 969 w 3226"/>
              <a:gd name="T33" fmla="*/ 21 h 160"/>
              <a:gd name="T34" fmla="*/ 923 w 3226"/>
              <a:gd name="T35" fmla="*/ 83 h 160"/>
              <a:gd name="T36" fmla="*/ 1015 w 3226"/>
              <a:gd name="T37" fmla="*/ 5 h 160"/>
              <a:gd name="T38" fmla="*/ 1072 w 3226"/>
              <a:gd name="T39" fmla="*/ 83 h 160"/>
              <a:gd name="T40" fmla="*/ 1134 w 3226"/>
              <a:gd name="T41" fmla="*/ 72 h 160"/>
              <a:gd name="T42" fmla="*/ 1211 w 3226"/>
              <a:gd name="T43" fmla="*/ 145 h 160"/>
              <a:gd name="T44" fmla="*/ 1222 w 3226"/>
              <a:gd name="T45" fmla="*/ 78 h 160"/>
              <a:gd name="T46" fmla="*/ 1222 w 3226"/>
              <a:gd name="T47" fmla="*/ 114 h 160"/>
              <a:gd name="T48" fmla="*/ 1288 w 3226"/>
              <a:gd name="T49" fmla="*/ 41 h 160"/>
              <a:gd name="T50" fmla="*/ 1350 w 3226"/>
              <a:gd name="T51" fmla="*/ 150 h 160"/>
              <a:gd name="T52" fmla="*/ 1340 w 3226"/>
              <a:gd name="T53" fmla="*/ 134 h 160"/>
              <a:gd name="T54" fmla="*/ 1407 w 3226"/>
              <a:gd name="T55" fmla="*/ 124 h 160"/>
              <a:gd name="T56" fmla="*/ 1510 w 3226"/>
              <a:gd name="T57" fmla="*/ 83 h 160"/>
              <a:gd name="T58" fmla="*/ 1536 w 3226"/>
              <a:gd name="T59" fmla="*/ 124 h 160"/>
              <a:gd name="T60" fmla="*/ 1613 w 3226"/>
              <a:gd name="T61" fmla="*/ 67 h 160"/>
              <a:gd name="T62" fmla="*/ 1551 w 3226"/>
              <a:gd name="T63" fmla="*/ 93 h 160"/>
              <a:gd name="T64" fmla="*/ 1531 w 3226"/>
              <a:gd name="T65" fmla="*/ 78 h 160"/>
              <a:gd name="T66" fmla="*/ 1814 w 3226"/>
              <a:gd name="T67" fmla="*/ 114 h 160"/>
              <a:gd name="T68" fmla="*/ 1860 w 3226"/>
              <a:gd name="T69" fmla="*/ 0 h 160"/>
              <a:gd name="T70" fmla="*/ 1799 w 3226"/>
              <a:gd name="T71" fmla="*/ 36 h 160"/>
              <a:gd name="T72" fmla="*/ 1891 w 3226"/>
              <a:gd name="T73" fmla="*/ 83 h 160"/>
              <a:gd name="T74" fmla="*/ 1953 w 3226"/>
              <a:gd name="T75" fmla="*/ 72 h 160"/>
              <a:gd name="T76" fmla="*/ 1963 w 3226"/>
              <a:gd name="T77" fmla="*/ 150 h 160"/>
              <a:gd name="T78" fmla="*/ 2190 w 3226"/>
              <a:gd name="T79" fmla="*/ 11 h 160"/>
              <a:gd name="T80" fmla="*/ 2139 w 3226"/>
              <a:gd name="T81" fmla="*/ 78 h 160"/>
              <a:gd name="T82" fmla="*/ 2221 w 3226"/>
              <a:gd name="T83" fmla="*/ 145 h 160"/>
              <a:gd name="T84" fmla="*/ 2288 w 3226"/>
              <a:gd name="T85" fmla="*/ 41 h 160"/>
              <a:gd name="T86" fmla="*/ 2278 w 3226"/>
              <a:gd name="T87" fmla="*/ 103 h 160"/>
              <a:gd name="T88" fmla="*/ 2303 w 3226"/>
              <a:gd name="T89" fmla="*/ 134 h 160"/>
              <a:gd name="T90" fmla="*/ 2329 w 3226"/>
              <a:gd name="T91" fmla="*/ 150 h 160"/>
              <a:gd name="T92" fmla="*/ 2427 w 3226"/>
              <a:gd name="T93" fmla="*/ 139 h 160"/>
              <a:gd name="T94" fmla="*/ 2432 w 3226"/>
              <a:gd name="T95" fmla="*/ 155 h 160"/>
              <a:gd name="T96" fmla="*/ 2453 w 3226"/>
              <a:gd name="T97" fmla="*/ 62 h 160"/>
              <a:gd name="T98" fmla="*/ 2540 w 3226"/>
              <a:gd name="T99" fmla="*/ 145 h 160"/>
              <a:gd name="T100" fmla="*/ 2510 w 3226"/>
              <a:gd name="T101" fmla="*/ 119 h 160"/>
              <a:gd name="T102" fmla="*/ 2510 w 3226"/>
              <a:gd name="T103" fmla="*/ 52 h 160"/>
              <a:gd name="T104" fmla="*/ 2680 w 3226"/>
              <a:gd name="T105" fmla="*/ 88 h 160"/>
              <a:gd name="T106" fmla="*/ 2607 w 3226"/>
              <a:gd name="T107" fmla="*/ 93 h 160"/>
              <a:gd name="T108" fmla="*/ 2798 w 3226"/>
              <a:gd name="T109" fmla="*/ 145 h 160"/>
              <a:gd name="T110" fmla="*/ 2803 w 3226"/>
              <a:gd name="T111" fmla="*/ 83 h 160"/>
              <a:gd name="T112" fmla="*/ 2772 w 3226"/>
              <a:gd name="T113" fmla="*/ 98 h 160"/>
              <a:gd name="T114" fmla="*/ 2963 w 3226"/>
              <a:gd name="T115" fmla="*/ 52 h 160"/>
              <a:gd name="T116" fmla="*/ 2911 w 3226"/>
              <a:gd name="T117" fmla="*/ 57 h 160"/>
              <a:gd name="T118" fmla="*/ 2942 w 3226"/>
              <a:gd name="T119" fmla="*/ 150 h 160"/>
              <a:gd name="T120" fmla="*/ 3143 w 3226"/>
              <a:gd name="T121" fmla="*/ 150 h 160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w 3226"/>
              <a:gd name="T184" fmla="*/ 0 h 160"/>
              <a:gd name="T185" fmla="*/ 3226 w 3226"/>
              <a:gd name="T186" fmla="*/ 160 h 160"/>
            </a:gdLst>
            <a:ahLst/>
            <a:cxnLst>
              <a:cxn ang="T122">
                <a:pos x="T0" y="T1"/>
              </a:cxn>
              <a:cxn ang="T123">
                <a:pos x="T2" y="T3"/>
              </a:cxn>
              <a:cxn ang="T124">
                <a:pos x="T4" y="T5"/>
              </a:cxn>
              <a:cxn ang="T125">
                <a:pos x="T6" y="T7"/>
              </a:cxn>
              <a:cxn ang="T126">
                <a:pos x="T8" y="T9"/>
              </a:cxn>
              <a:cxn ang="T127">
                <a:pos x="T10" y="T11"/>
              </a:cxn>
              <a:cxn ang="T128">
                <a:pos x="T12" y="T13"/>
              </a:cxn>
              <a:cxn ang="T129">
                <a:pos x="T14" y="T15"/>
              </a:cxn>
              <a:cxn ang="T130">
                <a:pos x="T16" y="T17"/>
              </a:cxn>
              <a:cxn ang="T131">
                <a:pos x="T18" y="T19"/>
              </a:cxn>
              <a:cxn ang="T132">
                <a:pos x="T20" y="T21"/>
              </a:cxn>
              <a:cxn ang="T133">
                <a:pos x="T22" y="T23"/>
              </a:cxn>
              <a:cxn ang="T134">
                <a:pos x="T24" y="T25"/>
              </a:cxn>
              <a:cxn ang="T135">
                <a:pos x="T26" y="T27"/>
              </a:cxn>
              <a:cxn ang="T136">
                <a:pos x="T28" y="T29"/>
              </a:cxn>
              <a:cxn ang="T137">
                <a:pos x="T30" y="T31"/>
              </a:cxn>
              <a:cxn ang="T138">
                <a:pos x="T32" y="T33"/>
              </a:cxn>
              <a:cxn ang="T139">
                <a:pos x="T34" y="T35"/>
              </a:cxn>
              <a:cxn ang="T140">
                <a:pos x="T36" y="T37"/>
              </a:cxn>
              <a:cxn ang="T141">
                <a:pos x="T38" y="T39"/>
              </a:cxn>
              <a:cxn ang="T142">
                <a:pos x="T40" y="T41"/>
              </a:cxn>
              <a:cxn ang="T143">
                <a:pos x="T42" y="T43"/>
              </a:cxn>
              <a:cxn ang="T144">
                <a:pos x="T44" y="T45"/>
              </a:cxn>
              <a:cxn ang="T145">
                <a:pos x="T46" y="T47"/>
              </a:cxn>
              <a:cxn ang="T146">
                <a:pos x="T48" y="T49"/>
              </a:cxn>
              <a:cxn ang="T147">
                <a:pos x="T50" y="T51"/>
              </a:cxn>
              <a:cxn ang="T148">
                <a:pos x="T52" y="T53"/>
              </a:cxn>
              <a:cxn ang="T149">
                <a:pos x="T54" y="T55"/>
              </a:cxn>
              <a:cxn ang="T150">
                <a:pos x="T56" y="T57"/>
              </a:cxn>
              <a:cxn ang="T151">
                <a:pos x="T58" y="T59"/>
              </a:cxn>
              <a:cxn ang="T152">
                <a:pos x="T60" y="T61"/>
              </a:cxn>
              <a:cxn ang="T153">
                <a:pos x="T62" y="T63"/>
              </a:cxn>
              <a:cxn ang="T154">
                <a:pos x="T64" y="T65"/>
              </a:cxn>
              <a:cxn ang="T155">
                <a:pos x="T66" y="T67"/>
              </a:cxn>
              <a:cxn ang="T156">
                <a:pos x="T68" y="T69"/>
              </a:cxn>
              <a:cxn ang="T157">
                <a:pos x="T70" y="T71"/>
              </a:cxn>
              <a:cxn ang="T158">
                <a:pos x="T72" y="T73"/>
              </a:cxn>
              <a:cxn ang="T159">
                <a:pos x="T74" y="T75"/>
              </a:cxn>
              <a:cxn ang="T160">
                <a:pos x="T76" y="T77"/>
              </a:cxn>
              <a:cxn ang="T161">
                <a:pos x="T78" y="T79"/>
              </a:cxn>
              <a:cxn ang="T162">
                <a:pos x="T80" y="T81"/>
              </a:cxn>
              <a:cxn ang="T163">
                <a:pos x="T82" y="T83"/>
              </a:cxn>
              <a:cxn ang="T164">
                <a:pos x="T84" y="T85"/>
              </a:cxn>
              <a:cxn ang="T165">
                <a:pos x="T86" y="T87"/>
              </a:cxn>
              <a:cxn ang="T166">
                <a:pos x="T88" y="T89"/>
              </a:cxn>
              <a:cxn ang="T167">
                <a:pos x="T90" y="T91"/>
              </a:cxn>
              <a:cxn ang="T168">
                <a:pos x="T92" y="T93"/>
              </a:cxn>
              <a:cxn ang="T169">
                <a:pos x="T94" y="T95"/>
              </a:cxn>
              <a:cxn ang="T170">
                <a:pos x="T96" y="T97"/>
              </a:cxn>
              <a:cxn ang="T171">
                <a:pos x="T98" y="T99"/>
              </a:cxn>
              <a:cxn ang="T172">
                <a:pos x="T100" y="T101"/>
              </a:cxn>
              <a:cxn ang="T173">
                <a:pos x="T102" y="T103"/>
              </a:cxn>
              <a:cxn ang="T174">
                <a:pos x="T104" y="T105"/>
              </a:cxn>
              <a:cxn ang="T175">
                <a:pos x="T106" y="T107"/>
              </a:cxn>
              <a:cxn ang="T176">
                <a:pos x="T108" y="T109"/>
              </a:cxn>
              <a:cxn ang="T177">
                <a:pos x="T110" y="T111"/>
              </a:cxn>
              <a:cxn ang="T178">
                <a:pos x="T112" y="T113"/>
              </a:cxn>
              <a:cxn ang="T179">
                <a:pos x="T114" y="T115"/>
              </a:cxn>
              <a:cxn ang="T180">
                <a:pos x="T116" y="T117"/>
              </a:cxn>
              <a:cxn ang="T181">
                <a:pos x="T118" y="T119"/>
              </a:cxn>
              <a:cxn ang="T182">
                <a:pos x="T120" y="T121"/>
              </a:cxn>
            </a:cxnLst>
            <a:rect l="T183" t="T184" r="T185" b="T186"/>
            <a:pathLst>
              <a:path w="3226" h="160">
                <a:moveTo>
                  <a:pt x="0" y="155"/>
                </a:moveTo>
                <a:lnTo>
                  <a:pt x="0" y="150"/>
                </a:lnTo>
                <a:lnTo>
                  <a:pt x="16" y="150"/>
                </a:lnTo>
                <a:lnTo>
                  <a:pt x="47" y="5"/>
                </a:lnTo>
                <a:lnTo>
                  <a:pt x="31" y="5"/>
                </a:lnTo>
                <a:lnTo>
                  <a:pt x="31" y="0"/>
                </a:lnTo>
                <a:lnTo>
                  <a:pt x="83" y="0"/>
                </a:lnTo>
                <a:lnTo>
                  <a:pt x="83" y="5"/>
                </a:lnTo>
                <a:lnTo>
                  <a:pt x="67" y="5"/>
                </a:lnTo>
                <a:lnTo>
                  <a:pt x="37" y="150"/>
                </a:lnTo>
                <a:lnTo>
                  <a:pt x="52" y="150"/>
                </a:lnTo>
                <a:lnTo>
                  <a:pt x="52" y="155"/>
                </a:lnTo>
                <a:lnTo>
                  <a:pt x="0" y="155"/>
                </a:lnTo>
                <a:close/>
                <a:moveTo>
                  <a:pt x="62" y="155"/>
                </a:moveTo>
                <a:lnTo>
                  <a:pt x="62" y="150"/>
                </a:lnTo>
                <a:lnTo>
                  <a:pt x="78" y="150"/>
                </a:lnTo>
                <a:lnTo>
                  <a:pt x="98" y="47"/>
                </a:lnTo>
                <a:lnTo>
                  <a:pt x="88" y="47"/>
                </a:lnTo>
                <a:lnTo>
                  <a:pt x="88" y="41"/>
                </a:lnTo>
                <a:lnTo>
                  <a:pt x="119" y="41"/>
                </a:lnTo>
                <a:lnTo>
                  <a:pt x="119" y="57"/>
                </a:lnTo>
                <a:lnTo>
                  <a:pt x="124" y="47"/>
                </a:lnTo>
                <a:lnTo>
                  <a:pt x="134" y="41"/>
                </a:lnTo>
                <a:lnTo>
                  <a:pt x="145" y="36"/>
                </a:lnTo>
                <a:lnTo>
                  <a:pt x="155" y="36"/>
                </a:lnTo>
                <a:lnTo>
                  <a:pt x="165" y="36"/>
                </a:lnTo>
                <a:lnTo>
                  <a:pt x="170" y="41"/>
                </a:lnTo>
                <a:lnTo>
                  <a:pt x="176" y="52"/>
                </a:lnTo>
                <a:lnTo>
                  <a:pt x="176" y="62"/>
                </a:lnTo>
                <a:lnTo>
                  <a:pt x="176" y="67"/>
                </a:lnTo>
                <a:lnTo>
                  <a:pt x="176" y="72"/>
                </a:lnTo>
                <a:lnTo>
                  <a:pt x="176" y="78"/>
                </a:lnTo>
                <a:lnTo>
                  <a:pt x="160" y="150"/>
                </a:lnTo>
                <a:lnTo>
                  <a:pt x="170" y="150"/>
                </a:lnTo>
                <a:lnTo>
                  <a:pt x="170" y="155"/>
                </a:lnTo>
                <a:lnTo>
                  <a:pt x="124" y="155"/>
                </a:lnTo>
                <a:lnTo>
                  <a:pt x="124" y="150"/>
                </a:lnTo>
                <a:lnTo>
                  <a:pt x="140" y="150"/>
                </a:lnTo>
                <a:lnTo>
                  <a:pt x="155" y="72"/>
                </a:lnTo>
                <a:lnTo>
                  <a:pt x="160" y="62"/>
                </a:lnTo>
                <a:lnTo>
                  <a:pt x="160" y="57"/>
                </a:lnTo>
                <a:lnTo>
                  <a:pt x="160" y="52"/>
                </a:lnTo>
                <a:lnTo>
                  <a:pt x="155" y="47"/>
                </a:lnTo>
                <a:lnTo>
                  <a:pt x="150" y="47"/>
                </a:lnTo>
                <a:lnTo>
                  <a:pt x="140" y="47"/>
                </a:lnTo>
                <a:lnTo>
                  <a:pt x="134" y="47"/>
                </a:lnTo>
                <a:lnTo>
                  <a:pt x="129" y="52"/>
                </a:lnTo>
                <a:lnTo>
                  <a:pt x="124" y="62"/>
                </a:lnTo>
                <a:lnTo>
                  <a:pt x="114" y="78"/>
                </a:lnTo>
                <a:lnTo>
                  <a:pt x="109" y="98"/>
                </a:lnTo>
                <a:lnTo>
                  <a:pt x="109" y="103"/>
                </a:lnTo>
                <a:lnTo>
                  <a:pt x="98" y="150"/>
                </a:lnTo>
                <a:lnTo>
                  <a:pt x="109" y="150"/>
                </a:lnTo>
                <a:lnTo>
                  <a:pt x="109" y="155"/>
                </a:lnTo>
                <a:lnTo>
                  <a:pt x="62" y="155"/>
                </a:lnTo>
                <a:close/>
                <a:moveTo>
                  <a:pt x="196" y="108"/>
                </a:moveTo>
                <a:lnTo>
                  <a:pt x="201" y="108"/>
                </a:lnTo>
                <a:lnTo>
                  <a:pt x="201" y="114"/>
                </a:lnTo>
                <a:lnTo>
                  <a:pt x="201" y="129"/>
                </a:lnTo>
                <a:lnTo>
                  <a:pt x="207" y="145"/>
                </a:lnTo>
                <a:lnTo>
                  <a:pt x="217" y="150"/>
                </a:lnTo>
                <a:lnTo>
                  <a:pt x="222" y="155"/>
                </a:lnTo>
                <a:lnTo>
                  <a:pt x="232" y="150"/>
                </a:lnTo>
                <a:lnTo>
                  <a:pt x="243" y="145"/>
                </a:lnTo>
                <a:lnTo>
                  <a:pt x="253" y="139"/>
                </a:lnTo>
                <a:lnTo>
                  <a:pt x="253" y="129"/>
                </a:lnTo>
                <a:lnTo>
                  <a:pt x="253" y="124"/>
                </a:lnTo>
                <a:lnTo>
                  <a:pt x="248" y="119"/>
                </a:lnTo>
                <a:lnTo>
                  <a:pt x="243" y="114"/>
                </a:lnTo>
                <a:lnTo>
                  <a:pt x="232" y="103"/>
                </a:lnTo>
                <a:lnTo>
                  <a:pt x="217" y="93"/>
                </a:lnTo>
                <a:lnTo>
                  <a:pt x="207" y="88"/>
                </a:lnTo>
                <a:lnTo>
                  <a:pt x="201" y="78"/>
                </a:lnTo>
                <a:lnTo>
                  <a:pt x="201" y="72"/>
                </a:lnTo>
                <a:lnTo>
                  <a:pt x="207" y="57"/>
                </a:lnTo>
                <a:lnTo>
                  <a:pt x="217" y="47"/>
                </a:lnTo>
                <a:lnTo>
                  <a:pt x="232" y="41"/>
                </a:lnTo>
                <a:lnTo>
                  <a:pt x="248" y="36"/>
                </a:lnTo>
                <a:lnTo>
                  <a:pt x="258" y="36"/>
                </a:lnTo>
                <a:lnTo>
                  <a:pt x="263" y="36"/>
                </a:lnTo>
                <a:lnTo>
                  <a:pt x="274" y="41"/>
                </a:lnTo>
                <a:lnTo>
                  <a:pt x="279" y="41"/>
                </a:lnTo>
                <a:lnTo>
                  <a:pt x="274" y="78"/>
                </a:lnTo>
                <a:lnTo>
                  <a:pt x="263" y="78"/>
                </a:lnTo>
                <a:lnTo>
                  <a:pt x="263" y="72"/>
                </a:lnTo>
                <a:lnTo>
                  <a:pt x="263" y="62"/>
                </a:lnTo>
                <a:lnTo>
                  <a:pt x="258" y="52"/>
                </a:lnTo>
                <a:lnTo>
                  <a:pt x="253" y="41"/>
                </a:lnTo>
                <a:lnTo>
                  <a:pt x="248" y="41"/>
                </a:lnTo>
                <a:lnTo>
                  <a:pt x="237" y="41"/>
                </a:lnTo>
                <a:lnTo>
                  <a:pt x="227" y="47"/>
                </a:lnTo>
                <a:lnTo>
                  <a:pt x="222" y="57"/>
                </a:lnTo>
                <a:lnTo>
                  <a:pt x="217" y="62"/>
                </a:lnTo>
                <a:lnTo>
                  <a:pt x="222" y="67"/>
                </a:lnTo>
                <a:lnTo>
                  <a:pt x="222" y="72"/>
                </a:lnTo>
                <a:lnTo>
                  <a:pt x="227" y="78"/>
                </a:lnTo>
                <a:lnTo>
                  <a:pt x="237" y="83"/>
                </a:lnTo>
                <a:lnTo>
                  <a:pt x="253" y="93"/>
                </a:lnTo>
                <a:lnTo>
                  <a:pt x="263" y="103"/>
                </a:lnTo>
                <a:lnTo>
                  <a:pt x="268" y="108"/>
                </a:lnTo>
                <a:lnTo>
                  <a:pt x="268" y="119"/>
                </a:lnTo>
                <a:lnTo>
                  <a:pt x="268" y="134"/>
                </a:lnTo>
                <a:lnTo>
                  <a:pt x="258" y="145"/>
                </a:lnTo>
                <a:lnTo>
                  <a:pt x="243" y="155"/>
                </a:lnTo>
                <a:lnTo>
                  <a:pt x="222" y="160"/>
                </a:lnTo>
                <a:lnTo>
                  <a:pt x="212" y="155"/>
                </a:lnTo>
                <a:lnTo>
                  <a:pt x="207" y="155"/>
                </a:lnTo>
                <a:lnTo>
                  <a:pt x="196" y="150"/>
                </a:lnTo>
                <a:lnTo>
                  <a:pt x="186" y="145"/>
                </a:lnTo>
                <a:lnTo>
                  <a:pt x="196" y="108"/>
                </a:lnTo>
                <a:close/>
                <a:moveTo>
                  <a:pt x="351" y="108"/>
                </a:moveTo>
                <a:lnTo>
                  <a:pt x="346" y="129"/>
                </a:lnTo>
                <a:lnTo>
                  <a:pt x="335" y="145"/>
                </a:lnTo>
                <a:lnTo>
                  <a:pt x="325" y="155"/>
                </a:lnTo>
                <a:lnTo>
                  <a:pt x="310" y="160"/>
                </a:lnTo>
                <a:lnTo>
                  <a:pt x="304" y="155"/>
                </a:lnTo>
                <a:lnTo>
                  <a:pt x="294" y="155"/>
                </a:lnTo>
                <a:lnTo>
                  <a:pt x="289" y="145"/>
                </a:lnTo>
                <a:lnTo>
                  <a:pt x="289" y="139"/>
                </a:lnTo>
                <a:lnTo>
                  <a:pt x="289" y="134"/>
                </a:lnTo>
                <a:lnTo>
                  <a:pt x="289" y="129"/>
                </a:lnTo>
                <a:lnTo>
                  <a:pt x="289" y="124"/>
                </a:lnTo>
                <a:lnTo>
                  <a:pt x="294" y="119"/>
                </a:lnTo>
                <a:lnTo>
                  <a:pt x="310" y="47"/>
                </a:lnTo>
                <a:lnTo>
                  <a:pt x="299" y="47"/>
                </a:lnTo>
                <a:lnTo>
                  <a:pt x="299" y="41"/>
                </a:lnTo>
                <a:lnTo>
                  <a:pt x="310" y="41"/>
                </a:lnTo>
                <a:lnTo>
                  <a:pt x="315" y="16"/>
                </a:lnTo>
                <a:lnTo>
                  <a:pt x="335" y="16"/>
                </a:lnTo>
                <a:lnTo>
                  <a:pt x="330" y="41"/>
                </a:lnTo>
                <a:lnTo>
                  <a:pt x="356" y="41"/>
                </a:lnTo>
                <a:lnTo>
                  <a:pt x="356" y="47"/>
                </a:lnTo>
                <a:lnTo>
                  <a:pt x="330" y="47"/>
                </a:lnTo>
                <a:lnTo>
                  <a:pt x="310" y="129"/>
                </a:lnTo>
                <a:lnTo>
                  <a:pt x="310" y="134"/>
                </a:lnTo>
                <a:lnTo>
                  <a:pt x="310" y="139"/>
                </a:lnTo>
                <a:lnTo>
                  <a:pt x="310" y="145"/>
                </a:lnTo>
                <a:lnTo>
                  <a:pt x="315" y="150"/>
                </a:lnTo>
                <a:lnTo>
                  <a:pt x="320" y="150"/>
                </a:lnTo>
                <a:lnTo>
                  <a:pt x="325" y="145"/>
                </a:lnTo>
                <a:lnTo>
                  <a:pt x="335" y="139"/>
                </a:lnTo>
                <a:lnTo>
                  <a:pt x="340" y="124"/>
                </a:lnTo>
                <a:lnTo>
                  <a:pt x="346" y="108"/>
                </a:lnTo>
                <a:lnTo>
                  <a:pt x="351" y="108"/>
                </a:lnTo>
                <a:close/>
                <a:moveTo>
                  <a:pt x="402" y="0"/>
                </a:moveTo>
                <a:lnTo>
                  <a:pt x="407" y="0"/>
                </a:lnTo>
                <a:lnTo>
                  <a:pt x="413" y="0"/>
                </a:lnTo>
                <a:lnTo>
                  <a:pt x="413" y="5"/>
                </a:lnTo>
                <a:lnTo>
                  <a:pt x="418" y="11"/>
                </a:lnTo>
                <a:lnTo>
                  <a:pt x="413" y="16"/>
                </a:lnTo>
                <a:lnTo>
                  <a:pt x="413" y="21"/>
                </a:lnTo>
                <a:lnTo>
                  <a:pt x="407" y="21"/>
                </a:lnTo>
                <a:lnTo>
                  <a:pt x="402" y="26"/>
                </a:lnTo>
                <a:lnTo>
                  <a:pt x="397" y="21"/>
                </a:lnTo>
                <a:lnTo>
                  <a:pt x="392" y="21"/>
                </a:lnTo>
                <a:lnTo>
                  <a:pt x="392" y="16"/>
                </a:lnTo>
                <a:lnTo>
                  <a:pt x="392" y="5"/>
                </a:lnTo>
                <a:lnTo>
                  <a:pt x="392" y="0"/>
                </a:lnTo>
                <a:lnTo>
                  <a:pt x="397" y="0"/>
                </a:lnTo>
                <a:lnTo>
                  <a:pt x="402" y="0"/>
                </a:lnTo>
                <a:close/>
                <a:moveTo>
                  <a:pt x="351" y="155"/>
                </a:moveTo>
                <a:lnTo>
                  <a:pt x="351" y="150"/>
                </a:lnTo>
                <a:lnTo>
                  <a:pt x="361" y="150"/>
                </a:lnTo>
                <a:lnTo>
                  <a:pt x="387" y="47"/>
                </a:lnTo>
                <a:lnTo>
                  <a:pt x="371" y="47"/>
                </a:lnTo>
                <a:lnTo>
                  <a:pt x="377" y="41"/>
                </a:lnTo>
                <a:lnTo>
                  <a:pt x="407" y="41"/>
                </a:lnTo>
                <a:lnTo>
                  <a:pt x="382" y="150"/>
                </a:lnTo>
                <a:lnTo>
                  <a:pt x="397" y="150"/>
                </a:lnTo>
                <a:lnTo>
                  <a:pt x="397" y="155"/>
                </a:lnTo>
                <a:lnTo>
                  <a:pt x="351" y="155"/>
                </a:lnTo>
                <a:close/>
                <a:moveTo>
                  <a:pt x="480" y="108"/>
                </a:moveTo>
                <a:lnTo>
                  <a:pt x="480" y="129"/>
                </a:lnTo>
                <a:lnTo>
                  <a:pt x="469" y="145"/>
                </a:lnTo>
                <a:lnTo>
                  <a:pt x="459" y="155"/>
                </a:lnTo>
                <a:lnTo>
                  <a:pt x="444" y="160"/>
                </a:lnTo>
                <a:lnTo>
                  <a:pt x="438" y="155"/>
                </a:lnTo>
                <a:lnTo>
                  <a:pt x="428" y="155"/>
                </a:lnTo>
                <a:lnTo>
                  <a:pt x="423" y="145"/>
                </a:lnTo>
                <a:lnTo>
                  <a:pt x="423" y="139"/>
                </a:lnTo>
                <a:lnTo>
                  <a:pt x="423" y="134"/>
                </a:lnTo>
                <a:lnTo>
                  <a:pt x="423" y="129"/>
                </a:lnTo>
                <a:lnTo>
                  <a:pt x="423" y="124"/>
                </a:lnTo>
                <a:lnTo>
                  <a:pt x="428" y="119"/>
                </a:lnTo>
                <a:lnTo>
                  <a:pt x="444" y="47"/>
                </a:lnTo>
                <a:lnTo>
                  <a:pt x="428" y="47"/>
                </a:lnTo>
                <a:lnTo>
                  <a:pt x="433" y="41"/>
                </a:lnTo>
                <a:lnTo>
                  <a:pt x="444" y="41"/>
                </a:lnTo>
                <a:lnTo>
                  <a:pt x="449" y="16"/>
                </a:lnTo>
                <a:lnTo>
                  <a:pt x="469" y="16"/>
                </a:lnTo>
                <a:lnTo>
                  <a:pt x="464" y="41"/>
                </a:lnTo>
                <a:lnTo>
                  <a:pt x="490" y="41"/>
                </a:lnTo>
                <a:lnTo>
                  <a:pt x="490" y="47"/>
                </a:lnTo>
                <a:lnTo>
                  <a:pt x="464" y="47"/>
                </a:lnTo>
                <a:lnTo>
                  <a:pt x="444" y="129"/>
                </a:lnTo>
                <a:lnTo>
                  <a:pt x="444" y="134"/>
                </a:lnTo>
                <a:lnTo>
                  <a:pt x="444" y="139"/>
                </a:lnTo>
                <a:lnTo>
                  <a:pt x="444" y="145"/>
                </a:lnTo>
                <a:lnTo>
                  <a:pt x="444" y="150"/>
                </a:lnTo>
                <a:lnTo>
                  <a:pt x="449" y="150"/>
                </a:lnTo>
                <a:lnTo>
                  <a:pt x="454" y="150"/>
                </a:lnTo>
                <a:lnTo>
                  <a:pt x="459" y="145"/>
                </a:lnTo>
                <a:lnTo>
                  <a:pt x="469" y="139"/>
                </a:lnTo>
                <a:lnTo>
                  <a:pt x="474" y="124"/>
                </a:lnTo>
                <a:lnTo>
                  <a:pt x="474" y="108"/>
                </a:lnTo>
                <a:lnTo>
                  <a:pt x="480" y="108"/>
                </a:lnTo>
                <a:close/>
                <a:moveTo>
                  <a:pt x="598" y="41"/>
                </a:moveTo>
                <a:lnTo>
                  <a:pt x="572" y="150"/>
                </a:lnTo>
                <a:lnTo>
                  <a:pt x="588" y="150"/>
                </a:lnTo>
                <a:lnTo>
                  <a:pt x="588" y="155"/>
                </a:lnTo>
                <a:lnTo>
                  <a:pt x="552" y="155"/>
                </a:lnTo>
                <a:lnTo>
                  <a:pt x="557" y="139"/>
                </a:lnTo>
                <a:lnTo>
                  <a:pt x="552" y="145"/>
                </a:lnTo>
                <a:lnTo>
                  <a:pt x="541" y="155"/>
                </a:lnTo>
                <a:lnTo>
                  <a:pt x="531" y="155"/>
                </a:lnTo>
                <a:lnTo>
                  <a:pt x="526" y="160"/>
                </a:lnTo>
                <a:lnTo>
                  <a:pt x="516" y="155"/>
                </a:lnTo>
                <a:lnTo>
                  <a:pt x="505" y="150"/>
                </a:lnTo>
                <a:lnTo>
                  <a:pt x="500" y="145"/>
                </a:lnTo>
                <a:lnTo>
                  <a:pt x="500" y="134"/>
                </a:lnTo>
                <a:lnTo>
                  <a:pt x="500" y="129"/>
                </a:lnTo>
                <a:lnTo>
                  <a:pt x="500" y="124"/>
                </a:lnTo>
                <a:lnTo>
                  <a:pt x="500" y="119"/>
                </a:lnTo>
                <a:lnTo>
                  <a:pt x="500" y="114"/>
                </a:lnTo>
                <a:lnTo>
                  <a:pt x="516" y="47"/>
                </a:lnTo>
                <a:lnTo>
                  <a:pt x="505" y="47"/>
                </a:lnTo>
                <a:lnTo>
                  <a:pt x="505" y="41"/>
                </a:lnTo>
                <a:lnTo>
                  <a:pt x="541" y="41"/>
                </a:lnTo>
                <a:lnTo>
                  <a:pt x="521" y="114"/>
                </a:lnTo>
                <a:lnTo>
                  <a:pt x="521" y="124"/>
                </a:lnTo>
                <a:lnTo>
                  <a:pt x="521" y="129"/>
                </a:lnTo>
                <a:lnTo>
                  <a:pt x="521" y="134"/>
                </a:lnTo>
                <a:lnTo>
                  <a:pt x="521" y="139"/>
                </a:lnTo>
                <a:lnTo>
                  <a:pt x="521" y="145"/>
                </a:lnTo>
                <a:lnTo>
                  <a:pt x="526" y="150"/>
                </a:lnTo>
                <a:lnTo>
                  <a:pt x="531" y="150"/>
                </a:lnTo>
                <a:lnTo>
                  <a:pt x="541" y="145"/>
                </a:lnTo>
                <a:lnTo>
                  <a:pt x="552" y="139"/>
                </a:lnTo>
                <a:lnTo>
                  <a:pt x="557" y="124"/>
                </a:lnTo>
                <a:lnTo>
                  <a:pt x="562" y="98"/>
                </a:lnTo>
                <a:lnTo>
                  <a:pt x="577" y="47"/>
                </a:lnTo>
                <a:lnTo>
                  <a:pt x="562" y="47"/>
                </a:lnTo>
                <a:lnTo>
                  <a:pt x="562" y="41"/>
                </a:lnTo>
                <a:lnTo>
                  <a:pt x="598" y="41"/>
                </a:lnTo>
                <a:close/>
                <a:moveTo>
                  <a:pt x="675" y="108"/>
                </a:moveTo>
                <a:lnTo>
                  <a:pt x="670" y="129"/>
                </a:lnTo>
                <a:lnTo>
                  <a:pt x="660" y="145"/>
                </a:lnTo>
                <a:lnTo>
                  <a:pt x="650" y="155"/>
                </a:lnTo>
                <a:lnTo>
                  <a:pt x="639" y="160"/>
                </a:lnTo>
                <a:lnTo>
                  <a:pt x="629" y="155"/>
                </a:lnTo>
                <a:lnTo>
                  <a:pt x="619" y="155"/>
                </a:lnTo>
                <a:lnTo>
                  <a:pt x="619" y="145"/>
                </a:lnTo>
                <a:lnTo>
                  <a:pt x="614" y="139"/>
                </a:lnTo>
                <a:lnTo>
                  <a:pt x="614" y="134"/>
                </a:lnTo>
                <a:lnTo>
                  <a:pt x="614" y="129"/>
                </a:lnTo>
                <a:lnTo>
                  <a:pt x="619" y="124"/>
                </a:lnTo>
                <a:lnTo>
                  <a:pt x="619" y="119"/>
                </a:lnTo>
                <a:lnTo>
                  <a:pt x="634" y="47"/>
                </a:lnTo>
                <a:lnTo>
                  <a:pt x="624" y="47"/>
                </a:lnTo>
                <a:lnTo>
                  <a:pt x="624" y="41"/>
                </a:lnTo>
                <a:lnTo>
                  <a:pt x="634" y="41"/>
                </a:lnTo>
                <a:lnTo>
                  <a:pt x="639" y="16"/>
                </a:lnTo>
                <a:lnTo>
                  <a:pt x="660" y="16"/>
                </a:lnTo>
                <a:lnTo>
                  <a:pt x="655" y="41"/>
                </a:lnTo>
                <a:lnTo>
                  <a:pt x="681" y="41"/>
                </a:lnTo>
                <a:lnTo>
                  <a:pt x="681" y="47"/>
                </a:lnTo>
                <a:lnTo>
                  <a:pt x="655" y="47"/>
                </a:lnTo>
                <a:lnTo>
                  <a:pt x="639" y="129"/>
                </a:lnTo>
                <a:lnTo>
                  <a:pt x="634" y="129"/>
                </a:lnTo>
                <a:lnTo>
                  <a:pt x="634" y="134"/>
                </a:lnTo>
                <a:lnTo>
                  <a:pt x="634" y="139"/>
                </a:lnTo>
                <a:lnTo>
                  <a:pt x="634" y="145"/>
                </a:lnTo>
                <a:lnTo>
                  <a:pt x="639" y="150"/>
                </a:lnTo>
                <a:lnTo>
                  <a:pt x="644" y="150"/>
                </a:lnTo>
                <a:lnTo>
                  <a:pt x="655" y="145"/>
                </a:lnTo>
                <a:lnTo>
                  <a:pt x="660" y="139"/>
                </a:lnTo>
                <a:lnTo>
                  <a:pt x="665" y="124"/>
                </a:lnTo>
                <a:lnTo>
                  <a:pt x="670" y="108"/>
                </a:lnTo>
                <a:lnTo>
                  <a:pt x="675" y="108"/>
                </a:lnTo>
                <a:close/>
                <a:moveTo>
                  <a:pt x="706" y="134"/>
                </a:moveTo>
                <a:lnTo>
                  <a:pt x="706" y="139"/>
                </a:lnTo>
                <a:lnTo>
                  <a:pt x="711" y="150"/>
                </a:lnTo>
                <a:lnTo>
                  <a:pt x="717" y="150"/>
                </a:lnTo>
                <a:lnTo>
                  <a:pt x="722" y="155"/>
                </a:lnTo>
                <a:lnTo>
                  <a:pt x="732" y="150"/>
                </a:lnTo>
                <a:lnTo>
                  <a:pt x="742" y="145"/>
                </a:lnTo>
                <a:lnTo>
                  <a:pt x="748" y="134"/>
                </a:lnTo>
                <a:lnTo>
                  <a:pt x="753" y="119"/>
                </a:lnTo>
                <a:lnTo>
                  <a:pt x="758" y="103"/>
                </a:lnTo>
                <a:lnTo>
                  <a:pt x="763" y="88"/>
                </a:lnTo>
                <a:lnTo>
                  <a:pt x="763" y="72"/>
                </a:lnTo>
                <a:lnTo>
                  <a:pt x="763" y="57"/>
                </a:lnTo>
                <a:lnTo>
                  <a:pt x="763" y="52"/>
                </a:lnTo>
                <a:lnTo>
                  <a:pt x="758" y="47"/>
                </a:lnTo>
                <a:lnTo>
                  <a:pt x="753" y="41"/>
                </a:lnTo>
                <a:lnTo>
                  <a:pt x="748" y="41"/>
                </a:lnTo>
                <a:lnTo>
                  <a:pt x="737" y="41"/>
                </a:lnTo>
                <a:lnTo>
                  <a:pt x="732" y="47"/>
                </a:lnTo>
                <a:lnTo>
                  <a:pt x="727" y="57"/>
                </a:lnTo>
                <a:lnTo>
                  <a:pt x="717" y="72"/>
                </a:lnTo>
                <a:lnTo>
                  <a:pt x="711" y="88"/>
                </a:lnTo>
                <a:lnTo>
                  <a:pt x="711" y="103"/>
                </a:lnTo>
                <a:lnTo>
                  <a:pt x="706" y="119"/>
                </a:lnTo>
                <a:lnTo>
                  <a:pt x="706" y="134"/>
                </a:lnTo>
                <a:close/>
                <a:moveTo>
                  <a:pt x="722" y="160"/>
                </a:moveTo>
                <a:lnTo>
                  <a:pt x="711" y="155"/>
                </a:lnTo>
                <a:lnTo>
                  <a:pt x="696" y="145"/>
                </a:lnTo>
                <a:lnTo>
                  <a:pt x="691" y="134"/>
                </a:lnTo>
                <a:lnTo>
                  <a:pt x="686" y="114"/>
                </a:lnTo>
                <a:lnTo>
                  <a:pt x="686" y="103"/>
                </a:lnTo>
                <a:lnTo>
                  <a:pt x="691" y="93"/>
                </a:lnTo>
                <a:lnTo>
                  <a:pt x="691" y="83"/>
                </a:lnTo>
                <a:lnTo>
                  <a:pt x="696" y="72"/>
                </a:lnTo>
                <a:lnTo>
                  <a:pt x="706" y="57"/>
                </a:lnTo>
                <a:lnTo>
                  <a:pt x="717" y="47"/>
                </a:lnTo>
                <a:lnTo>
                  <a:pt x="732" y="41"/>
                </a:lnTo>
                <a:lnTo>
                  <a:pt x="748" y="36"/>
                </a:lnTo>
                <a:lnTo>
                  <a:pt x="763" y="41"/>
                </a:lnTo>
                <a:lnTo>
                  <a:pt x="773" y="47"/>
                </a:lnTo>
                <a:lnTo>
                  <a:pt x="784" y="62"/>
                </a:lnTo>
                <a:lnTo>
                  <a:pt x="784" y="78"/>
                </a:lnTo>
                <a:lnTo>
                  <a:pt x="784" y="88"/>
                </a:lnTo>
                <a:lnTo>
                  <a:pt x="778" y="98"/>
                </a:lnTo>
                <a:lnTo>
                  <a:pt x="778" y="114"/>
                </a:lnTo>
                <a:lnTo>
                  <a:pt x="773" y="124"/>
                </a:lnTo>
                <a:lnTo>
                  <a:pt x="763" y="139"/>
                </a:lnTo>
                <a:lnTo>
                  <a:pt x="753" y="150"/>
                </a:lnTo>
                <a:lnTo>
                  <a:pt x="737" y="155"/>
                </a:lnTo>
                <a:lnTo>
                  <a:pt x="722" y="160"/>
                </a:lnTo>
                <a:close/>
                <a:moveTo>
                  <a:pt x="840" y="155"/>
                </a:moveTo>
                <a:lnTo>
                  <a:pt x="845" y="150"/>
                </a:lnTo>
                <a:lnTo>
                  <a:pt x="856" y="150"/>
                </a:lnTo>
                <a:lnTo>
                  <a:pt x="887" y="5"/>
                </a:lnTo>
                <a:lnTo>
                  <a:pt x="876" y="5"/>
                </a:lnTo>
                <a:lnTo>
                  <a:pt x="876" y="0"/>
                </a:lnTo>
                <a:lnTo>
                  <a:pt x="985" y="0"/>
                </a:lnTo>
                <a:lnTo>
                  <a:pt x="974" y="47"/>
                </a:lnTo>
                <a:lnTo>
                  <a:pt x="969" y="47"/>
                </a:lnTo>
                <a:lnTo>
                  <a:pt x="969" y="31"/>
                </a:lnTo>
                <a:lnTo>
                  <a:pt x="969" y="21"/>
                </a:lnTo>
                <a:lnTo>
                  <a:pt x="964" y="16"/>
                </a:lnTo>
                <a:lnTo>
                  <a:pt x="964" y="11"/>
                </a:lnTo>
                <a:lnTo>
                  <a:pt x="964" y="5"/>
                </a:lnTo>
                <a:lnTo>
                  <a:pt x="959" y="5"/>
                </a:lnTo>
                <a:lnTo>
                  <a:pt x="948" y="5"/>
                </a:lnTo>
                <a:lnTo>
                  <a:pt x="912" y="5"/>
                </a:lnTo>
                <a:lnTo>
                  <a:pt x="897" y="72"/>
                </a:lnTo>
                <a:lnTo>
                  <a:pt x="912" y="72"/>
                </a:lnTo>
                <a:lnTo>
                  <a:pt x="918" y="67"/>
                </a:lnTo>
                <a:lnTo>
                  <a:pt x="928" y="67"/>
                </a:lnTo>
                <a:lnTo>
                  <a:pt x="933" y="57"/>
                </a:lnTo>
                <a:lnTo>
                  <a:pt x="938" y="41"/>
                </a:lnTo>
                <a:lnTo>
                  <a:pt x="943" y="41"/>
                </a:lnTo>
                <a:lnTo>
                  <a:pt x="928" y="108"/>
                </a:lnTo>
                <a:lnTo>
                  <a:pt x="923" y="108"/>
                </a:lnTo>
                <a:lnTo>
                  <a:pt x="923" y="103"/>
                </a:lnTo>
                <a:lnTo>
                  <a:pt x="923" y="98"/>
                </a:lnTo>
                <a:lnTo>
                  <a:pt x="923" y="93"/>
                </a:lnTo>
                <a:lnTo>
                  <a:pt x="923" y="83"/>
                </a:lnTo>
                <a:lnTo>
                  <a:pt x="923" y="78"/>
                </a:lnTo>
                <a:lnTo>
                  <a:pt x="918" y="78"/>
                </a:lnTo>
                <a:lnTo>
                  <a:pt x="907" y="78"/>
                </a:lnTo>
                <a:lnTo>
                  <a:pt x="897" y="78"/>
                </a:lnTo>
                <a:lnTo>
                  <a:pt x="881" y="150"/>
                </a:lnTo>
                <a:lnTo>
                  <a:pt x="918" y="150"/>
                </a:lnTo>
                <a:lnTo>
                  <a:pt x="928" y="150"/>
                </a:lnTo>
                <a:lnTo>
                  <a:pt x="933" y="145"/>
                </a:lnTo>
                <a:lnTo>
                  <a:pt x="938" y="139"/>
                </a:lnTo>
                <a:lnTo>
                  <a:pt x="943" y="134"/>
                </a:lnTo>
                <a:lnTo>
                  <a:pt x="948" y="124"/>
                </a:lnTo>
                <a:lnTo>
                  <a:pt x="954" y="119"/>
                </a:lnTo>
                <a:lnTo>
                  <a:pt x="954" y="108"/>
                </a:lnTo>
                <a:lnTo>
                  <a:pt x="959" y="98"/>
                </a:lnTo>
                <a:lnTo>
                  <a:pt x="964" y="98"/>
                </a:lnTo>
                <a:lnTo>
                  <a:pt x="954" y="155"/>
                </a:lnTo>
                <a:lnTo>
                  <a:pt x="840" y="155"/>
                </a:lnTo>
                <a:close/>
                <a:moveTo>
                  <a:pt x="974" y="155"/>
                </a:moveTo>
                <a:lnTo>
                  <a:pt x="974" y="150"/>
                </a:lnTo>
                <a:lnTo>
                  <a:pt x="985" y="150"/>
                </a:lnTo>
                <a:lnTo>
                  <a:pt x="1015" y="5"/>
                </a:lnTo>
                <a:lnTo>
                  <a:pt x="1005" y="5"/>
                </a:lnTo>
                <a:lnTo>
                  <a:pt x="1005" y="0"/>
                </a:lnTo>
                <a:lnTo>
                  <a:pt x="1041" y="0"/>
                </a:lnTo>
                <a:lnTo>
                  <a:pt x="1005" y="150"/>
                </a:lnTo>
                <a:lnTo>
                  <a:pt x="1021" y="150"/>
                </a:lnTo>
                <a:lnTo>
                  <a:pt x="1015" y="155"/>
                </a:lnTo>
                <a:lnTo>
                  <a:pt x="974" y="155"/>
                </a:lnTo>
                <a:close/>
                <a:moveTo>
                  <a:pt x="1072" y="83"/>
                </a:moveTo>
                <a:lnTo>
                  <a:pt x="1113" y="83"/>
                </a:lnTo>
                <a:lnTo>
                  <a:pt x="1113" y="78"/>
                </a:lnTo>
                <a:lnTo>
                  <a:pt x="1118" y="67"/>
                </a:lnTo>
                <a:lnTo>
                  <a:pt x="1118" y="62"/>
                </a:lnTo>
                <a:lnTo>
                  <a:pt x="1118" y="57"/>
                </a:lnTo>
                <a:lnTo>
                  <a:pt x="1118" y="52"/>
                </a:lnTo>
                <a:lnTo>
                  <a:pt x="1113" y="47"/>
                </a:lnTo>
                <a:lnTo>
                  <a:pt x="1108" y="41"/>
                </a:lnTo>
                <a:lnTo>
                  <a:pt x="1103" y="41"/>
                </a:lnTo>
                <a:lnTo>
                  <a:pt x="1093" y="47"/>
                </a:lnTo>
                <a:lnTo>
                  <a:pt x="1082" y="52"/>
                </a:lnTo>
                <a:lnTo>
                  <a:pt x="1077" y="67"/>
                </a:lnTo>
                <a:lnTo>
                  <a:pt x="1072" y="83"/>
                </a:lnTo>
                <a:close/>
                <a:moveTo>
                  <a:pt x="1129" y="114"/>
                </a:moveTo>
                <a:lnTo>
                  <a:pt x="1118" y="129"/>
                </a:lnTo>
                <a:lnTo>
                  <a:pt x="1108" y="145"/>
                </a:lnTo>
                <a:lnTo>
                  <a:pt x="1098" y="155"/>
                </a:lnTo>
                <a:lnTo>
                  <a:pt x="1077" y="160"/>
                </a:lnTo>
                <a:lnTo>
                  <a:pt x="1062" y="155"/>
                </a:lnTo>
                <a:lnTo>
                  <a:pt x="1051" y="145"/>
                </a:lnTo>
                <a:lnTo>
                  <a:pt x="1046" y="129"/>
                </a:lnTo>
                <a:lnTo>
                  <a:pt x="1041" y="114"/>
                </a:lnTo>
                <a:lnTo>
                  <a:pt x="1041" y="103"/>
                </a:lnTo>
                <a:lnTo>
                  <a:pt x="1046" y="93"/>
                </a:lnTo>
                <a:lnTo>
                  <a:pt x="1046" y="78"/>
                </a:lnTo>
                <a:lnTo>
                  <a:pt x="1051" y="67"/>
                </a:lnTo>
                <a:lnTo>
                  <a:pt x="1062" y="57"/>
                </a:lnTo>
                <a:lnTo>
                  <a:pt x="1077" y="47"/>
                </a:lnTo>
                <a:lnTo>
                  <a:pt x="1088" y="41"/>
                </a:lnTo>
                <a:lnTo>
                  <a:pt x="1103" y="36"/>
                </a:lnTo>
                <a:lnTo>
                  <a:pt x="1113" y="41"/>
                </a:lnTo>
                <a:lnTo>
                  <a:pt x="1129" y="47"/>
                </a:lnTo>
                <a:lnTo>
                  <a:pt x="1134" y="57"/>
                </a:lnTo>
                <a:lnTo>
                  <a:pt x="1134" y="72"/>
                </a:lnTo>
                <a:lnTo>
                  <a:pt x="1134" y="78"/>
                </a:lnTo>
                <a:lnTo>
                  <a:pt x="1134" y="83"/>
                </a:lnTo>
                <a:lnTo>
                  <a:pt x="1134" y="88"/>
                </a:lnTo>
                <a:lnTo>
                  <a:pt x="1067" y="88"/>
                </a:lnTo>
                <a:lnTo>
                  <a:pt x="1067" y="98"/>
                </a:lnTo>
                <a:lnTo>
                  <a:pt x="1062" y="108"/>
                </a:lnTo>
                <a:lnTo>
                  <a:pt x="1062" y="114"/>
                </a:lnTo>
                <a:lnTo>
                  <a:pt x="1062" y="124"/>
                </a:lnTo>
                <a:lnTo>
                  <a:pt x="1062" y="134"/>
                </a:lnTo>
                <a:lnTo>
                  <a:pt x="1067" y="145"/>
                </a:lnTo>
                <a:lnTo>
                  <a:pt x="1072" y="150"/>
                </a:lnTo>
                <a:lnTo>
                  <a:pt x="1082" y="150"/>
                </a:lnTo>
                <a:lnTo>
                  <a:pt x="1098" y="150"/>
                </a:lnTo>
                <a:lnTo>
                  <a:pt x="1108" y="139"/>
                </a:lnTo>
                <a:lnTo>
                  <a:pt x="1118" y="129"/>
                </a:lnTo>
                <a:lnTo>
                  <a:pt x="1124" y="114"/>
                </a:lnTo>
                <a:lnTo>
                  <a:pt x="1129" y="114"/>
                </a:lnTo>
                <a:close/>
                <a:moveTo>
                  <a:pt x="1227" y="114"/>
                </a:moveTo>
                <a:lnTo>
                  <a:pt x="1222" y="129"/>
                </a:lnTo>
                <a:lnTo>
                  <a:pt x="1211" y="145"/>
                </a:lnTo>
                <a:lnTo>
                  <a:pt x="1196" y="155"/>
                </a:lnTo>
                <a:lnTo>
                  <a:pt x="1180" y="160"/>
                </a:lnTo>
                <a:lnTo>
                  <a:pt x="1165" y="155"/>
                </a:lnTo>
                <a:lnTo>
                  <a:pt x="1155" y="145"/>
                </a:lnTo>
                <a:lnTo>
                  <a:pt x="1149" y="134"/>
                </a:lnTo>
                <a:lnTo>
                  <a:pt x="1144" y="114"/>
                </a:lnTo>
                <a:lnTo>
                  <a:pt x="1144" y="103"/>
                </a:lnTo>
                <a:lnTo>
                  <a:pt x="1149" y="88"/>
                </a:lnTo>
                <a:lnTo>
                  <a:pt x="1155" y="78"/>
                </a:lnTo>
                <a:lnTo>
                  <a:pt x="1160" y="67"/>
                </a:lnTo>
                <a:lnTo>
                  <a:pt x="1170" y="52"/>
                </a:lnTo>
                <a:lnTo>
                  <a:pt x="1180" y="47"/>
                </a:lnTo>
                <a:lnTo>
                  <a:pt x="1196" y="36"/>
                </a:lnTo>
                <a:lnTo>
                  <a:pt x="1211" y="36"/>
                </a:lnTo>
                <a:lnTo>
                  <a:pt x="1216" y="36"/>
                </a:lnTo>
                <a:lnTo>
                  <a:pt x="1222" y="41"/>
                </a:lnTo>
                <a:lnTo>
                  <a:pt x="1232" y="41"/>
                </a:lnTo>
                <a:lnTo>
                  <a:pt x="1237" y="47"/>
                </a:lnTo>
                <a:lnTo>
                  <a:pt x="1232" y="83"/>
                </a:lnTo>
                <a:lnTo>
                  <a:pt x="1222" y="83"/>
                </a:lnTo>
                <a:lnTo>
                  <a:pt x="1222" y="78"/>
                </a:lnTo>
                <a:lnTo>
                  <a:pt x="1222" y="72"/>
                </a:lnTo>
                <a:lnTo>
                  <a:pt x="1222" y="57"/>
                </a:lnTo>
                <a:lnTo>
                  <a:pt x="1216" y="52"/>
                </a:lnTo>
                <a:lnTo>
                  <a:pt x="1216" y="41"/>
                </a:lnTo>
                <a:lnTo>
                  <a:pt x="1211" y="41"/>
                </a:lnTo>
                <a:lnTo>
                  <a:pt x="1201" y="41"/>
                </a:lnTo>
                <a:lnTo>
                  <a:pt x="1196" y="47"/>
                </a:lnTo>
                <a:lnTo>
                  <a:pt x="1191" y="52"/>
                </a:lnTo>
                <a:lnTo>
                  <a:pt x="1185" y="62"/>
                </a:lnTo>
                <a:lnTo>
                  <a:pt x="1175" y="78"/>
                </a:lnTo>
                <a:lnTo>
                  <a:pt x="1170" y="93"/>
                </a:lnTo>
                <a:lnTo>
                  <a:pt x="1165" y="108"/>
                </a:lnTo>
                <a:lnTo>
                  <a:pt x="1165" y="124"/>
                </a:lnTo>
                <a:lnTo>
                  <a:pt x="1165" y="134"/>
                </a:lnTo>
                <a:lnTo>
                  <a:pt x="1170" y="145"/>
                </a:lnTo>
                <a:lnTo>
                  <a:pt x="1175" y="150"/>
                </a:lnTo>
                <a:lnTo>
                  <a:pt x="1185" y="150"/>
                </a:lnTo>
                <a:lnTo>
                  <a:pt x="1201" y="150"/>
                </a:lnTo>
                <a:lnTo>
                  <a:pt x="1211" y="139"/>
                </a:lnTo>
                <a:lnTo>
                  <a:pt x="1216" y="129"/>
                </a:lnTo>
                <a:lnTo>
                  <a:pt x="1222" y="114"/>
                </a:lnTo>
                <a:lnTo>
                  <a:pt x="1227" y="114"/>
                </a:lnTo>
                <a:close/>
                <a:moveTo>
                  <a:pt x="1309" y="108"/>
                </a:moveTo>
                <a:lnTo>
                  <a:pt x="1304" y="129"/>
                </a:lnTo>
                <a:lnTo>
                  <a:pt x="1294" y="145"/>
                </a:lnTo>
                <a:lnTo>
                  <a:pt x="1283" y="155"/>
                </a:lnTo>
                <a:lnTo>
                  <a:pt x="1268" y="160"/>
                </a:lnTo>
                <a:lnTo>
                  <a:pt x="1263" y="155"/>
                </a:lnTo>
                <a:lnTo>
                  <a:pt x="1252" y="155"/>
                </a:lnTo>
                <a:lnTo>
                  <a:pt x="1252" y="145"/>
                </a:lnTo>
                <a:lnTo>
                  <a:pt x="1247" y="139"/>
                </a:lnTo>
                <a:lnTo>
                  <a:pt x="1247" y="134"/>
                </a:lnTo>
                <a:lnTo>
                  <a:pt x="1247" y="129"/>
                </a:lnTo>
                <a:lnTo>
                  <a:pt x="1252" y="124"/>
                </a:lnTo>
                <a:lnTo>
                  <a:pt x="1252" y="119"/>
                </a:lnTo>
                <a:lnTo>
                  <a:pt x="1268" y="47"/>
                </a:lnTo>
                <a:lnTo>
                  <a:pt x="1258" y="47"/>
                </a:lnTo>
                <a:lnTo>
                  <a:pt x="1258" y="41"/>
                </a:lnTo>
                <a:lnTo>
                  <a:pt x="1268" y="41"/>
                </a:lnTo>
                <a:lnTo>
                  <a:pt x="1273" y="16"/>
                </a:lnTo>
                <a:lnTo>
                  <a:pt x="1294" y="16"/>
                </a:lnTo>
                <a:lnTo>
                  <a:pt x="1288" y="41"/>
                </a:lnTo>
                <a:lnTo>
                  <a:pt x="1314" y="41"/>
                </a:lnTo>
                <a:lnTo>
                  <a:pt x="1314" y="47"/>
                </a:lnTo>
                <a:lnTo>
                  <a:pt x="1288" y="47"/>
                </a:lnTo>
                <a:lnTo>
                  <a:pt x="1268" y="129"/>
                </a:lnTo>
                <a:lnTo>
                  <a:pt x="1268" y="134"/>
                </a:lnTo>
                <a:lnTo>
                  <a:pt x="1268" y="139"/>
                </a:lnTo>
                <a:lnTo>
                  <a:pt x="1268" y="145"/>
                </a:lnTo>
                <a:lnTo>
                  <a:pt x="1273" y="150"/>
                </a:lnTo>
                <a:lnTo>
                  <a:pt x="1278" y="150"/>
                </a:lnTo>
                <a:lnTo>
                  <a:pt x="1283" y="145"/>
                </a:lnTo>
                <a:lnTo>
                  <a:pt x="1294" y="139"/>
                </a:lnTo>
                <a:lnTo>
                  <a:pt x="1299" y="124"/>
                </a:lnTo>
                <a:lnTo>
                  <a:pt x="1304" y="108"/>
                </a:lnTo>
                <a:lnTo>
                  <a:pt x="1309" y="108"/>
                </a:lnTo>
                <a:close/>
                <a:moveTo>
                  <a:pt x="1340" y="134"/>
                </a:moveTo>
                <a:lnTo>
                  <a:pt x="1340" y="139"/>
                </a:lnTo>
                <a:lnTo>
                  <a:pt x="1345" y="150"/>
                </a:lnTo>
                <a:lnTo>
                  <a:pt x="1350" y="150"/>
                </a:lnTo>
                <a:lnTo>
                  <a:pt x="1355" y="155"/>
                </a:lnTo>
                <a:lnTo>
                  <a:pt x="1366" y="150"/>
                </a:lnTo>
                <a:lnTo>
                  <a:pt x="1371" y="145"/>
                </a:lnTo>
                <a:lnTo>
                  <a:pt x="1381" y="134"/>
                </a:lnTo>
                <a:lnTo>
                  <a:pt x="1386" y="119"/>
                </a:lnTo>
                <a:lnTo>
                  <a:pt x="1392" y="103"/>
                </a:lnTo>
                <a:lnTo>
                  <a:pt x="1397" y="88"/>
                </a:lnTo>
                <a:lnTo>
                  <a:pt x="1397" y="72"/>
                </a:lnTo>
                <a:lnTo>
                  <a:pt x="1397" y="57"/>
                </a:lnTo>
                <a:lnTo>
                  <a:pt x="1397" y="52"/>
                </a:lnTo>
                <a:lnTo>
                  <a:pt x="1392" y="47"/>
                </a:lnTo>
                <a:lnTo>
                  <a:pt x="1386" y="41"/>
                </a:lnTo>
                <a:lnTo>
                  <a:pt x="1381" y="41"/>
                </a:lnTo>
                <a:lnTo>
                  <a:pt x="1371" y="41"/>
                </a:lnTo>
                <a:lnTo>
                  <a:pt x="1366" y="47"/>
                </a:lnTo>
                <a:lnTo>
                  <a:pt x="1355" y="57"/>
                </a:lnTo>
                <a:lnTo>
                  <a:pt x="1350" y="72"/>
                </a:lnTo>
                <a:lnTo>
                  <a:pt x="1345" y="88"/>
                </a:lnTo>
                <a:lnTo>
                  <a:pt x="1345" y="103"/>
                </a:lnTo>
                <a:lnTo>
                  <a:pt x="1340" y="119"/>
                </a:lnTo>
                <a:lnTo>
                  <a:pt x="1340" y="134"/>
                </a:lnTo>
                <a:close/>
                <a:moveTo>
                  <a:pt x="1355" y="160"/>
                </a:moveTo>
                <a:lnTo>
                  <a:pt x="1340" y="155"/>
                </a:lnTo>
                <a:lnTo>
                  <a:pt x="1330" y="145"/>
                </a:lnTo>
                <a:lnTo>
                  <a:pt x="1325" y="134"/>
                </a:lnTo>
                <a:lnTo>
                  <a:pt x="1319" y="114"/>
                </a:lnTo>
                <a:lnTo>
                  <a:pt x="1319" y="103"/>
                </a:lnTo>
                <a:lnTo>
                  <a:pt x="1325" y="93"/>
                </a:lnTo>
                <a:lnTo>
                  <a:pt x="1325" y="83"/>
                </a:lnTo>
                <a:lnTo>
                  <a:pt x="1330" y="72"/>
                </a:lnTo>
                <a:lnTo>
                  <a:pt x="1340" y="57"/>
                </a:lnTo>
                <a:lnTo>
                  <a:pt x="1350" y="47"/>
                </a:lnTo>
                <a:lnTo>
                  <a:pt x="1366" y="41"/>
                </a:lnTo>
                <a:lnTo>
                  <a:pt x="1381" y="36"/>
                </a:lnTo>
                <a:lnTo>
                  <a:pt x="1397" y="41"/>
                </a:lnTo>
                <a:lnTo>
                  <a:pt x="1407" y="47"/>
                </a:lnTo>
                <a:lnTo>
                  <a:pt x="1412" y="62"/>
                </a:lnTo>
                <a:lnTo>
                  <a:pt x="1417" y="78"/>
                </a:lnTo>
                <a:lnTo>
                  <a:pt x="1417" y="88"/>
                </a:lnTo>
                <a:lnTo>
                  <a:pt x="1412" y="98"/>
                </a:lnTo>
                <a:lnTo>
                  <a:pt x="1412" y="114"/>
                </a:lnTo>
                <a:lnTo>
                  <a:pt x="1407" y="124"/>
                </a:lnTo>
                <a:lnTo>
                  <a:pt x="1397" y="139"/>
                </a:lnTo>
                <a:lnTo>
                  <a:pt x="1386" y="150"/>
                </a:lnTo>
                <a:lnTo>
                  <a:pt x="1371" y="155"/>
                </a:lnTo>
                <a:lnTo>
                  <a:pt x="1355" y="160"/>
                </a:lnTo>
                <a:close/>
                <a:moveTo>
                  <a:pt x="1417" y="155"/>
                </a:moveTo>
                <a:lnTo>
                  <a:pt x="1417" y="150"/>
                </a:lnTo>
                <a:lnTo>
                  <a:pt x="1433" y="150"/>
                </a:lnTo>
                <a:lnTo>
                  <a:pt x="1453" y="47"/>
                </a:lnTo>
                <a:lnTo>
                  <a:pt x="1443" y="47"/>
                </a:lnTo>
                <a:lnTo>
                  <a:pt x="1443" y="41"/>
                </a:lnTo>
                <a:lnTo>
                  <a:pt x="1474" y="41"/>
                </a:lnTo>
                <a:lnTo>
                  <a:pt x="1469" y="62"/>
                </a:lnTo>
                <a:lnTo>
                  <a:pt x="1479" y="52"/>
                </a:lnTo>
                <a:lnTo>
                  <a:pt x="1484" y="41"/>
                </a:lnTo>
                <a:lnTo>
                  <a:pt x="1495" y="36"/>
                </a:lnTo>
                <a:lnTo>
                  <a:pt x="1505" y="36"/>
                </a:lnTo>
                <a:lnTo>
                  <a:pt x="1510" y="36"/>
                </a:lnTo>
                <a:lnTo>
                  <a:pt x="1515" y="41"/>
                </a:lnTo>
                <a:lnTo>
                  <a:pt x="1510" y="83"/>
                </a:lnTo>
                <a:lnTo>
                  <a:pt x="1500" y="83"/>
                </a:lnTo>
                <a:lnTo>
                  <a:pt x="1500" y="78"/>
                </a:lnTo>
                <a:lnTo>
                  <a:pt x="1500" y="67"/>
                </a:lnTo>
                <a:lnTo>
                  <a:pt x="1500" y="52"/>
                </a:lnTo>
                <a:lnTo>
                  <a:pt x="1495" y="47"/>
                </a:lnTo>
                <a:lnTo>
                  <a:pt x="1484" y="47"/>
                </a:lnTo>
                <a:lnTo>
                  <a:pt x="1479" y="57"/>
                </a:lnTo>
                <a:lnTo>
                  <a:pt x="1469" y="67"/>
                </a:lnTo>
                <a:lnTo>
                  <a:pt x="1464" y="83"/>
                </a:lnTo>
                <a:lnTo>
                  <a:pt x="1453" y="150"/>
                </a:lnTo>
                <a:lnTo>
                  <a:pt x="1469" y="150"/>
                </a:lnTo>
                <a:lnTo>
                  <a:pt x="1464" y="155"/>
                </a:lnTo>
                <a:lnTo>
                  <a:pt x="1417" y="155"/>
                </a:lnTo>
                <a:close/>
                <a:moveTo>
                  <a:pt x="1587" y="88"/>
                </a:moveTo>
                <a:lnTo>
                  <a:pt x="1582" y="93"/>
                </a:lnTo>
                <a:lnTo>
                  <a:pt x="1567" y="98"/>
                </a:lnTo>
                <a:lnTo>
                  <a:pt x="1556" y="103"/>
                </a:lnTo>
                <a:lnTo>
                  <a:pt x="1551" y="103"/>
                </a:lnTo>
                <a:lnTo>
                  <a:pt x="1541" y="108"/>
                </a:lnTo>
                <a:lnTo>
                  <a:pt x="1536" y="119"/>
                </a:lnTo>
                <a:lnTo>
                  <a:pt x="1536" y="124"/>
                </a:lnTo>
                <a:lnTo>
                  <a:pt x="1536" y="134"/>
                </a:lnTo>
                <a:lnTo>
                  <a:pt x="1536" y="139"/>
                </a:lnTo>
                <a:lnTo>
                  <a:pt x="1536" y="145"/>
                </a:lnTo>
                <a:lnTo>
                  <a:pt x="1541" y="150"/>
                </a:lnTo>
                <a:lnTo>
                  <a:pt x="1551" y="150"/>
                </a:lnTo>
                <a:lnTo>
                  <a:pt x="1562" y="150"/>
                </a:lnTo>
                <a:lnTo>
                  <a:pt x="1567" y="139"/>
                </a:lnTo>
                <a:lnTo>
                  <a:pt x="1577" y="129"/>
                </a:lnTo>
                <a:lnTo>
                  <a:pt x="1582" y="119"/>
                </a:lnTo>
                <a:lnTo>
                  <a:pt x="1587" y="88"/>
                </a:lnTo>
                <a:close/>
                <a:moveTo>
                  <a:pt x="1531" y="78"/>
                </a:moveTo>
                <a:lnTo>
                  <a:pt x="1541" y="47"/>
                </a:lnTo>
                <a:lnTo>
                  <a:pt x="1551" y="41"/>
                </a:lnTo>
                <a:lnTo>
                  <a:pt x="1556" y="41"/>
                </a:lnTo>
                <a:lnTo>
                  <a:pt x="1567" y="36"/>
                </a:lnTo>
                <a:lnTo>
                  <a:pt x="1577" y="36"/>
                </a:lnTo>
                <a:lnTo>
                  <a:pt x="1592" y="41"/>
                </a:lnTo>
                <a:lnTo>
                  <a:pt x="1603" y="47"/>
                </a:lnTo>
                <a:lnTo>
                  <a:pt x="1608" y="52"/>
                </a:lnTo>
                <a:lnTo>
                  <a:pt x="1613" y="67"/>
                </a:lnTo>
                <a:lnTo>
                  <a:pt x="1613" y="72"/>
                </a:lnTo>
                <a:lnTo>
                  <a:pt x="1613" y="78"/>
                </a:lnTo>
                <a:lnTo>
                  <a:pt x="1598" y="150"/>
                </a:lnTo>
                <a:lnTo>
                  <a:pt x="1608" y="150"/>
                </a:lnTo>
                <a:lnTo>
                  <a:pt x="1608" y="155"/>
                </a:lnTo>
                <a:lnTo>
                  <a:pt x="1572" y="155"/>
                </a:lnTo>
                <a:lnTo>
                  <a:pt x="1577" y="134"/>
                </a:lnTo>
                <a:lnTo>
                  <a:pt x="1572" y="145"/>
                </a:lnTo>
                <a:lnTo>
                  <a:pt x="1567" y="150"/>
                </a:lnTo>
                <a:lnTo>
                  <a:pt x="1556" y="155"/>
                </a:lnTo>
                <a:lnTo>
                  <a:pt x="1541" y="160"/>
                </a:lnTo>
                <a:lnTo>
                  <a:pt x="1531" y="155"/>
                </a:lnTo>
                <a:lnTo>
                  <a:pt x="1520" y="150"/>
                </a:lnTo>
                <a:lnTo>
                  <a:pt x="1515" y="139"/>
                </a:lnTo>
                <a:lnTo>
                  <a:pt x="1510" y="129"/>
                </a:lnTo>
                <a:lnTo>
                  <a:pt x="1515" y="119"/>
                </a:lnTo>
                <a:lnTo>
                  <a:pt x="1520" y="108"/>
                </a:lnTo>
                <a:lnTo>
                  <a:pt x="1531" y="98"/>
                </a:lnTo>
                <a:lnTo>
                  <a:pt x="1551" y="93"/>
                </a:lnTo>
                <a:lnTo>
                  <a:pt x="1562" y="93"/>
                </a:lnTo>
                <a:lnTo>
                  <a:pt x="1577" y="88"/>
                </a:lnTo>
                <a:lnTo>
                  <a:pt x="1587" y="83"/>
                </a:lnTo>
                <a:lnTo>
                  <a:pt x="1592" y="67"/>
                </a:lnTo>
                <a:lnTo>
                  <a:pt x="1592" y="62"/>
                </a:lnTo>
                <a:lnTo>
                  <a:pt x="1592" y="57"/>
                </a:lnTo>
                <a:lnTo>
                  <a:pt x="1592" y="52"/>
                </a:lnTo>
                <a:lnTo>
                  <a:pt x="1587" y="47"/>
                </a:lnTo>
                <a:lnTo>
                  <a:pt x="1582" y="41"/>
                </a:lnTo>
                <a:lnTo>
                  <a:pt x="1577" y="41"/>
                </a:lnTo>
                <a:lnTo>
                  <a:pt x="1572" y="41"/>
                </a:lnTo>
                <a:lnTo>
                  <a:pt x="1567" y="41"/>
                </a:lnTo>
                <a:lnTo>
                  <a:pt x="1562" y="47"/>
                </a:lnTo>
                <a:lnTo>
                  <a:pt x="1556" y="52"/>
                </a:lnTo>
                <a:lnTo>
                  <a:pt x="1551" y="57"/>
                </a:lnTo>
                <a:lnTo>
                  <a:pt x="1546" y="67"/>
                </a:lnTo>
                <a:lnTo>
                  <a:pt x="1541" y="78"/>
                </a:lnTo>
                <a:lnTo>
                  <a:pt x="1531" y="78"/>
                </a:lnTo>
                <a:close/>
                <a:moveTo>
                  <a:pt x="1618" y="155"/>
                </a:moveTo>
                <a:lnTo>
                  <a:pt x="1618" y="150"/>
                </a:lnTo>
                <a:lnTo>
                  <a:pt x="1629" y="150"/>
                </a:lnTo>
                <a:lnTo>
                  <a:pt x="1659" y="5"/>
                </a:lnTo>
                <a:lnTo>
                  <a:pt x="1649" y="5"/>
                </a:lnTo>
                <a:lnTo>
                  <a:pt x="1649" y="0"/>
                </a:lnTo>
                <a:lnTo>
                  <a:pt x="1685" y="0"/>
                </a:lnTo>
                <a:lnTo>
                  <a:pt x="1649" y="150"/>
                </a:lnTo>
                <a:lnTo>
                  <a:pt x="1665" y="150"/>
                </a:lnTo>
                <a:lnTo>
                  <a:pt x="1659" y="155"/>
                </a:lnTo>
                <a:lnTo>
                  <a:pt x="1618" y="155"/>
                </a:lnTo>
                <a:close/>
                <a:moveTo>
                  <a:pt x="1768" y="124"/>
                </a:moveTo>
                <a:lnTo>
                  <a:pt x="1768" y="139"/>
                </a:lnTo>
                <a:lnTo>
                  <a:pt x="1773" y="145"/>
                </a:lnTo>
                <a:lnTo>
                  <a:pt x="1778" y="150"/>
                </a:lnTo>
                <a:lnTo>
                  <a:pt x="1783" y="150"/>
                </a:lnTo>
                <a:lnTo>
                  <a:pt x="1788" y="150"/>
                </a:lnTo>
                <a:lnTo>
                  <a:pt x="1799" y="145"/>
                </a:lnTo>
                <a:lnTo>
                  <a:pt x="1804" y="139"/>
                </a:lnTo>
                <a:lnTo>
                  <a:pt x="1809" y="129"/>
                </a:lnTo>
                <a:lnTo>
                  <a:pt x="1814" y="114"/>
                </a:lnTo>
                <a:lnTo>
                  <a:pt x="1819" y="93"/>
                </a:lnTo>
                <a:lnTo>
                  <a:pt x="1819" y="78"/>
                </a:lnTo>
                <a:lnTo>
                  <a:pt x="1819" y="67"/>
                </a:lnTo>
                <a:lnTo>
                  <a:pt x="1819" y="57"/>
                </a:lnTo>
                <a:lnTo>
                  <a:pt x="1814" y="52"/>
                </a:lnTo>
                <a:lnTo>
                  <a:pt x="1809" y="47"/>
                </a:lnTo>
                <a:lnTo>
                  <a:pt x="1804" y="47"/>
                </a:lnTo>
                <a:lnTo>
                  <a:pt x="1799" y="47"/>
                </a:lnTo>
                <a:lnTo>
                  <a:pt x="1793" y="47"/>
                </a:lnTo>
                <a:lnTo>
                  <a:pt x="1788" y="52"/>
                </a:lnTo>
                <a:lnTo>
                  <a:pt x="1783" y="62"/>
                </a:lnTo>
                <a:lnTo>
                  <a:pt x="1778" y="67"/>
                </a:lnTo>
                <a:lnTo>
                  <a:pt x="1778" y="72"/>
                </a:lnTo>
                <a:lnTo>
                  <a:pt x="1773" y="83"/>
                </a:lnTo>
                <a:lnTo>
                  <a:pt x="1773" y="88"/>
                </a:lnTo>
                <a:lnTo>
                  <a:pt x="1768" y="98"/>
                </a:lnTo>
                <a:lnTo>
                  <a:pt x="1768" y="108"/>
                </a:lnTo>
                <a:lnTo>
                  <a:pt x="1768" y="119"/>
                </a:lnTo>
                <a:lnTo>
                  <a:pt x="1768" y="124"/>
                </a:lnTo>
                <a:close/>
                <a:moveTo>
                  <a:pt x="1824" y="0"/>
                </a:moveTo>
                <a:lnTo>
                  <a:pt x="1860" y="0"/>
                </a:lnTo>
                <a:lnTo>
                  <a:pt x="1824" y="150"/>
                </a:lnTo>
                <a:lnTo>
                  <a:pt x="1840" y="150"/>
                </a:lnTo>
                <a:lnTo>
                  <a:pt x="1835" y="155"/>
                </a:lnTo>
                <a:lnTo>
                  <a:pt x="1804" y="155"/>
                </a:lnTo>
                <a:lnTo>
                  <a:pt x="1809" y="134"/>
                </a:lnTo>
                <a:lnTo>
                  <a:pt x="1804" y="145"/>
                </a:lnTo>
                <a:lnTo>
                  <a:pt x="1799" y="150"/>
                </a:lnTo>
                <a:lnTo>
                  <a:pt x="1788" y="155"/>
                </a:lnTo>
                <a:lnTo>
                  <a:pt x="1778" y="160"/>
                </a:lnTo>
                <a:lnTo>
                  <a:pt x="1768" y="155"/>
                </a:lnTo>
                <a:lnTo>
                  <a:pt x="1757" y="145"/>
                </a:lnTo>
                <a:lnTo>
                  <a:pt x="1747" y="129"/>
                </a:lnTo>
                <a:lnTo>
                  <a:pt x="1747" y="114"/>
                </a:lnTo>
                <a:lnTo>
                  <a:pt x="1747" y="98"/>
                </a:lnTo>
                <a:lnTo>
                  <a:pt x="1747" y="88"/>
                </a:lnTo>
                <a:lnTo>
                  <a:pt x="1752" y="78"/>
                </a:lnTo>
                <a:lnTo>
                  <a:pt x="1757" y="67"/>
                </a:lnTo>
                <a:lnTo>
                  <a:pt x="1768" y="52"/>
                </a:lnTo>
                <a:lnTo>
                  <a:pt x="1778" y="47"/>
                </a:lnTo>
                <a:lnTo>
                  <a:pt x="1788" y="41"/>
                </a:lnTo>
                <a:lnTo>
                  <a:pt x="1799" y="36"/>
                </a:lnTo>
                <a:lnTo>
                  <a:pt x="1809" y="36"/>
                </a:lnTo>
                <a:lnTo>
                  <a:pt x="1814" y="41"/>
                </a:lnTo>
                <a:lnTo>
                  <a:pt x="1819" y="52"/>
                </a:lnTo>
                <a:lnTo>
                  <a:pt x="1824" y="57"/>
                </a:lnTo>
                <a:lnTo>
                  <a:pt x="1835" y="5"/>
                </a:lnTo>
                <a:lnTo>
                  <a:pt x="1819" y="5"/>
                </a:lnTo>
                <a:lnTo>
                  <a:pt x="1824" y="0"/>
                </a:lnTo>
                <a:close/>
                <a:moveTo>
                  <a:pt x="1891" y="83"/>
                </a:moveTo>
                <a:lnTo>
                  <a:pt x="1933" y="83"/>
                </a:lnTo>
                <a:lnTo>
                  <a:pt x="1933" y="78"/>
                </a:lnTo>
                <a:lnTo>
                  <a:pt x="1933" y="67"/>
                </a:lnTo>
                <a:lnTo>
                  <a:pt x="1938" y="62"/>
                </a:lnTo>
                <a:lnTo>
                  <a:pt x="1938" y="57"/>
                </a:lnTo>
                <a:lnTo>
                  <a:pt x="1938" y="52"/>
                </a:lnTo>
                <a:lnTo>
                  <a:pt x="1933" y="47"/>
                </a:lnTo>
                <a:lnTo>
                  <a:pt x="1927" y="41"/>
                </a:lnTo>
                <a:lnTo>
                  <a:pt x="1922" y="41"/>
                </a:lnTo>
                <a:lnTo>
                  <a:pt x="1912" y="47"/>
                </a:lnTo>
                <a:lnTo>
                  <a:pt x="1902" y="52"/>
                </a:lnTo>
                <a:lnTo>
                  <a:pt x="1896" y="67"/>
                </a:lnTo>
                <a:lnTo>
                  <a:pt x="1891" y="83"/>
                </a:lnTo>
                <a:close/>
                <a:moveTo>
                  <a:pt x="1948" y="114"/>
                </a:moveTo>
                <a:lnTo>
                  <a:pt x="1938" y="129"/>
                </a:lnTo>
                <a:lnTo>
                  <a:pt x="1927" y="145"/>
                </a:lnTo>
                <a:lnTo>
                  <a:pt x="1912" y="155"/>
                </a:lnTo>
                <a:lnTo>
                  <a:pt x="1896" y="160"/>
                </a:lnTo>
                <a:lnTo>
                  <a:pt x="1881" y="155"/>
                </a:lnTo>
                <a:lnTo>
                  <a:pt x="1871" y="145"/>
                </a:lnTo>
                <a:lnTo>
                  <a:pt x="1860" y="129"/>
                </a:lnTo>
                <a:lnTo>
                  <a:pt x="1860" y="114"/>
                </a:lnTo>
                <a:lnTo>
                  <a:pt x="1860" y="103"/>
                </a:lnTo>
                <a:lnTo>
                  <a:pt x="1866" y="93"/>
                </a:lnTo>
                <a:lnTo>
                  <a:pt x="1866" y="78"/>
                </a:lnTo>
                <a:lnTo>
                  <a:pt x="1871" y="67"/>
                </a:lnTo>
                <a:lnTo>
                  <a:pt x="1881" y="57"/>
                </a:lnTo>
                <a:lnTo>
                  <a:pt x="1891" y="47"/>
                </a:lnTo>
                <a:lnTo>
                  <a:pt x="1907" y="41"/>
                </a:lnTo>
                <a:lnTo>
                  <a:pt x="1922" y="36"/>
                </a:lnTo>
                <a:lnTo>
                  <a:pt x="1933" y="41"/>
                </a:lnTo>
                <a:lnTo>
                  <a:pt x="1948" y="47"/>
                </a:lnTo>
                <a:lnTo>
                  <a:pt x="1953" y="57"/>
                </a:lnTo>
                <a:lnTo>
                  <a:pt x="1953" y="72"/>
                </a:lnTo>
                <a:lnTo>
                  <a:pt x="1953" y="78"/>
                </a:lnTo>
                <a:lnTo>
                  <a:pt x="1953" y="83"/>
                </a:lnTo>
                <a:lnTo>
                  <a:pt x="1953" y="88"/>
                </a:lnTo>
                <a:lnTo>
                  <a:pt x="1886" y="88"/>
                </a:lnTo>
                <a:lnTo>
                  <a:pt x="1886" y="98"/>
                </a:lnTo>
                <a:lnTo>
                  <a:pt x="1881" y="108"/>
                </a:lnTo>
                <a:lnTo>
                  <a:pt x="1881" y="114"/>
                </a:lnTo>
                <a:lnTo>
                  <a:pt x="1881" y="124"/>
                </a:lnTo>
                <a:lnTo>
                  <a:pt x="1881" y="134"/>
                </a:lnTo>
                <a:lnTo>
                  <a:pt x="1886" y="145"/>
                </a:lnTo>
                <a:lnTo>
                  <a:pt x="1891" y="150"/>
                </a:lnTo>
                <a:lnTo>
                  <a:pt x="1902" y="150"/>
                </a:lnTo>
                <a:lnTo>
                  <a:pt x="1917" y="150"/>
                </a:lnTo>
                <a:lnTo>
                  <a:pt x="1927" y="139"/>
                </a:lnTo>
                <a:lnTo>
                  <a:pt x="1938" y="129"/>
                </a:lnTo>
                <a:lnTo>
                  <a:pt x="1943" y="114"/>
                </a:lnTo>
                <a:lnTo>
                  <a:pt x="1948" y="114"/>
                </a:lnTo>
                <a:close/>
                <a:moveTo>
                  <a:pt x="1948" y="155"/>
                </a:moveTo>
                <a:lnTo>
                  <a:pt x="1953" y="150"/>
                </a:lnTo>
                <a:lnTo>
                  <a:pt x="1963" y="150"/>
                </a:lnTo>
                <a:lnTo>
                  <a:pt x="1994" y="5"/>
                </a:lnTo>
                <a:lnTo>
                  <a:pt x="1984" y="5"/>
                </a:lnTo>
                <a:lnTo>
                  <a:pt x="1984" y="0"/>
                </a:lnTo>
                <a:lnTo>
                  <a:pt x="2020" y="0"/>
                </a:lnTo>
                <a:lnTo>
                  <a:pt x="1984" y="150"/>
                </a:lnTo>
                <a:lnTo>
                  <a:pt x="1994" y="150"/>
                </a:lnTo>
                <a:lnTo>
                  <a:pt x="1994" y="155"/>
                </a:lnTo>
                <a:lnTo>
                  <a:pt x="1948" y="155"/>
                </a:lnTo>
                <a:close/>
                <a:moveTo>
                  <a:pt x="2066" y="155"/>
                </a:moveTo>
                <a:lnTo>
                  <a:pt x="2066" y="150"/>
                </a:lnTo>
                <a:lnTo>
                  <a:pt x="2082" y="150"/>
                </a:lnTo>
                <a:lnTo>
                  <a:pt x="2113" y="5"/>
                </a:lnTo>
                <a:lnTo>
                  <a:pt x="2097" y="5"/>
                </a:lnTo>
                <a:lnTo>
                  <a:pt x="2097" y="0"/>
                </a:lnTo>
                <a:lnTo>
                  <a:pt x="2206" y="0"/>
                </a:lnTo>
                <a:lnTo>
                  <a:pt x="2195" y="47"/>
                </a:lnTo>
                <a:lnTo>
                  <a:pt x="2190" y="47"/>
                </a:lnTo>
                <a:lnTo>
                  <a:pt x="2190" y="31"/>
                </a:lnTo>
                <a:lnTo>
                  <a:pt x="2190" y="21"/>
                </a:lnTo>
                <a:lnTo>
                  <a:pt x="2190" y="16"/>
                </a:lnTo>
                <a:lnTo>
                  <a:pt x="2190" y="11"/>
                </a:lnTo>
                <a:lnTo>
                  <a:pt x="2185" y="5"/>
                </a:lnTo>
                <a:lnTo>
                  <a:pt x="2180" y="5"/>
                </a:lnTo>
                <a:lnTo>
                  <a:pt x="2170" y="5"/>
                </a:lnTo>
                <a:lnTo>
                  <a:pt x="2139" y="5"/>
                </a:lnTo>
                <a:lnTo>
                  <a:pt x="2123" y="72"/>
                </a:lnTo>
                <a:lnTo>
                  <a:pt x="2133" y="72"/>
                </a:lnTo>
                <a:lnTo>
                  <a:pt x="2144" y="67"/>
                </a:lnTo>
                <a:lnTo>
                  <a:pt x="2149" y="67"/>
                </a:lnTo>
                <a:lnTo>
                  <a:pt x="2154" y="57"/>
                </a:lnTo>
                <a:lnTo>
                  <a:pt x="2164" y="41"/>
                </a:lnTo>
                <a:lnTo>
                  <a:pt x="2170" y="41"/>
                </a:lnTo>
                <a:lnTo>
                  <a:pt x="2154" y="108"/>
                </a:lnTo>
                <a:lnTo>
                  <a:pt x="2149" y="108"/>
                </a:lnTo>
                <a:lnTo>
                  <a:pt x="2149" y="103"/>
                </a:lnTo>
                <a:lnTo>
                  <a:pt x="2149" y="98"/>
                </a:lnTo>
                <a:lnTo>
                  <a:pt x="2149" y="93"/>
                </a:lnTo>
                <a:lnTo>
                  <a:pt x="2149" y="83"/>
                </a:lnTo>
                <a:lnTo>
                  <a:pt x="2144" y="78"/>
                </a:lnTo>
                <a:lnTo>
                  <a:pt x="2139" y="78"/>
                </a:lnTo>
                <a:lnTo>
                  <a:pt x="2133" y="78"/>
                </a:lnTo>
                <a:lnTo>
                  <a:pt x="2118" y="78"/>
                </a:lnTo>
                <a:lnTo>
                  <a:pt x="2103" y="150"/>
                </a:lnTo>
                <a:lnTo>
                  <a:pt x="2144" y="150"/>
                </a:lnTo>
                <a:lnTo>
                  <a:pt x="2149" y="150"/>
                </a:lnTo>
                <a:lnTo>
                  <a:pt x="2154" y="145"/>
                </a:lnTo>
                <a:lnTo>
                  <a:pt x="2159" y="139"/>
                </a:lnTo>
                <a:lnTo>
                  <a:pt x="2164" y="134"/>
                </a:lnTo>
                <a:lnTo>
                  <a:pt x="2170" y="124"/>
                </a:lnTo>
                <a:lnTo>
                  <a:pt x="2175" y="119"/>
                </a:lnTo>
                <a:lnTo>
                  <a:pt x="2180" y="108"/>
                </a:lnTo>
                <a:lnTo>
                  <a:pt x="2185" y="98"/>
                </a:lnTo>
                <a:lnTo>
                  <a:pt x="2190" y="98"/>
                </a:lnTo>
                <a:lnTo>
                  <a:pt x="2175" y="155"/>
                </a:lnTo>
                <a:lnTo>
                  <a:pt x="2066" y="155"/>
                </a:lnTo>
                <a:close/>
                <a:moveTo>
                  <a:pt x="2211" y="108"/>
                </a:moveTo>
                <a:lnTo>
                  <a:pt x="2216" y="108"/>
                </a:lnTo>
                <a:lnTo>
                  <a:pt x="2216" y="114"/>
                </a:lnTo>
                <a:lnTo>
                  <a:pt x="2221" y="129"/>
                </a:lnTo>
                <a:lnTo>
                  <a:pt x="2221" y="145"/>
                </a:lnTo>
                <a:lnTo>
                  <a:pt x="2231" y="150"/>
                </a:lnTo>
                <a:lnTo>
                  <a:pt x="2236" y="155"/>
                </a:lnTo>
                <a:lnTo>
                  <a:pt x="2252" y="150"/>
                </a:lnTo>
                <a:lnTo>
                  <a:pt x="2257" y="145"/>
                </a:lnTo>
                <a:lnTo>
                  <a:pt x="2267" y="139"/>
                </a:lnTo>
                <a:lnTo>
                  <a:pt x="2267" y="129"/>
                </a:lnTo>
                <a:lnTo>
                  <a:pt x="2267" y="124"/>
                </a:lnTo>
                <a:lnTo>
                  <a:pt x="2262" y="119"/>
                </a:lnTo>
                <a:lnTo>
                  <a:pt x="2257" y="114"/>
                </a:lnTo>
                <a:lnTo>
                  <a:pt x="2247" y="103"/>
                </a:lnTo>
                <a:lnTo>
                  <a:pt x="2231" y="93"/>
                </a:lnTo>
                <a:lnTo>
                  <a:pt x="2221" y="88"/>
                </a:lnTo>
                <a:lnTo>
                  <a:pt x="2216" y="78"/>
                </a:lnTo>
                <a:lnTo>
                  <a:pt x="2216" y="72"/>
                </a:lnTo>
                <a:lnTo>
                  <a:pt x="2221" y="57"/>
                </a:lnTo>
                <a:lnTo>
                  <a:pt x="2231" y="47"/>
                </a:lnTo>
                <a:lnTo>
                  <a:pt x="2247" y="41"/>
                </a:lnTo>
                <a:lnTo>
                  <a:pt x="2262" y="36"/>
                </a:lnTo>
                <a:lnTo>
                  <a:pt x="2273" y="36"/>
                </a:lnTo>
                <a:lnTo>
                  <a:pt x="2278" y="36"/>
                </a:lnTo>
                <a:lnTo>
                  <a:pt x="2288" y="41"/>
                </a:lnTo>
                <a:lnTo>
                  <a:pt x="2293" y="41"/>
                </a:lnTo>
                <a:lnTo>
                  <a:pt x="2288" y="78"/>
                </a:lnTo>
                <a:lnTo>
                  <a:pt x="2278" y="78"/>
                </a:lnTo>
                <a:lnTo>
                  <a:pt x="2278" y="72"/>
                </a:lnTo>
                <a:lnTo>
                  <a:pt x="2278" y="62"/>
                </a:lnTo>
                <a:lnTo>
                  <a:pt x="2273" y="52"/>
                </a:lnTo>
                <a:lnTo>
                  <a:pt x="2267" y="41"/>
                </a:lnTo>
                <a:lnTo>
                  <a:pt x="2262" y="41"/>
                </a:lnTo>
                <a:lnTo>
                  <a:pt x="2252" y="41"/>
                </a:lnTo>
                <a:lnTo>
                  <a:pt x="2242" y="47"/>
                </a:lnTo>
                <a:lnTo>
                  <a:pt x="2236" y="57"/>
                </a:lnTo>
                <a:lnTo>
                  <a:pt x="2236" y="62"/>
                </a:lnTo>
                <a:lnTo>
                  <a:pt x="2236" y="67"/>
                </a:lnTo>
                <a:lnTo>
                  <a:pt x="2236" y="72"/>
                </a:lnTo>
                <a:lnTo>
                  <a:pt x="2242" y="78"/>
                </a:lnTo>
                <a:lnTo>
                  <a:pt x="2252" y="83"/>
                </a:lnTo>
                <a:lnTo>
                  <a:pt x="2267" y="93"/>
                </a:lnTo>
                <a:lnTo>
                  <a:pt x="2278" y="103"/>
                </a:lnTo>
                <a:lnTo>
                  <a:pt x="2283" y="108"/>
                </a:lnTo>
                <a:lnTo>
                  <a:pt x="2288" y="119"/>
                </a:lnTo>
                <a:lnTo>
                  <a:pt x="2283" y="134"/>
                </a:lnTo>
                <a:lnTo>
                  <a:pt x="2273" y="145"/>
                </a:lnTo>
                <a:lnTo>
                  <a:pt x="2257" y="155"/>
                </a:lnTo>
                <a:lnTo>
                  <a:pt x="2242" y="160"/>
                </a:lnTo>
                <a:lnTo>
                  <a:pt x="2231" y="155"/>
                </a:lnTo>
                <a:lnTo>
                  <a:pt x="2221" y="155"/>
                </a:lnTo>
                <a:lnTo>
                  <a:pt x="2211" y="150"/>
                </a:lnTo>
                <a:lnTo>
                  <a:pt x="2200" y="145"/>
                </a:lnTo>
                <a:lnTo>
                  <a:pt x="2211" y="108"/>
                </a:lnTo>
                <a:close/>
                <a:moveTo>
                  <a:pt x="2365" y="108"/>
                </a:moveTo>
                <a:lnTo>
                  <a:pt x="2360" y="129"/>
                </a:lnTo>
                <a:lnTo>
                  <a:pt x="2350" y="145"/>
                </a:lnTo>
                <a:lnTo>
                  <a:pt x="2340" y="155"/>
                </a:lnTo>
                <a:lnTo>
                  <a:pt x="2324" y="160"/>
                </a:lnTo>
                <a:lnTo>
                  <a:pt x="2319" y="155"/>
                </a:lnTo>
                <a:lnTo>
                  <a:pt x="2309" y="155"/>
                </a:lnTo>
                <a:lnTo>
                  <a:pt x="2309" y="145"/>
                </a:lnTo>
                <a:lnTo>
                  <a:pt x="2303" y="139"/>
                </a:lnTo>
                <a:lnTo>
                  <a:pt x="2303" y="134"/>
                </a:lnTo>
                <a:lnTo>
                  <a:pt x="2303" y="129"/>
                </a:lnTo>
                <a:lnTo>
                  <a:pt x="2309" y="124"/>
                </a:lnTo>
                <a:lnTo>
                  <a:pt x="2309" y="119"/>
                </a:lnTo>
                <a:lnTo>
                  <a:pt x="2324" y="47"/>
                </a:lnTo>
                <a:lnTo>
                  <a:pt x="2314" y="47"/>
                </a:lnTo>
                <a:lnTo>
                  <a:pt x="2314" y="41"/>
                </a:lnTo>
                <a:lnTo>
                  <a:pt x="2324" y="41"/>
                </a:lnTo>
                <a:lnTo>
                  <a:pt x="2329" y="16"/>
                </a:lnTo>
                <a:lnTo>
                  <a:pt x="2350" y="16"/>
                </a:lnTo>
                <a:lnTo>
                  <a:pt x="2345" y="41"/>
                </a:lnTo>
                <a:lnTo>
                  <a:pt x="2370" y="41"/>
                </a:lnTo>
                <a:lnTo>
                  <a:pt x="2370" y="47"/>
                </a:lnTo>
                <a:lnTo>
                  <a:pt x="2345" y="47"/>
                </a:lnTo>
                <a:lnTo>
                  <a:pt x="2324" y="129"/>
                </a:lnTo>
                <a:lnTo>
                  <a:pt x="2324" y="134"/>
                </a:lnTo>
                <a:lnTo>
                  <a:pt x="2324" y="139"/>
                </a:lnTo>
                <a:lnTo>
                  <a:pt x="2324" y="145"/>
                </a:lnTo>
                <a:lnTo>
                  <a:pt x="2329" y="150"/>
                </a:lnTo>
                <a:lnTo>
                  <a:pt x="2334" y="150"/>
                </a:lnTo>
                <a:lnTo>
                  <a:pt x="2340" y="145"/>
                </a:lnTo>
                <a:lnTo>
                  <a:pt x="2350" y="139"/>
                </a:lnTo>
                <a:lnTo>
                  <a:pt x="2355" y="124"/>
                </a:lnTo>
                <a:lnTo>
                  <a:pt x="2360" y="108"/>
                </a:lnTo>
                <a:lnTo>
                  <a:pt x="2365" y="108"/>
                </a:lnTo>
                <a:close/>
                <a:moveTo>
                  <a:pt x="2448" y="88"/>
                </a:moveTo>
                <a:lnTo>
                  <a:pt x="2443" y="93"/>
                </a:lnTo>
                <a:lnTo>
                  <a:pt x="2427" y="98"/>
                </a:lnTo>
                <a:lnTo>
                  <a:pt x="2417" y="103"/>
                </a:lnTo>
                <a:lnTo>
                  <a:pt x="2412" y="103"/>
                </a:lnTo>
                <a:lnTo>
                  <a:pt x="2401" y="108"/>
                </a:lnTo>
                <a:lnTo>
                  <a:pt x="2396" y="119"/>
                </a:lnTo>
                <a:lnTo>
                  <a:pt x="2396" y="124"/>
                </a:lnTo>
                <a:lnTo>
                  <a:pt x="2396" y="134"/>
                </a:lnTo>
                <a:lnTo>
                  <a:pt x="2396" y="139"/>
                </a:lnTo>
                <a:lnTo>
                  <a:pt x="2396" y="145"/>
                </a:lnTo>
                <a:lnTo>
                  <a:pt x="2401" y="150"/>
                </a:lnTo>
                <a:lnTo>
                  <a:pt x="2412" y="150"/>
                </a:lnTo>
                <a:lnTo>
                  <a:pt x="2422" y="150"/>
                </a:lnTo>
                <a:lnTo>
                  <a:pt x="2427" y="139"/>
                </a:lnTo>
                <a:lnTo>
                  <a:pt x="2437" y="129"/>
                </a:lnTo>
                <a:lnTo>
                  <a:pt x="2443" y="119"/>
                </a:lnTo>
                <a:lnTo>
                  <a:pt x="2448" y="88"/>
                </a:lnTo>
                <a:close/>
                <a:moveTo>
                  <a:pt x="2396" y="78"/>
                </a:moveTo>
                <a:lnTo>
                  <a:pt x="2401" y="47"/>
                </a:lnTo>
                <a:lnTo>
                  <a:pt x="2412" y="41"/>
                </a:lnTo>
                <a:lnTo>
                  <a:pt x="2417" y="41"/>
                </a:lnTo>
                <a:lnTo>
                  <a:pt x="2427" y="36"/>
                </a:lnTo>
                <a:lnTo>
                  <a:pt x="2437" y="36"/>
                </a:lnTo>
                <a:lnTo>
                  <a:pt x="2453" y="41"/>
                </a:lnTo>
                <a:lnTo>
                  <a:pt x="2463" y="47"/>
                </a:lnTo>
                <a:lnTo>
                  <a:pt x="2468" y="52"/>
                </a:lnTo>
                <a:lnTo>
                  <a:pt x="2473" y="67"/>
                </a:lnTo>
                <a:lnTo>
                  <a:pt x="2473" y="72"/>
                </a:lnTo>
                <a:lnTo>
                  <a:pt x="2473" y="78"/>
                </a:lnTo>
                <a:lnTo>
                  <a:pt x="2458" y="150"/>
                </a:lnTo>
                <a:lnTo>
                  <a:pt x="2468" y="150"/>
                </a:lnTo>
                <a:lnTo>
                  <a:pt x="2468" y="155"/>
                </a:lnTo>
                <a:lnTo>
                  <a:pt x="2432" y="155"/>
                </a:lnTo>
                <a:lnTo>
                  <a:pt x="2437" y="134"/>
                </a:lnTo>
                <a:lnTo>
                  <a:pt x="2432" y="145"/>
                </a:lnTo>
                <a:lnTo>
                  <a:pt x="2427" y="150"/>
                </a:lnTo>
                <a:lnTo>
                  <a:pt x="2417" y="155"/>
                </a:lnTo>
                <a:lnTo>
                  <a:pt x="2401" y="160"/>
                </a:lnTo>
                <a:lnTo>
                  <a:pt x="2391" y="155"/>
                </a:lnTo>
                <a:lnTo>
                  <a:pt x="2381" y="150"/>
                </a:lnTo>
                <a:lnTo>
                  <a:pt x="2376" y="139"/>
                </a:lnTo>
                <a:lnTo>
                  <a:pt x="2370" y="129"/>
                </a:lnTo>
                <a:lnTo>
                  <a:pt x="2376" y="119"/>
                </a:lnTo>
                <a:lnTo>
                  <a:pt x="2381" y="108"/>
                </a:lnTo>
                <a:lnTo>
                  <a:pt x="2391" y="98"/>
                </a:lnTo>
                <a:lnTo>
                  <a:pt x="2412" y="93"/>
                </a:lnTo>
                <a:lnTo>
                  <a:pt x="2417" y="93"/>
                </a:lnTo>
                <a:lnTo>
                  <a:pt x="2422" y="93"/>
                </a:lnTo>
                <a:lnTo>
                  <a:pt x="2437" y="88"/>
                </a:lnTo>
                <a:lnTo>
                  <a:pt x="2448" y="83"/>
                </a:lnTo>
                <a:lnTo>
                  <a:pt x="2453" y="67"/>
                </a:lnTo>
                <a:lnTo>
                  <a:pt x="2453" y="62"/>
                </a:lnTo>
                <a:lnTo>
                  <a:pt x="2453" y="57"/>
                </a:lnTo>
                <a:lnTo>
                  <a:pt x="2453" y="52"/>
                </a:lnTo>
                <a:lnTo>
                  <a:pt x="2448" y="47"/>
                </a:lnTo>
                <a:lnTo>
                  <a:pt x="2443" y="41"/>
                </a:lnTo>
                <a:lnTo>
                  <a:pt x="2437" y="41"/>
                </a:lnTo>
                <a:lnTo>
                  <a:pt x="2432" y="41"/>
                </a:lnTo>
                <a:lnTo>
                  <a:pt x="2427" y="41"/>
                </a:lnTo>
                <a:lnTo>
                  <a:pt x="2427" y="47"/>
                </a:lnTo>
                <a:lnTo>
                  <a:pt x="2422" y="47"/>
                </a:lnTo>
                <a:lnTo>
                  <a:pt x="2417" y="52"/>
                </a:lnTo>
                <a:lnTo>
                  <a:pt x="2412" y="57"/>
                </a:lnTo>
                <a:lnTo>
                  <a:pt x="2407" y="67"/>
                </a:lnTo>
                <a:lnTo>
                  <a:pt x="2401" y="78"/>
                </a:lnTo>
                <a:lnTo>
                  <a:pt x="2396" y="78"/>
                </a:lnTo>
                <a:close/>
                <a:moveTo>
                  <a:pt x="2510" y="124"/>
                </a:moveTo>
                <a:lnTo>
                  <a:pt x="2510" y="139"/>
                </a:lnTo>
                <a:lnTo>
                  <a:pt x="2515" y="145"/>
                </a:lnTo>
                <a:lnTo>
                  <a:pt x="2520" y="150"/>
                </a:lnTo>
                <a:lnTo>
                  <a:pt x="2525" y="150"/>
                </a:lnTo>
                <a:lnTo>
                  <a:pt x="2535" y="150"/>
                </a:lnTo>
                <a:lnTo>
                  <a:pt x="2540" y="145"/>
                </a:lnTo>
                <a:lnTo>
                  <a:pt x="2546" y="139"/>
                </a:lnTo>
                <a:lnTo>
                  <a:pt x="2551" y="129"/>
                </a:lnTo>
                <a:lnTo>
                  <a:pt x="2556" y="114"/>
                </a:lnTo>
                <a:lnTo>
                  <a:pt x="2561" y="93"/>
                </a:lnTo>
                <a:lnTo>
                  <a:pt x="2566" y="78"/>
                </a:lnTo>
                <a:lnTo>
                  <a:pt x="2566" y="67"/>
                </a:lnTo>
                <a:lnTo>
                  <a:pt x="2566" y="57"/>
                </a:lnTo>
                <a:lnTo>
                  <a:pt x="2561" y="52"/>
                </a:lnTo>
                <a:lnTo>
                  <a:pt x="2556" y="47"/>
                </a:lnTo>
                <a:lnTo>
                  <a:pt x="2546" y="47"/>
                </a:lnTo>
                <a:lnTo>
                  <a:pt x="2540" y="47"/>
                </a:lnTo>
                <a:lnTo>
                  <a:pt x="2535" y="47"/>
                </a:lnTo>
                <a:lnTo>
                  <a:pt x="2530" y="52"/>
                </a:lnTo>
                <a:lnTo>
                  <a:pt x="2530" y="62"/>
                </a:lnTo>
                <a:lnTo>
                  <a:pt x="2525" y="67"/>
                </a:lnTo>
                <a:lnTo>
                  <a:pt x="2520" y="72"/>
                </a:lnTo>
                <a:lnTo>
                  <a:pt x="2520" y="83"/>
                </a:lnTo>
                <a:lnTo>
                  <a:pt x="2515" y="88"/>
                </a:lnTo>
                <a:lnTo>
                  <a:pt x="2515" y="98"/>
                </a:lnTo>
                <a:lnTo>
                  <a:pt x="2510" y="108"/>
                </a:lnTo>
                <a:lnTo>
                  <a:pt x="2510" y="119"/>
                </a:lnTo>
                <a:lnTo>
                  <a:pt x="2510" y="124"/>
                </a:lnTo>
                <a:close/>
                <a:moveTo>
                  <a:pt x="2566" y="0"/>
                </a:moveTo>
                <a:lnTo>
                  <a:pt x="2602" y="0"/>
                </a:lnTo>
                <a:lnTo>
                  <a:pt x="2571" y="150"/>
                </a:lnTo>
                <a:lnTo>
                  <a:pt x="2582" y="150"/>
                </a:lnTo>
                <a:lnTo>
                  <a:pt x="2582" y="155"/>
                </a:lnTo>
                <a:lnTo>
                  <a:pt x="2551" y="155"/>
                </a:lnTo>
                <a:lnTo>
                  <a:pt x="2556" y="134"/>
                </a:lnTo>
                <a:lnTo>
                  <a:pt x="2551" y="145"/>
                </a:lnTo>
                <a:lnTo>
                  <a:pt x="2540" y="150"/>
                </a:lnTo>
                <a:lnTo>
                  <a:pt x="2535" y="155"/>
                </a:lnTo>
                <a:lnTo>
                  <a:pt x="2525" y="160"/>
                </a:lnTo>
                <a:lnTo>
                  <a:pt x="2510" y="155"/>
                </a:lnTo>
                <a:lnTo>
                  <a:pt x="2499" y="145"/>
                </a:lnTo>
                <a:lnTo>
                  <a:pt x="2494" y="129"/>
                </a:lnTo>
                <a:lnTo>
                  <a:pt x="2489" y="114"/>
                </a:lnTo>
                <a:lnTo>
                  <a:pt x="2489" y="98"/>
                </a:lnTo>
                <a:lnTo>
                  <a:pt x="2494" y="88"/>
                </a:lnTo>
                <a:lnTo>
                  <a:pt x="2499" y="78"/>
                </a:lnTo>
                <a:lnTo>
                  <a:pt x="2504" y="67"/>
                </a:lnTo>
                <a:lnTo>
                  <a:pt x="2510" y="52"/>
                </a:lnTo>
                <a:lnTo>
                  <a:pt x="2520" y="47"/>
                </a:lnTo>
                <a:lnTo>
                  <a:pt x="2535" y="41"/>
                </a:lnTo>
                <a:lnTo>
                  <a:pt x="2546" y="36"/>
                </a:lnTo>
                <a:lnTo>
                  <a:pt x="2556" y="36"/>
                </a:lnTo>
                <a:lnTo>
                  <a:pt x="2561" y="41"/>
                </a:lnTo>
                <a:lnTo>
                  <a:pt x="2566" y="52"/>
                </a:lnTo>
                <a:lnTo>
                  <a:pt x="2566" y="57"/>
                </a:lnTo>
                <a:lnTo>
                  <a:pt x="2582" y="5"/>
                </a:lnTo>
                <a:lnTo>
                  <a:pt x="2566" y="5"/>
                </a:lnTo>
                <a:lnTo>
                  <a:pt x="2566" y="0"/>
                </a:lnTo>
                <a:close/>
                <a:moveTo>
                  <a:pt x="2623" y="134"/>
                </a:moveTo>
                <a:lnTo>
                  <a:pt x="2628" y="139"/>
                </a:lnTo>
                <a:lnTo>
                  <a:pt x="2628" y="150"/>
                </a:lnTo>
                <a:lnTo>
                  <a:pt x="2633" y="150"/>
                </a:lnTo>
                <a:lnTo>
                  <a:pt x="2638" y="155"/>
                </a:lnTo>
                <a:lnTo>
                  <a:pt x="2649" y="150"/>
                </a:lnTo>
                <a:lnTo>
                  <a:pt x="2659" y="145"/>
                </a:lnTo>
                <a:lnTo>
                  <a:pt x="2664" y="134"/>
                </a:lnTo>
                <a:lnTo>
                  <a:pt x="2669" y="119"/>
                </a:lnTo>
                <a:lnTo>
                  <a:pt x="2674" y="103"/>
                </a:lnTo>
                <a:lnTo>
                  <a:pt x="2680" y="88"/>
                </a:lnTo>
                <a:lnTo>
                  <a:pt x="2680" y="72"/>
                </a:lnTo>
                <a:lnTo>
                  <a:pt x="2680" y="57"/>
                </a:lnTo>
                <a:lnTo>
                  <a:pt x="2680" y="52"/>
                </a:lnTo>
                <a:lnTo>
                  <a:pt x="2674" y="47"/>
                </a:lnTo>
                <a:lnTo>
                  <a:pt x="2669" y="41"/>
                </a:lnTo>
                <a:lnTo>
                  <a:pt x="2664" y="41"/>
                </a:lnTo>
                <a:lnTo>
                  <a:pt x="2654" y="41"/>
                </a:lnTo>
                <a:lnTo>
                  <a:pt x="2649" y="47"/>
                </a:lnTo>
                <a:lnTo>
                  <a:pt x="2644" y="57"/>
                </a:lnTo>
                <a:lnTo>
                  <a:pt x="2638" y="72"/>
                </a:lnTo>
                <a:lnTo>
                  <a:pt x="2633" y="88"/>
                </a:lnTo>
                <a:lnTo>
                  <a:pt x="2628" y="103"/>
                </a:lnTo>
                <a:lnTo>
                  <a:pt x="2628" y="119"/>
                </a:lnTo>
                <a:lnTo>
                  <a:pt x="2623" y="134"/>
                </a:lnTo>
                <a:close/>
                <a:moveTo>
                  <a:pt x="2644" y="160"/>
                </a:moveTo>
                <a:lnTo>
                  <a:pt x="2628" y="155"/>
                </a:lnTo>
                <a:lnTo>
                  <a:pt x="2613" y="145"/>
                </a:lnTo>
                <a:lnTo>
                  <a:pt x="2607" y="134"/>
                </a:lnTo>
                <a:lnTo>
                  <a:pt x="2602" y="114"/>
                </a:lnTo>
                <a:lnTo>
                  <a:pt x="2607" y="103"/>
                </a:lnTo>
                <a:lnTo>
                  <a:pt x="2607" y="93"/>
                </a:lnTo>
                <a:lnTo>
                  <a:pt x="2613" y="83"/>
                </a:lnTo>
                <a:lnTo>
                  <a:pt x="2613" y="72"/>
                </a:lnTo>
                <a:lnTo>
                  <a:pt x="2623" y="57"/>
                </a:lnTo>
                <a:lnTo>
                  <a:pt x="2638" y="47"/>
                </a:lnTo>
                <a:lnTo>
                  <a:pt x="2649" y="41"/>
                </a:lnTo>
                <a:lnTo>
                  <a:pt x="2664" y="36"/>
                </a:lnTo>
                <a:lnTo>
                  <a:pt x="2680" y="41"/>
                </a:lnTo>
                <a:lnTo>
                  <a:pt x="2690" y="47"/>
                </a:lnTo>
                <a:lnTo>
                  <a:pt x="2700" y="62"/>
                </a:lnTo>
                <a:lnTo>
                  <a:pt x="2700" y="78"/>
                </a:lnTo>
                <a:lnTo>
                  <a:pt x="2700" y="88"/>
                </a:lnTo>
                <a:lnTo>
                  <a:pt x="2700" y="98"/>
                </a:lnTo>
                <a:lnTo>
                  <a:pt x="2695" y="114"/>
                </a:lnTo>
                <a:lnTo>
                  <a:pt x="2690" y="124"/>
                </a:lnTo>
                <a:lnTo>
                  <a:pt x="2680" y="139"/>
                </a:lnTo>
                <a:lnTo>
                  <a:pt x="2669" y="150"/>
                </a:lnTo>
                <a:lnTo>
                  <a:pt x="2654" y="155"/>
                </a:lnTo>
                <a:lnTo>
                  <a:pt x="2644" y="160"/>
                </a:lnTo>
                <a:close/>
                <a:moveTo>
                  <a:pt x="2793" y="124"/>
                </a:moveTo>
                <a:lnTo>
                  <a:pt x="2793" y="139"/>
                </a:lnTo>
                <a:lnTo>
                  <a:pt x="2798" y="145"/>
                </a:lnTo>
                <a:lnTo>
                  <a:pt x="2803" y="150"/>
                </a:lnTo>
                <a:lnTo>
                  <a:pt x="2808" y="150"/>
                </a:lnTo>
                <a:lnTo>
                  <a:pt x="2819" y="150"/>
                </a:lnTo>
                <a:lnTo>
                  <a:pt x="2824" y="145"/>
                </a:lnTo>
                <a:lnTo>
                  <a:pt x="2829" y="139"/>
                </a:lnTo>
                <a:lnTo>
                  <a:pt x="2834" y="129"/>
                </a:lnTo>
                <a:lnTo>
                  <a:pt x="2839" y="114"/>
                </a:lnTo>
                <a:lnTo>
                  <a:pt x="2844" y="93"/>
                </a:lnTo>
                <a:lnTo>
                  <a:pt x="2850" y="78"/>
                </a:lnTo>
                <a:lnTo>
                  <a:pt x="2850" y="67"/>
                </a:lnTo>
                <a:lnTo>
                  <a:pt x="2850" y="57"/>
                </a:lnTo>
                <a:lnTo>
                  <a:pt x="2844" y="52"/>
                </a:lnTo>
                <a:lnTo>
                  <a:pt x="2839" y="47"/>
                </a:lnTo>
                <a:lnTo>
                  <a:pt x="2829" y="47"/>
                </a:lnTo>
                <a:lnTo>
                  <a:pt x="2824" y="47"/>
                </a:lnTo>
                <a:lnTo>
                  <a:pt x="2819" y="47"/>
                </a:lnTo>
                <a:lnTo>
                  <a:pt x="2814" y="52"/>
                </a:lnTo>
                <a:lnTo>
                  <a:pt x="2814" y="62"/>
                </a:lnTo>
                <a:lnTo>
                  <a:pt x="2808" y="67"/>
                </a:lnTo>
                <a:lnTo>
                  <a:pt x="2803" y="72"/>
                </a:lnTo>
                <a:lnTo>
                  <a:pt x="2803" y="83"/>
                </a:lnTo>
                <a:lnTo>
                  <a:pt x="2798" y="88"/>
                </a:lnTo>
                <a:lnTo>
                  <a:pt x="2798" y="98"/>
                </a:lnTo>
                <a:lnTo>
                  <a:pt x="2793" y="108"/>
                </a:lnTo>
                <a:lnTo>
                  <a:pt x="2793" y="119"/>
                </a:lnTo>
                <a:lnTo>
                  <a:pt x="2793" y="124"/>
                </a:lnTo>
                <a:close/>
                <a:moveTo>
                  <a:pt x="2850" y="0"/>
                </a:moveTo>
                <a:lnTo>
                  <a:pt x="2886" y="0"/>
                </a:lnTo>
                <a:lnTo>
                  <a:pt x="2855" y="150"/>
                </a:lnTo>
                <a:lnTo>
                  <a:pt x="2865" y="150"/>
                </a:lnTo>
                <a:lnTo>
                  <a:pt x="2865" y="155"/>
                </a:lnTo>
                <a:lnTo>
                  <a:pt x="2834" y="155"/>
                </a:lnTo>
                <a:lnTo>
                  <a:pt x="2839" y="134"/>
                </a:lnTo>
                <a:lnTo>
                  <a:pt x="2834" y="145"/>
                </a:lnTo>
                <a:lnTo>
                  <a:pt x="2824" y="150"/>
                </a:lnTo>
                <a:lnTo>
                  <a:pt x="2819" y="155"/>
                </a:lnTo>
                <a:lnTo>
                  <a:pt x="2808" y="160"/>
                </a:lnTo>
                <a:lnTo>
                  <a:pt x="2793" y="155"/>
                </a:lnTo>
                <a:lnTo>
                  <a:pt x="2783" y="145"/>
                </a:lnTo>
                <a:lnTo>
                  <a:pt x="2777" y="129"/>
                </a:lnTo>
                <a:lnTo>
                  <a:pt x="2772" y="114"/>
                </a:lnTo>
                <a:lnTo>
                  <a:pt x="2772" y="98"/>
                </a:lnTo>
                <a:lnTo>
                  <a:pt x="2777" y="88"/>
                </a:lnTo>
                <a:lnTo>
                  <a:pt x="2783" y="78"/>
                </a:lnTo>
                <a:lnTo>
                  <a:pt x="2788" y="67"/>
                </a:lnTo>
                <a:lnTo>
                  <a:pt x="2793" y="52"/>
                </a:lnTo>
                <a:lnTo>
                  <a:pt x="2803" y="47"/>
                </a:lnTo>
                <a:lnTo>
                  <a:pt x="2819" y="41"/>
                </a:lnTo>
                <a:lnTo>
                  <a:pt x="2829" y="36"/>
                </a:lnTo>
                <a:lnTo>
                  <a:pt x="2839" y="36"/>
                </a:lnTo>
                <a:lnTo>
                  <a:pt x="2844" y="41"/>
                </a:lnTo>
                <a:lnTo>
                  <a:pt x="2850" y="52"/>
                </a:lnTo>
                <a:lnTo>
                  <a:pt x="2850" y="57"/>
                </a:lnTo>
                <a:lnTo>
                  <a:pt x="2865" y="5"/>
                </a:lnTo>
                <a:lnTo>
                  <a:pt x="2850" y="5"/>
                </a:lnTo>
                <a:lnTo>
                  <a:pt x="2850" y="0"/>
                </a:lnTo>
                <a:close/>
                <a:moveTo>
                  <a:pt x="2917" y="83"/>
                </a:moveTo>
                <a:lnTo>
                  <a:pt x="2958" y="83"/>
                </a:lnTo>
                <a:lnTo>
                  <a:pt x="2963" y="78"/>
                </a:lnTo>
                <a:lnTo>
                  <a:pt x="2963" y="67"/>
                </a:lnTo>
                <a:lnTo>
                  <a:pt x="2963" y="62"/>
                </a:lnTo>
                <a:lnTo>
                  <a:pt x="2963" y="57"/>
                </a:lnTo>
                <a:lnTo>
                  <a:pt x="2963" y="52"/>
                </a:lnTo>
                <a:lnTo>
                  <a:pt x="2958" y="47"/>
                </a:lnTo>
                <a:lnTo>
                  <a:pt x="2958" y="41"/>
                </a:lnTo>
                <a:lnTo>
                  <a:pt x="2947" y="41"/>
                </a:lnTo>
                <a:lnTo>
                  <a:pt x="2942" y="47"/>
                </a:lnTo>
                <a:lnTo>
                  <a:pt x="2932" y="52"/>
                </a:lnTo>
                <a:lnTo>
                  <a:pt x="2922" y="67"/>
                </a:lnTo>
                <a:lnTo>
                  <a:pt x="2917" y="83"/>
                </a:lnTo>
                <a:close/>
                <a:moveTo>
                  <a:pt x="2973" y="114"/>
                </a:moveTo>
                <a:lnTo>
                  <a:pt x="2968" y="129"/>
                </a:lnTo>
                <a:lnTo>
                  <a:pt x="2958" y="145"/>
                </a:lnTo>
                <a:lnTo>
                  <a:pt x="2942" y="155"/>
                </a:lnTo>
                <a:lnTo>
                  <a:pt x="2927" y="160"/>
                </a:lnTo>
                <a:lnTo>
                  <a:pt x="2911" y="155"/>
                </a:lnTo>
                <a:lnTo>
                  <a:pt x="2896" y="145"/>
                </a:lnTo>
                <a:lnTo>
                  <a:pt x="2891" y="129"/>
                </a:lnTo>
                <a:lnTo>
                  <a:pt x="2886" y="114"/>
                </a:lnTo>
                <a:lnTo>
                  <a:pt x="2891" y="103"/>
                </a:lnTo>
                <a:lnTo>
                  <a:pt x="2891" y="93"/>
                </a:lnTo>
                <a:lnTo>
                  <a:pt x="2896" y="78"/>
                </a:lnTo>
                <a:lnTo>
                  <a:pt x="2901" y="67"/>
                </a:lnTo>
                <a:lnTo>
                  <a:pt x="2911" y="57"/>
                </a:lnTo>
                <a:lnTo>
                  <a:pt x="2922" y="47"/>
                </a:lnTo>
                <a:lnTo>
                  <a:pt x="2937" y="41"/>
                </a:lnTo>
                <a:lnTo>
                  <a:pt x="2947" y="36"/>
                </a:lnTo>
                <a:lnTo>
                  <a:pt x="2963" y="41"/>
                </a:lnTo>
                <a:lnTo>
                  <a:pt x="2973" y="47"/>
                </a:lnTo>
                <a:lnTo>
                  <a:pt x="2978" y="57"/>
                </a:lnTo>
                <a:lnTo>
                  <a:pt x="2984" y="72"/>
                </a:lnTo>
                <a:lnTo>
                  <a:pt x="2984" y="78"/>
                </a:lnTo>
                <a:lnTo>
                  <a:pt x="2984" y="83"/>
                </a:lnTo>
                <a:lnTo>
                  <a:pt x="2978" y="88"/>
                </a:lnTo>
                <a:lnTo>
                  <a:pt x="2917" y="88"/>
                </a:lnTo>
                <a:lnTo>
                  <a:pt x="2911" y="98"/>
                </a:lnTo>
                <a:lnTo>
                  <a:pt x="2911" y="108"/>
                </a:lnTo>
                <a:lnTo>
                  <a:pt x="2911" y="114"/>
                </a:lnTo>
                <a:lnTo>
                  <a:pt x="2906" y="124"/>
                </a:lnTo>
                <a:lnTo>
                  <a:pt x="2911" y="134"/>
                </a:lnTo>
                <a:lnTo>
                  <a:pt x="2917" y="145"/>
                </a:lnTo>
                <a:lnTo>
                  <a:pt x="2922" y="150"/>
                </a:lnTo>
                <a:lnTo>
                  <a:pt x="2932" y="150"/>
                </a:lnTo>
                <a:lnTo>
                  <a:pt x="2942" y="150"/>
                </a:lnTo>
                <a:lnTo>
                  <a:pt x="2953" y="139"/>
                </a:lnTo>
                <a:lnTo>
                  <a:pt x="2963" y="129"/>
                </a:lnTo>
                <a:lnTo>
                  <a:pt x="2973" y="114"/>
                </a:lnTo>
                <a:close/>
                <a:moveTo>
                  <a:pt x="3035" y="155"/>
                </a:moveTo>
                <a:lnTo>
                  <a:pt x="3040" y="150"/>
                </a:lnTo>
                <a:lnTo>
                  <a:pt x="3051" y="150"/>
                </a:lnTo>
                <a:lnTo>
                  <a:pt x="3087" y="5"/>
                </a:lnTo>
                <a:lnTo>
                  <a:pt x="3071" y="5"/>
                </a:lnTo>
                <a:lnTo>
                  <a:pt x="3071" y="0"/>
                </a:lnTo>
                <a:lnTo>
                  <a:pt x="3112" y="0"/>
                </a:lnTo>
                <a:lnTo>
                  <a:pt x="3123" y="124"/>
                </a:lnTo>
                <a:lnTo>
                  <a:pt x="3190" y="0"/>
                </a:lnTo>
                <a:lnTo>
                  <a:pt x="3226" y="0"/>
                </a:lnTo>
                <a:lnTo>
                  <a:pt x="3226" y="5"/>
                </a:lnTo>
                <a:lnTo>
                  <a:pt x="3215" y="5"/>
                </a:lnTo>
                <a:lnTo>
                  <a:pt x="3179" y="150"/>
                </a:lnTo>
                <a:lnTo>
                  <a:pt x="3195" y="150"/>
                </a:lnTo>
                <a:lnTo>
                  <a:pt x="3190" y="155"/>
                </a:lnTo>
                <a:lnTo>
                  <a:pt x="3138" y="155"/>
                </a:lnTo>
                <a:lnTo>
                  <a:pt x="3143" y="150"/>
                </a:lnTo>
                <a:lnTo>
                  <a:pt x="3159" y="150"/>
                </a:lnTo>
                <a:lnTo>
                  <a:pt x="3190" y="11"/>
                </a:lnTo>
                <a:lnTo>
                  <a:pt x="3112" y="155"/>
                </a:lnTo>
                <a:lnTo>
                  <a:pt x="3102" y="155"/>
                </a:lnTo>
                <a:lnTo>
                  <a:pt x="3092" y="5"/>
                </a:lnTo>
                <a:lnTo>
                  <a:pt x="3056" y="150"/>
                </a:lnTo>
                <a:lnTo>
                  <a:pt x="3076" y="150"/>
                </a:lnTo>
                <a:lnTo>
                  <a:pt x="3071" y="155"/>
                </a:lnTo>
                <a:lnTo>
                  <a:pt x="3035" y="155"/>
                </a:lnTo>
                <a:close/>
              </a:path>
            </a:pathLst>
          </a:custGeom>
          <a:solidFill>
            <a:srgbClr val="1F1A17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2184" name="Freeform 9"/>
          <xdr:cNvSpPr>
            <a:spLocks noEditPoints="1"/>
          </xdr:cNvSpPr>
        </xdr:nvSpPr>
        <xdr:spPr bwMode="auto">
          <a:xfrm>
            <a:off x="11319" y="1809"/>
            <a:ext cx="463" cy="175"/>
          </a:xfrm>
          <a:custGeom>
            <a:avLst/>
            <a:gdLst>
              <a:gd name="T0" fmla="*/ 72 w 463"/>
              <a:gd name="T1" fmla="*/ 82 h 175"/>
              <a:gd name="T2" fmla="*/ 72 w 463"/>
              <a:gd name="T3" fmla="*/ 62 h 175"/>
              <a:gd name="T4" fmla="*/ 41 w 463"/>
              <a:gd name="T5" fmla="*/ 67 h 175"/>
              <a:gd name="T6" fmla="*/ 77 w 463"/>
              <a:gd name="T7" fmla="*/ 144 h 175"/>
              <a:gd name="T8" fmla="*/ 20 w 463"/>
              <a:gd name="T9" fmla="*/ 170 h 175"/>
              <a:gd name="T10" fmla="*/ 0 w 463"/>
              <a:gd name="T11" fmla="*/ 118 h 175"/>
              <a:gd name="T12" fmla="*/ 20 w 463"/>
              <a:gd name="T13" fmla="*/ 72 h 175"/>
              <a:gd name="T14" fmla="*/ 72 w 463"/>
              <a:gd name="T15" fmla="*/ 56 h 175"/>
              <a:gd name="T16" fmla="*/ 92 w 463"/>
              <a:gd name="T17" fmla="*/ 93 h 175"/>
              <a:gd name="T18" fmla="*/ 25 w 463"/>
              <a:gd name="T19" fmla="*/ 103 h 175"/>
              <a:gd name="T20" fmla="*/ 20 w 463"/>
              <a:gd name="T21" fmla="*/ 139 h 175"/>
              <a:gd name="T22" fmla="*/ 41 w 463"/>
              <a:gd name="T23" fmla="*/ 165 h 175"/>
              <a:gd name="T24" fmla="*/ 82 w 463"/>
              <a:gd name="T25" fmla="*/ 129 h 175"/>
              <a:gd name="T26" fmla="*/ 77 w 463"/>
              <a:gd name="T27" fmla="*/ 5 h 175"/>
              <a:gd name="T28" fmla="*/ 87 w 463"/>
              <a:gd name="T29" fmla="*/ 0 h 175"/>
              <a:gd name="T30" fmla="*/ 92 w 463"/>
              <a:gd name="T31" fmla="*/ 5 h 175"/>
              <a:gd name="T32" fmla="*/ 87 w 463"/>
              <a:gd name="T33" fmla="*/ 15 h 175"/>
              <a:gd name="T34" fmla="*/ 154 w 463"/>
              <a:gd name="T35" fmla="*/ 62 h 175"/>
              <a:gd name="T36" fmla="*/ 175 w 463"/>
              <a:gd name="T37" fmla="*/ 62 h 175"/>
              <a:gd name="T38" fmla="*/ 195 w 463"/>
              <a:gd name="T39" fmla="*/ 62 h 175"/>
              <a:gd name="T40" fmla="*/ 190 w 463"/>
              <a:gd name="T41" fmla="*/ 170 h 175"/>
              <a:gd name="T42" fmla="*/ 144 w 463"/>
              <a:gd name="T43" fmla="*/ 118 h 175"/>
              <a:gd name="T44" fmla="*/ 82 w 463"/>
              <a:gd name="T45" fmla="*/ 170 h 175"/>
              <a:gd name="T46" fmla="*/ 118 w 463"/>
              <a:gd name="T47" fmla="*/ 62 h 175"/>
              <a:gd name="T48" fmla="*/ 257 w 463"/>
              <a:gd name="T49" fmla="*/ 15 h 175"/>
              <a:gd name="T50" fmla="*/ 262 w 463"/>
              <a:gd name="T51" fmla="*/ 31 h 175"/>
              <a:gd name="T52" fmla="*/ 242 w 463"/>
              <a:gd name="T53" fmla="*/ 36 h 175"/>
              <a:gd name="T54" fmla="*/ 237 w 463"/>
              <a:gd name="T55" fmla="*/ 20 h 175"/>
              <a:gd name="T56" fmla="*/ 195 w 463"/>
              <a:gd name="T57" fmla="*/ 170 h 175"/>
              <a:gd name="T58" fmla="*/ 221 w 463"/>
              <a:gd name="T59" fmla="*/ 62 h 175"/>
              <a:gd name="T60" fmla="*/ 242 w 463"/>
              <a:gd name="T61" fmla="*/ 165 h 175"/>
              <a:gd name="T62" fmla="*/ 340 w 463"/>
              <a:gd name="T63" fmla="*/ 144 h 175"/>
              <a:gd name="T64" fmla="*/ 288 w 463"/>
              <a:gd name="T65" fmla="*/ 170 h 175"/>
              <a:gd name="T66" fmla="*/ 267 w 463"/>
              <a:gd name="T67" fmla="*/ 118 h 175"/>
              <a:gd name="T68" fmla="*/ 288 w 463"/>
              <a:gd name="T69" fmla="*/ 67 h 175"/>
              <a:gd name="T70" fmla="*/ 340 w 463"/>
              <a:gd name="T71" fmla="*/ 51 h 175"/>
              <a:gd name="T72" fmla="*/ 350 w 463"/>
              <a:gd name="T73" fmla="*/ 98 h 175"/>
              <a:gd name="T74" fmla="*/ 340 w 463"/>
              <a:gd name="T75" fmla="*/ 72 h 175"/>
              <a:gd name="T76" fmla="*/ 324 w 463"/>
              <a:gd name="T77" fmla="*/ 56 h 175"/>
              <a:gd name="T78" fmla="*/ 298 w 463"/>
              <a:gd name="T79" fmla="*/ 93 h 175"/>
              <a:gd name="T80" fmla="*/ 288 w 463"/>
              <a:gd name="T81" fmla="*/ 149 h 175"/>
              <a:gd name="T82" fmla="*/ 319 w 463"/>
              <a:gd name="T83" fmla="*/ 165 h 175"/>
              <a:gd name="T84" fmla="*/ 350 w 463"/>
              <a:gd name="T85" fmla="*/ 129 h 175"/>
              <a:gd name="T86" fmla="*/ 396 w 463"/>
              <a:gd name="T87" fmla="*/ 165 h 175"/>
              <a:gd name="T88" fmla="*/ 422 w 463"/>
              <a:gd name="T89" fmla="*/ 149 h 175"/>
              <a:gd name="T90" fmla="*/ 443 w 463"/>
              <a:gd name="T91" fmla="*/ 87 h 175"/>
              <a:gd name="T92" fmla="*/ 432 w 463"/>
              <a:gd name="T93" fmla="*/ 56 h 175"/>
              <a:gd name="T94" fmla="*/ 401 w 463"/>
              <a:gd name="T95" fmla="*/ 72 h 175"/>
              <a:gd name="T96" fmla="*/ 386 w 463"/>
              <a:gd name="T97" fmla="*/ 134 h 175"/>
              <a:gd name="T98" fmla="*/ 376 w 463"/>
              <a:gd name="T99" fmla="*/ 160 h 175"/>
              <a:gd name="T100" fmla="*/ 365 w 463"/>
              <a:gd name="T101" fmla="*/ 108 h 175"/>
              <a:gd name="T102" fmla="*/ 396 w 463"/>
              <a:gd name="T103" fmla="*/ 62 h 175"/>
              <a:gd name="T104" fmla="*/ 453 w 463"/>
              <a:gd name="T105" fmla="*/ 62 h 175"/>
              <a:gd name="T106" fmla="*/ 458 w 463"/>
              <a:gd name="T107" fmla="*/ 113 h 175"/>
              <a:gd name="T108" fmla="*/ 427 w 463"/>
              <a:gd name="T109" fmla="*/ 165 h 175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w 463"/>
              <a:gd name="T166" fmla="*/ 0 h 175"/>
              <a:gd name="T167" fmla="*/ 463 w 463"/>
              <a:gd name="T168" fmla="*/ 175 h 175"/>
            </a:gdLst>
            <a:ahLst/>
            <a:cxnLst>
              <a:cxn ang="T110">
                <a:pos x="T0" y="T1"/>
              </a:cxn>
              <a:cxn ang="T111">
                <a:pos x="T2" y="T3"/>
              </a:cxn>
              <a:cxn ang="T112">
                <a:pos x="T4" y="T5"/>
              </a:cxn>
              <a:cxn ang="T113">
                <a:pos x="T6" y="T7"/>
              </a:cxn>
              <a:cxn ang="T114">
                <a:pos x="T8" y="T9"/>
              </a:cxn>
              <a:cxn ang="T115">
                <a:pos x="T10" y="T11"/>
              </a:cxn>
              <a:cxn ang="T116">
                <a:pos x="T12" y="T13"/>
              </a:cxn>
              <a:cxn ang="T117">
                <a:pos x="T14" y="T15"/>
              </a:cxn>
              <a:cxn ang="T118">
                <a:pos x="T16" y="T17"/>
              </a:cxn>
              <a:cxn ang="T119">
                <a:pos x="T18" y="T19"/>
              </a:cxn>
              <a:cxn ang="T120">
                <a:pos x="T20" y="T21"/>
              </a:cxn>
              <a:cxn ang="T121">
                <a:pos x="T22" y="T23"/>
              </a:cxn>
              <a:cxn ang="T122">
                <a:pos x="T24" y="T25"/>
              </a:cxn>
              <a:cxn ang="T123">
                <a:pos x="T26" y="T27"/>
              </a:cxn>
              <a:cxn ang="T124">
                <a:pos x="T28" y="T29"/>
              </a:cxn>
              <a:cxn ang="T125">
                <a:pos x="T30" y="T31"/>
              </a:cxn>
              <a:cxn ang="T126">
                <a:pos x="T32" y="T33"/>
              </a:cxn>
              <a:cxn ang="T127">
                <a:pos x="T34" y="T35"/>
              </a:cxn>
              <a:cxn ang="T128">
                <a:pos x="T36" y="T37"/>
              </a:cxn>
              <a:cxn ang="T129">
                <a:pos x="T38" y="T39"/>
              </a:cxn>
              <a:cxn ang="T130">
                <a:pos x="T40" y="T41"/>
              </a:cxn>
              <a:cxn ang="T131">
                <a:pos x="T42" y="T43"/>
              </a:cxn>
              <a:cxn ang="T132">
                <a:pos x="T44" y="T45"/>
              </a:cxn>
              <a:cxn ang="T133">
                <a:pos x="T46" y="T47"/>
              </a:cxn>
              <a:cxn ang="T134">
                <a:pos x="T48" y="T49"/>
              </a:cxn>
              <a:cxn ang="T135">
                <a:pos x="T50" y="T51"/>
              </a:cxn>
              <a:cxn ang="T136">
                <a:pos x="T52" y="T53"/>
              </a:cxn>
              <a:cxn ang="T137">
                <a:pos x="T54" y="T55"/>
              </a:cxn>
              <a:cxn ang="T138">
                <a:pos x="T56" y="T57"/>
              </a:cxn>
              <a:cxn ang="T139">
                <a:pos x="T58" y="T59"/>
              </a:cxn>
              <a:cxn ang="T140">
                <a:pos x="T60" y="T61"/>
              </a:cxn>
              <a:cxn ang="T141">
                <a:pos x="T62" y="T63"/>
              </a:cxn>
              <a:cxn ang="T142">
                <a:pos x="T64" y="T65"/>
              </a:cxn>
              <a:cxn ang="T143">
                <a:pos x="T66" y="T67"/>
              </a:cxn>
              <a:cxn ang="T144">
                <a:pos x="T68" y="T69"/>
              </a:cxn>
              <a:cxn ang="T145">
                <a:pos x="T70" y="T71"/>
              </a:cxn>
              <a:cxn ang="T146">
                <a:pos x="T72" y="T73"/>
              </a:cxn>
              <a:cxn ang="T147">
                <a:pos x="T74" y="T75"/>
              </a:cxn>
              <a:cxn ang="T148">
                <a:pos x="T76" y="T77"/>
              </a:cxn>
              <a:cxn ang="T149">
                <a:pos x="T78" y="T79"/>
              </a:cxn>
              <a:cxn ang="T150">
                <a:pos x="T80" y="T81"/>
              </a:cxn>
              <a:cxn ang="T151">
                <a:pos x="T82" y="T83"/>
              </a:cxn>
              <a:cxn ang="T152">
                <a:pos x="T84" y="T85"/>
              </a:cxn>
              <a:cxn ang="T153">
                <a:pos x="T86" y="T87"/>
              </a:cxn>
              <a:cxn ang="T154">
                <a:pos x="T88" y="T89"/>
              </a:cxn>
              <a:cxn ang="T155">
                <a:pos x="T90" y="T91"/>
              </a:cxn>
              <a:cxn ang="T156">
                <a:pos x="T92" y="T93"/>
              </a:cxn>
              <a:cxn ang="T157">
                <a:pos x="T94" y="T95"/>
              </a:cxn>
              <a:cxn ang="T158">
                <a:pos x="T96" y="T97"/>
              </a:cxn>
              <a:cxn ang="T159">
                <a:pos x="T98" y="T99"/>
              </a:cxn>
              <a:cxn ang="T160">
                <a:pos x="T100" y="T101"/>
              </a:cxn>
              <a:cxn ang="T161">
                <a:pos x="T102" y="T103"/>
              </a:cxn>
              <a:cxn ang="T162">
                <a:pos x="T104" y="T105"/>
              </a:cxn>
              <a:cxn ang="T163">
                <a:pos x="T106" y="T107"/>
              </a:cxn>
              <a:cxn ang="T164">
                <a:pos x="T108" y="T109"/>
              </a:cxn>
            </a:cxnLst>
            <a:rect l="T165" t="T166" r="T167" b="T168"/>
            <a:pathLst>
              <a:path w="463" h="175">
                <a:moveTo>
                  <a:pt x="25" y="98"/>
                </a:moveTo>
                <a:lnTo>
                  <a:pt x="72" y="98"/>
                </a:lnTo>
                <a:lnTo>
                  <a:pt x="72" y="93"/>
                </a:lnTo>
                <a:lnTo>
                  <a:pt x="72" y="82"/>
                </a:lnTo>
                <a:lnTo>
                  <a:pt x="72" y="77"/>
                </a:lnTo>
                <a:lnTo>
                  <a:pt x="77" y="72"/>
                </a:lnTo>
                <a:lnTo>
                  <a:pt x="72" y="67"/>
                </a:lnTo>
                <a:lnTo>
                  <a:pt x="72" y="62"/>
                </a:lnTo>
                <a:lnTo>
                  <a:pt x="67" y="56"/>
                </a:lnTo>
                <a:lnTo>
                  <a:pt x="61" y="56"/>
                </a:lnTo>
                <a:lnTo>
                  <a:pt x="51" y="62"/>
                </a:lnTo>
                <a:lnTo>
                  <a:pt x="41" y="67"/>
                </a:lnTo>
                <a:lnTo>
                  <a:pt x="36" y="82"/>
                </a:lnTo>
                <a:lnTo>
                  <a:pt x="25" y="98"/>
                </a:lnTo>
                <a:close/>
                <a:moveTo>
                  <a:pt x="87" y="129"/>
                </a:moveTo>
                <a:lnTo>
                  <a:pt x="77" y="144"/>
                </a:lnTo>
                <a:lnTo>
                  <a:pt x="67" y="160"/>
                </a:lnTo>
                <a:lnTo>
                  <a:pt x="51" y="170"/>
                </a:lnTo>
                <a:lnTo>
                  <a:pt x="36" y="175"/>
                </a:lnTo>
                <a:lnTo>
                  <a:pt x="20" y="170"/>
                </a:lnTo>
                <a:lnTo>
                  <a:pt x="10" y="160"/>
                </a:lnTo>
                <a:lnTo>
                  <a:pt x="0" y="144"/>
                </a:lnTo>
                <a:lnTo>
                  <a:pt x="0" y="129"/>
                </a:lnTo>
                <a:lnTo>
                  <a:pt x="0" y="118"/>
                </a:lnTo>
                <a:lnTo>
                  <a:pt x="0" y="108"/>
                </a:lnTo>
                <a:lnTo>
                  <a:pt x="5" y="93"/>
                </a:lnTo>
                <a:lnTo>
                  <a:pt x="10" y="82"/>
                </a:lnTo>
                <a:lnTo>
                  <a:pt x="20" y="72"/>
                </a:lnTo>
                <a:lnTo>
                  <a:pt x="30" y="62"/>
                </a:lnTo>
                <a:lnTo>
                  <a:pt x="46" y="56"/>
                </a:lnTo>
                <a:lnTo>
                  <a:pt x="61" y="51"/>
                </a:lnTo>
                <a:lnTo>
                  <a:pt x="72" y="56"/>
                </a:lnTo>
                <a:lnTo>
                  <a:pt x="82" y="62"/>
                </a:lnTo>
                <a:lnTo>
                  <a:pt x="92" y="72"/>
                </a:lnTo>
                <a:lnTo>
                  <a:pt x="92" y="87"/>
                </a:lnTo>
                <a:lnTo>
                  <a:pt x="92" y="93"/>
                </a:lnTo>
                <a:lnTo>
                  <a:pt x="92" y="98"/>
                </a:lnTo>
                <a:lnTo>
                  <a:pt x="92" y="103"/>
                </a:lnTo>
                <a:lnTo>
                  <a:pt x="25" y="103"/>
                </a:lnTo>
                <a:lnTo>
                  <a:pt x="25" y="113"/>
                </a:lnTo>
                <a:lnTo>
                  <a:pt x="20" y="123"/>
                </a:lnTo>
                <a:lnTo>
                  <a:pt x="20" y="129"/>
                </a:lnTo>
                <a:lnTo>
                  <a:pt x="20" y="139"/>
                </a:lnTo>
                <a:lnTo>
                  <a:pt x="20" y="149"/>
                </a:lnTo>
                <a:lnTo>
                  <a:pt x="25" y="160"/>
                </a:lnTo>
                <a:lnTo>
                  <a:pt x="30" y="165"/>
                </a:lnTo>
                <a:lnTo>
                  <a:pt x="41" y="165"/>
                </a:lnTo>
                <a:lnTo>
                  <a:pt x="51" y="165"/>
                </a:lnTo>
                <a:lnTo>
                  <a:pt x="67" y="154"/>
                </a:lnTo>
                <a:lnTo>
                  <a:pt x="72" y="144"/>
                </a:lnTo>
                <a:lnTo>
                  <a:pt x="82" y="129"/>
                </a:lnTo>
                <a:lnTo>
                  <a:pt x="87" y="129"/>
                </a:lnTo>
                <a:close/>
                <a:moveTo>
                  <a:pt x="56" y="41"/>
                </a:moveTo>
                <a:lnTo>
                  <a:pt x="46" y="41"/>
                </a:lnTo>
                <a:lnTo>
                  <a:pt x="77" y="5"/>
                </a:lnTo>
                <a:lnTo>
                  <a:pt x="82" y="5"/>
                </a:lnTo>
                <a:lnTo>
                  <a:pt x="82" y="0"/>
                </a:lnTo>
                <a:lnTo>
                  <a:pt x="87" y="0"/>
                </a:lnTo>
                <a:lnTo>
                  <a:pt x="92" y="0"/>
                </a:lnTo>
                <a:lnTo>
                  <a:pt x="92" y="5"/>
                </a:lnTo>
                <a:lnTo>
                  <a:pt x="92" y="10"/>
                </a:lnTo>
                <a:lnTo>
                  <a:pt x="87" y="15"/>
                </a:lnTo>
                <a:lnTo>
                  <a:pt x="56" y="41"/>
                </a:lnTo>
                <a:close/>
                <a:moveTo>
                  <a:pt x="113" y="56"/>
                </a:moveTo>
                <a:lnTo>
                  <a:pt x="154" y="56"/>
                </a:lnTo>
                <a:lnTo>
                  <a:pt x="154" y="62"/>
                </a:lnTo>
                <a:lnTo>
                  <a:pt x="144" y="62"/>
                </a:lnTo>
                <a:lnTo>
                  <a:pt x="154" y="98"/>
                </a:lnTo>
                <a:lnTo>
                  <a:pt x="190" y="62"/>
                </a:lnTo>
                <a:lnTo>
                  <a:pt x="175" y="62"/>
                </a:lnTo>
                <a:lnTo>
                  <a:pt x="180" y="56"/>
                </a:lnTo>
                <a:lnTo>
                  <a:pt x="206" y="56"/>
                </a:lnTo>
                <a:lnTo>
                  <a:pt x="206" y="62"/>
                </a:lnTo>
                <a:lnTo>
                  <a:pt x="195" y="62"/>
                </a:lnTo>
                <a:lnTo>
                  <a:pt x="159" y="103"/>
                </a:lnTo>
                <a:lnTo>
                  <a:pt x="180" y="165"/>
                </a:lnTo>
                <a:lnTo>
                  <a:pt x="190" y="165"/>
                </a:lnTo>
                <a:lnTo>
                  <a:pt x="190" y="170"/>
                </a:lnTo>
                <a:lnTo>
                  <a:pt x="144" y="170"/>
                </a:lnTo>
                <a:lnTo>
                  <a:pt x="144" y="165"/>
                </a:lnTo>
                <a:lnTo>
                  <a:pt x="159" y="165"/>
                </a:lnTo>
                <a:lnTo>
                  <a:pt x="144" y="118"/>
                </a:lnTo>
                <a:lnTo>
                  <a:pt x="103" y="165"/>
                </a:lnTo>
                <a:lnTo>
                  <a:pt x="118" y="165"/>
                </a:lnTo>
                <a:lnTo>
                  <a:pt x="118" y="170"/>
                </a:lnTo>
                <a:lnTo>
                  <a:pt x="82" y="170"/>
                </a:lnTo>
                <a:lnTo>
                  <a:pt x="87" y="165"/>
                </a:lnTo>
                <a:lnTo>
                  <a:pt x="92" y="165"/>
                </a:lnTo>
                <a:lnTo>
                  <a:pt x="139" y="113"/>
                </a:lnTo>
                <a:lnTo>
                  <a:pt x="118" y="62"/>
                </a:lnTo>
                <a:lnTo>
                  <a:pt x="113" y="62"/>
                </a:lnTo>
                <a:lnTo>
                  <a:pt x="113" y="56"/>
                </a:lnTo>
                <a:close/>
                <a:moveTo>
                  <a:pt x="252" y="15"/>
                </a:moveTo>
                <a:lnTo>
                  <a:pt x="257" y="15"/>
                </a:lnTo>
                <a:lnTo>
                  <a:pt x="262" y="20"/>
                </a:lnTo>
                <a:lnTo>
                  <a:pt x="262" y="26"/>
                </a:lnTo>
                <a:lnTo>
                  <a:pt x="262" y="31"/>
                </a:lnTo>
                <a:lnTo>
                  <a:pt x="257" y="36"/>
                </a:lnTo>
                <a:lnTo>
                  <a:pt x="252" y="36"/>
                </a:lnTo>
                <a:lnTo>
                  <a:pt x="247" y="41"/>
                </a:lnTo>
                <a:lnTo>
                  <a:pt x="242" y="36"/>
                </a:lnTo>
                <a:lnTo>
                  <a:pt x="237" y="36"/>
                </a:lnTo>
                <a:lnTo>
                  <a:pt x="237" y="31"/>
                </a:lnTo>
                <a:lnTo>
                  <a:pt x="237" y="20"/>
                </a:lnTo>
                <a:lnTo>
                  <a:pt x="242" y="15"/>
                </a:lnTo>
                <a:lnTo>
                  <a:pt x="247" y="15"/>
                </a:lnTo>
                <a:lnTo>
                  <a:pt x="252" y="15"/>
                </a:lnTo>
                <a:close/>
                <a:moveTo>
                  <a:pt x="195" y="170"/>
                </a:moveTo>
                <a:lnTo>
                  <a:pt x="195" y="165"/>
                </a:lnTo>
                <a:lnTo>
                  <a:pt x="211" y="165"/>
                </a:lnTo>
                <a:lnTo>
                  <a:pt x="231" y="62"/>
                </a:lnTo>
                <a:lnTo>
                  <a:pt x="221" y="62"/>
                </a:lnTo>
                <a:lnTo>
                  <a:pt x="221" y="56"/>
                </a:lnTo>
                <a:lnTo>
                  <a:pt x="252" y="56"/>
                </a:lnTo>
                <a:lnTo>
                  <a:pt x="231" y="165"/>
                </a:lnTo>
                <a:lnTo>
                  <a:pt x="242" y="165"/>
                </a:lnTo>
                <a:lnTo>
                  <a:pt x="242" y="170"/>
                </a:lnTo>
                <a:lnTo>
                  <a:pt x="195" y="170"/>
                </a:lnTo>
                <a:close/>
                <a:moveTo>
                  <a:pt x="350" y="129"/>
                </a:moveTo>
                <a:lnTo>
                  <a:pt x="340" y="144"/>
                </a:lnTo>
                <a:lnTo>
                  <a:pt x="329" y="160"/>
                </a:lnTo>
                <a:lnTo>
                  <a:pt x="319" y="170"/>
                </a:lnTo>
                <a:lnTo>
                  <a:pt x="304" y="175"/>
                </a:lnTo>
                <a:lnTo>
                  <a:pt x="288" y="170"/>
                </a:lnTo>
                <a:lnTo>
                  <a:pt x="273" y="160"/>
                </a:lnTo>
                <a:lnTo>
                  <a:pt x="267" y="149"/>
                </a:lnTo>
                <a:lnTo>
                  <a:pt x="262" y="129"/>
                </a:lnTo>
                <a:lnTo>
                  <a:pt x="267" y="118"/>
                </a:lnTo>
                <a:lnTo>
                  <a:pt x="267" y="103"/>
                </a:lnTo>
                <a:lnTo>
                  <a:pt x="273" y="93"/>
                </a:lnTo>
                <a:lnTo>
                  <a:pt x="278" y="82"/>
                </a:lnTo>
                <a:lnTo>
                  <a:pt x="288" y="67"/>
                </a:lnTo>
                <a:lnTo>
                  <a:pt x="304" y="62"/>
                </a:lnTo>
                <a:lnTo>
                  <a:pt x="314" y="51"/>
                </a:lnTo>
                <a:lnTo>
                  <a:pt x="329" y="51"/>
                </a:lnTo>
                <a:lnTo>
                  <a:pt x="340" y="51"/>
                </a:lnTo>
                <a:lnTo>
                  <a:pt x="345" y="56"/>
                </a:lnTo>
                <a:lnTo>
                  <a:pt x="350" y="56"/>
                </a:lnTo>
                <a:lnTo>
                  <a:pt x="360" y="62"/>
                </a:lnTo>
                <a:lnTo>
                  <a:pt x="350" y="98"/>
                </a:lnTo>
                <a:lnTo>
                  <a:pt x="345" y="98"/>
                </a:lnTo>
                <a:lnTo>
                  <a:pt x="345" y="93"/>
                </a:lnTo>
                <a:lnTo>
                  <a:pt x="345" y="87"/>
                </a:lnTo>
                <a:lnTo>
                  <a:pt x="340" y="72"/>
                </a:lnTo>
                <a:lnTo>
                  <a:pt x="340" y="67"/>
                </a:lnTo>
                <a:lnTo>
                  <a:pt x="334" y="56"/>
                </a:lnTo>
                <a:lnTo>
                  <a:pt x="329" y="56"/>
                </a:lnTo>
                <a:lnTo>
                  <a:pt x="324" y="56"/>
                </a:lnTo>
                <a:lnTo>
                  <a:pt x="314" y="62"/>
                </a:lnTo>
                <a:lnTo>
                  <a:pt x="309" y="67"/>
                </a:lnTo>
                <a:lnTo>
                  <a:pt x="304" y="77"/>
                </a:lnTo>
                <a:lnTo>
                  <a:pt x="298" y="93"/>
                </a:lnTo>
                <a:lnTo>
                  <a:pt x="288" y="108"/>
                </a:lnTo>
                <a:lnTo>
                  <a:pt x="288" y="123"/>
                </a:lnTo>
                <a:lnTo>
                  <a:pt x="288" y="139"/>
                </a:lnTo>
                <a:lnTo>
                  <a:pt x="288" y="149"/>
                </a:lnTo>
                <a:lnTo>
                  <a:pt x="293" y="160"/>
                </a:lnTo>
                <a:lnTo>
                  <a:pt x="298" y="165"/>
                </a:lnTo>
                <a:lnTo>
                  <a:pt x="309" y="165"/>
                </a:lnTo>
                <a:lnTo>
                  <a:pt x="319" y="165"/>
                </a:lnTo>
                <a:lnTo>
                  <a:pt x="329" y="154"/>
                </a:lnTo>
                <a:lnTo>
                  <a:pt x="340" y="144"/>
                </a:lnTo>
                <a:lnTo>
                  <a:pt x="345" y="129"/>
                </a:lnTo>
                <a:lnTo>
                  <a:pt x="350" y="129"/>
                </a:lnTo>
                <a:close/>
                <a:moveTo>
                  <a:pt x="386" y="149"/>
                </a:moveTo>
                <a:lnTo>
                  <a:pt x="386" y="154"/>
                </a:lnTo>
                <a:lnTo>
                  <a:pt x="391" y="165"/>
                </a:lnTo>
                <a:lnTo>
                  <a:pt x="396" y="165"/>
                </a:lnTo>
                <a:lnTo>
                  <a:pt x="401" y="170"/>
                </a:lnTo>
                <a:lnTo>
                  <a:pt x="412" y="165"/>
                </a:lnTo>
                <a:lnTo>
                  <a:pt x="417" y="160"/>
                </a:lnTo>
                <a:lnTo>
                  <a:pt x="422" y="149"/>
                </a:lnTo>
                <a:lnTo>
                  <a:pt x="432" y="134"/>
                </a:lnTo>
                <a:lnTo>
                  <a:pt x="437" y="118"/>
                </a:lnTo>
                <a:lnTo>
                  <a:pt x="437" y="103"/>
                </a:lnTo>
                <a:lnTo>
                  <a:pt x="443" y="87"/>
                </a:lnTo>
                <a:lnTo>
                  <a:pt x="443" y="72"/>
                </a:lnTo>
                <a:lnTo>
                  <a:pt x="443" y="67"/>
                </a:lnTo>
                <a:lnTo>
                  <a:pt x="437" y="62"/>
                </a:lnTo>
                <a:lnTo>
                  <a:pt x="432" y="56"/>
                </a:lnTo>
                <a:lnTo>
                  <a:pt x="427" y="56"/>
                </a:lnTo>
                <a:lnTo>
                  <a:pt x="417" y="56"/>
                </a:lnTo>
                <a:lnTo>
                  <a:pt x="407" y="62"/>
                </a:lnTo>
                <a:lnTo>
                  <a:pt x="401" y="72"/>
                </a:lnTo>
                <a:lnTo>
                  <a:pt x="396" y="87"/>
                </a:lnTo>
                <a:lnTo>
                  <a:pt x="391" y="103"/>
                </a:lnTo>
                <a:lnTo>
                  <a:pt x="386" y="118"/>
                </a:lnTo>
                <a:lnTo>
                  <a:pt x="386" y="134"/>
                </a:lnTo>
                <a:lnTo>
                  <a:pt x="386" y="149"/>
                </a:lnTo>
                <a:close/>
                <a:moveTo>
                  <a:pt x="401" y="175"/>
                </a:moveTo>
                <a:lnTo>
                  <a:pt x="386" y="170"/>
                </a:lnTo>
                <a:lnTo>
                  <a:pt x="376" y="160"/>
                </a:lnTo>
                <a:lnTo>
                  <a:pt x="365" y="149"/>
                </a:lnTo>
                <a:lnTo>
                  <a:pt x="365" y="129"/>
                </a:lnTo>
                <a:lnTo>
                  <a:pt x="365" y="118"/>
                </a:lnTo>
                <a:lnTo>
                  <a:pt x="365" y="108"/>
                </a:lnTo>
                <a:lnTo>
                  <a:pt x="371" y="98"/>
                </a:lnTo>
                <a:lnTo>
                  <a:pt x="376" y="87"/>
                </a:lnTo>
                <a:lnTo>
                  <a:pt x="386" y="72"/>
                </a:lnTo>
                <a:lnTo>
                  <a:pt x="396" y="62"/>
                </a:lnTo>
                <a:lnTo>
                  <a:pt x="412" y="56"/>
                </a:lnTo>
                <a:lnTo>
                  <a:pt x="422" y="51"/>
                </a:lnTo>
                <a:lnTo>
                  <a:pt x="437" y="56"/>
                </a:lnTo>
                <a:lnTo>
                  <a:pt x="453" y="62"/>
                </a:lnTo>
                <a:lnTo>
                  <a:pt x="458" y="77"/>
                </a:lnTo>
                <a:lnTo>
                  <a:pt x="463" y="93"/>
                </a:lnTo>
                <a:lnTo>
                  <a:pt x="463" y="103"/>
                </a:lnTo>
                <a:lnTo>
                  <a:pt x="458" y="113"/>
                </a:lnTo>
                <a:lnTo>
                  <a:pt x="453" y="129"/>
                </a:lnTo>
                <a:lnTo>
                  <a:pt x="448" y="139"/>
                </a:lnTo>
                <a:lnTo>
                  <a:pt x="443" y="154"/>
                </a:lnTo>
                <a:lnTo>
                  <a:pt x="427" y="165"/>
                </a:lnTo>
                <a:lnTo>
                  <a:pt x="417" y="170"/>
                </a:lnTo>
                <a:lnTo>
                  <a:pt x="401" y="175"/>
                </a:lnTo>
                <a:close/>
              </a:path>
            </a:pathLst>
          </a:custGeom>
          <a:solidFill>
            <a:srgbClr val="1F1A17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2185" name="Freeform 10"/>
          <xdr:cNvSpPr>
            <a:spLocks noEditPoints="1"/>
          </xdr:cNvSpPr>
        </xdr:nvSpPr>
        <xdr:spPr bwMode="auto">
          <a:xfrm>
            <a:off x="9515" y="1102"/>
            <a:ext cx="2267" cy="629"/>
          </a:xfrm>
          <a:custGeom>
            <a:avLst/>
            <a:gdLst>
              <a:gd name="T0" fmla="*/ 62 w 2267"/>
              <a:gd name="T1" fmla="*/ 609 h 629"/>
              <a:gd name="T2" fmla="*/ 139 w 2267"/>
              <a:gd name="T3" fmla="*/ 0 h 629"/>
              <a:gd name="T4" fmla="*/ 351 w 2267"/>
              <a:gd name="T5" fmla="*/ 26 h 629"/>
              <a:gd name="T6" fmla="*/ 268 w 2267"/>
              <a:gd name="T7" fmla="*/ 629 h 629"/>
              <a:gd name="T8" fmla="*/ 320 w 2267"/>
              <a:gd name="T9" fmla="*/ 609 h 629"/>
              <a:gd name="T10" fmla="*/ 449 w 2267"/>
              <a:gd name="T11" fmla="*/ 26 h 629"/>
              <a:gd name="T12" fmla="*/ 886 w 2267"/>
              <a:gd name="T13" fmla="*/ 201 h 629"/>
              <a:gd name="T14" fmla="*/ 850 w 2267"/>
              <a:gd name="T15" fmla="*/ 98 h 629"/>
              <a:gd name="T16" fmla="*/ 835 w 2267"/>
              <a:gd name="T17" fmla="*/ 36 h 629"/>
              <a:gd name="T18" fmla="*/ 768 w 2267"/>
              <a:gd name="T19" fmla="*/ 26 h 629"/>
              <a:gd name="T20" fmla="*/ 639 w 2267"/>
              <a:gd name="T21" fmla="*/ 289 h 629"/>
              <a:gd name="T22" fmla="*/ 686 w 2267"/>
              <a:gd name="T23" fmla="*/ 279 h 629"/>
              <a:gd name="T24" fmla="*/ 747 w 2267"/>
              <a:gd name="T25" fmla="*/ 176 h 629"/>
              <a:gd name="T26" fmla="*/ 686 w 2267"/>
              <a:gd name="T27" fmla="*/ 444 h 629"/>
              <a:gd name="T28" fmla="*/ 675 w 2267"/>
              <a:gd name="T29" fmla="*/ 330 h 629"/>
              <a:gd name="T30" fmla="*/ 644 w 2267"/>
              <a:gd name="T31" fmla="*/ 315 h 629"/>
              <a:gd name="T32" fmla="*/ 531 w 2267"/>
              <a:gd name="T33" fmla="*/ 609 h 629"/>
              <a:gd name="T34" fmla="*/ 711 w 2267"/>
              <a:gd name="T35" fmla="*/ 598 h 629"/>
              <a:gd name="T36" fmla="*/ 773 w 2267"/>
              <a:gd name="T37" fmla="*/ 511 h 629"/>
              <a:gd name="T38" fmla="*/ 819 w 2267"/>
              <a:gd name="T39" fmla="*/ 397 h 629"/>
              <a:gd name="T40" fmla="*/ 315 w 2267"/>
              <a:gd name="T41" fmla="*/ 629 h 629"/>
              <a:gd name="T42" fmla="*/ 938 w 2267"/>
              <a:gd name="T43" fmla="*/ 609 h 629"/>
              <a:gd name="T44" fmla="*/ 1020 w 2267"/>
              <a:gd name="T45" fmla="*/ 0 h 629"/>
              <a:gd name="T46" fmla="*/ 1422 w 2267"/>
              <a:gd name="T47" fmla="*/ 201 h 629"/>
              <a:gd name="T48" fmla="*/ 1412 w 2267"/>
              <a:gd name="T49" fmla="*/ 67 h 629"/>
              <a:gd name="T50" fmla="*/ 1386 w 2267"/>
              <a:gd name="T51" fmla="*/ 31 h 629"/>
              <a:gd name="T52" fmla="*/ 1227 w 2267"/>
              <a:gd name="T53" fmla="*/ 26 h 629"/>
              <a:gd name="T54" fmla="*/ 1221 w 2267"/>
              <a:gd name="T55" fmla="*/ 289 h 629"/>
              <a:gd name="T56" fmla="*/ 1263 w 2267"/>
              <a:gd name="T57" fmla="*/ 268 h 629"/>
              <a:gd name="T58" fmla="*/ 1335 w 2267"/>
              <a:gd name="T59" fmla="*/ 176 h 629"/>
              <a:gd name="T60" fmla="*/ 1252 w 2267"/>
              <a:gd name="T61" fmla="*/ 413 h 629"/>
              <a:gd name="T62" fmla="*/ 1237 w 2267"/>
              <a:gd name="T63" fmla="*/ 325 h 629"/>
              <a:gd name="T64" fmla="*/ 1196 w 2267"/>
              <a:gd name="T65" fmla="*/ 315 h 629"/>
              <a:gd name="T66" fmla="*/ 1221 w 2267"/>
              <a:gd name="T67" fmla="*/ 609 h 629"/>
              <a:gd name="T68" fmla="*/ 1299 w 2267"/>
              <a:gd name="T69" fmla="*/ 578 h 629"/>
              <a:gd name="T70" fmla="*/ 1355 w 2267"/>
              <a:gd name="T71" fmla="*/ 480 h 629"/>
              <a:gd name="T72" fmla="*/ 1422 w 2267"/>
              <a:gd name="T73" fmla="*/ 397 h 629"/>
              <a:gd name="T74" fmla="*/ 1448 w 2267"/>
              <a:gd name="T75" fmla="*/ 629 h 629"/>
              <a:gd name="T76" fmla="*/ 1634 w 2267"/>
              <a:gd name="T77" fmla="*/ 26 h 629"/>
              <a:gd name="T78" fmla="*/ 1809 w 2267"/>
              <a:gd name="T79" fmla="*/ 0 h 629"/>
              <a:gd name="T80" fmla="*/ 2267 w 2267"/>
              <a:gd name="T81" fmla="*/ 0 h 629"/>
              <a:gd name="T82" fmla="*/ 2087 w 2267"/>
              <a:gd name="T83" fmla="*/ 609 h 629"/>
              <a:gd name="T84" fmla="*/ 1855 w 2267"/>
              <a:gd name="T85" fmla="*/ 629 h 629"/>
              <a:gd name="T86" fmla="*/ 2061 w 2267"/>
              <a:gd name="T87" fmla="*/ 36 h 629"/>
              <a:gd name="T88" fmla="*/ 1659 w 2267"/>
              <a:gd name="T89" fmla="*/ 26 h 629"/>
              <a:gd name="T90" fmla="*/ 1592 w 2267"/>
              <a:gd name="T91" fmla="*/ 629 h 629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w 2267"/>
              <a:gd name="T139" fmla="*/ 0 h 629"/>
              <a:gd name="T140" fmla="*/ 2267 w 2267"/>
              <a:gd name="T141" fmla="*/ 629 h 629"/>
            </a:gdLst>
            <a:ahLst/>
            <a:cxnLst>
              <a:cxn ang="T92">
                <a:pos x="T0" y="T1"/>
              </a:cxn>
              <a:cxn ang="T93">
                <a:pos x="T2" y="T3"/>
              </a:cxn>
              <a:cxn ang="T94">
                <a:pos x="T4" y="T5"/>
              </a:cxn>
              <a:cxn ang="T95">
                <a:pos x="T6" y="T7"/>
              </a:cxn>
              <a:cxn ang="T96">
                <a:pos x="T8" y="T9"/>
              </a:cxn>
              <a:cxn ang="T97">
                <a:pos x="T10" y="T11"/>
              </a:cxn>
              <a:cxn ang="T98">
                <a:pos x="T12" y="T13"/>
              </a:cxn>
              <a:cxn ang="T99">
                <a:pos x="T14" y="T15"/>
              </a:cxn>
              <a:cxn ang="T100">
                <a:pos x="T16" y="T17"/>
              </a:cxn>
              <a:cxn ang="T101">
                <a:pos x="T18" y="T19"/>
              </a:cxn>
              <a:cxn ang="T102">
                <a:pos x="T20" y="T21"/>
              </a:cxn>
              <a:cxn ang="T103">
                <a:pos x="T22" y="T23"/>
              </a:cxn>
              <a:cxn ang="T104">
                <a:pos x="T24" y="T25"/>
              </a:cxn>
              <a:cxn ang="T105">
                <a:pos x="T26" y="T27"/>
              </a:cxn>
              <a:cxn ang="T106">
                <a:pos x="T28" y="T29"/>
              </a:cxn>
              <a:cxn ang="T107">
                <a:pos x="T30" y="T31"/>
              </a:cxn>
              <a:cxn ang="T108">
                <a:pos x="T32" y="T33"/>
              </a:cxn>
              <a:cxn ang="T109">
                <a:pos x="T34" y="T35"/>
              </a:cxn>
              <a:cxn ang="T110">
                <a:pos x="T36" y="T37"/>
              </a:cxn>
              <a:cxn ang="T111">
                <a:pos x="T38" y="T39"/>
              </a:cxn>
              <a:cxn ang="T112">
                <a:pos x="T40" y="T41"/>
              </a:cxn>
              <a:cxn ang="T113">
                <a:pos x="T42" y="T43"/>
              </a:cxn>
              <a:cxn ang="T114">
                <a:pos x="T44" y="T45"/>
              </a:cxn>
              <a:cxn ang="T115">
                <a:pos x="T46" y="T47"/>
              </a:cxn>
              <a:cxn ang="T116">
                <a:pos x="T48" y="T49"/>
              </a:cxn>
              <a:cxn ang="T117">
                <a:pos x="T50" y="T51"/>
              </a:cxn>
              <a:cxn ang="T118">
                <a:pos x="T52" y="T53"/>
              </a:cxn>
              <a:cxn ang="T119">
                <a:pos x="T54" y="T55"/>
              </a:cxn>
              <a:cxn ang="T120">
                <a:pos x="T56" y="T57"/>
              </a:cxn>
              <a:cxn ang="T121">
                <a:pos x="T58" y="T59"/>
              </a:cxn>
              <a:cxn ang="T122">
                <a:pos x="T60" y="T61"/>
              </a:cxn>
              <a:cxn ang="T123">
                <a:pos x="T62" y="T63"/>
              </a:cxn>
              <a:cxn ang="T124">
                <a:pos x="T64" y="T65"/>
              </a:cxn>
              <a:cxn ang="T125">
                <a:pos x="T66" y="T67"/>
              </a:cxn>
              <a:cxn ang="T126">
                <a:pos x="T68" y="T69"/>
              </a:cxn>
              <a:cxn ang="T127">
                <a:pos x="T70" y="T71"/>
              </a:cxn>
              <a:cxn ang="T128">
                <a:pos x="T72" y="T73"/>
              </a:cxn>
              <a:cxn ang="T129">
                <a:pos x="T74" y="T75"/>
              </a:cxn>
              <a:cxn ang="T130">
                <a:pos x="T76" y="T77"/>
              </a:cxn>
              <a:cxn ang="T131">
                <a:pos x="T78" y="T79"/>
              </a:cxn>
              <a:cxn ang="T132">
                <a:pos x="T80" y="T81"/>
              </a:cxn>
              <a:cxn ang="T133">
                <a:pos x="T82" y="T83"/>
              </a:cxn>
              <a:cxn ang="T134">
                <a:pos x="T84" y="T85"/>
              </a:cxn>
              <a:cxn ang="T135">
                <a:pos x="T86" y="T87"/>
              </a:cxn>
              <a:cxn ang="T136">
                <a:pos x="T88" y="T89"/>
              </a:cxn>
              <a:cxn ang="T137">
                <a:pos x="T90" y="T91"/>
              </a:cxn>
            </a:cxnLst>
            <a:rect l="T138" t="T139" r="T140" b="T141"/>
            <a:pathLst>
              <a:path w="2267" h="629">
                <a:moveTo>
                  <a:pt x="0" y="629"/>
                </a:moveTo>
                <a:lnTo>
                  <a:pt x="5" y="609"/>
                </a:lnTo>
                <a:lnTo>
                  <a:pt x="62" y="609"/>
                </a:lnTo>
                <a:lnTo>
                  <a:pt x="191" y="26"/>
                </a:lnTo>
                <a:lnTo>
                  <a:pt x="134" y="26"/>
                </a:lnTo>
                <a:lnTo>
                  <a:pt x="139" y="0"/>
                </a:lnTo>
                <a:lnTo>
                  <a:pt x="412" y="0"/>
                </a:lnTo>
                <a:lnTo>
                  <a:pt x="407" y="26"/>
                </a:lnTo>
                <a:lnTo>
                  <a:pt x="351" y="26"/>
                </a:lnTo>
                <a:lnTo>
                  <a:pt x="222" y="609"/>
                </a:lnTo>
                <a:lnTo>
                  <a:pt x="279" y="609"/>
                </a:lnTo>
                <a:lnTo>
                  <a:pt x="268" y="629"/>
                </a:lnTo>
                <a:lnTo>
                  <a:pt x="0" y="629"/>
                </a:lnTo>
                <a:close/>
                <a:moveTo>
                  <a:pt x="315" y="629"/>
                </a:moveTo>
                <a:lnTo>
                  <a:pt x="320" y="609"/>
                </a:lnTo>
                <a:lnTo>
                  <a:pt x="376" y="609"/>
                </a:lnTo>
                <a:lnTo>
                  <a:pt x="500" y="26"/>
                </a:lnTo>
                <a:lnTo>
                  <a:pt x="449" y="26"/>
                </a:lnTo>
                <a:lnTo>
                  <a:pt x="454" y="0"/>
                </a:lnTo>
                <a:lnTo>
                  <a:pt x="928" y="0"/>
                </a:lnTo>
                <a:lnTo>
                  <a:pt x="886" y="201"/>
                </a:lnTo>
                <a:lnTo>
                  <a:pt x="856" y="201"/>
                </a:lnTo>
                <a:lnTo>
                  <a:pt x="850" y="145"/>
                </a:lnTo>
                <a:lnTo>
                  <a:pt x="850" y="98"/>
                </a:lnTo>
                <a:lnTo>
                  <a:pt x="845" y="67"/>
                </a:lnTo>
                <a:lnTo>
                  <a:pt x="840" y="52"/>
                </a:lnTo>
                <a:lnTo>
                  <a:pt x="835" y="36"/>
                </a:lnTo>
                <a:lnTo>
                  <a:pt x="825" y="31"/>
                </a:lnTo>
                <a:lnTo>
                  <a:pt x="804" y="26"/>
                </a:lnTo>
                <a:lnTo>
                  <a:pt x="768" y="26"/>
                </a:lnTo>
                <a:lnTo>
                  <a:pt x="660" y="26"/>
                </a:lnTo>
                <a:lnTo>
                  <a:pt x="603" y="289"/>
                </a:lnTo>
                <a:lnTo>
                  <a:pt x="639" y="289"/>
                </a:lnTo>
                <a:lnTo>
                  <a:pt x="655" y="289"/>
                </a:lnTo>
                <a:lnTo>
                  <a:pt x="670" y="284"/>
                </a:lnTo>
                <a:lnTo>
                  <a:pt x="686" y="279"/>
                </a:lnTo>
                <a:lnTo>
                  <a:pt x="696" y="268"/>
                </a:lnTo>
                <a:lnTo>
                  <a:pt x="716" y="232"/>
                </a:lnTo>
                <a:lnTo>
                  <a:pt x="747" y="176"/>
                </a:lnTo>
                <a:lnTo>
                  <a:pt x="768" y="176"/>
                </a:lnTo>
                <a:lnTo>
                  <a:pt x="711" y="444"/>
                </a:lnTo>
                <a:lnTo>
                  <a:pt x="686" y="444"/>
                </a:lnTo>
                <a:lnTo>
                  <a:pt x="686" y="413"/>
                </a:lnTo>
                <a:lnTo>
                  <a:pt x="686" y="361"/>
                </a:lnTo>
                <a:lnTo>
                  <a:pt x="675" y="330"/>
                </a:lnTo>
                <a:lnTo>
                  <a:pt x="670" y="325"/>
                </a:lnTo>
                <a:lnTo>
                  <a:pt x="660" y="320"/>
                </a:lnTo>
                <a:lnTo>
                  <a:pt x="644" y="315"/>
                </a:lnTo>
                <a:lnTo>
                  <a:pt x="629" y="315"/>
                </a:lnTo>
                <a:lnTo>
                  <a:pt x="598" y="315"/>
                </a:lnTo>
                <a:lnTo>
                  <a:pt x="531" y="609"/>
                </a:lnTo>
                <a:lnTo>
                  <a:pt x="660" y="609"/>
                </a:lnTo>
                <a:lnTo>
                  <a:pt x="691" y="603"/>
                </a:lnTo>
                <a:lnTo>
                  <a:pt x="711" y="598"/>
                </a:lnTo>
                <a:lnTo>
                  <a:pt x="737" y="578"/>
                </a:lnTo>
                <a:lnTo>
                  <a:pt x="758" y="536"/>
                </a:lnTo>
                <a:lnTo>
                  <a:pt x="773" y="511"/>
                </a:lnTo>
                <a:lnTo>
                  <a:pt x="789" y="480"/>
                </a:lnTo>
                <a:lnTo>
                  <a:pt x="804" y="444"/>
                </a:lnTo>
                <a:lnTo>
                  <a:pt x="819" y="397"/>
                </a:lnTo>
                <a:lnTo>
                  <a:pt x="861" y="397"/>
                </a:lnTo>
                <a:lnTo>
                  <a:pt x="804" y="629"/>
                </a:lnTo>
                <a:lnTo>
                  <a:pt x="315" y="629"/>
                </a:lnTo>
                <a:close/>
                <a:moveTo>
                  <a:pt x="876" y="629"/>
                </a:moveTo>
                <a:lnTo>
                  <a:pt x="886" y="609"/>
                </a:lnTo>
                <a:lnTo>
                  <a:pt x="938" y="609"/>
                </a:lnTo>
                <a:lnTo>
                  <a:pt x="1067" y="26"/>
                </a:lnTo>
                <a:lnTo>
                  <a:pt x="1015" y="26"/>
                </a:lnTo>
                <a:lnTo>
                  <a:pt x="1020" y="0"/>
                </a:lnTo>
                <a:lnTo>
                  <a:pt x="1494" y="0"/>
                </a:lnTo>
                <a:lnTo>
                  <a:pt x="1453" y="201"/>
                </a:lnTo>
                <a:lnTo>
                  <a:pt x="1422" y="201"/>
                </a:lnTo>
                <a:lnTo>
                  <a:pt x="1417" y="145"/>
                </a:lnTo>
                <a:lnTo>
                  <a:pt x="1412" y="98"/>
                </a:lnTo>
                <a:lnTo>
                  <a:pt x="1412" y="67"/>
                </a:lnTo>
                <a:lnTo>
                  <a:pt x="1407" y="52"/>
                </a:lnTo>
                <a:lnTo>
                  <a:pt x="1397" y="36"/>
                </a:lnTo>
                <a:lnTo>
                  <a:pt x="1386" y="31"/>
                </a:lnTo>
                <a:lnTo>
                  <a:pt x="1371" y="26"/>
                </a:lnTo>
                <a:lnTo>
                  <a:pt x="1335" y="26"/>
                </a:lnTo>
                <a:lnTo>
                  <a:pt x="1227" y="26"/>
                </a:lnTo>
                <a:lnTo>
                  <a:pt x="1170" y="289"/>
                </a:lnTo>
                <a:lnTo>
                  <a:pt x="1206" y="289"/>
                </a:lnTo>
                <a:lnTo>
                  <a:pt x="1221" y="289"/>
                </a:lnTo>
                <a:lnTo>
                  <a:pt x="1237" y="284"/>
                </a:lnTo>
                <a:lnTo>
                  <a:pt x="1247" y="279"/>
                </a:lnTo>
                <a:lnTo>
                  <a:pt x="1263" y="268"/>
                </a:lnTo>
                <a:lnTo>
                  <a:pt x="1283" y="232"/>
                </a:lnTo>
                <a:lnTo>
                  <a:pt x="1309" y="176"/>
                </a:lnTo>
                <a:lnTo>
                  <a:pt x="1335" y="176"/>
                </a:lnTo>
                <a:lnTo>
                  <a:pt x="1278" y="444"/>
                </a:lnTo>
                <a:lnTo>
                  <a:pt x="1252" y="444"/>
                </a:lnTo>
                <a:lnTo>
                  <a:pt x="1252" y="413"/>
                </a:lnTo>
                <a:lnTo>
                  <a:pt x="1252" y="361"/>
                </a:lnTo>
                <a:lnTo>
                  <a:pt x="1242" y="330"/>
                </a:lnTo>
                <a:lnTo>
                  <a:pt x="1237" y="325"/>
                </a:lnTo>
                <a:lnTo>
                  <a:pt x="1227" y="320"/>
                </a:lnTo>
                <a:lnTo>
                  <a:pt x="1211" y="315"/>
                </a:lnTo>
                <a:lnTo>
                  <a:pt x="1196" y="315"/>
                </a:lnTo>
                <a:lnTo>
                  <a:pt x="1165" y="315"/>
                </a:lnTo>
                <a:lnTo>
                  <a:pt x="1098" y="609"/>
                </a:lnTo>
                <a:lnTo>
                  <a:pt x="1221" y="609"/>
                </a:lnTo>
                <a:lnTo>
                  <a:pt x="1257" y="603"/>
                </a:lnTo>
                <a:lnTo>
                  <a:pt x="1278" y="598"/>
                </a:lnTo>
                <a:lnTo>
                  <a:pt x="1299" y="578"/>
                </a:lnTo>
                <a:lnTo>
                  <a:pt x="1324" y="536"/>
                </a:lnTo>
                <a:lnTo>
                  <a:pt x="1340" y="511"/>
                </a:lnTo>
                <a:lnTo>
                  <a:pt x="1355" y="480"/>
                </a:lnTo>
                <a:lnTo>
                  <a:pt x="1371" y="444"/>
                </a:lnTo>
                <a:lnTo>
                  <a:pt x="1386" y="397"/>
                </a:lnTo>
                <a:lnTo>
                  <a:pt x="1422" y="397"/>
                </a:lnTo>
                <a:lnTo>
                  <a:pt x="1371" y="629"/>
                </a:lnTo>
                <a:lnTo>
                  <a:pt x="876" y="629"/>
                </a:lnTo>
                <a:close/>
                <a:moveTo>
                  <a:pt x="1448" y="629"/>
                </a:moveTo>
                <a:lnTo>
                  <a:pt x="1453" y="609"/>
                </a:lnTo>
                <a:lnTo>
                  <a:pt x="1505" y="609"/>
                </a:lnTo>
                <a:lnTo>
                  <a:pt x="1634" y="26"/>
                </a:lnTo>
                <a:lnTo>
                  <a:pt x="1582" y="26"/>
                </a:lnTo>
                <a:lnTo>
                  <a:pt x="1587" y="0"/>
                </a:lnTo>
                <a:lnTo>
                  <a:pt x="1809" y="0"/>
                </a:lnTo>
                <a:lnTo>
                  <a:pt x="1840" y="413"/>
                </a:lnTo>
                <a:lnTo>
                  <a:pt x="2051" y="0"/>
                </a:lnTo>
                <a:lnTo>
                  <a:pt x="2267" y="0"/>
                </a:lnTo>
                <a:lnTo>
                  <a:pt x="2262" y="26"/>
                </a:lnTo>
                <a:lnTo>
                  <a:pt x="2216" y="26"/>
                </a:lnTo>
                <a:lnTo>
                  <a:pt x="2087" y="609"/>
                </a:lnTo>
                <a:lnTo>
                  <a:pt x="2133" y="609"/>
                </a:lnTo>
                <a:lnTo>
                  <a:pt x="2128" y="629"/>
                </a:lnTo>
                <a:lnTo>
                  <a:pt x="1855" y="629"/>
                </a:lnTo>
                <a:lnTo>
                  <a:pt x="1860" y="609"/>
                </a:lnTo>
                <a:lnTo>
                  <a:pt x="1932" y="609"/>
                </a:lnTo>
                <a:lnTo>
                  <a:pt x="2061" y="36"/>
                </a:lnTo>
                <a:lnTo>
                  <a:pt x="1757" y="629"/>
                </a:lnTo>
                <a:lnTo>
                  <a:pt x="1701" y="629"/>
                </a:lnTo>
                <a:lnTo>
                  <a:pt x="1659" y="26"/>
                </a:lnTo>
                <a:lnTo>
                  <a:pt x="1530" y="609"/>
                </a:lnTo>
                <a:lnTo>
                  <a:pt x="1597" y="609"/>
                </a:lnTo>
                <a:lnTo>
                  <a:pt x="1592" y="629"/>
                </a:lnTo>
                <a:lnTo>
                  <a:pt x="1448" y="629"/>
                </a:lnTo>
                <a:close/>
              </a:path>
            </a:pathLst>
          </a:custGeom>
          <a:solidFill>
            <a:srgbClr val="1F1A17"/>
          </a:solidFill>
          <a:ln w="9525">
            <a:noFill/>
            <a:round/>
            <a:headEnd/>
            <a:tailEnd/>
          </a:ln>
        </xdr:spPr>
      </xdr:sp>
    </xdr:grpSp>
    <xdr:clientData/>
  </xdr:twoCellAnchor>
  <xdr:twoCellAnchor>
    <xdr:from>
      <xdr:col>9</xdr:col>
      <xdr:colOff>276225</xdr:colOff>
      <xdr:row>0</xdr:row>
      <xdr:rowOff>57150</xdr:rowOff>
    </xdr:from>
    <xdr:to>
      <xdr:col>9</xdr:col>
      <xdr:colOff>762000</xdr:colOff>
      <xdr:row>4</xdr:row>
      <xdr:rowOff>0</xdr:rowOff>
    </xdr:to>
    <xdr:pic>
      <xdr:nvPicPr>
        <xdr:cNvPr id="2176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43800" y="57150"/>
          <a:ext cx="485775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31</xdr:row>
      <xdr:rowOff>133350</xdr:rowOff>
    </xdr:from>
    <xdr:to>
      <xdr:col>6</xdr:col>
      <xdr:colOff>1228725</xdr:colOff>
      <xdr:row>31</xdr:row>
      <xdr:rowOff>133350</xdr:rowOff>
    </xdr:to>
    <xdr:sp macro="" textlink="">
      <xdr:nvSpPr>
        <xdr:cNvPr id="7260" name="Line 1"/>
        <xdr:cNvSpPr>
          <a:spLocks noChangeShapeType="1"/>
        </xdr:cNvSpPr>
      </xdr:nvSpPr>
      <xdr:spPr bwMode="auto">
        <a:xfrm>
          <a:off x="3371850" y="5438775"/>
          <a:ext cx="52959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6</xdr:col>
      <xdr:colOff>57150</xdr:colOff>
      <xdr:row>9</xdr:row>
      <xdr:rowOff>142875</xdr:rowOff>
    </xdr:from>
    <xdr:to>
      <xdr:col>7</xdr:col>
      <xdr:colOff>571500</xdr:colOff>
      <xdr:row>9</xdr:row>
      <xdr:rowOff>142875</xdr:rowOff>
    </xdr:to>
    <xdr:sp macro="" textlink="">
      <xdr:nvSpPr>
        <xdr:cNvPr id="7261" name="Line 2"/>
        <xdr:cNvSpPr>
          <a:spLocks noChangeShapeType="1"/>
        </xdr:cNvSpPr>
      </xdr:nvSpPr>
      <xdr:spPr bwMode="auto">
        <a:xfrm>
          <a:off x="7496175" y="1790700"/>
          <a:ext cx="18383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66675</xdr:colOff>
      <xdr:row>14</xdr:row>
      <xdr:rowOff>123825</xdr:rowOff>
    </xdr:from>
    <xdr:to>
      <xdr:col>7</xdr:col>
      <xdr:colOff>581025</xdr:colOff>
      <xdr:row>14</xdr:row>
      <xdr:rowOff>123825</xdr:rowOff>
    </xdr:to>
    <xdr:sp macro="" textlink="">
      <xdr:nvSpPr>
        <xdr:cNvPr id="7262" name="Line 3"/>
        <xdr:cNvSpPr>
          <a:spLocks noChangeShapeType="1"/>
        </xdr:cNvSpPr>
      </xdr:nvSpPr>
      <xdr:spPr bwMode="auto">
        <a:xfrm>
          <a:off x="7505700" y="2600325"/>
          <a:ext cx="18383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66675</xdr:colOff>
      <xdr:row>18</xdr:row>
      <xdr:rowOff>114300</xdr:rowOff>
    </xdr:from>
    <xdr:to>
      <xdr:col>7</xdr:col>
      <xdr:colOff>581025</xdr:colOff>
      <xdr:row>18</xdr:row>
      <xdr:rowOff>114300</xdr:rowOff>
    </xdr:to>
    <xdr:sp macro="" textlink="">
      <xdr:nvSpPr>
        <xdr:cNvPr id="7263" name="Line 4"/>
        <xdr:cNvSpPr>
          <a:spLocks noChangeShapeType="1"/>
        </xdr:cNvSpPr>
      </xdr:nvSpPr>
      <xdr:spPr bwMode="auto">
        <a:xfrm>
          <a:off x="7505700" y="3257550"/>
          <a:ext cx="18383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9525</xdr:colOff>
      <xdr:row>27</xdr:row>
      <xdr:rowOff>152400</xdr:rowOff>
    </xdr:from>
    <xdr:to>
      <xdr:col>7</xdr:col>
      <xdr:colOff>581025</xdr:colOff>
      <xdr:row>27</xdr:row>
      <xdr:rowOff>152400</xdr:rowOff>
    </xdr:to>
    <xdr:sp macro="" textlink="">
      <xdr:nvSpPr>
        <xdr:cNvPr id="7264" name="Line 5"/>
        <xdr:cNvSpPr>
          <a:spLocks noChangeShapeType="1"/>
        </xdr:cNvSpPr>
      </xdr:nvSpPr>
      <xdr:spPr bwMode="auto">
        <a:xfrm>
          <a:off x="3371850" y="4791075"/>
          <a:ext cx="5972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9525</xdr:colOff>
      <xdr:row>23</xdr:row>
      <xdr:rowOff>171450</xdr:rowOff>
    </xdr:from>
    <xdr:to>
      <xdr:col>7</xdr:col>
      <xdr:colOff>581025</xdr:colOff>
      <xdr:row>23</xdr:row>
      <xdr:rowOff>171450</xdr:rowOff>
    </xdr:to>
    <xdr:sp macro="" textlink="">
      <xdr:nvSpPr>
        <xdr:cNvPr id="7265" name="Line 6"/>
        <xdr:cNvSpPr>
          <a:spLocks noChangeShapeType="1"/>
        </xdr:cNvSpPr>
      </xdr:nvSpPr>
      <xdr:spPr bwMode="auto">
        <a:xfrm>
          <a:off x="3371850" y="4143375"/>
          <a:ext cx="5972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581025</xdr:colOff>
      <xdr:row>4</xdr:row>
      <xdr:rowOff>0</xdr:rowOff>
    </xdr:from>
    <xdr:to>
      <xdr:col>7</xdr:col>
      <xdr:colOff>581025</xdr:colOff>
      <xdr:row>30</xdr:row>
      <xdr:rowOff>66675</xdr:rowOff>
    </xdr:to>
    <xdr:sp macro="" textlink="">
      <xdr:nvSpPr>
        <xdr:cNvPr id="7266" name="Line 7"/>
        <xdr:cNvSpPr>
          <a:spLocks noChangeShapeType="1"/>
        </xdr:cNvSpPr>
      </xdr:nvSpPr>
      <xdr:spPr bwMode="auto">
        <a:xfrm>
          <a:off x="9344025" y="838200"/>
          <a:ext cx="0" cy="437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3</xdr:col>
      <xdr:colOff>9525</xdr:colOff>
      <xdr:row>69</xdr:row>
      <xdr:rowOff>133350</xdr:rowOff>
    </xdr:from>
    <xdr:to>
      <xdr:col>6</xdr:col>
      <xdr:colOff>1228725</xdr:colOff>
      <xdr:row>69</xdr:row>
      <xdr:rowOff>133350</xdr:rowOff>
    </xdr:to>
    <xdr:sp macro="" textlink="">
      <xdr:nvSpPr>
        <xdr:cNvPr id="7267" name="Line 8"/>
        <xdr:cNvSpPr>
          <a:spLocks noChangeShapeType="1"/>
        </xdr:cNvSpPr>
      </xdr:nvSpPr>
      <xdr:spPr bwMode="auto">
        <a:xfrm>
          <a:off x="3371850" y="11915775"/>
          <a:ext cx="52959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6</xdr:col>
      <xdr:colOff>57150</xdr:colOff>
      <xdr:row>47</xdr:row>
      <xdr:rowOff>142875</xdr:rowOff>
    </xdr:from>
    <xdr:to>
      <xdr:col>7</xdr:col>
      <xdr:colOff>571500</xdr:colOff>
      <xdr:row>47</xdr:row>
      <xdr:rowOff>142875</xdr:rowOff>
    </xdr:to>
    <xdr:sp macro="" textlink="">
      <xdr:nvSpPr>
        <xdr:cNvPr id="7268" name="Line 9"/>
        <xdr:cNvSpPr>
          <a:spLocks noChangeShapeType="1"/>
        </xdr:cNvSpPr>
      </xdr:nvSpPr>
      <xdr:spPr bwMode="auto">
        <a:xfrm>
          <a:off x="7496175" y="8267700"/>
          <a:ext cx="18383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66675</xdr:colOff>
      <xdr:row>52</xdr:row>
      <xdr:rowOff>123825</xdr:rowOff>
    </xdr:from>
    <xdr:to>
      <xdr:col>7</xdr:col>
      <xdr:colOff>581025</xdr:colOff>
      <xdr:row>52</xdr:row>
      <xdr:rowOff>123825</xdr:rowOff>
    </xdr:to>
    <xdr:sp macro="" textlink="">
      <xdr:nvSpPr>
        <xdr:cNvPr id="7269" name="Line 10"/>
        <xdr:cNvSpPr>
          <a:spLocks noChangeShapeType="1"/>
        </xdr:cNvSpPr>
      </xdr:nvSpPr>
      <xdr:spPr bwMode="auto">
        <a:xfrm>
          <a:off x="7505700" y="9077325"/>
          <a:ext cx="18383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66675</xdr:colOff>
      <xdr:row>56</xdr:row>
      <xdr:rowOff>114300</xdr:rowOff>
    </xdr:from>
    <xdr:to>
      <xdr:col>7</xdr:col>
      <xdr:colOff>581025</xdr:colOff>
      <xdr:row>56</xdr:row>
      <xdr:rowOff>114300</xdr:rowOff>
    </xdr:to>
    <xdr:sp macro="" textlink="">
      <xdr:nvSpPr>
        <xdr:cNvPr id="7270" name="Line 11"/>
        <xdr:cNvSpPr>
          <a:spLocks noChangeShapeType="1"/>
        </xdr:cNvSpPr>
      </xdr:nvSpPr>
      <xdr:spPr bwMode="auto">
        <a:xfrm>
          <a:off x="7505700" y="9734550"/>
          <a:ext cx="18383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9525</xdr:colOff>
      <xdr:row>65</xdr:row>
      <xdr:rowOff>152400</xdr:rowOff>
    </xdr:from>
    <xdr:to>
      <xdr:col>7</xdr:col>
      <xdr:colOff>581025</xdr:colOff>
      <xdr:row>65</xdr:row>
      <xdr:rowOff>152400</xdr:rowOff>
    </xdr:to>
    <xdr:sp macro="" textlink="">
      <xdr:nvSpPr>
        <xdr:cNvPr id="7271" name="Line 12"/>
        <xdr:cNvSpPr>
          <a:spLocks noChangeShapeType="1"/>
        </xdr:cNvSpPr>
      </xdr:nvSpPr>
      <xdr:spPr bwMode="auto">
        <a:xfrm>
          <a:off x="3371850" y="11268075"/>
          <a:ext cx="5972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9525</xdr:colOff>
      <xdr:row>61</xdr:row>
      <xdr:rowOff>171450</xdr:rowOff>
    </xdr:from>
    <xdr:to>
      <xdr:col>7</xdr:col>
      <xdr:colOff>581025</xdr:colOff>
      <xdr:row>61</xdr:row>
      <xdr:rowOff>171450</xdr:rowOff>
    </xdr:to>
    <xdr:sp macro="" textlink="">
      <xdr:nvSpPr>
        <xdr:cNvPr id="7272" name="Line 13"/>
        <xdr:cNvSpPr>
          <a:spLocks noChangeShapeType="1"/>
        </xdr:cNvSpPr>
      </xdr:nvSpPr>
      <xdr:spPr bwMode="auto">
        <a:xfrm>
          <a:off x="3371850" y="10620375"/>
          <a:ext cx="5972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57"/>
  <sheetViews>
    <sheetView topLeftCell="B1" zoomScaleNormal="100" workbookViewId="0">
      <selection activeCell="E15" sqref="E15"/>
    </sheetView>
  </sheetViews>
  <sheetFormatPr baseColWidth="10" defaultRowHeight="12.75"/>
  <cols>
    <col min="1" max="1" width="3.42578125" hidden="1" customWidth="1"/>
    <col min="2" max="2" width="21.7109375" customWidth="1"/>
    <col min="3" max="3" width="8.42578125" customWidth="1"/>
    <col min="4" max="4" width="9.7109375" customWidth="1"/>
    <col min="5" max="5" width="8.28515625" customWidth="1"/>
    <col min="6" max="6" width="9.7109375" customWidth="1"/>
    <col min="7" max="7" width="8.28515625" customWidth="1"/>
    <col min="8" max="8" width="9.7109375" customWidth="1"/>
    <col min="9" max="9" width="8.28515625" customWidth="1"/>
    <col min="10" max="10" width="9.28515625" customWidth="1"/>
    <col min="11" max="11" width="9.42578125" customWidth="1"/>
    <col min="12" max="12" width="9.7109375" customWidth="1"/>
    <col min="13" max="13" width="8.28515625" customWidth="1"/>
    <col min="14" max="14" width="7.7109375" customWidth="1"/>
    <col min="15" max="15" width="8.28515625" customWidth="1"/>
    <col min="16" max="16" width="9.7109375" customWidth="1"/>
    <col min="17" max="17" width="10" customWidth="1"/>
    <col min="19" max="19" width="8.42578125" bestFit="1" customWidth="1"/>
    <col min="20" max="20" width="9.85546875" bestFit="1" customWidth="1"/>
  </cols>
  <sheetData>
    <row r="1" spans="1:20">
      <c r="D1" t="s">
        <v>106</v>
      </c>
    </row>
    <row r="2" spans="1:20">
      <c r="D2" t="s">
        <v>107</v>
      </c>
    </row>
    <row r="3" spans="1:20">
      <c r="D3" t="s">
        <v>108</v>
      </c>
    </row>
    <row r="4" spans="1:20" ht="5.25" customHeight="1"/>
    <row r="5" spans="1:20" ht="57" customHeight="1"/>
    <row r="6" spans="1:20" ht="13.5">
      <c r="B6" s="133" t="s">
        <v>109</v>
      </c>
      <c r="C6" s="1" t="s">
        <v>110</v>
      </c>
      <c r="D6" s="131" t="s">
        <v>111</v>
      </c>
      <c r="E6" s="132"/>
      <c r="F6" s="131" t="s">
        <v>112</v>
      </c>
      <c r="G6" s="132"/>
      <c r="H6" s="131" t="s">
        <v>113</v>
      </c>
      <c r="I6" s="132"/>
      <c r="J6" s="3" t="s">
        <v>114</v>
      </c>
      <c r="K6" s="4"/>
      <c r="L6" s="131" t="s">
        <v>115</v>
      </c>
      <c r="M6" s="132"/>
      <c r="N6" s="131" t="s">
        <v>116</v>
      </c>
      <c r="O6" s="132"/>
      <c r="P6" s="1" t="s">
        <v>117</v>
      </c>
      <c r="Q6" s="1" t="s">
        <v>118</v>
      </c>
      <c r="S6" t="s">
        <v>117</v>
      </c>
      <c r="T6" t="s">
        <v>119</v>
      </c>
    </row>
    <row r="7" spans="1:20">
      <c r="A7" s="5" t="s">
        <v>120</v>
      </c>
      <c r="B7" s="134"/>
      <c r="C7" s="6" t="s">
        <v>121</v>
      </c>
      <c r="D7" s="2" t="s">
        <v>122</v>
      </c>
      <c r="E7" s="2" t="s">
        <v>119</v>
      </c>
      <c r="F7" s="2" t="s">
        <v>122</v>
      </c>
      <c r="G7" s="2" t="s">
        <v>119</v>
      </c>
      <c r="H7" s="2" t="s">
        <v>122</v>
      </c>
      <c r="I7" s="2" t="s">
        <v>119</v>
      </c>
      <c r="J7" s="2" t="s">
        <v>122</v>
      </c>
      <c r="K7" s="2" t="s">
        <v>119</v>
      </c>
      <c r="L7" s="2" t="s">
        <v>122</v>
      </c>
      <c r="M7" s="2" t="s">
        <v>119</v>
      </c>
      <c r="N7" s="2" t="s">
        <v>122</v>
      </c>
      <c r="O7" s="2" t="s">
        <v>119</v>
      </c>
      <c r="P7" s="6" t="s">
        <v>123</v>
      </c>
      <c r="Q7" s="6" t="s">
        <v>124</v>
      </c>
      <c r="S7" t="s">
        <v>125</v>
      </c>
      <c r="T7" s="7" t="s">
        <v>126</v>
      </c>
    </row>
    <row r="8" spans="1:20" s="43" customFormat="1" ht="6" customHeight="1">
      <c r="A8" s="37"/>
      <c r="B8" s="39"/>
      <c r="C8" s="40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0"/>
      <c r="Q8" s="42"/>
      <c r="T8" s="7"/>
    </row>
    <row r="9" spans="1:20">
      <c r="A9" s="38"/>
      <c r="B9" s="28" t="s">
        <v>172</v>
      </c>
      <c r="C9" s="29">
        <f>SUM(C11:C55)</f>
        <v>8869630</v>
      </c>
      <c r="D9" s="30">
        <f>SUM(D11:D55)</f>
        <v>936860</v>
      </c>
      <c r="E9" s="31">
        <f>D9/$P9</f>
        <v>0.24739307232852795</v>
      </c>
      <c r="F9" s="32">
        <f>SUM(F11:F55)</f>
        <v>1802049</v>
      </c>
      <c r="G9" s="33">
        <f>F9/$P9</f>
        <v>0.47586025510380575</v>
      </c>
      <c r="H9" s="30">
        <f>SUM(H11:H55)</f>
        <v>918635</v>
      </c>
      <c r="I9" s="31">
        <f>H9/$P9</f>
        <v>0.24258046559626548</v>
      </c>
      <c r="J9" s="34">
        <f>SUM(J11:J55)</f>
        <v>6993</v>
      </c>
      <c r="K9" s="35">
        <f>J9/$P9</f>
        <v>1.8466150276384903E-3</v>
      </c>
      <c r="L9" s="29">
        <f>SUM(L11:L55)</f>
        <v>3664537</v>
      </c>
      <c r="M9" s="36">
        <f>L9/$P9</f>
        <v>0.96768040805623767</v>
      </c>
      <c r="N9" s="34">
        <f>SUM(N11:N55)</f>
        <v>122392</v>
      </c>
      <c r="O9" s="35">
        <f>N9/$P9</f>
        <v>3.2319591943762348E-2</v>
      </c>
      <c r="P9" s="29">
        <f>SUM(P11:P55)</f>
        <v>3786929</v>
      </c>
      <c r="Q9" s="36">
        <f>P9/C9</f>
        <v>0.42695456292990802</v>
      </c>
      <c r="S9" s="13">
        <f>MAX(D9,F9,H9,J9,N9)</f>
        <v>1802049</v>
      </c>
      <c r="T9" s="14">
        <f>MAX(E9,G9,I9,K9,O9)</f>
        <v>0.47586025510380575</v>
      </c>
    </row>
    <row r="10" spans="1:20" s="43" customFormat="1" ht="6.75" customHeight="1">
      <c r="A10" s="37"/>
      <c r="B10" s="39"/>
      <c r="C10" s="40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0"/>
      <c r="Q10" s="42"/>
      <c r="T10" s="7"/>
    </row>
    <row r="11" spans="1:20">
      <c r="A11" s="8">
        <v>1</v>
      </c>
      <c r="B11" s="9" t="s">
        <v>127</v>
      </c>
      <c r="C11" s="10">
        <v>205251</v>
      </c>
      <c r="D11" s="10">
        <v>40486</v>
      </c>
      <c r="E11" s="11">
        <f t="shared" ref="E11:E55" si="0">D11/$P11</f>
        <v>0.36150796485463249</v>
      </c>
      <c r="F11" s="10">
        <v>56068</v>
      </c>
      <c r="G11" s="11">
        <f t="shared" ref="G11:G55" si="1">F11/$P11</f>
        <v>0.50064290306450465</v>
      </c>
      <c r="H11" s="10">
        <v>12307</v>
      </c>
      <c r="I11" s="11">
        <f t="shared" ref="I11:I55" si="2">H11/$P11</f>
        <v>0.10989177798414172</v>
      </c>
      <c r="J11" s="10">
        <v>110</v>
      </c>
      <c r="K11" s="11">
        <f t="shared" ref="K11:K55" si="3">J11/$P11</f>
        <v>9.8221301521537259E-4</v>
      </c>
      <c r="L11" s="10">
        <f t="shared" ref="L11:L55" si="4">P11-N11</f>
        <v>108971</v>
      </c>
      <c r="M11" s="11">
        <f t="shared" ref="M11:M55" si="5">L11/$P11</f>
        <v>0.97302485891849422</v>
      </c>
      <c r="N11" s="10">
        <v>3021</v>
      </c>
      <c r="O11" s="11">
        <f t="shared" ref="O11:O55" si="6">N11/$P11</f>
        <v>2.6975141081505821E-2</v>
      </c>
      <c r="P11" s="10">
        <f t="shared" ref="P11:P55" si="7">D11+F11+H11+J11+N11</f>
        <v>111992</v>
      </c>
      <c r="Q11" s="12">
        <f t="shared" ref="Q11:Q55" si="8">P11/C11</f>
        <v>0.54563436962548295</v>
      </c>
      <c r="S11" s="13">
        <f t="shared" ref="S11:S55" si="9">MAX(D11,F11,H11,J11,N11)</f>
        <v>56068</v>
      </c>
      <c r="T11" s="14">
        <f t="shared" ref="T11:T55" si="10">MAX(E11,G11,I11,K11,O11)</f>
        <v>0.50064290306450465</v>
      </c>
    </row>
    <row r="12" spans="1:20">
      <c r="A12" s="8">
        <v>2</v>
      </c>
      <c r="B12" s="15" t="s">
        <v>128</v>
      </c>
      <c r="C12" s="16">
        <v>259848</v>
      </c>
      <c r="D12" s="16">
        <v>46573</v>
      </c>
      <c r="E12" s="17">
        <f t="shared" si="0"/>
        <v>0.33965387728907009</v>
      </c>
      <c r="F12" s="16">
        <v>71561</v>
      </c>
      <c r="G12" s="17">
        <f t="shared" si="1"/>
        <v>0.52188974540362754</v>
      </c>
      <c r="H12" s="16">
        <v>13988</v>
      </c>
      <c r="I12" s="17">
        <f t="shared" si="2"/>
        <v>0.10201357944559106</v>
      </c>
      <c r="J12" s="16">
        <v>570</v>
      </c>
      <c r="K12" s="17">
        <f t="shared" si="3"/>
        <v>4.1569731401191667E-3</v>
      </c>
      <c r="L12" s="16">
        <f t="shared" si="4"/>
        <v>132692</v>
      </c>
      <c r="M12" s="17">
        <f t="shared" si="5"/>
        <v>0.96771417527840775</v>
      </c>
      <c r="N12" s="16">
        <v>4427</v>
      </c>
      <c r="O12" s="17">
        <f t="shared" si="6"/>
        <v>3.2285824721592193E-2</v>
      </c>
      <c r="P12" s="16">
        <f t="shared" si="7"/>
        <v>137119</v>
      </c>
      <c r="Q12" s="18">
        <f t="shared" si="8"/>
        <v>0.52768926449308828</v>
      </c>
      <c r="S12" s="13">
        <f t="shared" si="9"/>
        <v>71561</v>
      </c>
      <c r="T12" s="14">
        <f t="shared" si="10"/>
        <v>0.52188974540362754</v>
      </c>
    </row>
    <row r="13" spans="1:20">
      <c r="A13" s="8">
        <v>3</v>
      </c>
      <c r="B13" s="19" t="s">
        <v>129</v>
      </c>
      <c r="C13" s="16">
        <v>141626</v>
      </c>
      <c r="D13" s="16">
        <v>13797</v>
      </c>
      <c r="E13" s="17">
        <f t="shared" si="0"/>
        <v>0.2049191284587622</v>
      </c>
      <c r="F13" s="16">
        <v>37762</v>
      </c>
      <c r="G13" s="17">
        <f t="shared" si="1"/>
        <v>0.56085787699208367</v>
      </c>
      <c r="H13" s="16">
        <v>13169</v>
      </c>
      <c r="I13" s="17">
        <f t="shared" si="2"/>
        <v>0.19559179551159234</v>
      </c>
      <c r="J13" s="16">
        <v>100</v>
      </c>
      <c r="K13" s="17">
        <f t="shared" si="3"/>
        <v>1.4852440998678132E-3</v>
      </c>
      <c r="L13" s="16">
        <f t="shared" si="4"/>
        <v>64828</v>
      </c>
      <c r="M13" s="17">
        <f t="shared" si="5"/>
        <v>0.96285404506230599</v>
      </c>
      <c r="N13" s="16">
        <v>2501</v>
      </c>
      <c r="O13" s="17">
        <f t="shared" si="6"/>
        <v>3.7145954937694008E-2</v>
      </c>
      <c r="P13" s="16">
        <f t="shared" si="7"/>
        <v>67329</v>
      </c>
      <c r="Q13" s="18">
        <f t="shared" si="8"/>
        <v>0.47539999717565984</v>
      </c>
      <c r="S13" s="13">
        <f t="shared" si="9"/>
        <v>37762</v>
      </c>
      <c r="T13" s="14">
        <f t="shared" si="10"/>
        <v>0.56085787699208367</v>
      </c>
    </row>
    <row r="14" spans="1:20">
      <c r="A14" s="8">
        <v>4</v>
      </c>
      <c r="B14" s="15" t="s">
        <v>130</v>
      </c>
      <c r="C14" s="16">
        <v>137472</v>
      </c>
      <c r="D14" s="16">
        <v>19589</v>
      </c>
      <c r="E14" s="17">
        <f t="shared" si="0"/>
        <v>0.27938785406623501</v>
      </c>
      <c r="F14" s="16">
        <v>36900</v>
      </c>
      <c r="G14" s="17">
        <f t="shared" si="1"/>
        <v>0.526285763185669</v>
      </c>
      <c r="H14" s="16">
        <v>11676</v>
      </c>
      <c r="I14" s="17">
        <f t="shared" si="2"/>
        <v>0.16652879596086373</v>
      </c>
      <c r="J14" s="16">
        <v>52</v>
      </c>
      <c r="K14" s="17">
        <f t="shared" si="3"/>
        <v>7.4164931397438462E-4</v>
      </c>
      <c r="L14" s="16">
        <f t="shared" si="4"/>
        <v>68217</v>
      </c>
      <c r="M14" s="17">
        <f t="shared" si="5"/>
        <v>0.97294406252674215</v>
      </c>
      <c r="N14" s="16">
        <v>1897</v>
      </c>
      <c r="O14" s="17">
        <f t="shared" si="6"/>
        <v>2.7055937473257838E-2</v>
      </c>
      <c r="P14" s="16">
        <f t="shared" si="7"/>
        <v>70114</v>
      </c>
      <c r="Q14" s="18">
        <f t="shared" si="8"/>
        <v>0.51002385940409678</v>
      </c>
      <c r="S14" s="13">
        <f t="shared" si="9"/>
        <v>36900</v>
      </c>
      <c r="T14" s="14">
        <f t="shared" si="10"/>
        <v>0.526285763185669</v>
      </c>
    </row>
    <row r="15" spans="1:20">
      <c r="A15" s="8">
        <v>5</v>
      </c>
      <c r="B15" s="19" t="s">
        <v>131</v>
      </c>
      <c r="C15" s="16">
        <v>84372</v>
      </c>
      <c r="D15" s="16">
        <v>12260</v>
      </c>
      <c r="E15" s="17">
        <f t="shared" si="0"/>
        <v>0.312054571370393</v>
      </c>
      <c r="F15" s="16">
        <v>21557</v>
      </c>
      <c r="G15" s="17">
        <f t="shared" si="1"/>
        <v>0.54869171248218285</v>
      </c>
      <c r="H15" s="16">
        <v>4372</v>
      </c>
      <c r="I15" s="17">
        <f t="shared" si="2"/>
        <v>0.11128079820810426</v>
      </c>
      <c r="J15" s="16">
        <v>24</v>
      </c>
      <c r="K15" s="17">
        <f t="shared" si="3"/>
        <v>6.1087354917532073E-4</v>
      </c>
      <c r="L15" s="16">
        <f t="shared" si="4"/>
        <v>38213</v>
      </c>
      <c r="M15" s="17">
        <f t="shared" si="5"/>
        <v>0.97263795560985544</v>
      </c>
      <c r="N15" s="16">
        <v>1075</v>
      </c>
      <c r="O15" s="17">
        <f t="shared" si="6"/>
        <v>2.7362044390144575E-2</v>
      </c>
      <c r="P15" s="16">
        <f t="shared" si="7"/>
        <v>39288</v>
      </c>
      <c r="Q15" s="18">
        <f t="shared" si="8"/>
        <v>0.46565211207509599</v>
      </c>
      <c r="S15" s="13">
        <f t="shared" si="9"/>
        <v>21557</v>
      </c>
      <c r="T15" s="14">
        <f t="shared" si="10"/>
        <v>0.54869171248218285</v>
      </c>
    </row>
    <row r="16" spans="1:20">
      <c r="A16" s="8">
        <v>6</v>
      </c>
      <c r="B16" s="19" t="s">
        <v>132</v>
      </c>
      <c r="C16" s="16">
        <v>73411</v>
      </c>
      <c r="D16" s="16">
        <v>8700</v>
      </c>
      <c r="E16" s="17">
        <f t="shared" si="0"/>
        <v>0.27411071552348848</v>
      </c>
      <c r="F16" s="16">
        <v>17106</v>
      </c>
      <c r="G16" s="17">
        <f t="shared" si="1"/>
        <v>0.53895837928101076</v>
      </c>
      <c r="H16" s="16">
        <v>4984</v>
      </c>
      <c r="I16" s="17">
        <f t="shared" si="2"/>
        <v>0.15703078231828349</v>
      </c>
      <c r="J16" s="16">
        <v>44</v>
      </c>
      <c r="K16" s="17">
        <f t="shared" si="3"/>
        <v>1.3863070670153438E-3</v>
      </c>
      <c r="L16" s="16">
        <f t="shared" si="4"/>
        <v>30834</v>
      </c>
      <c r="M16" s="17">
        <f t="shared" si="5"/>
        <v>0.97148618418979804</v>
      </c>
      <c r="N16" s="16">
        <v>905</v>
      </c>
      <c r="O16" s="17">
        <f t="shared" si="6"/>
        <v>2.8513815810201959E-2</v>
      </c>
      <c r="P16" s="16">
        <f t="shared" si="7"/>
        <v>31739</v>
      </c>
      <c r="Q16" s="18">
        <f t="shared" si="8"/>
        <v>0.43234665104684583</v>
      </c>
      <c r="S16" s="13">
        <f t="shared" si="9"/>
        <v>17106</v>
      </c>
      <c r="T16" s="14">
        <f t="shared" si="10"/>
        <v>0.53895837928101076</v>
      </c>
    </row>
    <row r="17" spans="1:20">
      <c r="A17" s="8">
        <v>7</v>
      </c>
      <c r="B17" s="19" t="s">
        <v>133</v>
      </c>
      <c r="C17" s="16">
        <v>95738</v>
      </c>
      <c r="D17" s="16">
        <v>12713</v>
      </c>
      <c r="E17" s="17">
        <f t="shared" si="0"/>
        <v>0.28711127170893652</v>
      </c>
      <c r="F17" s="16">
        <v>23651</v>
      </c>
      <c r="G17" s="17">
        <f t="shared" si="1"/>
        <v>0.53413582059215425</v>
      </c>
      <c r="H17" s="16">
        <v>6433</v>
      </c>
      <c r="I17" s="17">
        <f t="shared" si="2"/>
        <v>0.14528331714808373</v>
      </c>
      <c r="J17" s="16">
        <v>48</v>
      </c>
      <c r="K17" s="17">
        <f t="shared" si="3"/>
        <v>1.084035321484225E-3</v>
      </c>
      <c r="L17" s="16">
        <f t="shared" si="4"/>
        <v>42845</v>
      </c>
      <c r="M17" s="17">
        <f t="shared" si="5"/>
        <v>0.96761444477065883</v>
      </c>
      <c r="N17" s="16">
        <v>1434</v>
      </c>
      <c r="O17" s="17">
        <f t="shared" si="6"/>
        <v>3.2385555229341223E-2</v>
      </c>
      <c r="P17" s="16">
        <f t="shared" si="7"/>
        <v>44279</v>
      </c>
      <c r="Q17" s="18">
        <f t="shared" si="8"/>
        <v>0.46250182790532496</v>
      </c>
      <c r="S17" s="13">
        <f t="shared" si="9"/>
        <v>23651</v>
      </c>
      <c r="T17" s="14">
        <f t="shared" si="10"/>
        <v>0.53413582059215425</v>
      </c>
    </row>
    <row r="18" spans="1:20">
      <c r="A18" s="20">
        <v>8</v>
      </c>
      <c r="B18" s="15" t="s">
        <v>134</v>
      </c>
      <c r="C18" s="21">
        <v>64032</v>
      </c>
      <c r="D18" s="16">
        <v>9574</v>
      </c>
      <c r="E18" s="17">
        <f t="shared" si="0"/>
        <v>0.27442100435679889</v>
      </c>
      <c r="F18" s="16">
        <v>20062</v>
      </c>
      <c r="G18" s="17">
        <f t="shared" si="1"/>
        <v>0.5750401284109149</v>
      </c>
      <c r="H18" s="16">
        <v>4106</v>
      </c>
      <c r="I18" s="17">
        <f t="shared" si="2"/>
        <v>0.11769089658335244</v>
      </c>
      <c r="J18" s="21">
        <v>44</v>
      </c>
      <c r="K18" s="22">
        <f t="shared" si="3"/>
        <v>1.2611786287548728E-3</v>
      </c>
      <c r="L18" s="21">
        <f t="shared" si="4"/>
        <v>33786</v>
      </c>
      <c r="M18" s="22">
        <f t="shared" si="5"/>
        <v>0.96841320797982111</v>
      </c>
      <c r="N18" s="21">
        <v>1102</v>
      </c>
      <c r="O18" s="22">
        <f t="shared" si="6"/>
        <v>3.1586792020178861E-2</v>
      </c>
      <c r="P18" s="21">
        <f t="shared" si="7"/>
        <v>34888</v>
      </c>
      <c r="Q18" s="18">
        <f t="shared" si="8"/>
        <v>0.54485257371314344</v>
      </c>
      <c r="S18" s="13">
        <f t="shared" si="9"/>
        <v>20062</v>
      </c>
      <c r="T18" s="14">
        <f t="shared" si="10"/>
        <v>0.5750401284109149</v>
      </c>
    </row>
    <row r="19" spans="1:20">
      <c r="A19" s="8">
        <v>9</v>
      </c>
      <c r="B19" s="19" t="s">
        <v>135</v>
      </c>
      <c r="C19" s="16">
        <v>102909</v>
      </c>
      <c r="D19" s="16">
        <v>9134</v>
      </c>
      <c r="E19" s="17">
        <f t="shared" si="0"/>
        <v>0.16281639928698752</v>
      </c>
      <c r="F19" s="16">
        <v>28767</v>
      </c>
      <c r="G19" s="17">
        <f t="shared" si="1"/>
        <v>0.51278074866310164</v>
      </c>
      <c r="H19" s="16">
        <v>16514</v>
      </c>
      <c r="I19" s="17">
        <f t="shared" si="2"/>
        <v>0.29436720142602496</v>
      </c>
      <c r="J19" s="16">
        <v>54</v>
      </c>
      <c r="K19" s="17">
        <f t="shared" si="3"/>
        <v>9.6256684491978614E-4</v>
      </c>
      <c r="L19" s="16">
        <f t="shared" si="4"/>
        <v>54469</v>
      </c>
      <c r="M19" s="17">
        <f t="shared" si="5"/>
        <v>0.97092691622103389</v>
      </c>
      <c r="N19" s="16">
        <v>1631</v>
      </c>
      <c r="O19" s="17">
        <f t="shared" si="6"/>
        <v>2.9073083778966131E-2</v>
      </c>
      <c r="P19" s="16">
        <f t="shared" si="7"/>
        <v>56100</v>
      </c>
      <c r="Q19" s="18">
        <f t="shared" si="8"/>
        <v>0.5451418243302335</v>
      </c>
      <c r="S19" s="13">
        <f t="shared" si="9"/>
        <v>28767</v>
      </c>
      <c r="T19" s="14">
        <f t="shared" si="10"/>
        <v>0.51278074866310164</v>
      </c>
    </row>
    <row r="20" spans="1:20">
      <c r="A20" s="8">
        <v>10</v>
      </c>
      <c r="B20" s="19" t="s">
        <v>136</v>
      </c>
      <c r="C20" s="16">
        <v>86278</v>
      </c>
      <c r="D20" s="16">
        <v>10261</v>
      </c>
      <c r="E20" s="17">
        <f t="shared" si="0"/>
        <v>0.23053246461469332</v>
      </c>
      <c r="F20" s="16">
        <v>26614</v>
      </c>
      <c r="G20" s="17">
        <f t="shared" si="1"/>
        <v>0.59793304875308917</v>
      </c>
      <c r="H20" s="16">
        <v>5973</v>
      </c>
      <c r="I20" s="17">
        <f t="shared" si="2"/>
        <v>0.13419456301954616</v>
      </c>
      <c r="J20" s="16">
        <v>69</v>
      </c>
      <c r="K20" s="17">
        <f t="shared" si="3"/>
        <v>1.550213435183105E-3</v>
      </c>
      <c r="L20" s="16">
        <f t="shared" si="4"/>
        <v>42917</v>
      </c>
      <c r="M20" s="17">
        <f t="shared" si="5"/>
        <v>0.96421028982251178</v>
      </c>
      <c r="N20" s="16">
        <v>1593</v>
      </c>
      <c r="O20" s="17">
        <f t="shared" si="6"/>
        <v>3.5789710177488207E-2</v>
      </c>
      <c r="P20" s="16">
        <f t="shared" si="7"/>
        <v>44510</v>
      </c>
      <c r="Q20" s="18">
        <f t="shared" si="8"/>
        <v>0.51589049352094396</v>
      </c>
      <c r="S20" s="13">
        <f t="shared" si="9"/>
        <v>26614</v>
      </c>
      <c r="T20" s="14">
        <f t="shared" si="10"/>
        <v>0.59793304875308917</v>
      </c>
    </row>
    <row r="21" spans="1:20">
      <c r="A21" s="8">
        <v>11</v>
      </c>
      <c r="B21" s="19" t="s">
        <v>137</v>
      </c>
      <c r="C21" s="16">
        <v>51804</v>
      </c>
      <c r="D21" s="16">
        <v>6578</v>
      </c>
      <c r="E21" s="17">
        <f t="shared" si="0"/>
        <v>0.20877900149173201</v>
      </c>
      <c r="F21" s="16">
        <v>17284</v>
      </c>
      <c r="G21" s="17">
        <f t="shared" si="1"/>
        <v>0.54857650680801096</v>
      </c>
      <c r="H21" s="16">
        <v>6467</v>
      </c>
      <c r="I21" s="17">
        <f t="shared" si="2"/>
        <v>0.20525597486272892</v>
      </c>
      <c r="J21" s="16">
        <v>42</v>
      </c>
      <c r="K21" s="17">
        <f t="shared" si="3"/>
        <v>1.3330371028660297E-3</v>
      </c>
      <c r="L21" s="16">
        <f t="shared" si="4"/>
        <v>30371</v>
      </c>
      <c r="M21" s="17">
        <f t="shared" si="5"/>
        <v>0.96394452026533783</v>
      </c>
      <c r="N21" s="16">
        <v>1136</v>
      </c>
      <c r="O21" s="17">
        <f t="shared" si="6"/>
        <v>3.6055479734662138E-2</v>
      </c>
      <c r="P21" s="16">
        <f t="shared" si="7"/>
        <v>31507</v>
      </c>
      <c r="Q21" s="18">
        <f t="shared" si="8"/>
        <v>0.60819627827966949</v>
      </c>
      <c r="S21" s="13">
        <f t="shared" si="9"/>
        <v>17284</v>
      </c>
      <c r="T21" s="14">
        <f t="shared" si="10"/>
        <v>0.54857650680801096</v>
      </c>
    </row>
    <row r="22" spans="1:20">
      <c r="A22" s="8">
        <v>12</v>
      </c>
      <c r="B22" s="19" t="s">
        <v>138</v>
      </c>
      <c r="C22" s="16">
        <v>114707</v>
      </c>
      <c r="D22" s="16">
        <v>11499</v>
      </c>
      <c r="E22" s="17">
        <f t="shared" si="0"/>
        <v>0.21086701386341963</v>
      </c>
      <c r="F22" s="16">
        <v>34745</v>
      </c>
      <c r="G22" s="17">
        <f t="shared" si="1"/>
        <v>0.63714883004474432</v>
      </c>
      <c r="H22" s="16">
        <v>5239</v>
      </c>
      <c r="I22" s="17">
        <f t="shared" si="2"/>
        <v>9.6072031101004915E-2</v>
      </c>
      <c r="J22" s="16">
        <v>160</v>
      </c>
      <c r="K22" s="17">
        <f t="shared" si="3"/>
        <v>2.9340570674099612E-3</v>
      </c>
      <c r="L22" s="16">
        <f t="shared" si="4"/>
        <v>51643</v>
      </c>
      <c r="M22" s="17">
        <f t="shared" si="5"/>
        <v>0.94702193207657892</v>
      </c>
      <c r="N22" s="16">
        <v>2889</v>
      </c>
      <c r="O22" s="17">
        <f t="shared" si="6"/>
        <v>5.2978067923421107E-2</v>
      </c>
      <c r="P22" s="16">
        <f t="shared" si="7"/>
        <v>54532</v>
      </c>
      <c r="Q22" s="18">
        <f t="shared" si="8"/>
        <v>0.47540254735979498</v>
      </c>
      <c r="S22" s="13">
        <f t="shared" si="9"/>
        <v>34745</v>
      </c>
      <c r="T22" s="14">
        <f t="shared" si="10"/>
        <v>0.63714883004474432</v>
      </c>
    </row>
    <row r="23" spans="1:20">
      <c r="A23" s="8">
        <v>13</v>
      </c>
      <c r="B23" s="19" t="s">
        <v>139</v>
      </c>
      <c r="C23" s="16">
        <v>153331</v>
      </c>
      <c r="D23" s="16">
        <v>18950</v>
      </c>
      <c r="E23" s="17">
        <f t="shared" si="0"/>
        <v>0.23035312708928463</v>
      </c>
      <c r="F23" s="16">
        <v>52772</v>
      </c>
      <c r="G23" s="17">
        <f t="shared" si="1"/>
        <v>0.64148787455175349</v>
      </c>
      <c r="H23" s="16">
        <v>7041</v>
      </c>
      <c r="I23" s="17">
        <f t="shared" si="2"/>
        <v>8.5589254239348447E-2</v>
      </c>
      <c r="J23" s="16">
        <v>168</v>
      </c>
      <c r="K23" s="17">
        <f t="shared" si="3"/>
        <v>2.0421807573086973E-3</v>
      </c>
      <c r="L23" s="16">
        <f t="shared" si="4"/>
        <v>78931</v>
      </c>
      <c r="M23" s="17">
        <f t="shared" si="5"/>
        <v>0.95947243663769521</v>
      </c>
      <c r="N23" s="16">
        <v>3334</v>
      </c>
      <c r="O23" s="17">
        <f t="shared" si="6"/>
        <v>4.0527563362304744E-2</v>
      </c>
      <c r="P23" s="16">
        <f t="shared" si="7"/>
        <v>82265</v>
      </c>
      <c r="Q23" s="18">
        <f t="shared" si="8"/>
        <v>0.53651903398529976</v>
      </c>
      <c r="S23" s="13">
        <f t="shared" si="9"/>
        <v>52772</v>
      </c>
      <c r="T23" s="14">
        <f t="shared" si="10"/>
        <v>0.64148787455175349</v>
      </c>
    </row>
    <row r="24" spans="1:20">
      <c r="A24" s="8">
        <v>14</v>
      </c>
      <c r="B24" s="19" t="s">
        <v>140</v>
      </c>
      <c r="C24" s="16">
        <v>72481</v>
      </c>
      <c r="D24" s="16">
        <v>14244</v>
      </c>
      <c r="E24" s="17">
        <f t="shared" si="0"/>
        <v>0.31968758416374898</v>
      </c>
      <c r="F24" s="16">
        <v>25693</v>
      </c>
      <c r="G24" s="17">
        <f t="shared" si="1"/>
        <v>0.5766451207469252</v>
      </c>
      <c r="H24" s="16">
        <v>2890</v>
      </c>
      <c r="I24" s="17">
        <f t="shared" si="2"/>
        <v>6.4862195888320318E-2</v>
      </c>
      <c r="J24" s="16">
        <v>242</v>
      </c>
      <c r="K24" s="17">
        <f t="shared" si="3"/>
        <v>5.4313672681569258E-3</v>
      </c>
      <c r="L24" s="16">
        <f t="shared" si="4"/>
        <v>43069</v>
      </c>
      <c r="M24" s="17">
        <f t="shared" si="5"/>
        <v>0.96662626806715146</v>
      </c>
      <c r="N24" s="16">
        <v>1487</v>
      </c>
      <c r="O24" s="17">
        <f t="shared" si="6"/>
        <v>3.3373731932848552E-2</v>
      </c>
      <c r="P24" s="16">
        <f t="shared" si="7"/>
        <v>44556</v>
      </c>
      <c r="Q24" s="18">
        <f t="shared" si="8"/>
        <v>0.6147266180102372</v>
      </c>
      <c r="S24" s="13">
        <f t="shared" si="9"/>
        <v>25693</v>
      </c>
      <c r="T24" s="14">
        <f t="shared" si="10"/>
        <v>0.5766451207469252</v>
      </c>
    </row>
    <row r="25" spans="1:20">
      <c r="A25" s="8">
        <v>15</v>
      </c>
      <c r="B25" s="19" t="s">
        <v>141</v>
      </c>
      <c r="C25" s="16">
        <v>125651</v>
      </c>
      <c r="D25" s="16">
        <v>15871</v>
      </c>
      <c r="E25" s="17">
        <f t="shared" si="0"/>
        <v>0.24125193810233181</v>
      </c>
      <c r="F25" s="16">
        <v>41840</v>
      </c>
      <c r="G25" s="17">
        <f t="shared" si="1"/>
        <v>0.6360015808834707</v>
      </c>
      <c r="H25" s="16">
        <v>5216</v>
      </c>
      <c r="I25" s="17">
        <f t="shared" si="2"/>
        <v>7.9287386374000554E-2</v>
      </c>
      <c r="J25" s="16">
        <v>131</v>
      </c>
      <c r="K25" s="17">
        <f t="shared" si="3"/>
        <v>1.9913051409114401E-3</v>
      </c>
      <c r="L25" s="16">
        <f t="shared" si="4"/>
        <v>63058</v>
      </c>
      <c r="M25" s="17">
        <f t="shared" si="5"/>
        <v>0.95853221050071447</v>
      </c>
      <c r="N25" s="16">
        <v>2728</v>
      </c>
      <c r="O25" s="17">
        <f t="shared" si="6"/>
        <v>4.1467789499285562E-2</v>
      </c>
      <c r="P25" s="16">
        <f t="shared" si="7"/>
        <v>65786</v>
      </c>
      <c r="Q25" s="18">
        <f t="shared" si="8"/>
        <v>0.52356129278716446</v>
      </c>
      <c r="S25" s="13">
        <f t="shared" si="9"/>
        <v>41840</v>
      </c>
      <c r="T25" s="14">
        <f t="shared" si="10"/>
        <v>0.6360015808834707</v>
      </c>
    </row>
    <row r="26" spans="1:20">
      <c r="A26" s="8">
        <v>16</v>
      </c>
      <c r="B26" s="19" t="s">
        <v>142</v>
      </c>
      <c r="C26" s="16">
        <v>329273</v>
      </c>
      <c r="D26" s="16">
        <v>44215</v>
      </c>
      <c r="E26" s="17">
        <f t="shared" si="0"/>
        <v>0.34601358542540539</v>
      </c>
      <c r="F26" s="16">
        <v>51586</v>
      </c>
      <c r="G26" s="17">
        <f t="shared" si="1"/>
        <v>0.40369686345708383</v>
      </c>
      <c r="H26" s="16">
        <v>28107</v>
      </c>
      <c r="I26" s="17">
        <f t="shared" si="2"/>
        <v>0.2199571151317849</v>
      </c>
      <c r="J26" s="16">
        <v>145</v>
      </c>
      <c r="K26" s="17">
        <f t="shared" si="3"/>
        <v>1.1347273524071871E-3</v>
      </c>
      <c r="L26" s="16">
        <f t="shared" si="4"/>
        <v>124053</v>
      </c>
      <c r="M26" s="17">
        <f t="shared" si="5"/>
        <v>0.97080229136668128</v>
      </c>
      <c r="N26" s="16">
        <v>3731</v>
      </c>
      <c r="O26" s="17">
        <f t="shared" si="6"/>
        <v>2.9197708633318727E-2</v>
      </c>
      <c r="P26" s="16">
        <f t="shared" si="7"/>
        <v>127784</v>
      </c>
      <c r="Q26" s="18">
        <f t="shared" si="8"/>
        <v>0.38807919264561624</v>
      </c>
      <c r="S26" s="13">
        <f t="shared" si="9"/>
        <v>51586</v>
      </c>
      <c r="T26" s="14">
        <f t="shared" si="10"/>
        <v>0.40369686345708383</v>
      </c>
    </row>
    <row r="27" spans="1:20">
      <c r="A27" s="20">
        <v>17</v>
      </c>
      <c r="B27" s="15" t="s">
        <v>143</v>
      </c>
      <c r="C27" s="21">
        <v>162048</v>
      </c>
      <c r="D27" s="16">
        <v>15820</v>
      </c>
      <c r="E27" s="17">
        <f t="shared" si="0"/>
        <v>0.2439212421172734</v>
      </c>
      <c r="F27" s="16">
        <v>33381</v>
      </c>
      <c r="G27" s="17">
        <f t="shared" si="1"/>
        <v>0.51468615569637821</v>
      </c>
      <c r="H27" s="16">
        <v>12626</v>
      </c>
      <c r="I27" s="17">
        <f t="shared" si="2"/>
        <v>0.19467443760889341</v>
      </c>
      <c r="J27" s="21">
        <v>349</v>
      </c>
      <c r="K27" s="22">
        <f t="shared" si="3"/>
        <v>5.3810691212976243E-3</v>
      </c>
      <c r="L27" s="21">
        <f t="shared" si="4"/>
        <v>62176</v>
      </c>
      <c r="M27" s="22">
        <f t="shared" si="5"/>
        <v>0.95866290454384262</v>
      </c>
      <c r="N27" s="21">
        <v>2681</v>
      </c>
      <c r="O27" s="22">
        <f t="shared" si="6"/>
        <v>4.1337095456157394E-2</v>
      </c>
      <c r="P27" s="16">
        <f t="shared" si="7"/>
        <v>64857</v>
      </c>
      <c r="Q27" s="18">
        <f t="shared" si="8"/>
        <v>0.40023326421800948</v>
      </c>
      <c r="S27" s="13">
        <f t="shared" si="9"/>
        <v>33381</v>
      </c>
      <c r="T27" s="14">
        <f t="shared" si="10"/>
        <v>0.51468615569637821</v>
      </c>
    </row>
    <row r="28" spans="1:20">
      <c r="A28" s="20">
        <v>18</v>
      </c>
      <c r="B28" s="15" t="s">
        <v>144</v>
      </c>
      <c r="C28" s="21">
        <v>261423</v>
      </c>
      <c r="D28" s="16">
        <v>49882</v>
      </c>
      <c r="E28" s="17">
        <f t="shared" si="0"/>
        <v>0.41503311478683397</v>
      </c>
      <c r="F28" s="16">
        <v>44458</v>
      </c>
      <c r="G28" s="17">
        <f t="shared" si="1"/>
        <v>0.36990381735281391</v>
      </c>
      <c r="H28" s="16">
        <v>22473</v>
      </c>
      <c r="I28" s="17">
        <f t="shared" si="2"/>
        <v>0.1869820614370819</v>
      </c>
      <c r="J28" s="21">
        <v>117</v>
      </c>
      <c r="K28" s="22">
        <f t="shared" si="3"/>
        <v>9.7347488934003391E-4</v>
      </c>
      <c r="L28" s="21">
        <f t="shared" si="4"/>
        <v>116930</v>
      </c>
      <c r="M28" s="22">
        <f t="shared" si="5"/>
        <v>0.9728924684660698</v>
      </c>
      <c r="N28" s="21">
        <v>3258</v>
      </c>
      <c r="O28" s="22">
        <f t="shared" si="6"/>
        <v>2.7107531533930175E-2</v>
      </c>
      <c r="P28" s="16">
        <f t="shared" si="7"/>
        <v>120188</v>
      </c>
      <c r="Q28" s="18">
        <f t="shared" si="8"/>
        <v>0.45974531697670057</v>
      </c>
      <c r="S28" s="13">
        <f t="shared" si="9"/>
        <v>49882</v>
      </c>
      <c r="T28" s="14">
        <f t="shared" si="10"/>
        <v>0.41503311478683397</v>
      </c>
    </row>
    <row r="29" spans="1:20">
      <c r="A29" s="20">
        <v>19</v>
      </c>
      <c r="B29" s="15" t="s">
        <v>145</v>
      </c>
      <c r="C29" s="21">
        <v>179560</v>
      </c>
      <c r="D29" s="16">
        <v>20325</v>
      </c>
      <c r="E29" s="17">
        <f t="shared" si="0"/>
        <v>0.25711249699561045</v>
      </c>
      <c r="F29" s="16">
        <v>38143</v>
      </c>
      <c r="G29" s="17">
        <f t="shared" si="1"/>
        <v>0.48251129017975736</v>
      </c>
      <c r="H29" s="16">
        <v>18334</v>
      </c>
      <c r="I29" s="17">
        <f t="shared" si="2"/>
        <v>0.2319262248421905</v>
      </c>
      <c r="J29" s="21">
        <v>45</v>
      </c>
      <c r="K29" s="22">
        <f t="shared" si="3"/>
        <v>5.692527608758902E-4</v>
      </c>
      <c r="L29" s="21">
        <f t="shared" si="4"/>
        <v>76847</v>
      </c>
      <c r="M29" s="22">
        <f t="shared" si="5"/>
        <v>0.97211926477843413</v>
      </c>
      <c r="N29" s="21">
        <v>2204</v>
      </c>
      <c r="O29" s="22">
        <f t="shared" si="6"/>
        <v>2.7880735221565825E-2</v>
      </c>
      <c r="P29" s="16">
        <f t="shared" si="7"/>
        <v>79051</v>
      </c>
      <c r="Q29" s="18">
        <f t="shared" si="8"/>
        <v>0.4402483849409668</v>
      </c>
      <c r="S29" s="13">
        <f t="shared" si="9"/>
        <v>38143</v>
      </c>
      <c r="T29" s="14">
        <f t="shared" si="10"/>
        <v>0.48251129017975736</v>
      </c>
    </row>
    <row r="30" spans="1:20">
      <c r="A30" s="8">
        <v>20</v>
      </c>
      <c r="B30" s="19" t="s">
        <v>146</v>
      </c>
      <c r="C30" s="16">
        <v>158216</v>
      </c>
      <c r="D30" s="16">
        <v>15980</v>
      </c>
      <c r="E30" s="17">
        <f t="shared" si="0"/>
        <v>0.23443803823188533</v>
      </c>
      <c r="F30" s="16">
        <v>34506</v>
      </c>
      <c r="G30" s="17">
        <f t="shared" si="1"/>
        <v>0.50622771885040274</v>
      </c>
      <c r="H30" s="16">
        <v>15825</v>
      </c>
      <c r="I30" s="17">
        <f t="shared" si="2"/>
        <v>0.23216407728533076</v>
      </c>
      <c r="J30" s="16">
        <v>41</v>
      </c>
      <c r="K30" s="17">
        <f t="shared" si="3"/>
        <v>6.0149934715314761E-4</v>
      </c>
      <c r="L30" s="16">
        <f t="shared" si="4"/>
        <v>66352</v>
      </c>
      <c r="M30" s="17">
        <f t="shared" si="5"/>
        <v>0.97343133371477197</v>
      </c>
      <c r="N30" s="16">
        <v>1811</v>
      </c>
      <c r="O30" s="17">
        <f t="shared" si="6"/>
        <v>2.6568666285228058E-2</v>
      </c>
      <c r="P30" s="16">
        <f t="shared" si="7"/>
        <v>68163</v>
      </c>
      <c r="Q30" s="18">
        <f t="shared" si="8"/>
        <v>0.43082241998280829</v>
      </c>
      <c r="S30" s="13">
        <f t="shared" si="9"/>
        <v>34506</v>
      </c>
      <c r="T30" s="14">
        <f t="shared" si="10"/>
        <v>0.50622771885040274</v>
      </c>
    </row>
    <row r="31" spans="1:20">
      <c r="A31" s="8">
        <v>21</v>
      </c>
      <c r="B31" s="15" t="s">
        <v>147</v>
      </c>
      <c r="C31" s="16">
        <v>337148</v>
      </c>
      <c r="D31" s="16">
        <v>26021</v>
      </c>
      <c r="E31" s="17">
        <f t="shared" si="0"/>
        <v>0.21004157081163982</v>
      </c>
      <c r="F31" s="16">
        <v>57018</v>
      </c>
      <c r="G31" s="17">
        <f t="shared" si="1"/>
        <v>0.46024942486983894</v>
      </c>
      <c r="H31" s="16">
        <v>35905</v>
      </c>
      <c r="I31" s="17">
        <f t="shared" si="2"/>
        <v>0.2898252411510675</v>
      </c>
      <c r="J31" s="16">
        <v>113</v>
      </c>
      <c r="K31" s="17">
        <f t="shared" si="3"/>
        <v>9.1213625539815154E-4</v>
      </c>
      <c r="L31" s="16">
        <f t="shared" si="4"/>
        <v>119057</v>
      </c>
      <c r="M31" s="17">
        <f t="shared" si="5"/>
        <v>0.96102837308794442</v>
      </c>
      <c r="N31" s="16">
        <v>4828</v>
      </c>
      <c r="O31" s="17">
        <f t="shared" si="6"/>
        <v>3.8971626912055538E-2</v>
      </c>
      <c r="P31" s="16">
        <f t="shared" si="7"/>
        <v>123885</v>
      </c>
      <c r="Q31" s="18">
        <f t="shared" si="8"/>
        <v>0.36744990330655974</v>
      </c>
      <c r="S31" s="13">
        <f t="shared" si="9"/>
        <v>57018</v>
      </c>
      <c r="T31" s="14">
        <f t="shared" si="10"/>
        <v>0.46024942486983894</v>
      </c>
    </row>
    <row r="32" spans="1:20">
      <c r="A32" s="23">
        <v>22</v>
      </c>
      <c r="B32" s="15" t="s">
        <v>148</v>
      </c>
      <c r="C32" s="21">
        <v>289955</v>
      </c>
      <c r="D32" s="16">
        <v>25210</v>
      </c>
      <c r="E32" s="17">
        <f t="shared" si="0"/>
        <v>0.22443401853516964</v>
      </c>
      <c r="F32" s="16">
        <v>45309</v>
      </c>
      <c r="G32" s="17">
        <f t="shared" si="1"/>
        <v>0.40336695540698142</v>
      </c>
      <c r="H32" s="16">
        <v>38266</v>
      </c>
      <c r="I32" s="17">
        <f t="shared" si="2"/>
        <v>0.34066609096655304</v>
      </c>
      <c r="J32" s="21">
        <v>70</v>
      </c>
      <c r="K32" s="22">
        <f t="shared" si="3"/>
        <v>6.231805354011057E-4</v>
      </c>
      <c r="L32" s="21">
        <f t="shared" si="4"/>
        <v>108855</v>
      </c>
      <c r="M32" s="22">
        <f t="shared" si="5"/>
        <v>0.96909024544410516</v>
      </c>
      <c r="N32" s="21">
        <v>3472</v>
      </c>
      <c r="O32" s="22">
        <f t="shared" si="6"/>
        <v>3.0909754555894842E-2</v>
      </c>
      <c r="P32" s="21">
        <f t="shared" si="7"/>
        <v>112327</v>
      </c>
      <c r="Q32" s="18">
        <f t="shared" si="8"/>
        <v>0.3873945957131279</v>
      </c>
      <c r="S32" s="13">
        <f t="shared" si="9"/>
        <v>45309</v>
      </c>
      <c r="T32" s="14">
        <f t="shared" si="10"/>
        <v>0.40336695540698142</v>
      </c>
    </row>
    <row r="33" spans="1:20">
      <c r="A33" s="20">
        <v>23</v>
      </c>
      <c r="B33" s="15" t="s">
        <v>149</v>
      </c>
      <c r="C33" s="21">
        <v>215967</v>
      </c>
      <c r="D33" s="16">
        <v>13143</v>
      </c>
      <c r="E33" s="17">
        <f t="shared" si="0"/>
        <v>0.14740749879431589</v>
      </c>
      <c r="F33" s="16">
        <v>42812</v>
      </c>
      <c r="G33" s="17">
        <f t="shared" si="1"/>
        <v>0.48016509460414308</v>
      </c>
      <c r="H33" s="16">
        <v>30339</v>
      </c>
      <c r="I33" s="17">
        <f t="shared" si="2"/>
        <v>0.34027209205818687</v>
      </c>
      <c r="J33" s="21">
        <v>111</v>
      </c>
      <c r="K33" s="22">
        <f t="shared" si="3"/>
        <v>1.2449389306983995E-3</v>
      </c>
      <c r="L33" s="21">
        <f t="shared" si="4"/>
        <v>86405</v>
      </c>
      <c r="M33" s="22">
        <f t="shared" si="5"/>
        <v>0.96908962438734425</v>
      </c>
      <c r="N33" s="21">
        <v>2756</v>
      </c>
      <c r="O33" s="22">
        <f t="shared" si="6"/>
        <v>3.0910375612655756E-2</v>
      </c>
      <c r="P33" s="16">
        <f t="shared" si="7"/>
        <v>89161</v>
      </c>
      <c r="Q33" s="18">
        <f t="shared" si="8"/>
        <v>0.41284548102256363</v>
      </c>
      <c r="S33" s="13">
        <f t="shared" si="9"/>
        <v>42812</v>
      </c>
      <c r="T33" s="14">
        <f t="shared" si="10"/>
        <v>0.48016509460414308</v>
      </c>
    </row>
    <row r="34" spans="1:20">
      <c r="A34" s="20">
        <v>24</v>
      </c>
      <c r="B34" s="15" t="s">
        <v>150</v>
      </c>
      <c r="C34" s="21">
        <v>160391</v>
      </c>
      <c r="D34" s="16">
        <v>11777</v>
      </c>
      <c r="E34" s="17">
        <f t="shared" si="0"/>
        <v>0.19284111935288434</v>
      </c>
      <c r="F34" s="16">
        <v>21171</v>
      </c>
      <c r="G34" s="17">
        <f t="shared" si="1"/>
        <v>0.3466620818391708</v>
      </c>
      <c r="H34" s="16">
        <v>26368</v>
      </c>
      <c r="I34" s="17">
        <f t="shared" si="2"/>
        <v>0.43175975503921665</v>
      </c>
      <c r="J34" s="21">
        <v>70</v>
      </c>
      <c r="K34" s="22">
        <f t="shared" si="3"/>
        <v>1.146206873966367E-3</v>
      </c>
      <c r="L34" s="21">
        <f t="shared" si="4"/>
        <v>59386</v>
      </c>
      <c r="M34" s="22">
        <f t="shared" si="5"/>
        <v>0.97240916310523817</v>
      </c>
      <c r="N34" s="21">
        <v>1685</v>
      </c>
      <c r="O34" s="22">
        <f t="shared" si="6"/>
        <v>2.7590836894761835E-2</v>
      </c>
      <c r="P34" s="21">
        <f t="shared" si="7"/>
        <v>61071</v>
      </c>
      <c r="Q34" s="18">
        <f t="shared" si="8"/>
        <v>0.38076325978390307</v>
      </c>
      <c r="S34" s="13">
        <f t="shared" si="9"/>
        <v>26368</v>
      </c>
      <c r="T34" s="14">
        <f t="shared" si="10"/>
        <v>0.43175975503921665</v>
      </c>
    </row>
    <row r="35" spans="1:20">
      <c r="A35" s="20">
        <v>25</v>
      </c>
      <c r="B35" s="15" t="s">
        <v>151</v>
      </c>
      <c r="C35" s="21">
        <v>184190</v>
      </c>
      <c r="D35" s="16">
        <v>9510</v>
      </c>
      <c r="E35" s="17">
        <f t="shared" si="0"/>
        <v>0.14539061305610762</v>
      </c>
      <c r="F35" s="16">
        <v>26509</v>
      </c>
      <c r="G35" s="17">
        <f t="shared" si="1"/>
        <v>0.40527442287112064</v>
      </c>
      <c r="H35" s="16">
        <v>28206</v>
      </c>
      <c r="I35" s="17">
        <f t="shared" si="2"/>
        <v>0.43121846812414005</v>
      </c>
      <c r="J35" s="21">
        <v>409</v>
      </c>
      <c r="K35" s="22">
        <f t="shared" si="3"/>
        <v>6.2528665341690876E-3</v>
      </c>
      <c r="L35" s="21">
        <f t="shared" si="4"/>
        <v>64634</v>
      </c>
      <c r="M35" s="22">
        <f t="shared" si="5"/>
        <v>0.98813637058553738</v>
      </c>
      <c r="N35" s="21">
        <v>776</v>
      </c>
      <c r="O35" s="22">
        <f t="shared" si="6"/>
        <v>1.1863629414462621E-2</v>
      </c>
      <c r="P35" s="21">
        <f t="shared" si="7"/>
        <v>65410</v>
      </c>
      <c r="Q35" s="18">
        <f t="shared" si="8"/>
        <v>0.35512242792768339</v>
      </c>
      <c r="S35" s="13">
        <f t="shared" si="9"/>
        <v>28206</v>
      </c>
      <c r="T35" s="14">
        <f t="shared" si="10"/>
        <v>0.43121846812414005</v>
      </c>
    </row>
    <row r="36" spans="1:20">
      <c r="A36" s="8">
        <v>26</v>
      </c>
      <c r="B36" s="19" t="s">
        <v>152</v>
      </c>
      <c r="C36" s="16">
        <v>169544</v>
      </c>
      <c r="D36" s="16">
        <v>8232</v>
      </c>
      <c r="E36" s="17">
        <f t="shared" si="0"/>
        <v>0.13578108763422236</v>
      </c>
      <c r="F36" s="16">
        <v>22883</v>
      </c>
      <c r="G36" s="17">
        <f t="shared" si="1"/>
        <v>0.37743909479274912</v>
      </c>
      <c r="H36" s="16">
        <v>27576</v>
      </c>
      <c r="I36" s="17">
        <f t="shared" si="2"/>
        <v>0.45484685041318224</v>
      </c>
      <c r="J36" s="16">
        <v>56</v>
      </c>
      <c r="K36" s="17">
        <f t="shared" si="3"/>
        <v>9.2368086826001615E-4</v>
      </c>
      <c r="L36" s="16">
        <f t="shared" si="4"/>
        <v>58747</v>
      </c>
      <c r="M36" s="17">
        <f t="shared" si="5"/>
        <v>0.96899071370841372</v>
      </c>
      <c r="N36" s="16">
        <v>1880</v>
      </c>
      <c r="O36" s="17">
        <f t="shared" si="6"/>
        <v>3.1009286291586256E-2</v>
      </c>
      <c r="P36" s="16">
        <f t="shared" si="7"/>
        <v>60627</v>
      </c>
      <c r="Q36" s="18">
        <f t="shared" si="8"/>
        <v>0.35758859057235881</v>
      </c>
      <c r="S36" s="13">
        <f t="shared" si="9"/>
        <v>27576</v>
      </c>
      <c r="T36" s="14">
        <f t="shared" si="10"/>
        <v>0.45484685041318224</v>
      </c>
    </row>
    <row r="37" spans="1:20">
      <c r="A37" s="20">
        <v>27</v>
      </c>
      <c r="B37" s="15" t="s">
        <v>153</v>
      </c>
      <c r="C37" s="21">
        <v>369626</v>
      </c>
      <c r="D37" s="16">
        <v>15753</v>
      </c>
      <c r="E37" s="17">
        <f t="shared" si="0"/>
        <v>0.10992407960476736</v>
      </c>
      <c r="F37" s="16">
        <v>62690</v>
      </c>
      <c r="G37" s="17">
        <f t="shared" si="1"/>
        <v>0.43744940966310325</v>
      </c>
      <c r="H37" s="16">
        <v>59538</v>
      </c>
      <c r="I37" s="17">
        <f t="shared" si="2"/>
        <v>0.41545482457364558</v>
      </c>
      <c r="J37" s="21">
        <v>135</v>
      </c>
      <c r="K37" s="22">
        <f t="shared" si="3"/>
        <v>9.4202696290507165E-4</v>
      </c>
      <c r="L37" s="21">
        <f t="shared" si="4"/>
        <v>138116</v>
      </c>
      <c r="M37" s="22">
        <f t="shared" si="5"/>
        <v>0.96377034080442125</v>
      </c>
      <c r="N37" s="21">
        <v>5192</v>
      </c>
      <c r="O37" s="22">
        <f t="shared" si="6"/>
        <v>3.6229659195578752E-2</v>
      </c>
      <c r="P37" s="16">
        <f t="shared" si="7"/>
        <v>143308</v>
      </c>
      <c r="Q37" s="18">
        <f t="shared" si="8"/>
        <v>0.38771082120846478</v>
      </c>
      <c r="S37" s="13">
        <f t="shared" si="9"/>
        <v>62690</v>
      </c>
      <c r="T37" s="14">
        <f t="shared" si="10"/>
        <v>0.43744940966310325</v>
      </c>
    </row>
    <row r="38" spans="1:20">
      <c r="A38" s="8">
        <v>28</v>
      </c>
      <c r="B38" s="19" t="s">
        <v>154</v>
      </c>
      <c r="C38" s="16">
        <v>110717</v>
      </c>
      <c r="D38" s="16">
        <v>8296</v>
      </c>
      <c r="E38" s="17">
        <f t="shared" si="0"/>
        <v>0.16604619510828231</v>
      </c>
      <c r="F38" s="16">
        <v>27921</v>
      </c>
      <c r="G38" s="17">
        <f t="shared" si="1"/>
        <v>0.55884472198871138</v>
      </c>
      <c r="H38" s="16">
        <v>12209</v>
      </c>
      <c r="I38" s="17">
        <f t="shared" si="2"/>
        <v>0.24436571794563869</v>
      </c>
      <c r="J38" s="16">
        <v>73</v>
      </c>
      <c r="K38" s="17">
        <f t="shared" si="3"/>
        <v>1.4611104439373923E-3</v>
      </c>
      <c r="L38" s="16">
        <f t="shared" si="4"/>
        <v>48499</v>
      </c>
      <c r="M38" s="17">
        <f t="shared" si="5"/>
        <v>0.97071774548656975</v>
      </c>
      <c r="N38" s="16">
        <v>1463</v>
      </c>
      <c r="O38" s="17">
        <f t="shared" si="6"/>
        <v>2.9282254513430209E-2</v>
      </c>
      <c r="P38" s="16">
        <f t="shared" si="7"/>
        <v>49962</v>
      </c>
      <c r="Q38" s="18">
        <f t="shared" si="8"/>
        <v>0.45125861430493963</v>
      </c>
      <c r="S38" s="13">
        <f t="shared" si="9"/>
        <v>27921</v>
      </c>
      <c r="T38" s="14">
        <f t="shared" si="10"/>
        <v>0.55884472198871138</v>
      </c>
    </row>
    <row r="39" spans="1:20">
      <c r="A39" s="20">
        <v>29</v>
      </c>
      <c r="B39" s="15" t="s">
        <v>155</v>
      </c>
      <c r="C39" s="21">
        <v>330041</v>
      </c>
      <c r="D39" s="16">
        <v>32872</v>
      </c>
      <c r="E39" s="17">
        <f t="shared" si="0"/>
        <v>0.28046585043300198</v>
      </c>
      <c r="F39" s="16">
        <v>49757</v>
      </c>
      <c r="G39" s="17">
        <f t="shared" si="1"/>
        <v>0.42452967023591143</v>
      </c>
      <c r="H39" s="16">
        <v>30706</v>
      </c>
      <c r="I39" s="17">
        <f t="shared" si="2"/>
        <v>0.26198541017874666</v>
      </c>
      <c r="J39" s="21">
        <v>129</v>
      </c>
      <c r="K39" s="22">
        <f t="shared" si="3"/>
        <v>1.1006356384113305E-3</v>
      </c>
      <c r="L39" s="21">
        <f t="shared" si="4"/>
        <v>113464</v>
      </c>
      <c r="M39" s="22">
        <f t="shared" si="5"/>
        <v>0.96808156648607147</v>
      </c>
      <c r="N39" s="21">
        <v>3741</v>
      </c>
      <c r="O39" s="22">
        <f t="shared" si="6"/>
        <v>3.1918433513928583E-2</v>
      </c>
      <c r="P39" s="21">
        <f t="shared" si="7"/>
        <v>117205</v>
      </c>
      <c r="Q39" s="18">
        <f t="shared" si="8"/>
        <v>0.35512254538072541</v>
      </c>
      <c r="S39" s="13">
        <f t="shared" si="9"/>
        <v>49757</v>
      </c>
      <c r="T39" s="14">
        <f t="shared" si="10"/>
        <v>0.42452967023591143</v>
      </c>
    </row>
    <row r="40" spans="1:20">
      <c r="A40" s="20">
        <v>30</v>
      </c>
      <c r="B40" s="15" t="s">
        <v>156</v>
      </c>
      <c r="C40" s="21">
        <v>282536</v>
      </c>
      <c r="D40" s="16">
        <v>39578</v>
      </c>
      <c r="E40" s="17">
        <f t="shared" si="0"/>
        <v>0.35306291759962177</v>
      </c>
      <c r="F40" s="16">
        <v>46978</v>
      </c>
      <c r="G40" s="17">
        <f t="shared" si="1"/>
        <v>0.41907599532556045</v>
      </c>
      <c r="H40" s="16">
        <v>21822</v>
      </c>
      <c r="I40" s="17">
        <f t="shared" si="2"/>
        <v>0.19466721380208565</v>
      </c>
      <c r="J40" s="21">
        <v>164</v>
      </c>
      <c r="K40" s="22">
        <f t="shared" si="3"/>
        <v>1.4629925333856681E-3</v>
      </c>
      <c r="L40" s="21">
        <f t="shared" si="4"/>
        <v>108542</v>
      </c>
      <c r="M40" s="22">
        <f t="shared" si="5"/>
        <v>0.96826911926065351</v>
      </c>
      <c r="N40" s="21">
        <v>3557</v>
      </c>
      <c r="O40" s="22">
        <f t="shared" si="6"/>
        <v>3.1730880739346469E-2</v>
      </c>
      <c r="P40" s="21">
        <f t="shared" si="7"/>
        <v>112099</v>
      </c>
      <c r="Q40" s="18">
        <f t="shared" si="8"/>
        <v>0.39676005889514965</v>
      </c>
      <c r="S40" s="13">
        <f t="shared" si="9"/>
        <v>46978</v>
      </c>
      <c r="T40" s="14">
        <f t="shared" si="10"/>
        <v>0.41907599532556045</v>
      </c>
    </row>
    <row r="41" spans="1:20">
      <c r="A41" s="8">
        <v>31</v>
      </c>
      <c r="B41" s="15" t="s">
        <v>157</v>
      </c>
      <c r="C41" s="16">
        <v>424823</v>
      </c>
      <c r="D41" s="16">
        <v>19669</v>
      </c>
      <c r="E41" s="17">
        <f t="shared" si="0"/>
        <v>0.13372357856234746</v>
      </c>
      <c r="F41" s="16">
        <v>76224</v>
      </c>
      <c r="G41" s="17">
        <f t="shared" si="1"/>
        <v>0.51822390829916987</v>
      </c>
      <c r="H41" s="16">
        <v>45473</v>
      </c>
      <c r="I41" s="17">
        <f t="shared" si="2"/>
        <v>0.30915716548709266</v>
      </c>
      <c r="J41" s="16">
        <v>184</v>
      </c>
      <c r="K41" s="17">
        <f t="shared" si="3"/>
        <v>1.2509603160034538E-3</v>
      </c>
      <c r="L41" s="16">
        <f t="shared" si="4"/>
        <v>141550</v>
      </c>
      <c r="M41" s="17">
        <f t="shared" si="5"/>
        <v>0.96235561266461345</v>
      </c>
      <c r="N41" s="16">
        <v>5537</v>
      </c>
      <c r="O41" s="17">
        <f t="shared" si="6"/>
        <v>3.7644387335386539E-2</v>
      </c>
      <c r="P41" s="16">
        <f t="shared" si="7"/>
        <v>147087</v>
      </c>
      <c r="Q41" s="18">
        <f t="shared" si="8"/>
        <v>0.34623125395753057</v>
      </c>
      <c r="S41" s="13">
        <f t="shared" si="9"/>
        <v>76224</v>
      </c>
      <c r="T41" s="14">
        <f t="shared" si="10"/>
        <v>0.51822390829916987</v>
      </c>
    </row>
    <row r="42" spans="1:20">
      <c r="A42" s="20">
        <v>32</v>
      </c>
      <c r="B42" s="15" t="s">
        <v>158</v>
      </c>
      <c r="C42" s="21">
        <v>207502</v>
      </c>
      <c r="D42" s="16">
        <v>9655</v>
      </c>
      <c r="E42" s="17">
        <f t="shared" si="0"/>
        <v>0.13177109634098075</v>
      </c>
      <c r="F42" s="16">
        <v>27639</v>
      </c>
      <c r="G42" s="17">
        <f t="shared" si="1"/>
        <v>0.37721608822044195</v>
      </c>
      <c r="H42" s="16">
        <v>33452</v>
      </c>
      <c r="I42" s="17">
        <f t="shared" si="2"/>
        <v>0.45655170531315253</v>
      </c>
      <c r="J42" s="21">
        <v>258</v>
      </c>
      <c r="K42" s="22">
        <f t="shared" si="3"/>
        <v>3.5211748167760779E-3</v>
      </c>
      <c r="L42" s="21">
        <f t="shared" si="4"/>
        <v>71004</v>
      </c>
      <c r="M42" s="22">
        <f t="shared" si="5"/>
        <v>0.96906006469135131</v>
      </c>
      <c r="N42" s="21">
        <v>2267</v>
      </c>
      <c r="O42" s="22">
        <f t="shared" si="6"/>
        <v>3.0939935308648716E-2</v>
      </c>
      <c r="P42" s="16">
        <f t="shared" si="7"/>
        <v>73271</v>
      </c>
      <c r="Q42" s="18">
        <f t="shared" si="8"/>
        <v>0.35310984954361885</v>
      </c>
      <c r="S42" s="13">
        <f t="shared" si="9"/>
        <v>33452</v>
      </c>
      <c r="T42" s="14">
        <f t="shared" si="10"/>
        <v>0.45655170531315253</v>
      </c>
    </row>
    <row r="43" spans="1:20">
      <c r="A43" s="8">
        <v>33</v>
      </c>
      <c r="B43" s="19" t="s">
        <v>159</v>
      </c>
      <c r="C43" s="16">
        <v>320940</v>
      </c>
      <c r="D43" s="16">
        <v>31020</v>
      </c>
      <c r="E43" s="17">
        <f t="shared" si="0"/>
        <v>0.22469631228586123</v>
      </c>
      <c r="F43" s="16">
        <v>66122</v>
      </c>
      <c r="G43" s="17">
        <f t="shared" si="1"/>
        <v>0.4789609787545363</v>
      </c>
      <c r="H43" s="16">
        <v>36065</v>
      </c>
      <c r="I43" s="17">
        <f t="shared" si="2"/>
        <v>0.26124024831043152</v>
      </c>
      <c r="J43" s="16">
        <v>387</v>
      </c>
      <c r="K43" s="17">
        <f t="shared" si="3"/>
        <v>2.8032712074348258E-3</v>
      </c>
      <c r="L43" s="16">
        <f t="shared" si="4"/>
        <v>133594</v>
      </c>
      <c r="M43" s="17">
        <f t="shared" si="5"/>
        <v>0.96770081055826385</v>
      </c>
      <c r="N43" s="16">
        <v>4459</v>
      </c>
      <c r="O43" s="17">
        <f t="shared" si="6"/>
        <v>3.2299189441736147E-2</v>
      </c>
      <c r="P43" s="16">
        <f t="shared" si="7"/>
        <v>138053</v>
      </c>
      <c r="Q43" s="18">
        <f t="shared" si="8"/>
        <v>0.43015205334330403</v>
      </c>
      <c r="S43" s="13">
        <f t="shared" si="9"/>
        <v>66122</v>
      </c>
      <c r="T43" s="14">
        <f t="shared" si="10"/>
        <v>0.4789609787545363</v>
      </c>
    </row>
    <row r="44" spans="1:20">
      <c r="A44" s="20">
        <v>34</v>
      </c>
      <c r="B44" s="15" t="s">
        <v>160</v>
      </c>
      <c r="C44" s="21">
        <v>74666</v>
      </c>
      <c r="D44" s="16">
        <v>9566</v>
      </c>
      <c r="E44" s="17">
        <f t="shared" si="0"/>
        <v>0.28134466633334315</v>
      </c>
      <c r="F44" s="16">
        <v>19078</v>
      </c>
      <c r="G44" s="17">
        <f t="shared" si="1"/>
        <v>0.56110114408399758</v>
      </c>
      <c r="H44" s="16">
        <v>4252</v>
      </c>
      <c r="I44" s="17">
        <f t="shared" si="2"/>
        <v>0.12505514543689891</v>
      </c>
      <c r="J44" s="21">
        <v>42</v>
      </c>
      <c r="K44" s="22">
        <f t="shared" si="3"/>
        <v>1.2352577865356901E-3</v>
      </c>
      <c r="L44" s="21">
        <f t="shared" si="4"/>
        <v>32938</v>
      </c>
      <c r="M44" s="22">
        <f t="shared" si="5"/>
        <v>0.96873621364077522</v>
      </c>
      <c r="N44" s="21">
        <v>1063</v>
      </c>
      <c r="O44" s="22">
        <f t="shared" si="6"/>
        <v>3.1263786359224728E-2</v>
      </c>
      <c r="P44" s="16">
        <f t="shared" si="7"/>
        <v>34001</v>
      </c>
      <c r="Q44" s="18">
        <f t="shared" si="8"/>
        <v>0.45537460155894249</v>
      </c>
      <c r="S44" s="13">
        <f t="shared" si="9"/>
        <v>19078</v>
      </c>
      <c r="T44" s="14">
        <f t="shared" si="10"/>
        <v>0.56110114408399758</v>
      </c>
    </row>
    <row r="45" spans="1:20">
      <c r="A45" s="8">
        <v>35</v>
      </c>
      <c r="B45" s="19" t="s">
        <v>161</v>
      </c>
      <c r="C45" s="16">
        <v>142265</v>
      </c>
      <c r="D45" s="16">
        <v>27370</v>
      </c>
      <c r="E45" s="17">
        <f t="shared" si="0"/>
        <v>0.34716320602747369</v>
      </c>
      <c r="F45" s="16">
        <v>39334</v>
      </c>
      <c r="G45" s="17">
        <f t="shared" si="1"/>
        <v>0.49891551135859158</v>
      </c>
      <c r="H45" s="16">
        <v>9951</v>
      </c>
      <c r="I45" s="17">
        <f t="shared" si="2"/>
        <v>0.12621925696672967</v>
      </c>
      <c r="J45" s="16">
        <v>157</v>
      </c>
      <c r="K45" s="17">
        <f t="shared" si="3"/>
        <v>1.991400195334796E-3</v>
      </c>
      <c r="L45" s="16">
        <f t="shared" si="4"/>
        <v>76812</v>
      </c>
      <c r="M45" s="17">
        <f t="shared" si="5"/>
        <v>0.97428937454812969</v>
      </c>
      <c r="N45" s="16">
        <v>2027</v>
      </c>
      <c r="O45" s="17">
        <f t="shared" si="6"/>
        <v>2.5710625451870268E-2</v>
      </c>
      <c r="P45" s="16">
        <f t="shared" si="7"/>
        <v>78839</v>
      </c>
      <c r="Q45" s="18">
        <f t="shared" si="8"/>
        <v>0.554170034794222</v>
      </c>
      <c r="S45" s="13">
        <f t="shared" si="9"/>
        <v>39334</v>
      </c>
      <c r="T45" s="14">
        <f t="shared" si="10"/>
        <v>0.49891551135859158</v>
      </c>
    </row>
    <row r="46" spans="1:20">
      <c r="A46" s="20">
        <v>36</v>
      </c>
      <c r="B46" s="15" t="s">
        <v>162</v>
      </c>
      <c r="C46" s="21">
        <v>126133</v>
      </c>
      <c r="D46" s="16">
        <v>17073</v>
      </c>
      <c r="E46" s="17">
        <f t="shared" si="0"/>
        <v>0.29902793589631316</v>
      </c>
      <c r="F46" s="16">
        <v>31565</v>
      </c>
      <c r="G46" s="17">
        <f t="shared" si="1"/>
        <v>0.55285051230405469</v>
      </c>
      <c r="H46" s="16">
        <v>6892</v>
      </c>
      <c r="I46" s="17">
        <f t="shared" si="2"/>
        <v>0.12071109554251686</v>
      </c>
      <c r="J46" s="21">
        <v>54</v>
      </c>
      <c r="K46" s="22">
        <f t="shared" si="3"/>
        <v>9.4579210088449074E-4</v>
      </c>
      <c r="L46" s="21">
        <f t="shared" si="4"/>
        <v>55584</v>
      </c>
      <c r="M46" s="22">
        <f t="shared" si="5"/>
        <v>0.97353533584376917</v>
      </c>
      <c r="N46" s="21">
        <v>1511</v>
      </c>
      <c r="O46" s="22">
        <f t="shared" si="6"/>
        <v>2.6464664156230843E-2</v>
      </c>
      <c r="P46" s="16">
        <f t="shared" si="7"/>
        <v>57095</v>
      </c>
      <c r="Q46" s="18">
        <f t="shared" si="8"/>
        <v>0.45265711590146906</v>
      </c>
      <c r="S46" s="13">
        <f t="shared" si="9"/>
        <v>31565</v>
      </c>
      <c r="T46" s="14">
        <f t="shared" si="10"/>
        <v>0.55285051230405469</v>
      </c>
    </row>
    <row r="47" spans="1:20">
      <c r="A47" s="20">
        <v>37</v>
      </c>
      <c r="B47" s="15" t="s">
        <v>163</v>
      </c>
      <c r="C47" s="21">
        <v>278869</v>
      </c>
      <c r="D47" s="16">
        <v>41909</v>
      </c>
      <c r="E47" s="17">
        <f t="shared" si="0"/>
        <v>0.36401775399768954</v>
      </c>
      <c r="F47" s="16">
        <v>44786</v>
      </c>
      <c r="G47" s="17">
        <f t="shared" si="1"/>
        <v>0.38900711375934821</v>
      </c>
      <c r="H47" s="16">
        <v>25003</v>
      </c>
      <c r="I47" s="17">
        <f t="shared" si="2"/>
        <v>0.2171737789783634</v>
      </c>
      <c r="J47" s="21">
        <v>83</v>
      </c>
      <c r="K47" s="22">
        <f t="shared" si="3"/>
        <v>7.209304345560198E-4</v>
      </c>
      <c r="L47" s="21">
        <f t="shared" si="4"/>
        <v>111781</v>
      </c>
      <c r="M47" s="22">
        <f t="shared" si="5"/>
        <v>0.97091957716995714</v>
      </c>
      <c r="N47" s="21">
        <v>3348</v>
      </c>
      <c r="O47" s="22">
        <f t="shared" si="6"/>
        <v>2.9080422830042821E-2</v>
      </c>
      <c r="P47" s="16">
        <f t="shared" si="7"/>
        <v>115129</v>
      </c>
      <c r="Q47" s="18">
        <f t="shared" si="8"/>
        <v>0.41284258917269401</v>
      </c>
      <c r="S47" s="13">
        <f t="shared" si="9"/>
        <v>44786</v>
      </c>
      <c r="T47" s="14">
        <f t="shared" si="10"/>
        <v>0.38900711375934821</v>
      </c>
    </row>
    <row r="48" spans="1:20">
      <c r="A48" s="8">
        <v>38</v>
      </c>
      <c r="B48" s="19" t="s">
        <v>164</v>
      </c>
      <c r="C48" s="16">
        <v>453093</v>
      </c>
      <c r="D48" s="16">
        <v>47783</v>
      </c>
      <c r="E48" s="17">
        <f t="shared" si="0"/>
        <v>0.25722421997803663</v>
      </c>
      <c r="F48" s="16">
        <v>80029</v>
      </c>
      <c r="G48" s="17">
        <f t="shared" si="1"/>
        <v>0.43081006007622574</v>
      </c>
      <c r="H48" s="16">
        <v>51549</v>
      </c>
      <c r="I48" s="17">
        <f t="shared" si="2"/>
        <v>0.27749725458108138</v>
      </c>
      <c r="J48" s="16">
        <v>537</v>
      </c>
      <c r="K48" s="17">
        <f t="shared" si="3"/>
        <v>2.8907646260847098E-3</v>
      </c>
      <c r="L48" s="16">
        <f t="shared" si="4"/>
        <v>179898</v>
      </c>
      <c r="M48" s="17">
        <f t="shared" si="5"/>
        <v>0.96842229926142853</v>
      </c>
      <c r="N48" s="16">
        <v>5866</v>
      </c>
      <c r="O48" s="17">
        <f t="shared" si="6"/>
        <v>3.1577700738571524E-2</v>
      </c>
      <c r="P48" s="16">
        <f t="shared" si="7"/>
        <v>185764</v>
      </c>
      <c r="Q48" s="18">
        <f t="shared" si="8"/>
        <v>0.40999088487352486</v>
      </c>
      <c r="S48" s="13">
        <f t="shared" si="9"/>
        <v>80029</v>
      </c>
      <c r="T48" s="14">
        <f t="shared" si="10"/>
        <v>0.43081006007622574</v>
      </c>
    </row>
    <row r="49" spans="1:20">
      <c r="A49" s="20">
        <v>39</v>
      </c>
      <c r="B49" s="15" t="s">
        <v>165</v>
      </c>
      <c r="C49" s="21">
        <v>138819</v>
      </c>
      <c r="D49" s="16">
        <v>14004</v>
      </c>
      <c r="E49" s="17">
        <f t="shared" si="0"/>
        <v>0.20758045150675186</v>
      </c>
      <c r="F49" s="16">
        <v>35236</v>
      </c>
      <c r="G49" s="17">
        <f t="shared" si="1"/>
        <v>0.5223011132027926</v>
      </c>
      <c r="H49" s="16">
        <v>16261</v>
      </c>
      <c r="I49" s="17">
        <f t="shared" si="2"/>
        <v>0.24103582704593629</v>
      </c>
      <c r="J49" s="21">
        <v>43</v>
      </c>
      <c r="K49" s="22">
        <f t="shared" si="3"/>
        <v>6.3738641922238856E-4</v>
      </c>
      <c r="L49" s="21">
        <f t="shared" si="4"/>
        <v>65544</v>
      </c>
      <c r="M49" s="22">
        <f t="shared" si="5"/>
        <v>0.97155477817470315</v>
      </c>
      <c r="N49" s="21">
        <v>1919</v>
      </c>
      <c r="O49" s="22">
        <f t="shared" si="6"/>
        <v>2.8445221825296831E-2</v>
      </c>
      <c r="P49" s="16">
        <f t="shared" si="7"/>
        <v>67463</v>
      </c>
      <c r="Q49" s="18">
        <f t="shared" si="8"/>
        <v>0.48597814420216251</v>
      </c>
      <c r="S49" s="13">
        <f t="shared" si="9"/>
        <v>35236</v>
      </c>
      <c r="T49" s="14">
        <f t="shared" si="10"/>
        <v>0.5223011132027926</v>
      </c>
    </row>
    <row r="50" spans="1:20">
      <c r="A50" s="20">
        <v>40</v>
      </c>
      <c r="B50" s="15" t="s">
        <v>166</v>
      </c>
      <c r="C50" s="21">
        <v>267300</v>
      </c>
      <c r="D50" s="16">
        <v>10928</v>
      </c>
      <c r="E50" s="17">
        <f t="shared" si="0"/>
        <v>0.10666979023299852</v>
      </c>
      <c r="F50" s="16">
        <v>51618</v>
      </c>
      <c r="G50" s="17">
        <f t="shared" si="1"/>
        <v>0.50385077161849545</v>
      </c>
      <c r="H50" s="16">
        <v>34995</v>
      </c>
      <c r="I50" s="17">
        <f t="shared" si="2"/>
        <v>0.34159126182318661</v>
      </c>
      <c r="J50" s="21">
        <v>620</v>
      </c>
      <c r="K50" s="22">
        <f t="shared" si="3"/>
        <v>6.0519097679775881E-3</v>
      </c>
      <c r="L50" s="21">
        <f t="shared" si="4"/>
        <v>98161</v>
      </c>
      <c r="M50" s="22">
        <f t="shared" si="5"/>
        <v>0.95816373344265815</v>
      </c>
      <c r="N50" s="21">
        <v>4286</v>
      </c>
      <c r="O50" s="22">
        <f t="shared" si="6"/>
        <v>4.1836266557341843E-2</v>
      </c>
      <c r="P50" s="21">
        <f t="shared" si="7"/>
        <v>102447</v>
      </c>
      <c r="Q50" s="18">
        <f t="shared" si="8"/>
        <v>0.38326599326599325</v>
      </c>
      <c r="S50" s="13">
        <f t="shared" si="9"/>
        <v>51618</v>
      </c>
      <c r="T50" s="14">
        <f t="shared" si="10"/>
        <v>0.50385077161849545</v>
      </c>
    </row>
    <row r="51" spans="1:20">
      <c r="A51" s="8">
        <v>41</v>
      </c>
      <c r="B51" s="19" t="s">
        <v>167</v>
      </c>
      <c r="C51" s="16">
        <v>183956</v>
      </c>
      <c r="D51" s="16">
        <v>8445</v>
      </c>
      <c r="E51" s="17">
        <f t="shared" si="0"/>
        <v>0.12235052084087912</v>
      </c>
      <c r="F51" s="16">
        <v>23690</v>
      </c>
      <c r="G51" s="17">
        <f t="shared" si="1"/>
        <v>0.34321892702432522</v>
      </c>
      <c r="H51" s="16">
        <v>33658</v>
      </c>
      <c r="I51" s="17">
        <f t="shared" si="2"/>
        <v>0.48763455659707633</v>
      </c>
      <c r="J51" s="16">
        <v>62</v>
      </c>
      <c r="K51" s="17">
        <f t="shared" si="3"/>
        <v>8.982513075351694E-4</v>
      </c>
      <c r="L51" s="16">
        <f t="shared" si="4"/>
        <v>65855</v>
      </c>
      <c r="M51" s="17">
        <f t="shared" si="5"/>
        <v>0.95410225576981589</v>
      </c>
      <c r="N51" s="16">
        <v>3168</v>
      </c>
      <c r="O51" s="17">
        <f t="shared" si="6"/>
        <v>4.589774423018414E-2</v>
      </c>
      <c r="P51" s="16">
        <f t="shared" si="7"/>
        <v>69023</v>
      </c>
      <c r="Q51" s="18">
        <f t="shared" si="8"/>
        <v>0.37521472526038835</v>
      </c>
      <c r="S51" s="13">
        <f t="shared" si="9"/>
        <v>33658</v>
      </c>
      <c r="T51" s="14">
        <f t="shared" si="10"/>
        <v>0.48763455659707633</v>
      </c>
    </row>
    <row r="52" spans="1:20">
      <c r="A52" s="8">
        <v>42</v>
      </c>
      <c r="B52" s="19" t="s">
        <v>168</v>
      </c>
      <c r="C52" s="16">
        <v>264913</v>
      </c>
      <c r="D52" s="16">
        <v>22012</v>
      </c>
      <c r="E52" s="17">
        <f t="shared" si="0"/>
        <v>0.20743142003637494</v>
      </c>
      <c r="F52" s="16">
        <v>43340</v>
      </c>
      <c r="G52" s="17">
        <f t="shared" si="1"/>
        <v>0.40841712449466155</v>
      </c>
      <c r="H52" s="16">
        <v>37277</v>
      </c>
      <c r="I52" s="17">
        <f t="shared" si="2"/>
        <v>0.35128207544502765</v>
      </c>
      <c r="J52" s="16">
        <v>93</v>
      </c>
      <c r="K52" s="17">
        <f t="shared" si="3"/>
        <v>8.7639115316113343E-4</v>
      </c>
      <c r="L52" s="16">
        <f t="shared" si="4"/>
        <v>102722</v>
      </c>
      <c r="M52" s="17">
        <f t="shared" si="5"/>
        <v>0.96800701112922527</v>
      </c>
      <c r="N52" s="16">
        <v>3395</v>
      </c>
      <c r="O52" s="17">
        <f t="shared" si="6"/>
        <v>3.1992988870774709E-2</v>
      </c>
      <c r="P52" s="16">
        <f t="shared" si="7"/>
        <v>106117</v>
      </c>
      <c r="Q52" s="18">
        <f t="shared" si="8"/>
        <v>0.40057301831167214</v>
      </c>
      <c r="S52" s="13">
        <f t="shared" si="9"/>
        <v>43340</v>
      </c>
      <c r="T52" s="14">
        <f t="shared" si="10"/>
        <v>0.40841712449466155</v>
      </c>
    </row>
    <row r="53" spans="1:20">
      <c r="A53" s="20">
        <v>43</v>
      </c>
      <c r="B53" s="15" t="s">
        <v>169</v>
      </c>
      <c r="C53" s="21">
        <v>319137</v>
      </c>
      <c r="D53" s="16">
        <v>46346</v>
      </c>
      <c r="E53" s="17">
        <f t="shared" si="0"/>
        <v>0.32919700252157547</v>
      </c>
      <c r="F53" s="16">
        <v>59172</v>
      </c>
      <c r="G53" s="17">
        <f t="shared" si="1"/>
        <v>0.42030045814539901</v>
      </c>
      <c r="H53" s="16">
        <v>31340</v>
      </c>
      <c r="I53" s="17">
        <f t="shared" si="2"/>
        <v>0.22260894271406756</v>
      </c>
      <c r="J53" s="21">
        <v>382</v>
      </c>
      <c r="K53" s="22">
        <f t="shared" si="3"/>
        <v>2.7133572468657882E-3</v>
      </c>
      <c r="L53" s="21">
        <f t="shared" si="4"/>
        <v>137240</v>
      </c>
      <c r="M53" s="22">
        <f t="shared" si="5"/>
        <v>0.97481976062790776</v>
      </c>
      <c r="N53" s="21">
        <v>3545</v>
      </c>
      <c r="O53" s="22">
        <f t="shared" si="6"/>
        <v>2.5180239372092197E-2</v>
      </c>
      <c r="P53" s="21">
        <f t="shared" si="7"/>
        <v>140785</v>
      </c>
      <c r="Q53" s="18">
        <f t="shared" si="8"/>
        <v>0.44114283207525296</v>
      </c>
      <c r="S53" s="13">
        <f t="shared" si="9"/>
        <v>59172</v>
      </c>
      <c r="T53" s="14">
        <f t="shared" si="10"/>
        <v>0.42030045814539901</v>
      </c>
    </row>
    <row r="54" spans="1:20">
      <c r="A54" s="8">
        <v>44</v>
      </c>
      <c r="B54" s="19" t="s">
        <v>170</v>
      </c>
      <c r="C54" s="16">
        <v>210567</v>
      </c>
      <c r="D54" s="16">
        <v>23616</v>
      </c>
      <c r="E54" s="17">
        <f t="shared" si="0"/>
        <v>0.27993978260096491</v>
      </c>
      <c r="F54" s="16">
        <v>43455</v>
      </c>
      <c r="G54" s="17">
        <f t="shared" si="1"/>
        <v>0.51510769194295947</v>
      </c>
      <c r="H54" s="16">
        <v>14606</v>
      </c>
      <c r="I54" s="17">
        <f t="shared" si="2"/>
        <v>0.17313687604461778</v>
      </c>
      <c r="J54" s="16">
        <v>94</v>
      </c>
      <c r="K54" s="17">
        <f t="shared" si="3"/>
        <v>1.1142589585234884E-3</v>
      </c>
      <c r="L54" s="16">
        <f t="shared" si="4"/>
        <v>81771</v>
      </c>
      <c r="M54" s="17">
        <f t="shared" si="5"/>
        <v>0.96929860954706559</v>
      </c>
      <c r="N54" s="16">
        <v>2590</v>
      </c>
      <c r="O54" s="17">
        <f t="shared" si="6"/>
        <v>3.0701390452934414E-2</v>
      </c>
      <c r="P54" s="16">
        <f t="shared" si="7"/>
        <v>84361</v>
      </c>
      <c r="Q54" s="18">
        <f t="shared" si="8"/>
        <v>0.40063732683658881</v>
      </c>
      <c r="S54" s="13">
        <f t="shared" si="9"/>
        <v>43455</v>
      </c>
      <c r="T54" s="14">
        <f t="shared" si="10"/>
        <v>0.51510769194295947</v>
      </c>
    </row>
    <row r="55" spans="1:20">
      <c r="A55" s="8">
        <v>45</v>
      </c>
      <c r="B55" s="24" t="s">
        <v>171</v>
      </c>
      <c r="C55" s="25">
        <v>147101</v>
      </c>
      <c r="D55" s="25">
        <v>20621</v>
      </c>
      <c r="E55" s="26">
        <f t="shared" si="0"/>
        <v>0.26993664258037492</v>
      </c>
      <c r="F55" s="25">
        <v>43257</v>
      </c>
      <c r="G55" s="26">
        <f t="shared" si="1"/>
        <v>0.56625039271127864</v>
      </c>
      <c r="H55" s="25">
        <v>9186</v>
      </c>
      <c r="I55" s="26">
        <f t="shared" si="2"/>
        <v>0.12024819352811812</v>
      </c>
      <c r="J55" s="25">
        <v>112</v>
      </c>
      <c r="K55" s="26">
        <f t="shared" si="3"/>
        <v>1.4661221070269138E-3</v>
      </c>
      <c r="L55" s="25">
        <f t="shared" si="4"/>
        <v>73176</v>
      </c>
      <c r="M55" s="26">
        <f t="shared" si="5"/>
        <v>0.95790135092679862</v>
      </c>
      <c r="N55" s="25">
        <v>3216</v>
      </c>
      <c r="O55" s="26">
        <f t="shared" si="6"/>
        <v>4.2098649073201384E-2</v>
      </c>
      <c r="P55" s="25">
        <f t="shared" si="7"/>
        <v>76392</v>
      </c>
      <c r="Q55" s="27">
        <f t="shared" si="8"/>
        <v>0.51931665998191723</v>
      </c>
      <c r="S55" s="13">
        <f t="shared" si="9"/>
        <v>43257</v>
      </c>
      <c r="T55" s="14">
        <f t="shared" si="10"/>
        <v>0.56625039271127864</v>
      </c>
    </row>
    <row r="56" spans="1:20" ht="6.75" customHeight="1"/>
    <row r="57" spans="1:20">
      <c r="B57" s="37" t="s">
        <v>173</v>
      </c>
    </row>
  </sheetData>
  <mergeCells count="6">
    <mergeCell ref="D6:E6"/>
    <mergeCell ref="B6:B7"/>
    <mergeCell ref="L6:M6"/>
    <mergeCell ref="N6:O6"/>
    <mergeCell ref="H6:I6"/>
    <mergeCell ref="F6:G6"/>
  </mergeCells>
  <phoneticPr fontId="3" type="noConversion"/>
  <conditionalFormatting sqref="D11">
    <cfRule type="cellIs" dxfId="8" priority="1" stopIfTrue="1" operator="equal">
      <formula>$S11</formula>
    </cfRule>
  </conditionalFormatting>
  <conditionalFormatting sqref="D12:D55 D9">
    <cfRule type="cellIs" dxfId="7" priority="2" stopIfTrue="1" operator="equal">
      <formula>$S9</formula>
    </cfRule>
    <cfRule type="cellIs" dxfId="6" priority="3" stopIfTrue="1" operator="equal">
      <formula>$S9</formula>
    </cfRule>
    <cfRule type="cellIs" dxfId="5" priority="4" stopIfTrue="1" operator="equal">
      <formula>$S9</formula>
    </cfRule>
  </conditionalFormatting>
  <conditionalFormatting sqref="E11:E55 E9">
    <cfRule type="cellIs" dxfId="4" priority="5" stopIfTrue="1" operator="equal">
      <formula>$T9</formula>
    </cfRule>
  </conditionalFormatting>
  <conditionalFormatting sqref="F11:F55 F9">
    <cfRule type="cellIs" dxfId="3" priority="6" stopIfTrue="1" operator="equal">
      <formula>$S9</formula>
    </cfRule>
  </conditionalFormatting>
  <conditionalFormatting sqref="G11:G55 G9">
    <cfRule type="cellIs" dxfId="2" priority="7" stopIfTrue="1" operator="equal">
      <formula>$T9</formula>
    </cfRule>
  </conditionalFormatting>
  <conditionalFormatting sqref="H11:H55 H9">
    <cfRule type="cellIs" dxfId="1" priority="8" stopIfTrue="1" operator="equal">
      <formula>$S9</formula>
    </cfRule>
  </conditionalFormatting>
  <conditionalFormatting sqref="I11:I55 I9">
    <cfRule type="cellIs" dxfId="0" priority="9" stopIfTrue="1" operator="equal">
      <formula>$T9</formula>
    </cfRule>
  </conditionalFormatting>
  <pageMargins left="0.88" right="0.27559055118110237" top="0.27559055118110237" bottom="0.39370078740157483" header="0.15748031496062992" footer="0.19685039370078741"/>
  <pageSetup scale="78" fitToWidth="0" orientation="landscape"/>
  <headerFooter alignWithMargins="0">
    <oddFooter>&amp;L&amp;"Arial Narrow,Normal"&amp;9uie&amp;R&amp;"Arial Narrow,Normal"&amp;9&amp;D - &amp;T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20"/>
  <sheetViews>
    <sheetView workbookViewId="0">
      <selection activeCell="E15" sqref="E15"/>
    </sheetView>
  </sheetViews>
  <sheetFormatPr baseColWidth="10" defaultRowHeight="12.75"/>
  <cols>
    <col min="1" max="1" width="8.42578125" bestFit="1" customWidth="1"/>
    <col min="2" max="2" width="9.42578125" bestFit="1" customWidth="1"/>
    <col min="3" max="3" width="9" customWidth="1"/>
    <col min="4" max="4" width="8.140625" customWidth="1"/>
    <col min="5" max="5" width="14" customWidth="1"/>
    <col min="6" max="6" width="17.140625" customWidth="1"/>
    <col min="7" max="8" width="17" customWidth="1"/>
    <col min="9" max="9" width="8.85546875" customWidth="1"/>
    <col min="10" max="10" width="12" customWidth="1"/>
  </cols>
  <sheetData>
    <row r="1" spans="1:10">
      <c r="C1" t="s">
        <v>106</v>
      </c>
    </row>
    <row r="2" spans="1:10">
      <c r="C2" t="s">
        <v>107</v>
      </c>
    </row>
    <row r="3" spans="1:10">
      <c r="C3" t="s">
        <v>193</v>
      </c>
    </row>
    <row r="4" spans="1:10">
      <c r="C4" t="s">
        <v>96</v>
      </c>
    </row>
    <row r="6" spans="1:10" ht="25.5">
      <c r="A6" s="133" t="s">
        <v>109</v>
      </c>
      <c r="B6" s="133" t="s">
        <v>174</v>
      </c>
      <c r="C6" s="133" t="s">
        <v>175</v>
      </c>
      <c r="D6" s="44" t="s">
        <v>176</v>
      </c>
      <c r="E6" s="1" t="s">
        <v>177</v>
      </c>
      <c r="F6" s="1" t="s">
        <v>178</v>
      </c>
      <c r="G6" s="1" t="s">
        <v>179</v>
      </c>
      <c r="H6" s="1" t="s">
        <v>181</v>
      </c>
      <c r="I6" s="1" t="s">
        <v>180</v>
      </c>
      <c r="J6" s="45" t="s">
        <v>182</v>
      </c>
    </row>
    <row r="7" spans="1:10">
      <c r="A7" s="134"/>
      <c r="B7" s="134"/>
      <c r="C7" s="134"/>
      <c r="D7" s="46" t="s">
        <v>183</v>
      </c>
      <c r="E7" s="6" t="s">
        <v>184</v>
      </c>
      <c r="F7" s="6" t="s">
        <v>185</v>
      </c>
      <c r="G7" s="6" t="s">
        <v>186</v>
      </c>
      <c r="H7" s="6" t="s">
        <v>188</v>
      </c>
      <c r="I7" s="6" t="s">
        <v>187</v>
      </c>
      <c r="J7" s="6" t="s">
        <v>189</v>
      </c>
    </row>
    <row r="8" spans="1:10">
      <c r="A8" s="53" t="s">
        <v>104</v>
      </c>
      <c r="B8" s="47">
        <v>34</v>
      </c>
      <c r="C8" s="47">
        <v>1304</v>
      </c>
      <c r="D8" s="47" t="s">
        <v>192</v>
      </c>
      <c r="E8" s="53">
        <v>47</v>
      </c>
      <c r="F8" s="53">
        <v>117</v>
      </c>
      <c r="G8" s="53">
        <v>59</v>
      </c>
      <c r="H8" s="53">
        <v>0</v>
      </c>
      <c r="I8" s="53">
        <v>12</v>
      </c>
      <c r="J8" s="53">
        <f>SUM(E8:I8)</f>
        <v>235</v>
      </c>
    </row>
    <row r="9" spans="1:10">
      <c r="A9" s="54" t="s">
        <v>104</v>
      </c>
      <c r="B9" s="48">
        <v>34</v>
      </c>
      <c r="C9" s="48">
        <v>1331</v>
      </c>
      <c r="D9" s="48" t="s">
        <v>190</v>
      </c>
      <c r="E9" s="54">
        <v>55</v>
      </c>
      <c r="F9" s="54">
        <v>113</v>
      </c>
      <c r="G9" s="54">
        <v>67</v>
      </c>
      <c r="H9" s="54">
        <v>0</v>
      </c>
      <c r="I9" s="54">
        <v>10</v>
      </c>
      <c r="J9" s="54">
        <f>SUM(E9:I9)</f>
        <v>245</v>
      </c>
    </row>
    <row r="10" spans="1:10">
      <c r="A10" s="54" t="s">
        <v>104</v>
      </c>
      <c r="B10" s="48">
        <v>34</v>
      </c>
      <c r="C10" s="48">
        <v>1335</v>
      </c>
      <c r="D10" s="48" t="s">
        <v>191</v>
      </c>
      <c r="E10" s="54">
        <v>57</v>
      </c>
      <c r="F10" s="54">
        <v>121</v>
      </c>
      <c r="G10" s="54">
        <v>81</v>
      </c>
      <c r="H10" s="54">
        <v>0</v>
      </c>
      <c r="I10" s="54">
        <v>5</v>
      </c>
      <c r="J10" s="54">
        <f>SUM(E10:I10)</f>
        <v>264</v>
      </c>
    </row>
    <row r="11" spans="1:10" ht="14.25">
      <c r="A11" s="49"/>
      <c r="B11" s="50" t="s">
        <v>97</v>
      </c>
      <c r="C11" s="50"/>
      <c r="D11" s="51" t="s">
        <v>102</v>
      </c>
      <c r="E11" s="54">
        <f t="shared" ref="E11:J11" si="0">SUM(E8:E10)</f>
        <v>159</v>
      </c>
      <c r="F11" s="54">
        <f t="shared" si="0"/>
        <v>351</v>
      </c>
      <c r="G11" s="54">
        <f t="shared" si="0"/>
        <v>207</v>
      </c>
      <c r="H11" s="54">
        <f>SUM(H8:H10)</f>
        <v>0</v>
      </c>
      <c r="I11" s="54">
        <f t="shared" si="0"/>
        <v>27</v>
      </c>
      <c r="J11" s="54">
        <f t="shared" si="0"/>
        <v>744</v>
      </c>
    </row>
    <row r="12" spans="1:10">
      <c r="A12" s="49"/>
      <c r="B12" s="50"/>
      <c r="C12" s="50"/>
      <c r="D12" s="50"/>
      <c r="E12" s="55"/>
      <c r="F12" s="55"/>
      <c r="G12" s="55"/>
      <c r="H12" s="55"/>
      <c r="I12" s="55"/>
      <c r="J12" s="51"/>
    </row>
    <row r="13" spans="1:10">
      <c r="A13" s="54" t="s">
        <v>105</v>
      </c>
      <c r="B13" s="48">
        <v>110</v>
      </c>
      <c r="C13" s="48">
        <v>5499</v>
      </c>
      <c r="D13" s="48" t="s">
        <v>191</v>
      </c>
      <c r="E13" s="54">
        <v>86</v>
      </c>
      <c r="F13" s="54">
        <v>168</v>
      </c>
      <c r="G13" s="54">
        <v>81</v>
      </c>
      <c r="H13" s="54">
        <v>0</v>
      </c>
      <c r="I13" s="54">
        <v>3</v>
      </c>
      <c r="J13" s="54">
        <f>SUM(E13:I13)</f>
        <v>338</v>
      </c>
    </row>
    <row r="14" spans="1:10" ht="14.25">
      <c r="A14" s="49"/>
      <c r="B14" s="50" t="s">
        <v>97</v>
      </c>
      <c r="C14" s="50"/>
      <c r="D14" s="51" t="s">
        <v>103</v>
      </c>
      <c r="E14" s="54">
        <f t="shared" ref="E14:J14" si="1">SUM(E13)</f>
        <v>86</v>
      </c>
      <c r="F14" s="54">
        <f t="shared" si="1"/>
        <v>168</v>
      </c>
      <c r="G14" s="54">
        <f t="shared" si="1"/>
        <v>81</v>
      </c>
      <c r="H14" s="54">
        <f>SUM(H13)</f>
        <v>0</v>
      </c>
      <c r="I14" s="54">
        <f t="shared" si="1"/>
        <v>3</v>
      </c>
      <c r="J14" s="54">
        <f t="shared" si="1"/>
        <v>338</v>
      </c>
    </row>
    <row r="15" spans="1:10">
      <c r="A15" s="49"/>
      <c r="B15" s="50"/>
      <c r="C15" s="50"/>
      <c r="D15" s="50"/>
      <c r="E15" s="55"/>
      <c r="F15" s="55"/>
      <c r="G15" s="55"/>
      <c r="H15" s="55"/>
      <c r="I15" s="55"/>
      <c r="J15" s="51"/>
    </row>
    <row r="16" spans="1:10">
      <c r="A16" s="49"/>
      <c r="B16" s="50" t="s">
        <v>98</v>
      </c>
      <c r="C16" s="50"/>
      <c r="D16" s="52"/>
      <c r="E16" s="54">
        <f t="shared" ref="E16:J16" si="2">E11+E14</f>
        <v>245</v>
      </c>
      <c r="F16" s="54">
        <f t="shared" si="2"/>
        <v>519</v>
      </c>
      <c r="G16" s="54">
        <f t="shared" si="2"/>
        <v>288</v>
      </c>
      <c r="H16" s="54">
        <f>H11+H14</f>
        <v>0</v>
      </c>
      <c r="I16" s="54">
        <f t="shared" si="2"/>
        <v>30</v>
      </c>
      <c r="J16" s="56">
        <f t="shared" si="2"/>
        <v>1082</v>
      </c>
    </row>
    <row r="18" spans="1:1">
      <c r="A18" t="s">
        <v>101</v>
      </c>
    </row>
    <row r="19" spans="1:1">
      <c r="A19" s="37" t="s">
        <v>99</v>
      </c>
    </row>
    <row r="20" spans="1:1">
      <c r="A20" s="37" t="s">
        <v>100</v>
      </c>
    </row>
  </sheetData>
  <mergeCells count="3">
    <mergeCell ref="B6:B7"/>
    <mergeCell ref="A6:A7"/>
    <mergeCell ref="C6:C7"/>
  </mergeCells>
  <phoneticPr fontId="0" type="noConversion"/>
  <pageMargins left="0.75" right="0.75" top="1" bottom="1" header="0" footer="0"/>
  <pageSetup fitToHeight="0" orientation="landscape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B10"/>
  <sheetViews>
    <sheetView zoomScale="150" workbookViewId="0">
      <selection activeCell="B4" sqref="B4"/>
    </sheetView>
  </sheetViews>
  <sheetFormatPr baseColWidth="10" defaultRowHeight="12.75"/>
  <cols>
    <col min="1" max="1" width="59.7109375" customWidth="1"/>
    <col min="2" max="2" width="15.7109375" customWidth="1"/>
  </cols>
  <sheetData>
    <row r="2" spans="1:2">
      <c r="A2" s="83" t="s">
        <v>94</v>
      </c>
      <c r="B2" s="83" t="s">
        <v>95</v>
      </c>
    </row>
    <row r="3" spans="1:2" ht="18" customHeight="1">
      <c r="A3" s="82" t="s">
        <v>67</v>
      </c>
      <c r="B3" s="84">
        <f>4869*3</f>
        <v>14607</v>
      </c>
    </row>
    <row r="4" spans="1:2" ht="18" customHeight="1">
      <c r="A4" s="82" t="s">
        <v>17</v>
      </c>
      <c r="B4" s="84"/>
    </row>
    <row r="5" spans="1:2" ht="18" customHeight="1">
      <c r="A5" s="82" t="s">
        <v>18</v>
      </c>
      <c r="B5" s="84"/>
    </row>
    <row r="6" spans="1:2" ht="18" customHeight="1">
      <c r="A6" s="82" t="s">
        <v>19</v>
      </c>
      <c r="B6" s="84"/>
    </row>
    <row r="7" spans="1:2" ht="18" customHeight="1">
      <c r="A7" s="82" t="s">
        <v>20</v>
      </c>
      <c r="B7" s="84"/>
    </row>
    <row r="8" spans="1:2" ht="18" customHeight="1">
      <c r="A8" s="82" t="s">
        <v>21</v>
      </c>
      <c r="B8" s="84"/>
    </row>
    <row r="9" spans="1:2" ht="18" customHeight="1">
      <c r="A9" s="82" t="s">
        <v>22</v>
      </c>
      <c r="B9" s="84"/>
    </row>
    <row r="10" spans="1:2" ht="18" customHeight="1">
      <c r="A10" s="85" t="s">
        <v>95</v>
      </c>
      <c r="B10" s="86">
        <f>SUM(B3:B9)</f>
        <v>14607</v>
      </c>
    </row>
  </sheetData>
  <phoneticPr fontId="9" type="noConversion"/>
  <pageMargins left="1.97" right="0.75" top="1.19" bottom="1" header="0" footer="0"/>
  <pageSetup scale="115" orientation="landscape"/>
  <headerFooter alignWithMargins="0">
    <oddHeader xml:space="preserve">&amp;C&amp;"Arial,Negrita"&amp;14CONCENTRADO DE APOYOS A REPRESENTANTES 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3:I36"/>
  <sheetViews>
    <sheetView topLeftCell="A26" zoomScale="110" zoomScaleNormal="110" workbookViewId="0">
      <selection activeCell="B44" sqref="B44"/>
    </sheetView>
  </sheetViews>
  <sheetFormatPr baseColWidth="10" defaultRowHeight="12.75"/>
  <cols>
    <col min="1" max="1" width="6" customWidth="1"/>
    <col min="2" max="2" width="45.42578125" customWidth="1"/>
    <col min="3" max="3" width="13.140625" hidden="1" customWidth="1"/>
    <col min="4" max="4" width="15.7109375" hidden="1" customWidth="1"/>
    <col min="5" max="5" width="0" hidden="1" customWidth="1"/>
    <col min="7" max="7" width="13.140625" bestFit="1" customWidth="1"/>
  </cols>
  <sheetData>
    <row r="3" spans="1:9">
      <c r="A3" t="s">
        <v>194</v>
      </c>
    </row>
    <row r="4" spans="1:9">
      <c r="G4" t="s">
        <v>195</v>
      </c>
    </row>
    <row r="5" spans="1:9">
      <c r="A5" s="135" t="s">
        <v>109</v>
      </c>
      <c r="B5" s="136"/>
      <c r="C5" s="60" t="s">
        <v>91</v>
      </c>
      <c r="D5" s="139" t="s">
        <v>92</v>
      </c>
      <c r="F5" s="141" t="s">
        <v>222</v>
      </c>
      <c r="G5" s="142" t="s">
        <v>5</v>
      </c>
      <c r="I5">
        <v>15</v>
      </c>
    </row>
    <row r="6" spans="1:9" ht="19.5" customHeight="1">
      <c r="A6" s="137"/>
      <c r="B6" s="138"/>
      <c r="C6" s="60" t="s">
        <v>93</v>
      </c>
      <c r="D6" s="140"/>
      <c r="F6" s="141"/>
      <c r="G6" s="142"/>
      <c r="I6">
        <f>I5*1.35</f>
        <v>20.25</v>
      </c>
    </row>
    <row r="7" spans="1:9" ht="15.75">
      <c r="A7" s="88" t="s">
        <v>62</v>
      </c>
      <c r="B7" s="156" t="s">
        <v>197</v>
      </c>
      <c r="C7" s="90">
        <v>207750</v>
      </c>
      <c r="D7" s="92">
        <f>+C7*15</f>
        <v>3116250</v>
      </c>
      <c r="F7" s="152">
        <v>111880</v>
      </c>
      <c r="G7" s="121">
        <f>+F7*15</f>
        <v>1678200</v>
      </c>
    </row>
    <row r="8" spans="1:9" ht="15.75">
      <c r="A8" s="89" t="s">
        <v>61</v>
      </c>
      <c r="B8" s="157" t="s">
        <v>198</v>
      </c>
      <c r="C8" s="90">
        <v>266950</v>
      </c>
      <c r="D8" s="92">
        <f t="shared" ref="D8:D31" si="0">+C8*15</f>
        <v>4004250</v>
      </c>
      <c r="F8" s="152">
        <v>59921</v>
      </c>
      <c r="G8" s="121">
        <f t="shared" ref="G8:G32" si="1">+F8*15</f>
        <v>898815</v>
      </c>
    </row>
    <row r="9" spans="1:9" ht="15.75">
      <c r="A9" s="88" t="s">
        <v>60</v>
      </c>
      <c r="B9" s="156" t="s">
        <v>199</v>
      </c>
      <c r="C9" s="90">
        <v>144705</v>
      </c>
      <c r="D9" s="92">
        <f t="shared" si="0"/>
        <v>2170575</v>
      </c>
      <c r="F9" s="152">
        <v>24307</v>
      </c>
      <c r="G9" s="121">
        <f t="shared" si="1"/>
        <v>364605</v>
      </c>
    </row>
    <row r="10" spans="1:9" ht="15.75">
      <c r="A10" s="88" t="s">
        <v>59</v>
      </c>
      <c r="B10" s="157" t="s">
        <v>200</v>
      </c>
      <c r="C10" s="90">
        <v>141499</v>
      </c>
      <c r="D10" s="92">
        <f t="shared" si="0"/>
        <v>2122485</v>
      </c>
      <c r="F10" s="152">
        <v>49000</v>
      </c>
      <c r="G10" s="121">
        <f t="shared" si="1"/>
        <v>735000</v>
      </c>
    </row>
    <row r="11" spans="1:9" ht="15.75">
      <c r="A11" s="88" t="s">
        <v>58</v>
      </c>
      <c r="B11" s="156" t="s">
        <v>201</v>
      </c>
      <c r="C11" s="90">
        <v>85484</v>
      </c>
      <c r="D11" s="92">
        <f t="shared" si="0"/>
        <v>1282260</v>
      </c>
      <c r="F11" s="152">
        <v>49570</v>
      </c>
      <c r="G11" s="121">
        <f t="shared" si="1"/>
        <v>743550</v>
      </c>
    </row>
    <row r="12" spans="1:9" ht="15.75">
      <c r="A12" s="88" t="s">
        <v>57</v>
      </c>
      <c r="B12" s="157" t="s">
        <v>202</v>
      </c>
      <c r="C12" s="90">
        <v>74493</v>
      </c>
      <c r="D12" s="92">
        <f t="shared" si="0"/>
        <v>1117395</v>
      </c>
      <c r="F12" s="152">
        <v>80780</v>
      </c>
      <c r="G12" s="121">
        <f t="shared" si="1"/>
        <v>1211700</v>
      </c>
    </row>
    <row r="13" spans="1:9" ht="15.75">
      <c r="A13" s="88" t="s">
        <v>56</v>
      </c>
      <c r="B13" s="156" t="s">
        <v>203</v>
      </c>
      <c r="C13" s="90">
        <v>97426</v>
      </c>
      <c r="D13" s="92">
        <f t="shared" si="0"/>
        <v>1461390</v>
      </c>
      <c r="F13" s="152">
        <v>41041</v>
      </c>
      <c r="G13" s="121">
        <f t="shared" si="1"/>
        <v>615615</v>
      </c>
    </row>
    <row r="14" spans="1:9" ht="15.75">
      <c r="A14" s="88" t="s">
        <v>55</v>
      </c>
      <c r="B14" s="157" t="s">
        <v>204</v>
      </c>
      <c r="C14" s="90">
        <v>65319</v>
      </c>
      <c r="D14" s="92">
        <f t="shared" si="0"/>
        <v>979785</v>
      </c>
      <c r="F14" s="152">
        <v>67616</v>
      </c>
      <c r="G14" s="121">
        <f t="shared" si="1"/>
        <v>1014240</v>
      </c>
    </row>
    <row r="15" spans="1:9" ht="15.75">
      <c r="A15" s="88" t="s">
        <v>54</v>
      </c>
      <c r="B15" s="156" t="s">
        <v>205</v>
      </c>
      <c r="C15" s="90">
        <v>105354</v>
      </c>
      <c r="D15" s="92">
        <f t="shared" si="0"/>
        <v>1580310</v>
      </c>
      <c r="F15" s="152">
        <v>55514</v>
      </c>
      <c r="G15" s="121">
        <f t="shared" si="1"/>
        <v>832710</v>
      </c>
    </row>
    <row r="16" spans="1:9" ht="15.75">
      <c r="A16" s="88" t="s">
        <v>53</v>
      </c>
      <c r="B16" s="157" t="s">
        <v>206</v>
      </c>
      <c r="C16" s="90">
        <v>88401</v>
      </c>
      <c r="D16" s="92">
        <f t="shared" si="0"/>
        <v>1326015</v>
      </c>
      <c r="F16" s="152">
        <v>36170</v>
      </c>
      <c r="G16" s="121">
        <f t="shared" si="1"/>
        <v>542550</v>
      </c>
    </row>
    <row r="17" spans="1:7" ht="15.75">
      <c r="A17" s="88" t="s">
        <v>52</v>
      </c>
      <c r="B17" s="156" t="s">
        <v>207</v>
      </c>
      <c r="C17" s="90">
        <v>53423</v>
      </c>
      <c r="D17" s="92">
        <f t="shared" si="0"/>
        <v>801345</v>
      </c>
      <c r="F17" s="152">
        <v>74424</v>
      </c>
      <c r="G17" s="121">
        <f t="shared" si="1"/>
        <v>1116360</v>
      </c>
    </row>
    <row r="18" spans="1:7" ht="15.75">
      <c r="A18" s="88" t="s">
        <v>51</v>
      </c>
      <c r="B18" s="157" t="s">
        <v>208</v>
      </c>
      <c r="C18" s="90">
        <v>117263</v>
      </c>
      <c r="D18" s="92">
        <f t="shared" si="0"/>
        <v>1758945</v>
      </c>
      <c r="F18" s="152">
        <v>34313</v>
      </c>
      <c r="G18" s="121">
        <f t="shared" si="1"/>
        <v>514695</v>
      </c>
    </row>
    <row r="19" spans="1:7" ht="15.75">
      <c r="A19" s="88" t="s">
        <v>50</v>
      </c>
      <c r="B19" s="156" t="s">
        <v>209</v>
      </c>
      <c r="C19" s="90">
        <v>156535</v>
      </c>
      <c r="D19" s="92">
        <f t="shared" si="0"/>
        <v>2348025</v>
      </c>
      <c r="F19" s="152">
        <v>37620</v>
      </c>
      <c r="G19" s="121">
        <f t="shared" si="1"/>
        <v>564300</v>
      </c>
    </row>
    <row r="20" spans="1:7" ht="15.75">
      <c r="A20" s="88" t="s">
        <v>49</v>
      </c>
      <c r="B20" s="157" t="s">
        <v>210</v>
      </c>
      <c r="C20" s="90">
        <v>73646</v>
      </c>
      <c r="D20" s="92">
        <f t="shared" si="0"/>
        <v>1104690</v>
      </c>
      <c r="F20" s="152">
        <v>17445</v>
      </c>
      <c r="G20" s="121">
        <f t="shared" si="1"/>
        <v>261675</v>
      </c>
    </row>
    <row r="21" spans="1:7" ht="15.75">
      <c r="A21" s="88" t="s">
        <v>48</v>
      </c>
      <c r="B21" s="156" t="s">
        <v>211</v>
      </c>
      <c r="C21" s="90">
        <v>128479</v>
      </c>
      <c r="D21" s="92">
        <f t="shared" si="0"/>
        <v>1927185</v>
      </c>
      <c r="F21" s="152">
        <v>50140</v>
      </c>
      <c r="G21" s="121">
        <f t="shared" si="1"/>
        <v>752100</v>
      </c>
    </row>
    <row r="22" spans="1:7" ht="15.75">
      <c r="A22" s="88" t="s">
        <v>47</v>
      </c>
      <c r="B22" s="157" t="s">
        <v>212</v>
      </c>
      <c r="C22" s="90">
        <v>332999</v>
      </c>
      <c r="D22" s="92">
        <f t="shared" si="0"/>
        <v>4994985</v>
      </c>
      <c r="F22" s="152">
        <v>24153</v>
      </c>
      <c r="G22" s="121">
        <f t="shared" si="1"/>
        <v>362295</v>
      </c>
    </row>
    <row r="23" spans="1:7" ht="15.75">
      <c r="A23" s="88" t="s">
        <v>46</v>
      </c>
      <c r="B23" s="156" t="s">
        <v>213</v>
      </c>
      <c r="C23" s="90">
        <v>164759</v>
      </c>
      <c r="D23" s="92">
        <f t="shared" si="0"/>
        <v>2471385</v>
      </c>
      <c r="F23" s="152">
        <v>83384</v>
      </c>
      <c r="G23" s="121">
        <f t="shared" si="1"/>
        <v>1250760</v>
      </c>
    </row>
    <row r="24" spans="1:7" ht="15.75">
      <c r="A24" s="88" t="s">
        <v>45</v>
      </c>
      <c r="B24" s="157" t="s">
        <v>214</v>
      </c>
      <c r="C24" s="90">
        <v>260513</v>
      </c>
      <c r="D24" s="92">
        <f t="shared" si="0"/>
        <v>3907695</v>
      </c>
      <c r="F24" s="152">
        <v>99060</v>
      </c>
      <c r="G24" s="121">
        <f t="shared" si="1"/>
        <v>1485900</v>
      </c>
    </row>
    <row r="25" spans="1:7" ht="15.75">
      <c r="A25" s="88" t="s">
        <v>44</v>
      </c>
      <c r="B25" s="156" t="s">
        <v>215</v>
      </c>
      <c r="C25" s="90">
        <v>184561</v>
      </c>
      <c r="D25" s="92">
        <f t="shared" si="0"/>
        <v>2768415</v>
      </c>
      <c r="F25" s="152">
        <v>50941</v>
      </c>
      <c r="G25" s="121">
        <f t="shared" si="1"/>
        <v>764115</v>
      </c>
    </row>
    <row r="26" spans="1:7" ht="15.75">
      <c r="A26" s="88" t="s">
        <v>43</v>
      </c>
      <c r="B26" s="157" t="s">
        <v>216</v>
      </c>
      <c r="C26" s="90">
        <v>161933</v>
      </c>
      <c r="D26" s="92">
        <f t="shared" si="0"/>
        <v>2428995</v>
      </c>
      <c r="F26" s="152">
        <v>41587</v>
      </c>
      <c r="G26" s="121">
        <f t="shared" si="1"/>
        <v>623805</v>
      </c>
    </row>
    <row r="27" spans="1:7" ht="15.75">
      <c r="A27" s="88" t="s">
        <v>104</v>
      </c>
      <c r="B27" s="156" t="s">
        <v>217</v>
      </c>
      <c r="C27" s="90">
        <v>342204</v>
      </c>
      <c r="D27" s="92">
        <f t="shared" si="0"/>
        <v>5133060</v>
      </c>
      <c r="F27" s="152">
        <v>36659</v>
      </c>
      <c r="G27" s="121">
        <f t="shared" si="1"/>
        <v>549885</v>
      </c>
    </row>
    <row r="28" spans="1:7" ht="15.75">
      <c r="A28" s="88" t="s">
        <v>42</v>
      </c>
      <c r="B28" s="157" t="s">
        <v>218</v>
      </c>
      <c r="C28" s="90">
        <v>290641</v>
      </c>
      <c r="D28" s="92">
        <f t="shared" si="0"/>
        <v>4359615</v>
      </c>
      <c r="F28" s="152">
        <v>117257</v>
      </c>
      <c r="G28" s="121">
        <f t="shared" si="1"/>
        <v>1758855</v>
      </c>
    </row>
    <row r="29" spans="1:7" ht="15.75">
      <c r="A29" s="88" t="s">
        <v>41</v>
      </c>
      <c r="B29" s="156" t="s">
        <v>219</v>
      </c>
      <c r="C29" s="90">
        <v>220925</v>
      </c>
      <c r="D29" s="92">
        <f t="shared" si="0"/>
        <v>3313875</v>
      </c>
      <c r="F29" s="152">
        <v>86423</v>
      </c>
      <c r="G29" s="121">
        <f t="shared" si="1"/>
        <v>1296345</v>
      </c>
    </row>
    <row r="30" spans="1:7" ht="15.75">
      <c r="A30" s="88" t="s">
        <v>40</v>
      </c>
      <c r="B30" s="157" t="s">
        <v>220</v>
      </c>
      <c r="C30" s="90">
        <v>160425</v>
      </c>
      <c r="D30" s="92">
        <f t="shared" si="0"/>
        <v>2406375</v>
      </c>
      <c r="F30" s="152">
        <v>52584</v>
      </c>
      <c r="G30" s="121">
        <f t="shared" si="1"/>
        <v>788760</v>
      </c>
    </row>
    <row r="31" spans="1:7" ht="15.75">
      <c r="A31" s="88" t="s">
        <v>39</v>
      </c>
      <c r="B31" s="156" t="s">
        <v>221</v>
      </c>
      <c r="C31" s="90">
        <v>182975</v>
      </c>
      <c r="D31" s="92">
        <f t="shared" si="0"/>
        <v>2744625</v>
      </c>
      <c r="F31" s="152">
        <v>80564</v>
      </c>
      <c r="G31" s="121">
        <f t="shared" si="1"/>
        <v>1208460</v>
      </c>
    </row>
    <row r="32" spans="1:7" ht="15.75">
      <c r="A32" s="123"/>
      <c r="B32" s="124"/>
      <c r="C32" s="87"/>
      <c r="D32" s="125"/>
      <c r="F32" s="128">
        <f>SUM(F7:F31)</f>
        <v>1462353</v>
      </c>
      <c r="G32" s="129">
        <f t="shared" si="1"/>
        <v>21935295</v>
      </c>
    </row>
    <row r="33" spans="1:7" ht="15.75">
      <c r="A33" s="123"/>
      <c r="B33" s="124"/>
      <c r="C33" s="87"/>
      <c r="D33" s="125"/>
      <c r="F33" s="126"/>
      <c r="G33" s="127"/>
    </row>
    <row r="34" spans="1:7">
      <c r="C34" s="91">
        <f>SUM(C7:C31)</f>
        <v>4108662</v>
      </c>
      <c r="D34" s="93">
        <f>SUM(D7:D31)</f>
        <v>61629930</v>
      </c>
    </row>
    <row r="35" spans="1:7" ht="15.75">
      <c r="A35" s="122" t="s">
        <v>843</v>
      </c>
    </row>
    <row r="36" spans="1:7" ht="15.75">
      <c r="A36" s="122" t="s">
        <v>196</v>
      </c>
    </row>
  </sheetData>
  <mergeCells count="4">
    <mergeCell ref="A5:B6"/>
    <mergeCell ref="D5:D6"/>
    <mergeCell ref="F5:F6"/>
    <mergeCell ref="G5:G6"/>
  </mergeCells>
  <phoneticPr fontId="9" type="noConversion"/>
  <pageMargins left="1.39" right="0.75" top="1.26" bottom="1" header="0" footer="0"/>
  <pageSetup scale="120" orientation="portrait"/>
  <headerFooter alignWithMargins="0">
    <oddHeader>&amp;CPROYECTO DE PRESUPUESTO PARA LA MOVILIZACION DE VOTANTES O ELECTORES
PARA EL DIA DE LA JORNADA ELECTORAL POR DISTRITO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72"/>
  <sheetViews>
    <sheetView topLeftCell="A47" zoomScale="110" zoomScaleNormal="110" workbookViewId="0">
      <selection activeCell="D74" sqref="D74"/>
    </sheetView>
  </sheetViews>
  <sheetFormatPr baseColWidth="10" defaultRowHeight="12.75"/>
  <cols>
    <col min="1" max="1" width="18" customWidth="1"/>
    <col min="2" max="2" width="19.42578125" customWidth="1"/>
    <col min="3" max="3" width="17.140625" customWidth="1"/>
    <col min="4" max="4" width="19.5703125" customWidth="1"/>
    <col min="5" max="5" width="32.28515625" customWidth="1"/>
    <col min="6" max="6" width="17.7109375" customWidth="1"/>
    <col min="7" max="7" width="19.85546875" customWidth="1"/>
    <col min="8" max="8" width="19.28515625" customWidth="1"/>
  </cols>
  <sheetData>
    <row r="1" spans="1:8">
      <c r="A1" s="145" t="s">
        <v>67</v>
      </c>
      <c r="B1" s="146"/>
      <c r="C1" s="146"/>
      <c r="D1" s="146"/>
      <c r="E1" s="146"/>
      <c r="F1" s="146"/>
      <c r="G1" s="146"/>
      <c r="H1" s="147"/>
    </row>
    <row r="2" spans="1:8">
      <c r="A2" s="61"/>
      <c r="B2" s="61"/>
      <c r="C2" s="61"/>
      <c r="D2" s="61" t="s">
        <v>69</v>
      </c>
      <c r="E2" s="61" t="s">
        <v>120</v>
      </c>
      <c r="F2" s="61" t="s">
        <v>95</v>
      </c>
      <c r="G2" s="62" t="s">
        <v>70</v>
      </c>
      <c r="H2" s="61" t="s">
        <v>71</v>
      </c>
    </row>
    <row r="3" spans="1:8" ht="25.5">
      <c r="A3" s="94" t="s">
        <v>23</v>
      </c>
      <c r="B3" s="94" t="s">
        <v>24</v>
      </c>
      <c r="C3" s="63" t="s">
        <v>25</v>
      </c>
      <c r="D3" s="63" t="s">
        <v>74</v>
      </c>
      <c r="E3" s="63" t="s">
        <v>73</v>
      </c>
      <c r="F3" s="63" t="s">
        <v>73</v>
      </c>
      <c r="G3" s="64" t="s">
        <v>75</v>
      </c>
      <c r="H3" s="63" t="s">
        <v>76</v>
      </c>
    </row>
    <row r="4" spans="1:8" ht="15">
      <c r="A4" s="130">
        <v>4869</v>
      </c>
      <c r="B4" s="65"/>
      <c r="C4" s="66"/>
      <c r="D4" s="65"/>
      <c r="E4" s="66"/>
      <c r="F4" s="65"/>
      <c r="G4" s="67">
        <v>3000</v>
      </c>
      <c r="H4" s="67">
        <f>G4*F4</f>
        <v>0</v>
      </c>
    </row>
    <row r="7" spans="1:8">
      <c r="A7" s="145" t="s">
        <v>77</v>
      </c>
      <c r="B7" s="146"/>
      <c r="C7" s="146"/>
      <c r="D7" s="146"/>
      <c r="E7" s="146"/>
      <c r="F7" s="147"/>
    </row>
    <row r="8" spans="1:8">
      <c r="A8" s="61" t="s">
        <v>68</v>
      </c>
      <c r="B8" s="62" t="s">
        <v>78</v>
      </c>
      <c r="C8" s="62" t="s">
        <v>78</v>
      </c>
      <c r="D8" s="61" t="s">
        <v>95</v>
      </c>
      <c r="E8" s="61" t="s">
        <v>70</v>
      </c>
      <c r="F8" s="61" t="s">
        <v>71</v>
      </c>
    </row>
    <row r="9" spans="1:8">
      <c r="A9" s="63" t="s">
        <v>69</v>
      </c>
      <c r="B9" s="68" t="s">
        <v>79</v>
      </c>
      <c r="C9" s="68" t="s">
        <v>80</v>
      </c>
      <c r="D9" s="63" t="s">
        <v>73</v>
      </c>
      <c r="E9" s="63" t="s">
        <v>75</v>
      </c>
      <c r="F9" s="63" t="s">
        <v>76</v>
      </c>
    </row>
    <row r="10" spans="1:8" ht="14.25">
      <c r="A10" s="154">
        <v>4869</v>
      </c>
      <c r="B10" s="69"/>
      <c r="C10" s="69"/>
      <c r="D10" s="69"/>
      <c r="E10" s="70">
        <v>350</v>
      </c>
      <c r="F10" s="71">
        <f>+D10*E10</f>
        <v>0</v>
      </c>
    </row>
    <row r="11" spans="1:8">
      <c r="D11" s="58"/>
    </row>
    <row r="12" spans="1:8">
      <c r="A12" s="145" t="s">
        <v>81</v>
      </c>
      <c r="B12" s="146"/>
      <c r="C12" s="146"/>
      <c r="D12" s="146"/>
      <c r="E12" s="146"/>
      <c r="F12" s="147"/>
    </row>
    <row r="13" spans="1:8">
      <c r="A13" s="61" t="s">
        <v>68</v>
      </c>
      <c r="B13" s="148" t="s">
        <v>78</v>
      </c>
      <c r="C13" s="149"/>
      <c r="D13" s="62" t="s">
        <v>95</v>
      </c>
      <c r="E13" s="61" t="s">
        <v>70</v>
      </c>
      <c r="F13" s="62" t="s">
        <v>71</v>
      </c>
    </row>
    <row r="14" spans="1:8">
      <c r="A14" s="72" t="s">
        <v>82</v>
      </c>
      <c r="B14" s="73" t="s">
        <v>79</v>
      </c>
      <c r="C14" s="74" t="s">
        <v>80</v>
      </c>
      <c r="D14" s="68" t="s">
        <v>78</v>
      </c>
      <c r="E14" s="63" t="s">
        <v>75</v>
      </c>
      <c r="F14" s="68" t="s">
        <v>76</v>
      </c>
    </row>
    <row r="15" spans="1:8" ht="14.25">
      <c r="A15" s="153">
        <v>25</v>
      </c>
      <c r="B15" s="70"/>
      <c r="C15" s="70"/>
      <c r="D15" s="70"/>
      <c r="E15" s="69">
        <v>3000</v>
      </c>
      <c r="F15" s="71">
        <f>+D15*E15</f>
        <v>0</v>
      </c>
    </row>
    <row r="17" spans="1:8">
      <c r="A17" s="61" t="s">
        <v>68</v>
      </c>
      <c r="B17" s="143" t="s">
        <v>78</v>
      </c>
      <c r="C17" s="143"/>
      <c r="D17" s="61" t="s">
        <v>68</v>
      </c>
      <c r="E17" s="61" t="s">
        <v>70</v>
      </c>
      <c r="F17" s="61" t="s">
        <v>71</v>
      </c>
    </row>
    <row r="18" spans="1:8">
      <c r="A18" s="72" t="s">
        <v>83</v>
      </c>
      <c r="B18" s="75" t="s">
        <v>79</v>
      </c>
      <c r="C18" s="75" t="s">
        <v>80</v>
      </c>
      <c r="D18" s="72" t="s">
        <v>78</v>
      </c>
      <c r="E18" s="72" t="s">
        <v>75</v>
      </c>
      <c r="F18" s="72" t="s">
        <v>76</v>
      </c>
    </row>
    <row r="19" spans="1:8" ht="14.25">
      <c r="A19" s="153">
        <v>571</v>
      </c>
      <c r="B19" s="70"/>
      <c r="C19" s="70"/>
      <c r="D19" s="70"/>
      <c r="E19" s="69">
        <v>3000</v>
      </c>
      <c r="F19" s="76">
        <f>+D19*E19</f>
        <v>0</v>
      </c>
    </row>
    <row r="21" spans="1:8">
      <c r="A21" s="144" t="s">
        <v>84</v>
      </c>
      <c r="B21" s="144"/>
      <c r="C21" s="144"/>
      <c r="D21" s="59"/>
    </row>
    <row r="22" spans="1:8">
      <c r="A22" s="61" t="s">
        <v>85</v>
      </c>
      <c r="B22" s="61" t="s">
        <v>86</v>
      </c>
      <c r="C22" s="61" t="s">
        <v>95</v>
      </c>
    </row>
    <row r="23" spans="1:8">
      <c r="A23" s="63" t="s">
        <v>87</v>
      </c>
      <c r="B23" s="63" t="s">
        <v>88</v>
      </c>
      <c r="C23" s="63"/>
    </row>
    <row r="24" spans="1:8" ht="14.25">
      <c r="A24" s="70"/>
      <c r="B24" s="69">
        <v>20000</v>
      </c>
      <c r="C24" s="76">
        <f>+A24*B24</f>
        <v>0</v>
      </c>
    </row>
    <row r="26" spans="1:8">
      <c r="A26" s="61" t="s">
        <v>89</v>
      </c>
      <c r="B26" s="61" t="s">
        <v>86</v>
      </c>
      <c r="C26" s="61" t="s">
        <v>95</v>
      </c>
    </row>
    <row r="27" spans="1:8">
      <c r="A27" s="63"/>
      <c r="B27" s="63" t="s">
        <v>88</v>
      </c>
      <c r="C27" s="63"/>
    </row>
    <row r="28" spans="1:8" ht="14.25">
      <c r="A28" s="77"/>
      <c r="B28" s="78">
        <v>10000</v>
      </c>
      <c r="C28" s="79">
        <f>+B28*A28</f>
        <v>0</v>
      </c>
    </row>
    <row r="30" spans="1:8">
      <c r="A30" s="61" t="s">
        <v>90</v>
      </c>
      <c r="B30" s="61" t="s">
        <v>86</v>
      </c>
      <c r="C30" s="61" t="s">
        <v>95</v>
      </c>
    </row>
    <row r="31" spans="1:8">
      <c r="A31" s="63"/>
      <c r="B31" s="63" t="s">
        <v>88</v>
      </c>
      <c r="C31" s="63"/>
    </row>
    <row r="32" spans="1:8" ht="15.75">
      <c r="A32" s="70"/>
      <c r="B32" s="69">
        <v>3000</v>
      </c>
      <c r="C32" s="76">
        <f>+A32*B32</f>
        <v>0</v>
      </c>
      <c r="H32" s="80">
        <f>+H4+F10+F15+F19+C24+C28+C32</f>
        <v>0</v>
      </c>
    </row>
    <row r="40" spans="1:8">
      <c r="A40" s="145" t="s">
        <v>67</v>
      </c>
      <c r="B40" s="146"/>
      <c r="C40" s="146"/>
      <c r="D40" s="146"/>
      <c r="E40" s="146"/>
      <c r="F40" s="146"/>
      <c r="G40" s="146"/>
      <c r="H40" s="147"/>
    </row>
    <row r="41" spans="1:8">
      <c r="A41" s="61" t="s">
        <v>68</v>
      </c>
      <c r="B41" s="61" t="s">
        <v>69</v>
      </c>
      <c r="C41" s="61" t="s">
        <v>120</v>
      </c>
      <c r="D41" s="61" t="s">
        <v>69</v>
      </c>
      <c r="E41" s="61" t="s">
        <v>120</v>
      </c>
      <c r="F41" s="61" t="s">
        <v>95</v>
      </c>
      <c r="G41" s="62" t="s">
        <v>70</v>
      </c>
      <c r="H41" s="61" t="s">
        <v>71</v>
      </c>
    </row>
    <row r="42" spans="1:8" ht="25.5">
      <c r="A42" s="63" t="s">
        <v>69</v>
      </c>
      <c r="B42" s="63" t="s">
        <v>72</v>
      </c>
      <c r="C42" s="63" t="s">
        <v>73</v>
      </c>
      <c r="D42" s="63" t="s">
        <v>74</v>
      </c>
      <c r="E42" s="63" t="s">
        <v>73</v>
      </c>
      <c r="F42" s="63" t="s">
        <v>73</v>
      </c>
      <c r="G42" s="64" t="s">
        <v>75</v>
      </c>
      <c r="H42" s="63" t="s">
        <v>76</v>
      </c>
    </row>
    <row r="43" spans="1:8" ht="15">
      <c r="A43" s="130">
        <v>4869</v>
      </c>
      <c r="B43" s="65"/>
      <c r="C43" s="66"/>
      <c r="D43" s="65"/>
      <c r="E43" s="66"/>
      <c r="F43" s="65"/>
      <c r="G43" s="155">
        <v>3000</v>
      </c>
      <c r="H43" s="67">
        <f>G43*F43</f>
        <v>0</v>
      </c>
    </row>
    <row r="45" spans="1:8">
      <c r="A45" s="145" t="s">
        <v>77</v>
      </c>
      <c r="B45" s="146"/>
      <c r="C45" s="146"/>
      <c r="D45" s="146"/>
      <c r="E45" s="146"/>
      <c r="F45" s="147"/>
    </row>
    <row r="46" spans="1:8">
      <c r="A46" s="61" t="s">
        <v>68</v>
      </c>
      <c r="B46" s="62" t="s">
        <v>78</v>
      </c>
      <c r="C46" s="62" t="s">
        <v>78</v>
      </c>
      <c r="D46" s="61" t="s">
        <v>95</v>
      </c>
      <c r="E46" s="61" t="s">
        <v>70</v>
      </c>
      <c r="F46" s="61" t="s">
        <v>71</v>
      </c>
    </row>
    <row r="47" spans="1:8">
      <c r="A47" s="63" t="s">
        <v>69</v>
      </c>
      <c r="B47" s="68" t="s">
        <v>79</v>
      </c>
      <c r="C47" s="68" t="s">
        <v>80</v>
      </c>
      <c r="D47" s="63" t="s">
        <v>73</v>
      </c>
      <c r="E47" s="63" t="s">
        <v>75</v>
      </c>
      <c r="F47" s="63" t="s">
        <v>76</v>
      </c>
    </row>
    <row r="48" spans="1:8" ht="15">
      <c r="A48" s="130">
        <v>4869</v>
      </c>
      <c r="B48" s="69"/>
      <c r="C48" s="69"/>
      <c r="D48" s="69"/>
      <c r="E48" s="153">
        <v>350</v>
      </c>
      <c r="F48" s="71">
        <f>E48*D48</f>
        <v>0</v>
      </c>
    </row>
    <row r="50" spans="1:6">
      <c r="A50" s="145" t="s">
        <v>81</v>
      </c>
      <c r="B50" s="146"/>
      <c r="C50" s="146"/>
      <c r="D50" s="146"/>
      <c r="E50" s="146"/>
      <c r="F50" s="147"/>
    </row>
    <row r="51" spans="1:6">
      <c r="A51" s="61" t="s">
        <v>68</v>
      </c>
      <c r="B51" s="148" t="s">
        <v>78</v>
      </c>
      <c r="C51" s="149"/>
      <c r="D51" s="62" t="s">
        <v>95</v>
      </c>
      <c r="E51" s="61" t="s">
        <v>70</v>
      </c>
      <c r="F51" s="62" t="s">
        <v>71</v>
      </c>
    </row>
    <row r="52" spans="1:6">
      <c r="A52" s="72" t="s">
        <v>82</v>
      </c>
      <c r="B52" s="73" t="s">
        <v>79</v>
      </c>
      <c r="C52" s="74" t="s">
        <v>80</v>
      </c>
      <c r="D52" s="68" t="s">
        <v>78</v>
      </c>
      <c r="E52" s="63" t="s">
        <v>75</v>
      </c>
      <c r="F52" s="68" t="s">
        <v>76</v>
      </c>
    </row>
    <row r="53" spans="1:6" ht="14.25">
      <c r="A53" s="153">
        <v>25</v>
      </c>
      <c r="B53" s="70"/>
      <c r="C53" s="70"/>
      <c r="D53" s="70"/>
      <c r="E53" s="154">
        <v>2500</v>
      </c>
      <c r="F53" s="71">
        <f>D53*E53</f>
        <v>0</v>
      </c>
    </row>
    <row r="55" spans="1:6">
      <c r="A55" s="61" t="s">
        <v>68</v>
      </c>
      <c r="B55" s="143" t="s">
        <v>78</v>
      </c>
      <c r="C55" s="143"/>
      <c r="D55" s="61" t="s">
        <v>68</v>
      </c>
      <c r="E55" s="61" t="s">
        <v>70</v>
      </c>
      <c r="F55" s="61" t="s">
        <v>71</v>
      </c>
    </row>
    <row r="56" spans="1:6">
      <c r="A56" s="72" t="s">
        <v>83</v>
      </c>
      <c r="B56" s="75" t="s">
        <v>79</v>
      </c>
      <c r="C56" s="75" t="s">
        <v>80</v>
      </c>
      <c r="D56" s="72" t="s">
        <v>78</v>
      </c>
      <c r="E56" s="72" t="s">
        <v>75</v>
      </c>
      <c r="F56" s="72" t="s">
        <v>76</v>
      </c>
    </row>
    <row r="57" spans="1:6" ht="14.25">
      <c r="A57" s="70">
        <v>570</v>
      </c>
      <c r="B57" s="70"/>
      <c r="C57" s="70"/>
      <c r="D57" s="70"/>
      <c r="E57" s="69">
        <v>2500</v>
      </c>
      <c r="F57" s="76">
        <f>D57*E57</f>
        <v>0</v>
      </c>
    </row>
    <row r="59" spans="1:6">
      <c r="A59" s="144" t="s">
        <v>84</v>
      </c>
      <c r="B59" s="144"/>
      <c r="C59" s="144"/>
      <c r="D59" s="59"/>
    </row>
    <row r="60" spans="1:6">
      <c r="A60" s="61" t="s">
        <v>85</v>
      </c>
      <c r="B60" s="61" t="s">
        <v>86</v>
      </c>
      <c r="C60" s="61" t="s">
        <v>95</v>
      </c>
    </row>
    <row r="61" spans="1:6">
      <c r="A61" s="63" t="s">
        <v>87</v>
      </c>
      <c r="B61" s="63" t="s">
        <v>88</v>
      </c>
      <c r="C61" s="63"/>
    </row>
    <row r="62" spans="1:6" ht="14.25">
      <c r="A62" s="70"/>
      <c r="B62" s="69">
        <v>20000</v>
      </c>
      <c r="C62" s="76">
        <f>B62*A62</f>
        <v>0</v>
      </c>
    </row>
    <row r="64" spans="1:6">
      <c r="A64" s="61" t="s">
        <v>89</v>
      </c>
      <c r="B64" s="61" t="s">
        <v>86</v>
      </c>
      <c r="C64" s="61" t="s">
        <v>95</v>
      </c>
    </row>
    <row r="65" spans="1:8">
      <c r="A65" s="63"/>
      <c r="B65" s="63" t="s">
        <v>88</v>
      </c>
      <c r="C65" s="63"/>
    </row>
    <row r="66" spans="1:8" ht="14.25">
      <c r="A66" s="77"/>
      <c r="B66" s="78">
        <v>10000</v>
      </c>
      <c r="C66" s="79">
        <f>B66*A66</f>
        <v>0</v>
      </c>
    </row>
    <row r="68" spans="1:8">
      <c r="A68" s="61" t="s">
        <v>90</v>
      </c>
      <c r="B68" s="61" t="s">
        <v>86</v>
      </c>
      <c r="C68" s="61" t="s">
        <v>95</v>
      </c>
    </row>
    <row r="69" spans="1:8">
      <c r="A69" s="63"/>
      <c r="B69" s="63" t="s">
        <v>88</v>
      </c>
      <c r="C69" s="63"/>
    </row>
    <row r="70" spans="1:8" ht="15.75">
      <c r="A70" s="70"/>
      <c r="B70" s="69">
        <v>3000</v>
      </c>
      <c r="C70" s="76">
        <f>A70*B70</f>
        <v>0</v>
      </c>
      <c r="H70" s="80">
        <f>+H43+F48+F53+F57+C62+C66+C70</f>
        <v>0</v>
      </c>
    </row>
    <row r="72" spans="1:8">
      <c r="H72" s="81">
        <f>+H70-H32</f>
        <v>0</v>
      </c>
    </row>
  </sheetData>
  <mergeCells count="12">
    <mergeCell ref="A1:H1"/>
    <mergeCell ref="A7:F7"/>
    <mergeCell ref="A12:F12"/>
    <mergeCell ref="B13:C13"/>
    <mergeCell ref="B17:C17"/>
    <mergeCell ref="B55:C55"/>
    <mergeCell ref="A59:C59"/>
    <mergeCell ref="A21:C21"/>
    <mergeCell ref="A40:H40"/>
    <mergeCell ref="A45:F45"/>
    <mergeCell ref="A50:F50"/>
    <mergeCell ref="B51:C51"/>
  </mergeCells>
  <phoneticPr fontId="9" type="noConversion"/>
  <pageMargins left="0.75" right="0.75" top="1" bottom="1" header="0.5" footer="0.5"/>
  <pageSetup paperSize="0" scale="48" orientation="landscape" horizontalDpi="4294967292" verticalDpi="4294967292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S634"/>
  <sheetViews>
    <sheetView tabSelected="1" topLeftCell="A610" zoomScaleNormal="100" workbookViewId="0">
      <selection activeCell="C635" sqref="C635"/>
    </sheetView>
  </sheetViews>
  <sheetFormatPr baseColWidth="10" defaultRowHeight="12.75"/>
  <cols>
    <col min="1" max="1" width="8.42578125" customWidth="1"/>
    <col min="2" max="2" width="34.140625" customWidth="1"/>
    <col min="3" max="3" width="6.42578125" style="309" customWidth="1"/>
    <col min="4" max="4" width="15.42578125" customWidth="1"/>
    <col min="5" max="5" width="10.85546875" style="309" customWidth="1"/>
    <col min="6" max="6" width="19.5703125" customWidth="1"/>
    <col min="7" max="7" width="12.28515625" bestFit="1" customWidth="1"/>
    <col min="8" max="8" width="22" customWidth="1"/>
    <col min="9" max="9" width="8.140625" customWidth="1"/>
    <col min="10" max="10" width="8" customWidth="1"/>
    <col min="11" max="11" width="8.7109375" customWidth="1"/>
    <col min="12" max="12" width="8.5703125" customWidth="1"/>
    <col min="13" max="13" width="7.85546875" customWidth="1"/>
    <col min="14" max="15" width="7.140625" customWidth="1"/>
    <col min="16" max="16" width="8.28515625" customWidth="1"/>
    <col min="17" max="19" width="7.140625" customWidth="1"/>
  </cols>
  <sheetData>
    <row r="1" spans="1:19">
      <c r="A1" s="95" t="s">
        <v>26</v>
      </c>
      <c r="B1" s="95"/>
      <c r="C1" s="305"/>
      <c r="D1" s="96"/>
      <c r="E1" s="305"/>
      <c r="F1" s="96"/>
    </row>
    <row r="2" spans="1:19">
      <c r="A2" s="95" t="s">
        <v>428</v>
      </c>
      <c r="B2" s="95"/>
      <c r="C2" s="305"/>
      <c r="D2" s="96"/>
      <c r="E2" s="305"/>
      <c r="F2" s="96"/>
    </row>
    <row r="3" spans="1:19" ht="54">
      <c r="A3" s="97" t="s">
        <v>109</v>
      </c>
      <c r="B3" s="97" t="s">
        <v>174</v>
      </c>
      <c r="C3" s="306" t="s">
        <v>27</v>
      </c>
      <c r="D3" s="98"/>
      <c r="E3" s="306" t="s">
        <v>28</v>
      </c>
      <c r="F3" s="98"/>
      <c r="H3" s="175" t="s">
        <v>82</v>
      </c>
      <c r="I3" s="174" t="s">
        <v>432</v>
      </c>
      <c r="J3" s="174" t="s">
        <v>433</v>
      </c>
      <c r="K3" s="174" t="s">
        <v>849</v>
      </c>
      <c r="L3" s="175" t="s">
        <v>177</v>
      </c>
      <c r="M3" s="175" t="s">
        <v>65</v>
      </c>
      <c r="N3" s="175" t="s">
        <v>435</v>
      </c>
      <c r="O3" s="175" t="s">
        <v>64</v>
      </c>
      <c r="P3" s="175" t="s">
        <v>66</v>
      </c>
      <c r="Q3" s="175" t="s">
        <v>63</v>
      </c>
      <c r="R3" s="176" t="s">
        <v>437</v>
      </c>
      <c r="S3" s="175" t="s">
        <v>438</v>
      </c>
    </row>
    <row r="4" spans="1:19" ht="13.5">
      <c r="A4" s="99"/>
      <c r="B4" s="100"/>
      <c r="C4" s="307" t="s">
        <v>95</v>
      </c>
      <c r="D4" s="101"/>
      <c r="E4" s="307" t="s">
        <v>95</v>
      </c>
      <c r="F4" s="101"/>
      <c r="H4" s="194" t="s">
        <v>449</v>
      </c>
      <c r="I4" s="151">
        <v>2010</v>
      </c>
      <c r="J4" s="150">
        <v>329</v>
      </c>
      <c r="K4" s="150">
        <v>198896</v>
      </c>
      <c r="L4" s="150">
        <v>29926</v>
      </c>
      <c r="M4" s="150">
        <v>18276</v>
      </c>
      <c r="N4" s="150">
        <v>11071</v>
      </c>
      <c r="O4" s="150">
        <v>3145</v>
      </c>
      <c r="P4" s="150">
        <v>40040</v>
      </c>
      <c r="Q4" s="150">
        <v>1883</v>
      </c>
      <c r="R4" s="150">
        <v>3190</v>
      </c>
      <c r="S4" s="150">
        <v>1331</v>
      </c>
    </row>
    <row r="5" spans="1:19" ht="13.5">
      <c r="A5" s="102" t="s">
        <v>29</v>
      </c>
      <c r="B5" s="103"/>
      <c r="C5" s="307"/>
      <c r="D5" s="104">
        <v>500</v>
      </c>
      <c r="E5" s="307"/>
      <c r="F5" s="104">
        <v>3000</v>
      </c>
      <c r="H5" s="204" t="s">
        <v>450</v>
      </c>
      <c r="I5" s="151">
        <v>2010</v>
      </c>
      <c r="J5" s="205">
        <v>200</v>
      </c>
      <c r="K5" s="205">
        <v>114240</v>
      </c>
      <c r="L5" s="205">
        <v>11004</v>
      </c>
      <c r="M5" s="205">
        <v>14718</v>
      </c>
      <c r="N5" s="205">
        <v>2971</v>
      </c>
      <c r="O5" s="205">
        <v>1355</v>
      </c>
      <c r="P5" s="205">
        <v>22333</v>
      </c>
      <c r="Q5" s="205">
        <v>739</v>
      </c>
      <c r="R5" s="205">
        <v>3754</v>
      </c>
      <c r="S5" s="205">
        <v>1096</v>
      </c>
    </row>
    <row r="6" spans="1:19" ht="13.5">
      <c r="A6" s="105"/>
      <c r="B6" s="167" t="s">
        <v>848</v>
      </c>
      <c r="C6" s="168"/>
      <c r="D6" s="168"/>
      <c r="E6" s="168"/>
      <c r="F6" s="169"/>
      <c r="H6" s="213" t="s">
        <v>451</v>
      </c>
      <c r="I6" s="151">
        <v>2010</v>
      </c>
      <c r="J6" s="151">
        <v>122</v>
      </c>
      <c r="K6" s="151">
        <v>51957</v>
      </c>
      <c r="L6" s="151">
        <v>4367</v>
      </c>
      <c r="M6" s="151">
        <v>5912</v>
      </c>
      <c r="N6" s="151">
        <v>1324</v>
      </c>
      <c r="O6" s="151">
        <v>1096</v>
      </c>
      <c r="P6" s="151">
        <v>9806</v>
      </c>
      <c r="Q6" s="151">
        <v>517</v>
      </c>
      <c r="R6" s="151">
        <v>218</v>
      </c>
      <c r="S6" s="151">
        <v>100</v>
      </c>
    </row>
    <row r="7" spans="1:19" ht="13.5">
      <c r="A7" s="106" t="s">
        <v>62</v>
      </c>
      <c r="B7" s="158" t="s">
        <v>223</v>
      </c>
      <c r="C7" s="180">
        <v>19</v>
      </c>
      <c r="D7" s="107">
        <f t="shared" ref="D7:D14" si="0">+C7*$D$5</f>
        <v>9500</v>
      </c>
      <c r="E7" s="303">
        <f>C7/4</f>
        <v>4.75</v>
      </c>
      <c r="F7" s="107">
        <f>+E7*$F$5</f>
        <v>14250</v>
      </c>
      <c r="H7" s="220" t="s">
        <v>452</v>
      </c>
      <c r="I7" s="151">
        <v>2010</v>
      </c>
      <c r="J7" s="151">
        <v>206</v>
      </c>
      <c r="K7" s="151">
        <v>105174</v>
      </c>
      <c r="L7" s="151">
        <v>14979</v>
      </c>
      <c r="M7" s="151">
        <v>6844</v>
      </c>
      <c r="N7" s="151">
        <v>1659</v>
      </c>
      <c r="O7" s="151">
        <v>1978</v>
      </c>
      <c r="P7" s="151">
        <v>19299</v>
      </c>
      <c r="Q7" s="151">
        <v>1014</v>
      </c>
      <c r="R7" s="151">
        <v>1052</v>
      </c>
      <c r="S7" s="151">
        <v>263</v>
      </c>
    </row>
    <row r="8" spans="1:19" ht="13.5">
      <c r="A8" s="106" t="s">
        <v>62</v>
      </c>
      <c r="B8" s="159" t="s">
        <v>224</v>
      </c>
      <c r="C8" s="180">
        <v>191</v>
      </c>
      <c r="D8" s="107">
        <f t="shared" si="0"/>
        <v>95500</v>
      </c>
      <c r="E8" s="303">
        <f>C8/4</f>
        <v>47.75</v>
      </c>
      <c r="F8" s="107">
        <f t="shared" ref="F8:F14" si="1">+E8*$F$5</f>
        <v>143250</v>
      </c>
      <c r="H8" s="224" t="s">
        <v>453</v>
      </c>
      <c r="I8" s="151">
        <v>2010</v>
      </c>
      <c r="J8" s="151">
        <v>145</v>
      </c>
      <c r="K8" s="151">
        <v>70875</v>
      </c>
      <c r="L8" s="151">
        <v>3355</v>
      </c>
      <c r="M8" s="151">
        <v>19593</v>
      </c>
      <c r="N8" s="151">
        <v>951</v>
      </c>
      <c r="O8" s="151">
        <v>1349</v>
      </c>
      <c r="P8" s="151">
        <v>21295</v>
      </c>
      <c r="Q8" s="151">
        <v>620</v>
      </c>
      <c r="R8" s="151">
        <v>501</v>
      </c>
      <c r="S8" s="151">
        <v>1013</v>
      </c>
    </row>
    <row r="9" spans="1:19" ht="13.5">
      <c r="A9" s="106" t="s">
        <v>62</v>
      </c>
      <c r="B9" s="159" t="s">
        <v>225</v>
      </c>
      <c r="C9" s="180">
        <v>2</v>
      </c>
      <c r="D9" s="107">
        <f t="shared" si="0"/>
        <v>1000</v>
      </c>
      <c r="E9" s="303">
        <f>C9/4</f>
        <v>0.5</v>
      </c>
      <c r="F9" s="107">
        <f t="shared" si="1"/>
        <v>1500</v>
      </c>
      <c r="H9" s="226" t="s">
        <v>454</v>
      </c>
      <c r="I9" s="151">
        <v>2010</v>
      </c>
      <c r="J9" s="151">
        <v>238</v>
      </c>
      <c r="K9" s="151">
        <v>130421</v>
      </c>
      <c r="L9" s="151">
        <v>25291</v>
      </c>
      <c r="M9" s="151">
        <v>9872</v>
      </c>
      <c r="N9" s="151">
        <v>2551</v>
      </c>
      <c r="O9" s="151">
        <v>2410</v>
      </c>
      <c r="P9" s="151">
        <v>35038</v>
      </c>
      <c r="Q9" s="151">
        <v>1884</v>
      </c>
      <c r="R9" s="151">
        <v>423</v>
      </c>
      <c r="S9" s="151">
        <v>1330</v>
      </c>
    </row>
    <row r="10" spans="1:19" ht="13.5">
      <c r="A10" s="106" t="s">
        <v>62</v>
      </c>
      <c r="B10" s="159" t="s">
        <v>226</v>
      </c>
      <c r="C10" s="180">
        <v>13</v>
      </c>
      <c r="D10" s="107">
        <f t="shared" si="0"/>
        <v>6500</v>
      </c>
      <c r="E10" s="303">
        <f>C10/4</f>
        <v>3.25</v>
      </c>
      <c r="F10" s="107">
        <f t="shared" si="1"/>
        <v>9750</v>
      </c>
      <c r="H10" s="228" t="s">
        <v>455</v>
      </c>
      <c r="I10" s="151">
        <v>2010</v>
      </c>
      <c r="J10" s="151">
        <v>161</v>
      </c>
      <c r="K10" s="151">
        <v>84270</v>
      </c>
      <c r="L10" s="151">
        <v>13799</v>
      </c>
      <c r="M10" s="151">
        <v>2841</v>
      </c>
      <c r="N10" s="151">
        <v>1286</v>
      </c>
      <c r="O10" s="151">
        <v>1919</v>
      </c>
      <c r="P10" s="151">
        <v>16448</v>
      </c>
      <c r="Q10" s="151">
        <v>879</v>
      </c>
      <c r="R10" s="151">
        <v>1628</v>
      </c>
      <c r="S10" s="151">
        <v>350</v>
      </c>
    </row>
    <row r="11" spans="1:19" ht="13.5">
      <c r="A11" s="106" t="s">
        <v>62</v>
      </c>
      <c r="B11" s="159" t="s">
        <v>227</v>
      </c>
      <c r="C11" s="180">
        <v>6</v>
      </c>
      <c r="D11" s="107">
        <f t="shared" si="0"/>
        <v>3000</v>
      </c>
      <c r="E11" s="303">
        <f>C11/4</f>
        <v>1.5</v>
      </c>
      <c r="F11" s="107">
        <f t="shared" si="1"/>
        <v>4500</v>
      </c>
      <c r="H11" s="230" t="s">
        <v>456</v>
      </c>
      <c r="I11" s="151">
        <v>2010</v>
      </c>
      <c r="J11" s="151">
        <v>221</v>
      </c>
      <c r="K11" s="151">
        <v>120894</v>
      </c>
      <c r="L11" s="151">
        <v>17036</v>
      </c>
      <c r="M11" s="151">
        <v>15046</v>
      </c>
      <c r="N11" s="151">
        <v>3153</v>
      </c>
      <c r="O11" s="151">
        <v>2230</v>
      </c>
      <c r="P11" s="151">
        <v>22871</v>
      </c>
      <c r="Q11" s="151">
        <v>2233</v>
      </c>
      <c r="R11" s="151">
        <v>1578</v>
      </c>
      <c r="S11" s="151">
        <v>718</v>
      </c>
    </row>
    <row r="12" spans="1:19" ht="13.5">
      <c r="A12" s="106" t="s">
        <v>62</v>
      </c>
      <c r="B12" s="159" t="s">
        <v>228</v>
      </c>
      <c r="C12" s="180">
        <v>2</v>
      </c>
      <c r="D12" s="107">
        <f t="shared" si="0"/>
        <v>1000</v>
      </c>
      <c r="E12" s="303">
        <f t="shared" ref="E12:E14" si="2">C12/4</f>
        <v>0.5</v>
      </c>
      <c r="F12" s="107">
        <f t="shared" si="1"/>
        <v>1500</v>
      </c>
      <c r="H12" s="232" t="s">
        <v>457</v>
      </c>
      <c r="I12" s="151">
        <v>2010</v>
      </c>
      <c r="J12" s="151">
        <v>174</v>
      </c>
      <c r="K12" s="151">
        <v>97161</v>
      </c>
      <c r="L12" s="151">
        <v>8124</v>
      </c>
      <c r="M12" s="151">
        <v>12829</v>
      </c>
      <c r="N12" s="151">
        <v>1296</v>
      </c>
      <c r="O12" s="151">
        <v>3948</v>
      </c>
      <c r="P12" s="151">
        <v>23014</v>
      </c>
      <c r="Q12" s="151">
        <v>946</v>
      </c>
      <c r="R12" s="151">
        <v>2219</v>
      </c>
      <c r="S12" s="151">
        <v>549</v>
      </c>
    </row>
    <row r="13" spans="1:19" ht="13.5">
      <c r="A13" s="106" t="s">
        <v>62</v>
      </c>
      <c r="B13" s="159" t="s">
        <v>229</v>
      </c>
      <c r="C13" s="180">
        <v>75</v>
      </c>
      <c r="D13" s="107">
        <f t="shared" si="0"/>
        <v>37500</v>
      </c>
      <c r="E13" s="303">
        <f t="shared" si="2"/>
        <v>18.75</v>
      </c>
      <c r="F13" s="107">
        <f t="shared" si="1"/>
        <v>56250</v>
      </c>
      <c r="H13" s="235" t="s">
        <v>487</v>
      </c>
      <c r="I13" s="151">
        <v>2010</v>
      </c>
      <c r="J13" s="151">
        <v>145</v>
      </c>
      <c r="K13" s="151">
        <v>78072</v>
      </c>
      <c r="L13" s="151">
        <v>10279</v>
      </c>
      <c r="M13" s="151">
        <v>5958</v>
      </c>
      <c r="N13" s="151">
        <v>577</v>
      </c>
      <c r="O13" s="151">
        <v>944</v>
      </c>
      <c r="P13" s="151">
        <v>15295</v>
      </c>
      <c r="Q13" s="151">
        <v>752</v>
      </c>
      <c r="R13" s="151">
        <v>495</v>
      </c>
      <c r="S13" s="151">
        <v>324</v>
      </c>
    </row>
    <row r="14" spans="1:19" ht="13.5">
      <c r="A14" s="106" t="s">
        <v>62</v>
      </c>
      <c r="B14" s="159" t="s">
        <v>230</v>
      </c>
      <c r="C14" s="180">
        <v>21</v>
      </c>
      <c r="D14" s="107">
        <f t="shared" si="0"/>
        <v>10500</v>
      </c>
      <c r="E14" s="303">
        <f t="shared" si="2"/>
        <v>5.25</v>
      </c>
      <c r="F14" s="107">
        <f t="shared" si="1"/>
        <v>15750</v>
      </c>
      <c r="H14" s="238" t="s">
        <v>512</v>
      </c>
      <c r="I14" s="151">
        <v>2010</v>
      </c>
      <c r="J14" s="151">
        <v>225</v>
      </c>
      <c r="K14" s="151">
        <v>115086</v>
      </c>
      <c r="L14" s="151">
        <v>4551</v>
      </c>
      <c r="M14" s="151">
        <v>26831</v>
      </c>
      <c r="N14" s="151">
        <v>1855</v>
      </c>
      <c r="O14" s="151">
        <v>1446</v>
      </c>
      <c r="P14" s="151">
        <v>32754</v>
      </c>
      <c r="Q14" s="151">
        <v>1370</v>
      </c>
      <c r="R14" s="151">
        <v>1158</v>
      </c>
      <c r="S14" s="151">
        <v>2199</v>
      </c>
    </row>
    <row r="15" spans="1:19" ht="13.5">
      <c r="A15" s="108" t="s">
        <v>30</v>
      </c>
      <c r="B15" s="109"/>
      <c r="C15" s="302">
        <f>SUM(C7:C14)</f>
        <v>329</v>
      </c>
      <c r="D15" s="110">
        <f>SUM(D7:D14)</f>
        <v>164500</v>
      </c>
      <c r="E15" s="302">
        <f>SUM(E7:E14)</f>
        <v>82.25</v>
      </c>
      <c r="F15" s="110">
        <f>SUM(F7:F14)</f>
        <v>246750</v>
      </c>
      <c r="H15" s="241" t="s">
        <v>523</v>
      </c>
      <c r="I15" s="151">
        <v>2010</v>
      </c>
      <c r="J15" s="151">
        <v>117</v>
      </c>
      <c r="K15" s="151">
        <v>62085</v>
      </c>
      <c r="L15" s="151">
        <v>1415</v>
      </c>
      <c r="M15" s="151">
        <v>13657</v>
      </c>
      <c r="N15" s="151">
        <v>323</v>
      </c>
      <c r="O15" s="151">
        <v>467</v>
      </c>
      <c r="P15" s="151">
        <v>12391</v>
      </c>
      <c r="Q15" s="151">
        <v>497</v>
      </c>
      <c r="R15" s="151">
        <v>4410</v>
      </c>
      <c r="S15" s="151">
        <v>98</v>
      </c>
    </row>
    <row r="16" spans="1:19" ht="13.5">
      <c r="A16" s="111"/>
      <c r="B16" s="111" t="s">
        <v>198</v>
      </c>
      <c r="C16" s="166"/>
      <c r="D16" s="112"/>
      <c r="E16" s="166"/>
      <c r="F16" s="113"/>
      <c r="H16" s="244" t="s">
        <v>559</v>
      </c>
      <c r="I16" s="151">
        <v>2010</v>
      </c>
      <c r="J16" s="151">
        <v>155</v>
      </c>
      <c r="K16" s="151">
        <v>76430</v>
      </c>
      <c r="L16" s="151">
        <v>4203</v>
      </c>
      <c r="M16" s="151">
        <v>11142</v>
      </c>
      <c r="N16" s="151">
        <v>1271</v>
      </c>
      <c r="O16" s="151">
        <v>2243</v>
      </c>
      <c r="P16" s="151">
        <v>11787</v>
      </c>
      <c r="Q16" s="151">
        <v>780</v>
      </c>
      <c r="R16" s="151">
        <v>3537</v>
      </c>
      <c r="S16" s="151">
        <v>1021</v>
      </c>
    </row>
    <row r="17" spans="1:19" ht="13.5">
      <c r="A17" s="106" t="s">
        <v>61</v>
      </c>
      <c r="B17" s="160" t="s">
        <v>231</v>
      </c>
      <c r="C17" s="202">
        <v>3</v>
      </c>
      <c r="D17" s="107">
        <f>+C17*$D$5</f>
        <v>1500</v>
      </c>
      <c r="E17" s="303">
        <f>C17/4</f>
        <v>0.75</v>
      </c>
      <c r="F17" s="107">
        <f t="shared" ref="F17:F45" si="3">+E17*$F$5</f>
        <v>2250</v>
      </c>
      <c r="H17" s="247" t="s">
        <v>594</v>
      </c>
      <c r="I17" s="151">
        <v>2010</v>
      </c>
      <c r="J17" s="151">
        <v>82</v>
      </c>
      <c r="K17" s="151">
        <v>30381</v>
      </c>
      <c r="L17" s="151">
        <v>1486</v>
      </c>
      <c r="M17" s="151">
        <v>4563</v>
      </c>
      <c r="N17" s="151">
        <v>284</v>
      </c>
      <c r="O17" s="151">
        <v>535</v>
      </c>
      <c r="P17" s="151">
        <v>9017</v>
      </c>
      <c r="Q17" s="151">
        <v>383</v>
      </c>
      <c r="R17" s="151">
        <v>401</v>
      </c>
      <c r="S17" s="151">
        <v>171</v>
      </c>
    </row>
    <row r="18" spans="1:19" ht="13.5">
      <c r="A18" s="106" t="s">
        <v>61</v>
      </c>
      <c r="B18" s="160" t="s">
        <v>232</v>
      </c>
      <c r="C18" s="202">
        <v>7</v>
      </c>
      <c r="D18" s="107">
        <f t="shared" ref="D18:D45" si="4">+C18*$D$5</f>
        <v>3500</v>
      </c>
      <c r="E18" s="303">
        <f t="shared" ref="E18:E45" si="5">C18/4</f>
        <v>1.75</v>
      </c>
      <c r="F18" s="107">
        <f t="shared" si="3"/>
        <v>5250</v>
      </c>
      <c r="H18" s="250" t="s">
        <v>623</v>
      </c>
      <c r="I18" s="151">
        <v>2010</v>
      </c>
      <c r="J18" s="151">
        <v>212</v>
      </c>
      <c r="K18" s="151">
        <v>103370</v>
      </c>
      <c r="L18" s="151">
        <v>12461</v>
      </c>
      <c r="M18" s="151">
        <v>10708</v>
      </c>
      <c r="N18" s="151">
        <v>829</v>
      </c>
      <c r="O18" s="151">
        <v>875</v>
      </c>
      <c r="P18" s="151">
        <v>21908</v>
      </c>
      <c r="Q18" s="151">
        <v>882</v>
      </c>
      <c r="R18" s="151">
        <v>707</v>
      </c>
      <c r="S18" s="151">
        <v>361</v>
      </c>
    </row>
    <row r="19" spans="1:19" ht="13.5">
      <c r="A19" s="106" t="s">
        <v>61</v>
      </c>
      <c r="B19" s="160" t="s">
        <v>233</v>
      </c>
      <c r="C19" s="202">
        <v>4</v>
      </c>
      <c r="D19" s="107">
        <f t="shared" si="4"/>
        <v>2000</v>
      </c>
      <c r="E19" s="303">
        <f t="shared" si="5"/>
        <v>1</v>
      </c>
      <c r="F19" s="107">
        <f t="shared" si="3"/>
        <v>3000</v>
      </c>
      <c r="H19" s="253" t="s">
        <v>656</v>
      </c>
      <c r="I19" s="151">
        <v>2010</v>
      </c>
      <c r="J19" s="151">
        <v>94</v>
      </c>
      <c r="K19" s="151">
        <v>41671</v>
      </c>
      <c r="L19" s="151">
        <v>1864</v>
      </c>
      <c r="M19" s="151">
        <v>7562</v>
      </c>
      <c r="N19" s="151">
        <v>572</v>
      </c>
      <c r="O19" s="151">
        <v>558</v>
      </c>
      <c r="P19" s="151">
        <v>10678</v>
      </c>
      <c r="Q19" s="151">
        <v>546</v>
      </c>
      <c r="R19" s="151">
        <v>1282</v>
      </c>
      <c r="S19" s="151">
        <v>208</v>
      </c>
    </row>
    <row r="20" spans="1:19" ht="13.5">
      <c r="A20" s="106" t="s">
        <v>61</v>
      </c>
      <c r="B20" s="160" t="s">
        <v>234</v>
      </c>
      <c r="C20" s="202">
        <v>4</v>
      </c>
      <c r="D20" s="107">
        <f t="shared" si="4"/>
        <v>2000</v>
      </c>
      <c r="E20" s="303">
        <f t="shared" si="5"/>
        <v>1</v>
      </c>
      <c r="F20" s="107">
        <f t="shared" si="3"/>
        <v>3000</v>
      </c>
      <c r="H20" s="256" t="s">
        <v>702</v>
      </c>
      <c r="I20" s="151">
        <v>2010</v>
      </c>
      <c r="J20" s="151">
        <v>267</v>
      </c>
      <c r="K20" s="151">
        <v>125528</v>
      </c>
      <c r="L20" s="151">
        <v>7892</v>
      </c>
      <c r="M20" s="151">
        <v>18845</v>
      </c>
      <c r="N20" s="151">
        <v>2221</v>
      </c>
      <c r="O20" s="151">
        <v>4111</v>
      </c>
      <c r="P20" s="151">
        <v>35351</v>
      </c>
      <c r="Q20" s="151">
        <v>3162</v>
      </c>
      <c r="R20" s="151">
        <v>7567</v>
      </c>
      <c r="S20" s="151">
        <v>1162</v>
      </c>
    </row>
    <row r="21" spans="1:19" ht="13.5">
      <c r="A21" s="106" t="s">
        <v>61</v>
      </c>
      <c r="B21" s="160" t="s">
        <v>235</v>
      </c>
      <c r="C21" s="202">
        <v>4</v>
      </c>
      <c r="D21" s="107">
        <f t="shared" si="4"/>
        <v>2000</v>
      </c>
      <c r="E21" s="303">
        <f t="shared" si="5"/>
        <v>1</v>
      </c>
      <c r="F21" s="107">
        <f t="shared" si="3"/>
        <v>3000</v>
      </c>
      <c r="H21" s="259" t="s">
        <v>709</v>
      </c>
      <c r="I21" s="151">
        <v>2010</v>
      </c>
      <c r="J21" s="151">
        <v>299</v>
      </c>
      <c r="K21" s="151">
        <v>165591</v>
      </c>
      <c r="L21" s="151">
        <v>28578</v>
      </c>
      <c r="M21" s="151">
        <v>14934</v>
      </c>
      <c r="N21" s="151">
        <v>6577</v>
      </c>
      <c r="O21" s="151">
        <v>2697</v>
      </c>
      <c r="P21" s="151">
        <v>39267</v>
      </c>
      <c r="Q21" s="151">
        <v>2061</v>
      </c>
      <c r="R21" s="151">
        <v>1815</v>
      </c>
      <c r="S21" s="151">
        <v>773</v>
      </c>
    </row>
    <row r="22" spans="1:19" ht="13.5">
      <c r="A22" s="106" t="s">
        <v>61</v>
      </c>
      <c r="B22" s="160" t="s">
        <v>236</v>
      </c>
      <c r="C22" s="202">
        <v>5</v>
      </c>
      <c r="D22" s="107">
        <f t="shared" si="4"/>
        <v>2500</v>
      </c>
      <c r="E22" s="303">
        <f t="shared" si="5"/>
        <v>1.25</v>
      </c>
      <c r="F22" s="107">
        <f t="shared" si="3"/>
        <v>3750</v>
      </c>
      <c r="H22" s="262" t="s">
        <v>743</v>
      </c>
      <c r="I22" s="151">
        <v>2010</v>
      </c>
      <c r="J22" s="151">
        <v>181</v>
      </c>
      <c r="K22" s="151">
        <v>96378</v>
      </c>
      <c r="L22" s="151">
        <v>11787</v>
      </c>
      <c r="M22" s="151">
        <v>10230</v>
      </c>
      <c r="N22" s="151">
        <v>2076</v>
      </c>
      <c r="O22" s="151">
        <v>1380</v>
      </c>
      <c r="P22" s="151">
        <v>20527</v>
      </c>
      <c r="Q22" s="151">
        <v>881</v>
      </c>
      <c r="R22" s="151">
        <v>1122</v>
      </c>
      <c r="S22" s="151">
        <v>1165</v>
      </c>
    </row>
    <row r="23" spans="1:19" ht="13.5">
      <c r="A23" s="106" t="s">
        <v>61</v>
      </c>
      <c r="B23" s="160" t="s">
        <v>237</v>
      </c>
      <c r="C23" s="202">
        <v>7</v>
      </c>
      <c r="D23" s="107">
        <f t="shared" si="4"/>
        <v>3500</v>
      </c>
      <c r="E23" s="303">
        <f t="shared" si="5"/>
        <v>1.75</v>
      </c>
      <c r="F23" s="107">
        <f t="shared" si="3"/>
        <v>5250</v>
      </c>
      <c r="H23" s="265" t="s">
        <v>767</v>
      </c>
      <c r="I23" s="151">
        <v>2010</v>
      </c>
      <c r="J23" s="151">
        <v>177</v>
      </c>
      <c r="K23" s="151">
        <v>87005</v>
      </c>
      <c r="L23" s="151">
        <v>13255</v>
      </c>
      <c r="M23" s="151">
        <v>5525</v>
      </c>
      <c r="N23" s="151">
        <v>1444</v>
      </c>
      <c r="O23" s="151">
        <v>1934</v>
      </c>
      <c r="P23" s="151">
        <v>16098</v>
      </c>
      <c r="Q23" s="151">
        <v>993</v>
      </c>
      <c r="R23" s="151">
        <v>355</v>
      </c>
      <c r="S23" s="151">
        <v>84</v>
      </c>
    </row>
    <row r="24" spans="1:19" ht="13.5">
      <c r="A24" s="106" t="s">
        <v>61</v>
      </c>
      <c r="B24" s="160" t="s">
        <v>238</v>
      </c>
      <c r="C24" s="202">
        <v>8</v>
      </c>
      <c r="D24" s="107">
        <f t="shared" si="4"/>
        <v>4000</v>
      </c>
      <c r="E24" s="303">
        <f t="shared" si="5"/>
        <v>2</v>
      </c>
      <c r="F24" s="107">
        <f t="shared" si="3"/>
        <v>6000</v>
      </c>
      <c r="H24" s="268" t="s">
        <v>793</v>
      </c>
      <c r="I24" s="151">
        <v>2010</v>
      </c>
      <c r="J24" s="151">
        <v>171</v>
      </c>
      <c r="K24" s="151">
        <v>80268</v>
      </c>
      <c r="L24" s="151">
        <v>4019</v>
      </c>
      <c r="M24" s="151">
        <v>9539</v>
      </c>
      <c r="N24" s="151">
        <v>500</v>
      </c>
      <c r="O24" s="151">
        <v>822</v>
      </c>
      <c r="P24" s="151">
        <v>14636</v>
      </c>
      <c r="Q24" s="151">
        <v>617</v>
      </c>
      <c r="R24" s="151">
        <v>4622</v>
      </c>
      <c r="S24" s="151">
        <v>279</v>
      </c>
    </row>
    <row r="25" spans="1:19" ht="13.5">
      <c r="A25" s="106" t="s">
        <v>61</v>
      </c>
      <c r="B25" s="160" t="s">
        <v>239</v>
      </c>
      <c r="C25" s="202">
        <v>14</v>
      </c>
      <c r="D25" s="107">
        <f t="shared" si="4"/>
        <v>7000</v>
      </c>
      <c r="E25" s="303">
        <f t="shared" si="5"/>
        <v>3.5</v>
      </c>
      <c r="F25" s="107">
        <f t="shared" si="3"/>
        <v>10500</v>
      </c>
      <c r="H25" s="270" t="s">
        <v>807</v>
      </c>
      <c r="I25" s="151">
        <v>2010</v>
      </c>
      <c r="J25" s="151">
        <v>347</v>
      </c>
      <c r="K25" s="151">
        <v>209100</v>
      </c>
      <c r="L25" s="151">
        <v>35178</v>
      </c>
      <c r="M25" s="151">
        <v>13281</v>
      </c>
      <c r="N25" s="151">
        <v>13512</v>
      </c>
      <c r="O25" s="151">
        <v>3567</v>
      </c>
      <c r="P25" s="151">
        <v>41506</v>
      </c>
      <c r="Q25" s="151">
        <v>2233</v>
      </c>
      <c r="R25" s="151">
        <v>3377</v>
      </c>
      <c r="S25" s="151">
        <v>1154</v>
      </c>
    </row>
    <row r="26" spans="1:19" ht="13.5">
      <c r="A26" s="106" t="s">
        <v>61</v>
      </c>
      <c r="B26" s="160" t="s">
        <v>240</v>
      </c>
      <c r="C26" s="202">
        <v>5</v>
      </c>
      <c r="D26" s="107">
        <f t="shared" si="4"/>
        <v>2500</v>
      </c>
      <c r="E26" s="303">
        <f t="shared" si="5"/>
        <v>1.25</v>
      </c>
      <c r="F26" s="107">
        <f t="shared" si="3"/>
        <v>3750</v>
      </c>
      <c r="H26" s="274" t="s">
        <v>820</v>
      </c>
      <c r="I26" s="151">
        <v>2010</v>
      </c>
      <c r="J26" s="151">
        <v>236</v>
      </c>
      <c r="K26" s="151">
        <v>128416</v>
      </c>
      <c r="L26" s="151">
        <v>12848</v>
      </c>
      <c r="M26" s="151">
        <v>18681</v>
      </c>
      <c r="N26" s="151">
        <v>5043</v>
      </c>
      <c r="O26" s="151">
        <v>5766</v>
      </c>
      <c r="P26" s="151">
        <v>35418</v>
      </c>
      <c r="Q26" s="151">
        <v>658</v>
      </c>
      <c r="R26" s="151">
        <v>2213</v>
      </c>
      <c r="S26" s="151">
        <v>2434</v>
      </c>
    </row>
    <row r="27" spans="1:19" ht="13.5">
      <c r="A27" s="106" t="s">
        <v>61</v>
      </c>
      <c r="B27" s="160" t="s">
        <v>241</v>
      </c>
      <c r="C27" s="202">
        <v>2</v>
      </c>
      <c r="D27" s="107">
        <f t="shared" si="4"/>
        <v>1000</v>
      </c>
      <c r="E27" s="303">
        <f t="shared" si="5"/>
        <v>0.5</v>
      </c>
      <c r="F27" s="107">
        <f t="shared" si="3"/>
        <v>1500</v>
      </c>
      <c r="H27" s="277" t="s">
        <v>829</v>
      </c>
      <c r="I27" s="151">
        <v>2010</v>
      </c>
      <c r="J27" s="151">
        <v>168</v>
      </c>
      <c r="K27" s="151">
        <v>81078</v>
      </c>
      <c r="L27" s="151">
        <v>11871</v>
      </c>
      <c r="M27" s="151">
        <v>13365</v>
      </c>
      <c r="N27" s="151">
        <v>1081</v>
      </c>
      <c r="O27" s="151">
        <v>843</v>
      </c>
      <c r="P27" s="151">
        <v>23340</v>
      </c>
      <c r="Q27" s="151">
        <v>501</v>
      </c>
      <c r="R27" s="151">
        <v>336</v>
      </c>
      <c r="S27" s="151">
        <v>88</v>
      </c>
    </row>
    <row r="28" spans="1:19" ht="13.5">
      <c r="A28" s="106" t="s">
        <v>61</v>
      </c>
      <c r="B28" s="160" t="s">
        <v>242</v>
      </c>
      <c r="C28" s="202">
        <v>7</v>
      </c>
      <c r="D28" s="107">
        <f t="shared" si="4"/>
        <v>3500</v>
      </c>
      <c r="E28" s="303">
        <f t="shared" si="5"/>
        <v>1.75</v>
      </c>
      <c r="F28" s="107">
        <f t="shared" si="3"/>
        <v>5250</v>
      </c>
      <c r="H28" s="288" t="s">
        <v>838</v>
      </c>
      <c r="I28" s="151">
        <v>2010</v>
      </c>
      <c r="J28" s="151">
        <v>197</v>
      </c>
      <c r="K28" s="151">
        <v>109645</v>
      </c>
      <c r="L28" s="151">
        <v>25885</v>
      </c>
      <c r="M28" s="151">
        <v>11022</v>
      </c>
      <c r="N28" s="151">
        <v>1287</v>
      </c>
      <c r="O28" s="151">
        <v>961</v>
      </c>
      <c r="P28" s="151">
        <v>35114</v>
      </c>
      <c r="Q28" s="151">
        <v>1609</v>
      </c>
      <c r="R28" s="151">
        <v>1155</v>
      </c>
      <c r="S28" s="151">
        <v>1912</v>
      </c>
    </row>
    <row r="29" spans="1:19" ht="15">
      <c r="A29" s="106" t="s">
        <v>61</v>
      </c>
      <c r="B29" s="160" t="s">
        <v>243</v>
      </c>
      <c r="C29" s="202">
        <v>2</v>
      </c>
      <c r="D29" s="107">
        <f t="shared" si="4"/>
        <v>1000</v>
      </c>
      <c r="E29" s="303">
        <f t="shared" si="5"/>
        <v>0.5</v>
      </c>
      <c r="F29" s="107">
        <f t="shared" si="3"/>
        <v>1500</v>
      </c>
      <c r="H29" s="321" t="s">
        <v>850</v>
      </c>
      <c r="I29" s="321">
        <v>2010</v>
      </c>
      <c r="J29" s="322">
        <f>SUM(J4:J28)</f>
        <v>4869</v>
      </c>
      <c r="K29" s="322">
        <f t="shared" ref="K29:S29" si="6">SUM(K4:K28)</f>
        <v>2563992</v>
      </c>
      <c r="L29" s="322">
        <f t="shared" si="6"/>
        <v>315453</v>
      </c>
      <c r="M29" s="322">
        <f t="shared" si="6"/>
        <v>301774</v>
      </c>
      <c r="N29" s="322">
        <f t="shared" si="6"/>
        <v>65714</v>
      </c>
      <c r="O29" s="322">
        <f t="shared" si="6"/>
        <v>48579</v>
      </c>
      <c r="P29" s="322">
        <f t="shared" si="6"/>
        <v>585231</v>
      </c>
      <c r="Q29" s="322">
        <f t="shared" si="6"/>
        <v>28640</v>
      </c>
      <c r="R29" s="322">
        <f t="shared" si="6"/>
        <v>49115</v>
      </c>
      <c r="S29" s="322">
        <f t="shared" si="6"/>
        <v>20183</v>
      </c>
    </row>
    <row r="30" spans="1:19" ht="13.5">
      <c r="A30" s="106" t="s">
        <v>61</v>
      </c>
      <c r="B30" s="160" t="s">
        <v>244</v>
      </c>
      <c r="C30" s="202">
        <v>4</v>
      </c>
      <c r="D30" s="107">
        <f t="shared" si="4"/>
        <v>2000</v>
      </c>
      <c r="E30" s="303">
        <f t="shared" si="5"/>
        <v>1</v>
      </c>
      <c r="F30" s="107">
        <f t="shared" si="3"/>
        <v>3000</v>
      </c>
    </row>
    <row r="31" spans="1:19" ht="13.5">
      <c r="A31" s="106" t="s">
        <v>61</v>
      </c>
      <c r="B31" s="160" t="s">
        <v>245</v>
      </c>
      <c r="C31" s="202">
        <v>13</v>
      </c>
      <c r="D31" s="107">
        <f t="shared" si="4"/>
        <v>6500</v>
      </c>
      <c r="E31" s="303">
        <f t="shared" si="5"/>
        <v>3.25</v>
      </c>
      <c r="F31" s="107">
        <f t="shared" si="3"/>
        <v>9750</v>
      </c>
    </row>
    <row r="32" spans="1:19" ht="13.5">
      <c r="A32" s="106" t="s">
        <v>61</v>
      </c>
      <c r="B32" s="160" t="s">
        <v>246</v>
      </c>
      <c r="C32" s="202">
        <v>4</v>
      </c>
      <c r="D32" s="107">
        <f t="shared" si="4"/>
        <v>2000</v>
      </c>
      <c r="E32" s="303">
        <f t="shared" si="5"/>
        <v>1</v>
      </c>
      <c r="F32" s="107">
        <f t="shared" si="3"/>
        <v>3000</v>
      </c>
    </row>
    <row r="33" spans="1:7" ht="13.5">
      <c r="A33" s="106" t="s">
        <v>61</v>
      </c>
      <c r="B33" s="160" t="s">
        <v>247</v>
      </c>
      <c r="C33" s="202">
        <v>2</v>
      </c>
      <c r="D33" s="107">
        <f t="shared" si="4"/>
        <v>1000</v>
      </c>
      <c r="E33" s="303">
        <f t="shared" si="5"/>
        <v>0.5</v>
      </c>
      <c r="F33" s="107">
        <f t="shared" si="3"/>
        <v>1500</v>
      </c>
    </row>
    <row r="34" spans="1:7" ht="13.5">
      <c r="A34" s="106" t="s">
        <v>61</v>
      </c>
      <c r="B34" s="160" t="s">
        <v>248</v>
      </c>
      <c r="C34" s="202">
        <v>11</v>
      </c>
      <c r="D34" s="107">
        <f t="shared" si="4"/>
        <v>5500</v>
      </c>
      <c r="E34" s="303">
        <f t="shared" si="5"/>
        <v>2.75</v>
      </c>
      <c r="F34" s="107">
        <f t="shared" si="3"/>
        <v>8250</v>
      </c>
    </row>
    <row r="35" spans="1:7" ht="13.5">
      <c r="A35" s="106" t="s">
        <v>61</v>
      </c>
      <c r="B35" s="160" t="s">
        <v>249</v>
      </c>
      <c r="C35" s="202">
        <v>9</v>
      </c>
      <c r="D35" s="107">
        <f t="shared" si="4"/>
        <v>4500</v>
      </c>
      <c r="E35" s="303">
        <f t="shared" si="5"/>
        <v>2.25</v>
      </c>
      <c r="F35" s="107">
        <f t="shared" si="3"/>
        <v>6750</v>
      </c>
    </row>
    <row r="36" spans="1:7" ht="13.5">
      <c r="A36" s="106" t="s">
        <v>61</v>
      </c>
      <c r="B36" s="160" t="s">
        <v>250</v>
      </c>
      <c r="C36" s="202">
        <v>2</v>
      </c>
      <c r="D36" s="107">
        <f t="shared" si="4"/>
        <v>1000</v>
      </c>
      <c r="E36" s="303">
        <f t="shared" si="5"/>
        <v>0.5</v>
      </c>
      <c r="F36" s="107">
        <f t="shared" si="3"/>
        <v>1500</v>
      </c>
    </row>
    <row r="37" spans="1:7" ht="13.5">
      <c r="A37" s="106" t="s">
        <v>61</v>
      </c>
      <c r="B37" s="160" t="s">
        <v>251</v>
      </c>
      <c r="C37" s="202">
        <v>9</v>
      </c>
      <c r="D37" s="107">
        <f t="shared" si="4"/>
        <v>4500</v>
      </c>
      <c r="E37" s="303">
        <f t="shared" si="5"/>
        <v>2.25</v>
      </c>
      <c r="F37" s="107">
        <f t="shared" si="3"/>
        <v>6750</v>
      </c>
    </row>
    <row r="38" spans="1:7" ht="13.5">
      <c r="A38" s="106" t="s">
        <v>61</v>
      </c>
      <c r="B38" s="160" t="s">
        <v>252</v>
      </c>
      <c r="C38" s="202">
        <v>11</v>
      </c>
      <c r="D38" s="107">
        <f t="shared" si="4"/>
        <v>5500</v>
      </c>
      <c r="E38" s="303">
        <f t="shared" si="5"/>
        <v>2.75</v>
      </c>
      <c r="F38" s="107">
        <f t="shared" si="3"/>
        <v>8250</v>
      </c>
    </row>
    <row r="39" spans="1:7" ht="13.5">
      <c r="A39" s="106" t="s">
        <v>61</v>
      </c>
      <c r="B39" s="160" t="s">
        <v>253</v>
      </c>
      <c r="C39" s="202">
        <v>2</v>
      </c>
      <c r="D39" s="107">
        <f t="shared" si="4"/>
        <v>1000</v>
      </c>
      <c r="E39" s="303">
        <f t="shared" si="5"/>
        <v>0.5</v>
      </c>
      <c r="F39" s="107">
        <f t="shared" si="3"/>
        <v>1500</v>
      </c>
    </row>
    <row r="40" spans="1:7" ht="13.5">
      <c r="A40" s="106" t="s">
        <v>61</v>
      </c>
      <c r="B40" s="160" t="s">
        <v>254</v>
      </c>
      <c r="C40" s="202">
        <v>6</v>
      </c>
      <c r="D40" s="107">
        <f t="shared" si="4"/>
        <v>3000</v>
      </c>
      <c r="E40" s="303">
        <f t="shared" si="5"/>
        <v>1.5</v>
      </c>
      <c r="F40" s="107">
        <f t="shared" si="3"/>
        <v>4500</v>
      </c>
    </row>
    <row r="41" spans="1:7" ht="13.5">
      <c r="A41" s="106" t="s">
        <v>61</v>
      </c>
      <c r="B41" s="160" t="s">
        <v>255</v>
      </c>
      <c r="C41" s="202">
        <v>2</v>
      </c>
      <c r="D41" s="107">
        <f t="shared" si="4"/>
        <v>1000</v>
      </c>
      <c r="E41" s="303">
        <f t="shared" si="5"/>
        <v>0.5</v>
      </c>
      <c r="F41" s="107">
        <f t="shared" si="3"/>
        <v>1500</v>
      </c>
    </row>
    <row r="42" spans="1:7" ht="13.5">
      <c r="A42" s="106" t="s">
        <v>61</v>
      </c>
      <c r="B42" s="160" t="s">
        <v>256</v>
      </c>
      <c r="C42" s="202">
        <v>5</v>
      </c>
      <c r="D42" s="107">
        <f t="shared" si="4"/>
        <v>2500</v>
      </c>
      <c r="E42" s="303">
        <f t="shared" si="5"/>
        <v>1.25</v>
      </c>
      <c r="F42" s="107">
        <f t="shared" si="3"/>
        <v>3750</v>
      </c>
    </row>
    <row r="43" spans="1:7" ht="13.5">
      <c r="A43" s="106" t="s">
        <v>61</v>
      </c>
      <c r="B43" s="160" t="s">
        <v>257</v>
      </c>
      <c r="C43" s="202">
        <v>4</v>
      </c>
      <c r="D43" s="107">
        <f t="shared" si="4"/>
        <v>2000</v>
      </c>
      <c r="E43" s="303">
        <f t="shared" si="5"/>
        <v>1</v>
      </c>
      <c r="F43" s="107">
        <f t="shared" si="3"/>
        <v>3000</v>
      </c>
    </row>
    <row r="44" spans="1:7" ht="13.5">
      <c r="A44" s="106" t="s">
        <v>61</v>
      </c>
      <c r="B44" s="160" t="s">
        <v>258</v>
      </c>
      <c r="C44" s="202">
        <v>12</v>
      </c>
      <c r="D44" s="107">
        <f t="shared" si="4"/>
        <v>6000</v>
      </c>
      <c r="E44" s="303">
        <f t="shared" si="5"/>
        <v>3</v>
      </c>
      <c r="F44" s="107">
        <f t="shared" si="3"/>
        <v>9000</v>
      </c>
    </row>
    <row r="45" spans="1:7" ht="13.5">
      <c r="A45" s="106" t="s">
        <v>61</v>
      </c>
      <c r="B45" s="160" t="s">
        <v>259</v>
      </c>
      <c r="C45" s="203">
        <v>32</v>
      </c>
      <c r="D45" s="107">
        <f t="shared" si="4"/>
        <v>16000</v>
      </c>
      <c r="E45" s="303">
        <f t="shared" si="5"/>
        <v>8</v>
      </c>
      <c r="F45" s="107">
        <f t="shared" si="3"/>
        <v>24000</v>
      </c>
      <c r="G45" s="304"/>
    </row>
    <row r="46" spans="1:7">
      <c r="A46" s="108" t="s">
        <v>31</v>
      </c>
      <c r="B46" s="109"/>
      <c r="C46" s="302">
        <f>SUM(C17:C45)</f>
        <v>200</v>
      </c>
      <c r="D46" s="110">
        <f>SUM(D17:D45)</f>
        <v>100000</v>
      </c>
      <c r="E46" s="302">
        <f>SUM(E17:E45)</f>
        <v>50</v>
      </c>
      <c r="F46" s="110">
        <f>SUM(F17:F45)</f>
        <v>150000</v>
      </c>
    </row>
    <row r="47" spans="1:7">
      <c r="A47" s="111"/>
      <c r="B47" s="167" t="s">
        <v>199</v>
      </c>
      <c r="C47" s="168"/>
      <c r="D47" s="168"/>
      <c r="E47" s="168"/>
      <c r="F47" s="169"/>
    </row>
    <row r="48" spans="1:7" ht="13.5">
      <c r="A48" s="106" t="s">
        <v>60</v>
      </c>
      <c r="B48" s="162" t="s">
        <v>261</v>
      </c>
      <c r="C48" s="180">
        <v>2</v>
      </c>
      <c r="D48" s="107">
        <f t="shared" ref="D48:D98" si="7">+C48*$D$5</f>
        <v>1000</v>
      </c>
      <c r="E48" s="166">
        <f>C48/4</f>
        <v>0.5</v>
      </c>
      <c r="F48" s="107">
        <f t="shared" ref="F48:F98" si="8">+E48*$F$5</f>
        <v>1500</v>
      </c>
    </row>
    <row r="49" spans="1:6" ht="13.5">
      <c r="A49" s="106" t="s">
        <v>60</v>
      </c>
      <c r="B49" s="162" t="s">
        <v>262</v>
      </c>
      <c r="C49" s="180">
        <v>1</v>
      </c>
      <c r="D49" s="107">
        <f t="shared" si="7"/>
        <v>500</v>
      </c>
      <c r="E49" s="166">
        <f>C49/4</f>
        <v>0.25</v>
      </c>
      <c r="F49" s="107">
        <f t="shared" si="8"/>
        <v>750</v>
      </c>
    </row>
    <row r="50" spans="1:6" ht="13.5">
      <c r="A50" s="106" t="s">
        <v>60</v>
      </c>
      <c r="B50" s="162" t="s">
        <v>263</v>
      </c>
      <c r="C50" s="180">
        <v>13</v>
      </c>
      <c r="D50" s="107">
        <f t="shared" si="7"/>
        <v>6500</v>
      </c>
      <c r="E50" s="166">
        <f t="shared" ref="E49:E98" si="9">C50/4</f>
        <v>3.25</v>
      </c>
      <c r="F50" s="107">
        <f t="shared" si="8"/>
        <v>9750</v>
      </c>
    </row>
    <row r="51" spans="1:6" ht="13.5">
      <c r="A51" s="106" t="s">
        <v>60</v>
      </c>
      <c r="B51" s="162" t="s">
        <v>264</v>
      </c>
      <c r="C51" s="180">
        <v>1</v>
      </c>
      <c r="D51" s="107">
        <f t="shared" si="7"/>
        <v>500</v>
      </c>
      <c r="E51" s="166">
        <f t="shared" si="9"/>
        <v>0.25</v>
      </c>
      <c r="F51" s="107">
        <f t="shared" si="8"/>
        <v>750</v>
      </c>
    </row>
    <row r="52" spans="1:6" ht="13.5">
      <c r="A52" s="106" t="s">
        <v>60</v>
      </c>
      <c r="B52" s="162" t="s">
        <v>265</v>
      </c>
      <c r="C52" s="180">
        <v>3</v>
      </c>
      <c r="D52" s="107">
        <f t="shared" si="7"/>
        <v>1500</v>
      </c>
      <c r="E52" s="166">
        <f t="shared" si="9"/>
        <v>0.75</v>
      </c>
      <c r="F52" s="107">
        <f t="shared" si="8"/>
        <v>2250</v>
      </c>
    </row>
    <row r="53" spans="1:6" ht="13.5">
      <c r="A53" s="106" t="s">
        <v>60</v>
      </c>
      <c r="B53" s="162" t="s">
        <v>266</v>
      </c>
      <c r="C53" s="180">
        <v>3</v>
      </c>
      <c r="D53" s="107">
        <f t="shared" si="7"/>
        <v>1500</v>
      </c>
      <c r="E53" s="166">
        <f t="shared" si="9"/>
        <v>0.75</v>
      </c>
      <c r="F53" s="107">
        <f t="shared" si="8"/>
        <v>2250</v>
      </c>
    </row>
    <row r="54" spans="1:6" ht="13.5">
      <c r="A54" s="106" t="s">
        <v>60</v>
      </c>
      <c r="B54" s="162" t="s">
        <v>267</v>
      </c>
      <c r="C54" s="180">
        <v>1</v>
      </c>
      <c r="D54" s="107">
        <f t="shared" si="7"/>
        <v>500</v>
      </c>
      <c r="E54" s="166">
        <f t="shared" si="9"/>
        <v>0.25</v>
      </c>
      <c r="F54" s="107">
        <f t="shared" si="8"/>
        <v>750</v>
      </c>
    </row>
    <row r="55" spans="1:6" ht="13.5">
      <c r="A55" s="106" t="s">
        <v>60</v>
      </c>
      <c r="B55" s="162" t="s">
        <v>268</v>
      </c>
      <c r="C55" s="180">
        <v>3</v>
      </c>
      <c r="D55" s="107">
        <f t="shared" si="7"/>
        <v>1500</v>
      </c>
      <c r="E55" s="166">
        <f t="shared" si="9"/>
        <v>0.75</v>
      </c>
      <c r="F55" s="107">
        <f t="shared" si="8"/>
        <v>2250</v>
      </c>
    </row>
    <row r="56" spans="1:6" ht="13.5">
      <c r="A56" s="106" t="s">
        <v>60</v>
      </c>
      <c r="B56" s="162" t="s">
        <v>269</v>
      </c>
      <c r="C56" s="180">
        <v>1</v>
      </c>
      <c r="D56" s="107">
        <f t="shared" si="7"/>
        <v>500</v>
      </c>
      <c r="E56" s="166">
        <f t="shared" si="9"/>
        <v>0.25</v>
      </c>
      <c r="F56" s="107">
        <f t="shared" si="8"/>
        <v>750</v>
      </c>
    </row>
    <row r="57" spans="1:6" ht="13.5">
      <c r="A57" s="106" t="s">
        <v>60</v>
      </c>
      <c r="B57" s="162" t="s">
        <v>270</v>
      </c>
      <c r="C57" s="180">
        <v>2</v>
      </c>
      <c r="D57" s="107">
        <f t="shared" si="7"/>
        <v>1000</v>
      </c>
      <c r="E57" s="166">
        <f t="shared" si="9"/>
        <v>0.5</v>
      </c>
      <c r="F57" s="107">
        <f t="shared" si="8"/>
        <v>1500</v>
      </c>
    </row>
    <row r="58" spans="1:6" ht="13.5">
      <c r="A58" s="106" t="s">
        <v>60</v>
      </c>
      <c r="B58" s="162" t="s">
        <v>271</v>
      </c>
      <c r="C58" s="180">
        <v>1</v>
      </c>
      <c r="D58" s="107">
        <f t="shared" si="7"/>
        <v>500</v>
      </c>
      <c r="E58" s="166">
        <f t="shared" si="9"/>
        <v>0.25</v>
      </c>
      <c r="F58" s="107">
        <f t="shared" si="8"/>
        <v>750</v>
      </c>
    </row>
    <row r="59" spans="1:6" ht="13.5">
      <c r="A59" s="106" t="s">
        <v>60</v>
      </c>
      <c r="B59" s="162" t="s">
        <v>272</v>
      </c>
      <c r="C59" s="180">
        <v>6</v>
      </c>
      <c r="D59" s="107">
        <f t="shared" si="7"/>
        <v>3000</v>
      </c>
      <c r="E59" s="166">
        <f t="shared" si="9"/>
        <v>1.5</v>
      </c>
      <c r="F59" s="107">
        <f t="shared" si="8"/>
        <v>4500</v>
      </c>
    </row>
    <row r="60" spans="1:6" ht="13.5">
      <c r="A60" s="106" t="s">
        <v>60</v>
      </c>
      <c r="B60" s="162" t="s">
        <v>273</v>
      </c>
      <c r="C60" s="180">
        <v>2</v>
      </c>
      <c r="D60" s="107">
        <f t="shared" si="7"/>
        <v>1000</v>
      </c>
      <c r="E60" s="166">
        <f t="shared" si="9"/>
        <v>0.5</v>
      </c>
      <c r="F60" s="107">
        <f t="shared" si="8"/>
        <v>1500</v>
      </c>
    </row>
    <row r="61" spans="1:6" ht="13.5">
      <c r="A61" s="106" t="s">
        <v>60</v>
      </c>
      <c r="B61" s="162" t="s">
        <v>274</v>
      </c>
      <c r="C61" s="180">
        <v>1</v>
      </c>
      <c r="D61" s="107">
        <f t="shared" si="7"/>
        <v>500</v>
      </c>
      <c r="E61" s="166">
        <f t="shared" si="9"/>
        <v>0.25</v>
      </c>
      <c r="F61" s="107">
        <f t="shared" si="8"/>
        <v>750</v>
      </c>
    </row>
    <row r="62" spans="1:6" ht="13.5">
      <c r="A62" s="106" t="s">
        <v>60</v>
      </c>
      <c r="B62" s="162" t="s">
        <v>275</v>
      </c>
      <c r="C62" s="180">
        <v>1</v>
      </c>
      <c r="D62" s="107">
        <f t="shared" si="7"/>
        <v>500</v>
      </c>
      <c r="E62" s="166">
        <f t="shared" si="9"/>
        <v>0.25</v>
      </c>
      <c r="F62" s="107">
        <f t="shared" si="8"/>
        <v>750</v>
      </c>
    </row>
    <row r="63" spans="1:6" ht="13.5">
      <c r="A63" s="106" t="s">
        <v>60</v>
      </c>
      <c r="B63" s="162" t="s">
        <v>276</v>
      </c>
      <c r="C63" s="180">
        <v>2</v>
      </c>
      <c r="D63" s="107">
        <f t="shared" si="7"/>
        <v>1000</v>
      </c>
      <c r="E63" s="166">
        <f t="shared" si="9"/>
        <v>0.5</v>
      </c>
      <c r="F63" s="107">
        <f t="shared" si="8"/>
        <v>1500</v>
      </c>
    </row>
    <row r="64" spans="1:6" ht="13.5">
      <c r="A64" s="106" t="s">
        <v>60</v>
      </c>
      <c r="B64" s="162" t="s">
        <v>277</v>
      </c>
      <c r="C64" s="180">
        <v>4</v>
      </c>
      <c r="D64" s="107">
        <f t="shared" si="7"/>
        <v>2000</v>
      </c>
      <c r="E64" s="166">
        <f t="shared" si="9"/>
        <v>1</v>
      </c>
      <c r="F64" s="107">
        <f t="shared" si="8"/>
        <v>3000</v>
      </c>
    </row>
    <row r="65" spans="1:6" ht="13.5">
      <c r="A65" s="106" t="s">
        <v>60</v>
      </c>
      <c r="B65" s="162" t="s">
        <v>278</v>
      </c>
      <c r="C65" s="180">
        <v>2</v>
      </c>
      <c r="D65" s="107">
        <f t="shared" si="7"/>
        <v>1000</v>
      </c>
      <c r="E65" s="166">
        <f t="shared" si="9"/>
        <v>0.5</v>
      </c>
      <c r="F65" s="107">
        <f t="shared" si="8"/>
        <v>1500</v>
      </c>
    </row>
    <row r="66" spans="1:6" ht="13.5">
      <c r="A66" s="106" t="s">
        <v>60</v>
      </c>
      <c r="B66" s="162" t="s">
        <v>279</v>
      </c>
      <c r="C66" s="180">
        <v>3</v>
      </c>
      <c r="D66" s="107">
        <f t="shared" si="7"/>
        <v>1500</v>
      </c>
      <c r="E66" s="166">
        <f t="shared" si="9"/>
        <v>0.75</v>
      </c>
      <c r="F66" s="107">
        <f t="shared" si="8"/>
        <v>2250</v>
      </c>
    </row>
    <row r="67" spans="1:6" ht="13.5">
      <c r="A67" s="106" t="s">
        <v>60</v>
      </c>
      <c r="B67" s="162" t="s">
        <v>280</v>
      </c>
      <c r="C67" s="180">
        <v>1</v>
      </c>
      <c r="D67" s="107">
        <f t="shared" si="7"/>
        <v>500</v>
      </c>
      <c r="E67" s="166">
        <f t="shared" si="9"/>
        <v>0.25</v>
      </c>
      <c r="F67" s="107">
        <f t="shared" si="8"/>
        <v>750</v>
      </c>
    </row>
    <row r="68" spans="1:6" ht="13.5">
      <c r="A68" s="106" t="s">
        <v>60</v>
      </c>
      <c r="B68" s="162" t="s">
        <v>281</v>
      </c>
      <c r="C68" s="180">
        <v>1</v>
      </c>
      <c r="D68" s="107">
        <f t="shared" si="7"/>
        <v>500</v>
      </c>
      <c r="E68" s="166">
        <f t="shared" si="9"/>
        <v>0.25</v>
      </c>
      <c r="F68" s="107">
        <f t="shared" si="8"/>
        <v>750</v>
      </c>
    </row>
    <row r="69" spans="1:6" ht="13.5">
      <c r="A69" s="106" t="s">
        <v>60</v>
      </c>
      <c r="B69" s="162" t="s">
        <v>282</v>
      </c>
      <c r="C69" s="180">
        <v>2</v>
      </c>
      <c r="D69" s="107">
        <f t="shared" si="7"/>
        <v>1000</v>
      </c>
      <c r="E69" s="166">
        <f t="shared" si="9"/>
        <v>0.5</v>
      </c>
      <c r="F69" s="107">
        <f t="shared" si="8"/>
        <v>1500</v>
      </c>
    </row>
    <row r="70" spans="1:6" ht="13.5">
      <c r="A70" s="106" t="s">
        <v>60</v>
      </c>
      <c r="B70" s="162" t="s">
        <v>283</v>
      </c>
      <c r="C70" s="180">
        <v>3</v>
      </c>
      <c r="D70" s="107">
        <f t="shared" si="7"/>
        <v>1500</v>
      </c>
      <c r="E70" s="166">
        <f t="shared" si="9"/>
        <v>0.75</v>
      </c>
      <c r="F70" s="107">
        <f t="shared" si="8"/>
        <v>2250</v>
      </c>
    </row>
    <row r="71" spans="1:6" ht="13.5">
      <c r="A71" s="106" t="s">
        <v>60</v>
      </c>
      <c r="B71" s="162" t="s">
        <v>284</v>
      </c>
      <c r="C71" s="180">
        <v>3</v>
      </c>
      <c r="D71" s="107">
        <f t="shared" si="7"/>
        <v>1500</v>
      </c>
      <c r="E71" s="166">
        <f t="shared" si="9"/>
        <v>0.75</v>
      </c>
      <c r="F71" s="107">
        <f t="shared" si="8"/>
        <v>2250</v>
      </c>
    </row>
    <row r="72" spans="1:6" ht="13.5">
      <c r="A72" s="106" t="s">
        <v>60</v>
      </c>
      <c r="B72" s="162" t="s">
        <v>285</v>
      </c>
      <c r="C72" s="180">
        <v>1</v>
      </c>
      <c r="D72" s="107">
        <f t="shared" si="7"/>
        <v>500</v>
      </c>
      <c r="E72" s="166">
        <f t="shared" si="9"/>
        <v>0.25</v>
      </c>
      <c r="F72" s="107">
        <f t="shared" si="8"/>
        <v>750</v>
      </c>
    </row>
    <row r="73" spans="1:6" ht="13.5">
      <c r="A73" s="106" t="s">
        <v>60</v>
      </c>
      <c r="B73" s="162" t="s">
        <v>286</v>
      </c>
      <c r="C73" s="180">
        <v>3</v>
      </c>
      <c r="D73" s="107">
        <f t="shared" si="7"/>
        <v>1500</v>
      </c>
      <c r="E73" s="166">
        <f t="shared" si="9"/>
        <v>0.75</v>
      </c>
      <c r="F73" s="107">
        <f t="shared" si="8"/>
        <v>2250</v>
      </c>
    </row>
    <row r="74" spans="1:6" ht="13.5">
      <c r="A74" s="106" t="s">
        <v>60</v>
      </c>
      <c r="B74" s="162" t="s">
        <v>287</v>
      </c>
      <c r="C74" s="180">
        <v>1</v>
      </c>
      <c r="D74" s="107">
        <f t="shared" si="7"/>
        <v>500</v>
      </c>
      <c r="E74" s="166">
        <f t="shared" si="9"/>
        <v>0.25</v>
      </c>
      <c r="F74" s="107">
        <f t="shared" si="8"/>
        <v>750</v>
      </c>
    </row>
    <row r="75" spans="1:6" ht="13.5">
      <c r="A75" s="106" t="s">
        <v>60</v>
      </c>
      <c r="B75" s="162" t="s">
        <v>288</v>
      </c>
      <c r="C75" s="180">
        <v>2</v>
      </c>
      <c r="D75" s="107">
        <f t="shared" si="7"/>
        <v>1000</v>
      </c>
      <c r="E75" s="166">
        <f t="shared" si="9"/>
        <v>0.5</v>
      </c>
      <c r="F75" s="107">
        <f t="shared" si="8"/>
        <v>1500</v>
      </c>
    </row>
    <row r="76" spans="1:6" ht="13.5">
      <c r="A76" s="106" t="s">
        <v>60</v>
      </c>
      <c r="B76" s="162" t="s">
        <v>289</v>
      </c>
      <c r="C76" s="180">
        <v>2</v>
      </c>
      <c r="D76" s="107">
        <f t="shared" si="7"/>
        <v>1000</v>
      </c>
      <c r="E76" s="166">
        <f t="shared" si="9"/>
        <v>0.5</v>
      </c>
      <c r="F76" s="107">
        <f t="shared" si="8"/>
        <v>1500</v>
      </c>
    </row>
    <row r="77" spans="1:6" ht="13.5">
      <c r="A77" s="106" t="s">
        <v>60</v>
      </c>
      <c r="B77" s="162" t="s">
        <v>290</v>
      </c>
      <c r="C77" s="180">
        <v>2</v>
      </c>
      <c r="D77" s="107">
        <f t="shared" si="7"/>
        <v>1000</v>
      </c>
      <c r="E77" s="166">
        <f t="shared" si="9"/>
        <v>0.5</v>
      </c>
      <c r="F77" s="107">
        <f t="shared" si="8"/>
        <v>1500</v>
      </c>
    </row>
    <row r="78" spans="1:6" ht="13.5">
      <c r="A78" s="106" t="s">
        <v>60</v>
      </c>
      <c r="B78" s="162" t="s">
        <v>291</v>
      </c>
      <c r="C78" s="180">
        <v>2</v>
      </c>
      <c r="D78" s="107">
        <f t="shared" si="7"/>
        <v>1000</v>
      </c>
      <c r="E78" s="166">
        <f t="shared" si="9"/>
        <v>0.5</v>
      </c>
      <c r="F78" s="107">
        <f t="shared" si="8"/>
        <v>1500</v>
      </c>
    </row>
    <row r="79" spans="1:6" ht="13.5">
      <c r="A79" s="106" t="s">
        <v>60</v>
      </c>
      <c r="B79" s="162" t="s">
        <v>292</v>
      </c>
      <c r="C79" s="180">
        <v>5</v>
      </c>
      <c r="D79" s="107">
        <f t="shared" si="7"/>
        <v>2500</v>
      </c>
      <c r="E79" s="166">
        <f t="shared" si="9"/>
        <v>1.25</v>
      </c>
      <c r="F79" s="107">
        <f t="shared" si="8"/>
        <v>3750</v>
      </c>
    </row>
    <row r="80" spans="1:6" ht="13.5">
      <c r="A80" s="106" t="s">
        <v>60</v>
      </c>
      <c r="B80" s="162" t="s">
        <v>293</v>
      </c>
      <c r="C80" s="180">
        <v>2</v>
      </c>
      <c r="D80" s="107">
        <f t="shared" si="7"/>
        <v>1000</v>
      </c>
      <c r="E80" s="166">
        <f t="shared" si="9"/>
        <v>0.5</v>
      </c>
      <c r="F80" s="107">
        <f t="shared" si="8"/>
        <v>1500</v>
      </c>
    </row>
    <row r="81" spans="1:6" ht="13.5">
      <c r="A81" s="106" t="s">
        <v>60</v>
      </c>
      <c r="B81" s="162" t="s">
        <v>294</v>
      </c>
      <c r="C81" s="180">
        <v>5</v>
      </c>
      <c r="D81" s="107">
        <f t="shared" si="7"/>
        <v>2500</v>
      </c>
      <c r="E81" s="166">
        <f t="shared" si="9"/>
        <v>1.25</v>
      </c>
      <c r="F81" s="107">
        <f t="shared" si="8"/>
        <v>3750</v>
      </c>
    </row>
    <row r="82" spans="1:6" ht="13.5">
      <c r="A82" s="106" t="s">
        <v>60</v>
      </c>
      <c r="B82" s="162" t="s">
        <v>295</v>
      </c>
      <c r="C82" s="180">
        <v>3</v>
      </c>
      <c r="D82" s="107">
        <f t="shared" si="7"/>
        <v>1500</v>
      </c>
      <c r="E82" s="166">
        <f t="shared" si="9"/>
        <v>0.75</v>
      </c>
      <c r="F82" s="107">
        <f t="shared" si="8"/>
        <v>2250</v>
      </c>
    </row>
    <row r="83" spans="1:6" ht="12" customHeight="1">
      <c r="A83" s="106" t="s">
        <v>60</v>
      </c>
      <c r="B83" s="162" t="s">
        <v>296</v>
      </c>
      <c r="C83" s="180">
        <v>1</v>
      </c>
      <c r="D83" s="107">
        <f t="shared" si="7"/>
        <v>500</v>
      </c>
      <c r="E83" s="166">
        <f t="shared" si="9"/>
        <v>0.25</v>
      </c>
      <c r="F83" s="107">
        <f t="shared" si="8"/>
        <v>750</v>
      </c>
    </row>
    <row r="84" spans="1:6" ht="12" customHeight="1">
      <c r="A84" s="106" t="s">
        <v>60</v>
      </c>
      <c r="B84" s="162" t="s">
        <v>297</v>
      </c>
      <c r="C84" s="180">
        <v>1</v>
      </c>
      <c r="D84" s="107">
        <f t="shared" si="7"/>
        <v>500</v>
      </c>
      <c r="E84" s="166">
        <f t="shared" si="9"/>
        <v>0.25</v>
      </c>
      <c r="F84" s="107">
        <f t="shared" si="8"/>
        <v>750</v>
      </c>
    </row>
    <row r="85" spans="1:6" ht="12" customHeight="1">
      <c r="A85" s="106" t="s">
        <v>60</v>
      </c>
      <c r="B85" s="162" t="s">
        <v>298</v>
      </c>
      <c r="C85" s="180">
        <v>1</v>
      </c>
      <c r="D85" s="107">
        <f t="shared" si="7"/>
        <v>500</v>
      </c>
      <c r="E85" s="166">
        <f t="shared" si="9"/>
        <v>0.25</v>
      </c>
      <c r="F85" s="107">
        <f t="shared" si="8"/>
        <v>750</v>
      </c>
    </row>
    <row r="86" spans="1:6" ht="12" customHeight="1">
      <c r="A86" s="106" t="s">
        <v>60</v>
      </c>
      <c r="B86" s="162" t="s">
        <v>299</v>
      </c>
      <c r="C86" s="180">
        <v>1</v>
      </c>
      <c r="D86" s="107">
        <f t="shared" si="7"/>
        <v>500</v>
      </c>
      <c r="E86" s="166">
        <f t="shared" si="9"/>
        <v>0.25</v>
      </c>
      <c r="F86" s="107">
        <f t="shared" si="8"/>
        <v>750</v>
      </c>
    </row>
    <row r="87" spans="1:6" ht="12" customHeight="1">
      <c r="A87" s="106" t="s">
        <v>60</v>
      </c>
      <c r="B87" s="162" t="s">
        <v>300</v>
      </c>
      <c r="C87" s="180">
        <v>5</v>
      </c>
      <c r="D87" s="107">
        <f t="shared" si="7"/>
        <v>2500</v>
      </c>
      <c r="E87" s="166">
        <f t="shared" si="9"/>
        <v>1.25</v>
      </c>
      <c r="F87" s="107">
        <f t="shared" si="8"/>
        <v>3750</v>
      </c>
    </row>
    <row r="88" spans="1:6" ht="12" customHeight="1">
      <c r="A88" s="106" t="s">
        <v>60</v>
      </c>
      <c r="B88" s="162" t="s">
        <v>301</v>
      </c>
      <c r="C88" s="180">
        <v>3</v>
      </c>
      <c r="D88" s="107">
        <f t="shared" si="7"/>
        <v>1500</v>
      </c>
      <c r="E88" s="166">
        <f t="shared" si="9"/>
        <v>0.75</v>
      </c>
      <c r="F88" s="107">
        <f t="shared" si="8"/>
        <v>2250</v>
      </c>
    </row>
    <row r="89" spans="1:6" ht="12" customHeight="1">
      <c r="A89" s="106" t="s">
        <v>60</v>
      </c>
      <c r="B89" s="162" t="s">
        <v>302</v>
      </c>
      <c r="C89" s="180">
        <v>1</v>
      </c>
      <c r="D89" s="107">
        <f t="shared" si="7"/>
        <v>500</v>
      </c>
      <c r="E89" s="166">
        <f t="shared" si="9"/>
        <v>0.25</v>
      </c>
      <c r="F89" s="107">
        <f t="shared" si="8"/>
        <v>750</v>
      </c>
    </row>
    <row r="90" spans="1:6" ht="12" customHeight="1">
      <c r="A90" s="106" t="s">
        <v>60</v>
      </c>
      <c r="B90" s="162" t="s">
        <v>303</v>
      </c>
      <c r="C90" s="180">
        <v>2</v>
      </c>
      <c r="D90" s="107">
        <f t="shared" si="7"/>
        <v>1000</v>
      </c>
      <c r="E90" s="166">
        <f t="shared" si="9"/>
        <v>0.5</v>
      </c>
      <c r="F90" s="107">
        <f t="shared" si="8"/>
        <v>1500</v>
      </c>
    </row>
    <row r="91" spans="1:6" ht="12" customHeight="1">
      <c r="A91" s="106" t="s">
        <v>60</v>
      </c>
      <c r="B91" s="162" t="s">
        <v>304</v>
      </c>
      <c r="C91" s="180">
        <v>4</v>
      </c>
      <c r="D91" s="107">
        <f t="shared" si="7"/>
        <v>2000</v>
      </c>
      <c r="E91" s="166">
        <f t="shared" si="9"/>
        <v>1</v>
      </c>
      <c r="F91" s="107">
        <f t="shared" si="8"/>
        <v>3000</v>
      </c>
    </row>
    <row r="92" spans="1:6" ht="12" customHeight="1">
      <c r="A92" s="106" t="s">
        <v>60</v>
      </c>
      <c r="B92" s="162" t="s">
        <v>305</v>
      </c>
      <c r="C92" s="180">
        <v>1</v>
      </c>
      <c r="D92" s="107">
        <f t="shared" si="7"/>
        <v>500</v>
      </c>
      <c r="E92" s="166">
        <f t="shared" si="9"/>
        <v>0.25</v>
      </c>
      <c r="F92" s="107">
        <f t="shared" si="8"/>
        <v>750</v>
      </c>
    </row>
    <row r="93" spans="1:6" ht="12" customHeight="1">
      <c r="A93" s="106" t="s">
        <v>60</v>
      </c>
      <c r="B93" s="162" t="s">
        <v>306</v>
      </c>
      <c r="C93" s="180">
        <v>1</v>
      </c>
      <c r="D93" s="107">
        <f t="shared" si="7"/>
        <v>500</v>
      </c>
      <c r="E93" s="166">
        <f t="shared" si="9"/>
        <v>0.25</v>
      </c>
      <c r="F93" s="107">
        <f t="shared" si="8"/>
        <v>750</v>
      </c>
    </row>
    <row r="94" spans="1:6" ht="12" customHeight="1">
      <c r="A94" s="106" t="s">
        <v>60</v>
      </c>
      <c r="B94" s="162" t="s">
        <v>307</v>
      </c>
      <c r="C94" s="180">
        <v>1</v>
      </c>
      <c r="D94" s="107">
        <f t="shared" si="7"/>
        <v>500</v>
      </c>
      <c r="E94" s="166">
        <f t="shared" si="9"/>
        <v>0.25</v>
      </c>
      <c r="F94" s="107">
        <f t="shared" si="8"/>
        <v>750</v>
      </c>
    </row>
    <row r="95" spans="1:6" ht="12" customHeight="1">
      <c r="A95" s="106" t="s">
        <v>60</v>
      </c>
      <c r="B95" s="162" t="s">
        <v>308</v>
      </c>
      <c r="C95" s="180">
        <v>3</v>
      </c>
      <c r="D95" s="107">
        <f t="shared" si="7"/>
        <v>1500</v>
      </c>
      <c r="E95" s="166">
        <f t="shared" si="9"/>
        <v>0.75</v>
      </c>
      <c r="F95" s="107">
        <f t="shared" si="8"/>
        <v>2250</v>
      </c>
    </row>
    <row r="96" spans="1:6" ht="12" customHeight="1">
      <c r="A96" s="106" t="s">
        <v>60</v>
      </c>
      <c r="B96" s="162" t="s">
        <v>309</v>
      </c>
      <c r="C96" s="180">
        <v>2</v>
      </c>
      <c r="D96" s="107">
        <f t="shared" si="7"/>
        <v>1000</v>
      </c>
      <c r="E96" s="166">
        <f t="shared" si="9"/>
        <v>0.5</v>
      </c>
      <c r="F96" s="107">
        <f t="shared" si="8"/>
        <v>1500</v>
      </c>
    </row>
    <row r="97" spans="1:6" ht="12" customHeight="1">
      <c r="A97" s="106" t="s">
        <v>60</v>
      </c>
      <c r="B97" s="162" t="s">
        <v>310</v>
      </c>
      <c r="C97" s="180">
        <v>2</v>
      </c>
      <c r="D97" s="107">
        <f t="shared" si="7"/>
        <v>1000</v>
      </c>
      <c r="E97" s="166">
        <f t="shared" si="9"/>
        <v>0.5</v>
      </c>
      <c r="F97" s="107">
        <f t="shared" si="8"/>
        <v>1500</v>
      </c>
    </row>
    <row r="98" spans="1:6" ht="13.5">
      <c r="A98" s="106" t="s">
        <v>60</v>
      </c>
      <c r="B98" s="162" t="s">
        <v>311</v>
      </c>
      <c r="C98" s="180">
        <v>3</v>
      </c>
      <c r="D98" s="107">
        <f t="shared" si="7"/>
        <v>1500</v>
      </c>
      <c r="E98" s="166">
        <f t="shared" si="9"/>
        <v>0.75</v>
      </c>
      <c r="F98" s="107">
        <f t="shared" si="8"/>
        <v>2250</v>
      </c>
    </row>
    <row r="99" spans="1:6" s="43" customFormat="1">
      <c r="A99" s="111" t="s">
        <v>32</v>
      </c>
      <c r="B99" s="310"/>
      <c r="C99" s="302">
        <f>SUM(C48:C98)</f>
        <v>122</v>
      </c>
      <c r="D99" s="302">
        <f t="shared" ref="D99:F99" si="10">SUM(D48:D98)</f>
        <v>61000</v>
      </c>
      <c r="E99" s="302">
        <f t="shared" si="10"/>
        <v>30.5</v>
      </c>
      <c r="F99" s="110">
        <f t="shared" si="10"/>
        <v>91500</v>
      </c>
    </row>
    <row r="100" spans="1:6">
      <c r="A100" s="111" t="s">
        <v>200</v>
      </c>
      <c r="B100" s="111"/>
      <c r="C100" s="166"/>
      <c r="D100" s="112"/>
      <c r="E100" s="166"/>
      <c r="F100" s="112"/>
    </row>
    <row r="101" spans="1:6" ht="13.5">
      <c r="A101" s="106" t="s">
        <v>59</v>
      </c>
      <c r="B101" s="163" t="s">
        <v>312</v>
      </c>
      <c r="C101" s="180">
        <v>2</v>
      </c>
      <c r="D101" s="107">
        <f t="shared" ref="D101:D137" si="11">+C101*$D$5</f>
        <v>1000</v>
      </c>
      <c r="E101" s="166">
        <f t="shared" ref="E101:E137" si="12">C101/4</f>
        <v>0.5</v>
      </c>
      <c r="F101" s="107">
        <f t="shared" ref="F101:F137" si="13">+E101*$F$5</f>
        <v>1500</v>
      </c>
    </row>
    <row r="102" spans="1:6" ht="13.5">
      <c r="A102" s="106" t="s">
        <v>59</v>
      </c>
      <c r="B102" s="163" t="s">
        <v>313</v>
      </c>
      <c r="C102" s="180">
        <v>4</v>
      </c>
      <c r="D102" s="107">
        <f t="shared" si="11"/>
        <v>2000</v>
      </c>
      <c r="E102" s="166">
        <f t="shared" si="12"/>
        <v>1</v>
      </c>
      <c r="F102" s="107">
        <f t="shared" si="13"/>
        <v>3000</v>
      </c>
    </row>
    <row r="103" spans="1:6" ht="13.5">
      <c r="A103" s="106" t="s">
        <v>59</v>
      </c>
      <c r="B103" s="163" t="s">
        <v>314</v>
      </c>
      <c r="C103" s="180">
        <v>12</v>
      </c>
      <c r="D103" s="107">
        <f t="shared" si="11"/>
        <v>6000</v>
      </c>
      <c r="E103" s="166">
        <f t="shared" si="12"/>
        <v>3</v>
      </c>
      <c r="F103" s="107">
        <f t="shared" si="13"/>
        <v>9000</v>
      </c>
    </row>
    <row r="104" spans="1:6" ht="13.5">
      <c r="A104" s="106" t="s">
        <v>59</v>
      </c>
      <c r="B104" s="163" t="s">
        <v>315</v>
      </c>
      <c r="C104" s="180">
        <v>2</v>
      </c>
      <c r="D104" s="107">
        <f t="shared" si="11"/>
        <v>1000</v>
      </c>
      <c r="E104" s="166">
        <f t="shared" si="12"/>
        <v>0.5</v>
      </c>
      <c r="F104" s="107">
        <f t="shared" si="13"/>
        <v>1500</v>
      </c>
    </row>
    <row r="105" spans="1:6" ht="13.5">
      <c r="A105" s="106" t="s">
        <v>59</v>
      </c>
      <c r="B105" s="163" t="s">
        <v>316</v>
      </c>
      <c r="C105" s="180">
        <v>1</v>
      </c>
      <c r="D105" s="107">
        <f t="shared" si="11"/>
        <v>500</v>
      </c>
      <c r="E105" s="166">
        <f t="shared" si="12"/>
        <v>0.25</v>
      </c>
      <c r="F105" s="107">
        <f t="shared" si="13"/>
        <v>750</v>
      </c>
    </row>
    <row r="106" spans="1:6" ht="13.5">
      <c r="A106" s="106" t="s">
        <v>59</v>
      </c>
      <c r="B106" s="163" t="s">
        <v>317</v>
      </c>
      <c r="C106" s="180">
        <v>3</v>
      </c>
      <c r="D106" s="107">
        <f t="shared" si="11"/>
        <v>1500</v>
      </c>
      <c r="E106" s="166">
        <f t="shared" si="12"/>
        <v>0.75</v>
      </c>
      <c r="F106" s="107">
        <f t="shared" si="13"/>
        <v>2250</v>
      </c>
    </row>
    <row r="107" spans="1:6" ht="13.5">
      <c r="A107" s="106" t="s">
        <v>59</v>
      </c>
      <c r="B107" s="163" t="s">
        <v>318</v>
      </c>
      <c r="C107" s="180">
        <v>19</v>
      </c>
      <c r="D107" s="107">
        <f t="shared" si="11"/>
        <v>9500</v>
      </c>
      <c r="E107" s="166">
        <f t="shared" si="12"/>
        <v>4.75</v>
      </c>
      <c r="F107" s="107">
        <f t="shared" si="13"/>
        <v>14250</v>
      </c>
    </row>
    <row r="108" spans="1:6" ht="13.5">
      <c r="A108" s="106" t="s">
        <v>59</v>
      </c>
      <c r="B108" s="163" t="s">
        <v>319</v>
      </c>
      <c r="C108" s="180">
        <v>12</v>
      </c>
      <c r="D108" s="107">
        <f t="shared" si="11"/>
        <v>6000</v>
      </c>
      <c r="E108" s="166">
        <f t="shared" si="12"/>
        <v>3</v>
      </c>
      <c r="F108" s="107">
        <f t="shared" si="13"/>
        <v>9000</v>
      </c>
    </row>
    <row r="109" spans="1:6" ht="13.5">
      <c r="A109" s="106" t="s">
        <v>59</v>
      </c>
      <c r="B109" s="163" t="s">
        <v>320</v>
      </c>
      <c r="C109" s="180">
        <v>3</v>
      </c>
      <c r="D109" s="107">
        <f t="shared" si="11"/>
        <v>1500</v>
      </c>
      <c r="E109" s="166">
        <f t="shared" si="12"/>
        <v>0.75</v>
      </c>
      <c r="F109" s="107">
        <f t="shared" si="13"/>
        <v>2250</v>
      </c>
    </row>
    <row r="110" spans="1:6" ht="13.5">
      <c r="A110" s="106" t="s">
        <v>59</v>
      </c>
      <c r="B110" s="163" t="s">
        <v>321</v>
      </c>
      <c r="C110" s="180">
        <v>8</v>
      </c>
      <c r="D110" s="107">
        <f t="shared" si="11"/>
        <v>4000</v>
      </c>
      <c r="E110" s="166">
        <f t="shared" si="12"/>
        <v>2</v>
      </c>
      <c r="F110" s="107">
        <f t="shared" si="13"/>
        <v>6000</v>
      </c>
    </row>
    <row r="111" spans="1:6" ht="13.5">
      <c r="A111" s="106" t="s">
        <v>59</v>
      </c>
      <c r="B111" s="163" t="s">
        <v>322</v>
      </c>
      <c r="C111" s="180">
        <v>2</v>
      </c>
      <c r="D111" s="107">
        <f t="shared" si="11"/>
        <v>1000</v>
      </c>
      <c r="E111" s="166">
        <f t="shared" si="12"/>
        <v>0.5</v>
      </c>
      <c r="F111" s="107">
        <f t="shared" si="13"/>
        <v>1500</v>
      </c>
    </row>
    <row r="112" spans="1:6" ht="13.5">
      <c r="A112" s="106" t="s">
        <v>59</v>
      </c>
      <c r="B112" s="163" t="s">
        <v>323</v>
      </c>
      <c r="C112" s="180">
        <v>4</v>
      </c>
      <c r="D112" s="107">
        <f t="shared" si="11"/>
        <v>2000</v>
      </c>
      <c r="E112" s="166">
        <f t="shared" si="12"/>
        <v>1</v>
      </c>
      <c r="F112" s="107">
        <f t="shared" si="13"/>
        <v>3000</v>
      </c>
    </row>
    <row r="113" spans="1:6" ht="13.5">
      <c r="A113" s="106" t="s">
        <v>59</v>
      </c>
      <c r="B113" s="163" t="s">
        <v>324</v>
      </c>
      <c r="C113" s="180">
        <v>5</v>
      </c>
      <c r="D113" s="107">
        <f t="shared" si="11"/>
        <v>2500</v>
      </c>
      <c r="E113" s="166">
        <f t="shared" si="12"/>
        <v>1.25</v>
      </c>
      <c r="F113" s="107">
        <f t="shared" si="13"/>
        <v>3750</v>
      </c>
    </row>
    <row r="114" spans="1:6" ht="13.5">
      <c r="A114" s="106" t="s">
        <v>59</v>
      </c>
      <c r="B114" s="163" t="s">
        <v>325</v>
      </c>
      <c r="C114" s="180">
        <v>1</v>
      </c>
      <c r="D114" s="107">
        <f t="shared" si="11"/>
        <v>500</v>
      </c>
      <c r="E114" s="166">
        <f t="shared" si="12"/>
        <v>0.25</v>
      </c>
      <c r="F114" s="107">
        <f t="shared" si="13"/>
        <v>750</v>
      </c>
    </row>
    <row r="115" spans="1:6" ht="13.5">
      <c r="A115" s="106" t="s">
        <v>59</v>
      </c>
      <c r="B115" s="163" t="s">
        <v>326</v>
      </c>
      <c r="C115" s="180">
        <v>4</v>
      </c>
      <c r="D115" s="107">
        <f t="shared" si="11"/>
        <v>2000</v>
      </c>
      <c r="E115" s="166">
        <f t="shared" si="12"/>
        <v>1</v>
      </c>
      <c r="F115" s="107">
        <f t="shared" si="13"/>
        <v>3000</v>
      </c>
    </row>
    <row r="116" spans="1:6" ht="13.5">
      <c r="A116" s="106" t="s">
        <v>59</v>
      </c>
      <c r="B116" s="163" t="s">
        <v>327</v>
      </c>
      <c r="C116" s="180">
        <v>4</v>
      </c>
      <c r="D116" s="107">
        <f t="shared" si="11"/>
        <v>2000</v>
      </c>
      <c r="E116" s="166">
        <f t="shared" si="12"/>
        <v>1</v>
      </c>
      <c r="F116" s="107">
        <f t="shared" si="13"/>
        <v>3000</v>
      </c>
    </row>
    <row r="117" spans="1:6" ht="13.5">
      <c r="A117" s="106" t="s">
        <v>59</v>
      </c>
      <c r="B117" s="163" t="s">
        <v>328</v>
      </c>
      <c r="C117" s="180">
        <v>3</v>
      </c>
      <c r="D117" s="107">
        <f t="shared" si="11"/>
        <v>1500</v>
      </c>
      <c r="E117" s="166">
        <f t="shared" si="12"/>
        <v>0.75</v>
      </c>
      <c r="F117" s="107">
        <f t="shared" si="13"/>
        <v>2250</v>
      </c>
    </row>
    <row r="118" spans="1:6" ht="13.5">
      <c r="A118" s="106" t="s">
        <v>59</v>
      </c>
      <c r="B118" s="163" t="s">
        <v>329</v>
      </c>
      <c r="C118" s="180">
        <v>16</v>
      </c>
      <c r="D118" s="107">
        <f t="shared" si="11"/>
        <v>8000</v>
      </c>
      <c r="E118" s="166">
        <f t="shared" si="12"/>
        <v>4</v>
      </c>
      <c r="F118" s="107">
        <f t="shared" si="13"/>
        <v>12000</v>
      </c>
    </row>
    <row r="119" spans="1:6" ht="13.5">
      <c r="A119" s="106" t="s">
        <v>59</v>
      </c>
      <c r="B119" s="163" t="s">
        <v>330</v>
      </c>
      <c r="C119" s="180">
        <v>1</v>
      </c>
      <c r="D119" s="107">
        <f t="shared" si="11"/>
        <v>500</v>
      </c>
      <c r="E119" s="166">
        <f t="shared" si="12"/>
        <v>0.25</v>
      </c>
      <c r="F119" s="107">
        <f t="shared" si="13"/>
        <v>750</v>
      </c>
    </row>
    <row r="120" spans="1:6" ht="13.5">
      <c r="A120" s="106" t="s">
        <v>59</v>
      </c>
      <c r="B120" s="163" t="s">
        <v>331</v>
      </c>
      <c r="C120" s="180">
        <v>13</v>
      </c>
      <c r="D120" s="107">
        <f t="shared" si="11"/>
        <v>6500</v>
      </c>
      <c r="E120" s="166">
        <f t="shared" si="12"/>
        <v>3.25</v>
      </c>
      <c r="F120" s="107">
        <f t="shared" si="13"/>
        <v>9750</v>
      </c>
    </row>
    <row r="121" spans="1:6" ht="13.5">
      <c r="A121" s="106" t="s">
        <v>59</v>
      </c>
      <c r="B121" s="163" t="s">
        <v>332</v>
      </c>
      <c r="C121" s="180">
        <v>4</v>
      </c>
      <c r="D121" s="107">
        <f t="shared" si="11"/>
        <v>2000</v>
      </c>
      <c r="E121" s="166">
        <f t="shared" si="12"/>
        <v>1</v>
      </c>
      <c r="F121" s="107">
        <f t="shared" si="13"/>
        <v>3000</v>
      </c>
    </row>
    <row r="122" spans="1:6" ht="13.5">
      <c r="A122" s="106" t="s">
        <v>59</v>
      </c>
      <c r="B122" s="163" t="s">
        <v>333</v>
      </c>
      <c r="C122" s="180">
        <v>3</v>
      </c>
      <c r="D122" s="107">
        <f t="shared" si="11"/>
        <v>1500</v>
      </c>
      <c r="E122" s="166">
        <f t="shared" si="12"/>
        <v>0.75</v>
      </c>
      <c r="F122" s="107">
        <f t="shared" si="13"/>
        <v>2250</v>
      </c>
    </row>
    <row r="123" spans="1:6" ht="13.5">
      <c r="A123" s="106" t="s">
        <v>59</v>
      </c>
      <c r="B123" s="163" t="s">
        <v>334</v>
      </c>
      <c r="C123" s="180">
        <v>3</v>
      </c>
      <c r="D123" s="107">
        <f t="shared" si="11"/>
        <v>1500</v>
      </c>
      <c r="E123" s="166">
        <f t="shared" si="12"/>
        <v>0.75</v>
      </c>
      <c r="F123" s="107">
        <f t="shared" si="13"/>
        <v>2250</v>
      </c>
    </row>
    <row r="124" spans="1:6" ht="13.5">
      <c r="A124" s="106" t="s">
        <v>59</v>
      </c>
      <c r="B124" s="163" t="s">
        <v>335</v>
      </c>
      <c r="C124" s="180">
        <v>4</v>
      </c>
      <c r="D124" s="107">
        <f t="shared" si="11"/>
        <v>2000</v>
      </c>
      <c r="E124" s="166">
        <f t="shared" si="12"/>
        <v>1</v>
      </c>
      <c r="F124" s="107">
        <f t="shared" si="13"/>
        <v>3000</v>
      </c>
    </row>
    <row r="125" spans="1:6" ht="13.5">
      <c r="A125" s="106" t="s">
        <v>59</v>
      </c>
      <c r="B125" s="163" t="s">
        <v>336</v>
      </c>
      <c r="C125" s="180">
        <v>1</v>
      </c>
      <c r="D125" s="107">
        <f t="shared" si="11"/>
        <v>500</v>
      </c>
      <c r="E125" s="166">
        <f t="shared" si="12"/>
        <v>0.25</v>
      </c>
      <c r="F125" s="107">
        <f t="shared" si="13"/>
        <v>750</v>
      </c>
    </row>
    <row r="126" spans="1:6" ht="13.5">
      <c r="A126" s="106" t="s">
        <v>59</v>
      </c>
      <c r="B126" s="163" t="s">
        <v>337</v>
      </c>
      <c r="C126" s="180">
        <v>1</v>
      </c>
      <c r="D126" s="107">
        <f t="shared" si="11"/>
        <v>500</v>
      </c>
      <c r="E126" s="166">
        <f t="shared" si="12"/>
        <v>0.25</v>
      </c>
      <c r="F126" s="107">
        <f t="shared" si="13"/>
        <v>750</v>
      </c>
    </row>
    <row r="127" spans="1:6" ht="13.5">
      <c r="A127" s="106" t="s">
        <v>59</v>
      </c>
      <c r="B127" s="163" t="s">
        <v>338</v>
      </c>
      <c r="C127" s="180">
        <v>1</v>
      </c>
      <c r="D127" s="107">
        <f t="shared" si="11"/>
        <v>500</v>
      </c>
      <c r="E127" s="166">
        <f t="shared" si="12"/>
        <v>0.25</v>
      </c>
      <c r="F127" s="107">
        <f t="shared" si="13"/>
        <v>750</v>
      </c>
    </row>
    <row r="128" spans="1:6" ht="13.5">
      <c r="A128" s="106" t="s">
        <v>59</v>
      </c>
      <c r="B128" s="163" t="s">
        <v>339</v>
      </c>
      <c r="C128" s="180">
        <v>2</v>
      </c>
      <c r="D128" s="107">
        <f t="shared" si="11"/>
        <v>1000</v>
      </c>
      <c r="E128" s="166">
        <f t="shared" si="12"/>
        <v>0.5</v>
      </c>
      <c r="F128" s="107">
        <f t="shared" si="13"/>
        <v>1500</v>
      </c>
    </row>
    <row r="129" spans="1:6" ht="13.5">
      <c r="A129" s="106" t="s">
        <v>59</v>
      </c>
      <c r="B129" s="163" t="s">
        <v>340</v>
      </c>
      <c r="C129" s="180">
        <v>5</v>
      </c>
      <c r="D129" s="107">
        <f t="shared" si="11"/>
        <v>2500</v>
      </c>
      <c r="E129" s="166">
        <f t="shared" si="12"/>
        <v>1.25</v>
      </c>
      <c r="F129" s="107">
        <f t="shared" si="13"/>
        <v>3750</v>
      </c>
    </row>
    <row r="130" spans="1:6" ht="13.5">
      <c r="A130" s="106" t="s">
        <v>59</v>
      </c>
      <c r="B130" s="163" t="s">
        <v>341</v>
      </c>
      <c r="C130" s="180">
        <v>1</v>
      </c>
      <c r="D130" s="107">
        <f t="shared" si="11"/>
        <v>500</v>
      </c>
      <c r="E130" s="166">
        <f t="shared" si="12"/>
        <v>0.25</v>
      </c>
      <c r="F130" s="107">
        <f t="shared" si="13"/>
        <v>750</v>
      </c>
    </row>
    <row r="131" spans="1:6" ht="13.5">
      <c r="A131" s="106" t="s">
        <v>59</v>
      </c>
      <c r="B131" s="163" t="s">
        <v>342</v>
      </c>
      <c r="C131" s="180">
        <v>2</v>
      </c>
      <c r="D131" s="107">
        <f t="shared" si="11"/>
        <v>1000</v>
      </c>
      <c r="E131" s="166">
        <f t="shared" si="12"/>
        <v>0.5</v>
      </c>
      <c r="F131" s="107">
        <f t="shared" si="13"/>
        <v>1500</v>
      </c>
    </row>
    <row r="132" spans="1:6" ht="13.5">
      <c r="A132" s="106" t="s">
        <v>59</v>
      </c>
      <c r="B132" s="163" t="s">
        <v>343</v>
      </c>
      <c r="C132" s="180">
        <v>6</v>
      </c>
      <c r="D132" s="107">
        <f t="shared" si="11"/>
        <v>3000</v>
      </c>
      <c r="E132" s="166">
        <f t="shared" si="12"/>
        <v>1.5</v>
      </c>
      <c r="F132" s="107">
        <f t="shared" si="13"/>
        <v>4500</v>
      </c>
    </row>
    <row r="133" spans="1:6" ht="13.5">
      <c r="A133" s="106" t="s">
        <v>59</v>
      </c>
      <c r="B133" s="163" t="s">
        <v>344</v>
      </c>
      <c r="C133" s="180">
        <v>11</v>
      </c>
      <c r="D133" s="107">
        <f t="shared" si="11"/>
        <v>5500</v>
      </c>
      <c r="E133" s="166">
        <f t="shared" si="12"/>
        <v>2.75</v>
      </c>
      <c r="F133" s="107">
        <f t="shared" si="13"/>
        <v>8250</v>
      </c>
    </row>
    <row r="134" spans="1:6" ht="13.5">
      <c r="A134" s="106" t="s">
        <v>59</v>
      </c>
      <c r="B134" s="163" t="s">
        <v>345</v>
      </c>
      <c r="C134" s="180">
        <v>1</v>
      </c>
      <c r="D134" s="107">
        <f t="shared" si="11"/>
        <v>500</v>
      </c>
      <c r="E134" s="166">
        <f t="shared" si="12"/>
        <v>0.25</v>
      </c>
      <c r="F134" s="107">
        <f t="shared" si="13"/>
        <v>750</v>
      </c>
    </row>
    <row r="135" spans="1:6" ht="13.5">
      <c r="A135" s="106" t="s">
        <v>59</v>
      </c>
      <c r="B135" s="163" t="s">
        <v>346</v>
      </c>
      <c r="C135" s="180">
        <v>7</v>
      </c>
      <c r="D135" s="107">
        <f t="shared" si="11"/>
        <v>3500</v>
      </c>
      <c r="E135" s="166">
        <f t="shared" si="12"/>
        <v>1.75</v>
      </c>
      <c r="F135" s="107">
        <f t="shared" si="13"/>
        <v>5250</v>
      </c>
    </row>
    <row r="136" spans="1:6" ht="13.5">
      <c r="A136" s="106" t="s">
        <v>59</v>
      </c>
      <c r="B136" s="163" t="s">
        <v>347</v>
      </c>
      <c r="C136" s="180">
        <v>25</v>
      </c>
      <c r="D136" s="107">
        <f t="shared" si="11"/>
        <v>12500</v>
      </c>
      <c r="E136" s="166">
        <f t="shared" si="12"/>
        <v>6.25</v>
      </c>
      <c r="F136" s="107">
        <f t="shared" si="13"/>
        <v>18750</v>
      </c>
    </row>
    <row r="137" spans="1:6" ht="13.5">
      <c r="A137" s="106" t="s">
        <v>59</v>
      </c>
      <c r="B137" s="163" t="s">
        <v>348</v>
      </c>
      <c r="C137" s="180">
        <v>10</v>
      </c>
      <c r="D137" s="107">
        <f t="shared" si="11"/>
        <v>5000</v>
      </c>
      <c r="E137" s="166">
        <f t="shared" si="12"/>
        <v>2.5</v>
      </c>
      <c r="F137" s="107">
        <f t="shared" si="13"/>
        <v>7500</v>
      </c>
    </row>
    <row r="138" spans="1:6" s="43" customFormat="1">
      <c r="A138" s="111" t="s">
        <v>33</v>
      </c>
      <c r="B138" s="310"/>
      <c r="C138" s="302">
        <f>SUM(C101:C137)</f>
        <v>206</v>
      </c>
      <c r="D138" s="115">
        <f t="shared" ref="D138:F138" si="14">SUM(D101:D137)</f>
        <v>103000</v>
      </c>
      <c r="E138" s="302">
        <f t="shared" si="14"/>
        <v>51.5</v>
      </c>
      <c r="F138" s="115">
        <f t="shared" si="14"/>
        <v>154500</v>
      </c>
    </row>
    <row r="139" spans="1:6">
      <c r="A139" s="111" t="s">
        <v>201</v>
      </c>
      <c r="B139" s="111"/>
      <c r="C139" s="166"/>
      <c r="D139" s="112"/>
      <c r="E139" s="166"/>
      <c r="F139" s="112"/>
    </row>
    <row r="140" spans="1:6" ht="13.5">
      <c r="A140" s="106" t="s">
        <v>58</v>
      </c>
      <c r="B140" s="164" t="s">
        <v>349</v>
      </c>
      <c r="C140" s="180">
        <v>27</v>
      </c>
      <c r="D140" s="107">
        <f t="shared" ref="D140:D153" si="15">+C140*$D$5</f>
        <v>13500</v>
      </c>
      <c r="E140" s="166">
        <f t="shared" ref="E140:E153" si="16">C140/4</f>
        <v>6.75</v>
      </c>
      <c r="F140" s="107">
        <f t="shared" ref="F140:F153" si="17">+E140*$F$5</f>
        <v>20250</v>
      </c>
    </row>
    <row r="141" spans="1:6" ht="13.5">
      <c r="A141" s="106" t="s">
        <v>58</v>
      </c>
      <c r="B141" s="164" t="s">
        <v>350</v>
      </c>
      <c r="C141" s="180">
        <v>14</v>
      </c>
      <c r="D141" s="107">
        <f t="shared" si="15"/>
        <v>7000</v>
      </c>
      <c r="E141" s="166">
        <f t="shared" si="16"/>
        <v>3.5</v>
      </c>
      <c r="F141" s="107">
        <f t="shared" si="17"/>
        <v>10500</v>
      </c>
    </row>
    <row r="142" spans="1:6" ht="13.5">
      <c r="A142" s="106" t="s">
        <v>58</v>
      </c>
      <c r="B142" s="164" t="s">
        <v>351</v>
      </c>
      <c r="C142" s="180">
        <v>7</v>
      </c>
      <c r="D142" s="107">
        <f t="shared" si="15"/>
        <v>3500</v>
      </c>
      <c r="E142" s="166">
        <f t="shared" si="16"/>
        <v>1.75</v>
      </c>
      <c r="F142" s="107">
        <f t="shared" si="17"/>
        <v>5250</v>
      </c>
    </row>
    <row r="143" spans="1:6" ht="13.5">
      <c r="A143" s="106" t="s">
        <v>58</v>
      </c>
      <c r="B143" s="164" t="s">
        <v>352</v>
      </c>
      <c r="C143" s="180">
        <v>37</v>
      </c>
      <c r="D143" s="107">
        <f t="shared" si="15"/>
        <v>18500</v>
      </c>
      <c r="E143" s="166">
        <f t="shared" si="16"/>
        <v>9.25</v>
      </c>
      <c r="F143" s="107">
        <f t="shared" si="17"/>
        <v>27750</v>
      </c>
    </row>
    <row r="144" spans="1:6" ht="13.5">
      <c r="A144" s="106" t="s">
        <v>58</v>
      </c>
      <c r="B144" s="164" t="s">
        <v>353</v>
      </c>
      <c r="C144" s="180">
        <v>11</v>
      </c>
      <c r="D144" s="107">
        <f t="shared" si="15"/>
        <v>5500</v>
      </c>
      <c r="E144" s="166">
        <f t="shared" si="16"/>
        <v>2.75</v>
      </c>
      <c r="F144" s="107">
        <f t="shared" si="17"/>
        <v>8250</v>
      </c>
    </row>
    <row r="145" spans="1:6" ht="13.5">
      <c r="A145" s="106" t="s">
        <v>58</v>
      </c>
      <c r="B145" s="164" t="s">
        <v>354</v>
      </c>
      <c r="C145" s="180">
        <v>2</v>
      </c>
      <c r="D145" s="107">
        <f t="shared" si="15"/>
        <v>1000</v>
      </c>
      <c r="E145" s="166">
        <f t="shared" si="16"/>
        <v>0.5</v>
      </c>
      <c r="F145" s="107">
        <f t="shared" si="17"/>
        <v>1500</v>
      </c>
    </row>
    <row r="146" spans="1:6" ht="13.5">
      <c r="A146" s="106" t="s">
        <v>58</v>
      </c>
      <c r="B146" s="164" t="s">
        <v>355</v>
      </c>
      <c r="C146" s="180">
        <v>5</v>
      </c>
      <c r="D146" s="107">
        <f t="shared" si="15"/>
        <v>2500</v>
      </c>
      <c r="E146" s="166">
        <f t="shared" si="16"/>
        <v>1.25</v>
      </c>
      <c r="F146" s="107">
        <f t="shared" si="17"/>
        <v>3750</v>
      </c>
    </row>
    <row r="147" spans="1:6" ht="13.5">
      <c r="A147" s="106" t="s">
        <v>58</v>
      </c>
      <c r="B147" s="164" t="s">
        <v>356</v>
      </c>
      <c r="C147" s="180">
        <v>4</v>
      </c>
      <c r="D147" s="107">
        <f t="shared" si="15"/>
        <v>2000</v>
      </c>
      <c r="E147" s="166">
        <f t="shared" si="16"/>
        <v>1</v>
      </c>
      <c r="F147" s="107">
        <f t="shared" si="17"/>
        <v>3000</v>
      </c>
    </row>
    <row r="148" spans="1:6" ht="13.5">
      <c r="A148" s="106" t="s">
        <v>58</v>
      </c>
      <c r="B148" s="164" t="s">
        <v>357</v>
      </c>
      <c r="C148" s="180">
        <v>16</v>
      </c>
      <c r="D148" s="107">
        <f t="shared" si="15"/>
        <v>8000</v>
      </c>
      <c r="E148" s="166">
        <f t="shared" si="16"/>
        <v>4</v>
      </c>
      <c r="F148" s="107">
        <f t="shared" si="17"/>
        <v>12000</v>
      </c>
    </row>
    <row r="149" spans="1:6" ht="13.5">
      <c r="A149" s="106" t="s">
        <v>58</v>
      </c>
      <c r="B149" s="164" t="s">
        <v>358</v>
      </c>
      <c r="C149" s="180">
        <v>6</v>
      </c>
      <c r="D149" s="107">
        <f t="shared" si="15"/>
        <v>3000</v>
      </c>
      <c r="E149" s="166">
        <f t="shared" si="16"/>
        <v>1.5</v>
      </c>
      <c r="F149" s="107">
        <f t="shared" si="17"/>
        <v>4500</v>
      </c>
    </row>
    <row r="150" spans="1:6" ht="13.5">
      <c r="A150" s="106" t="s">
        <v>58</v>
      </c>
      <c r="B150" s="164" t="s">
        <v>359</v>
      </c>
      <c r="C150" s="180">
        <v>1</v>
      </c>
      <c r="D150" s="107">
        <f t="shared" si="15"/>
        <v>500</v>
      </c>
      <c r="E150" s="166">
        <f t="shared" si="16"/>
        <v>0.25</v>
      </c>
      <c r="F150" s="107">
        <f t="shared" si="17"/>
        <v>750</v>
      </c>
    </row>
    <row r="151" spans="1:6" ht="13.5">
      <c r="A151" s="106" t="s">
        <v>58</v>
      </c>
      <c r="B151" s="164" t="s">
        <v>360</v>
      </c>
      <c r="C151" s="180">
        <v>8</v>
      </c>
      <c r="D151" s="107">
        <f t="shared" si="15"/>
        <v>4000</v>
      </c>
      <c r="E151" s="166">
        <f t="shared" si="16"/>
        <v>2</v>
      </c>
      <c r="F151" s="107">
        <f t="shared" si="17"/>
        <v>6000</v>
      </c>
    </row>
    <row r="152" spans="1:6" ht="13.5">
      <c r="A152" s="106" t="s">
        <v>58</v>
      </c>
      <c r="B152" s="164" t="s">
        <v>361</v>
      </c>
      <c r="C152" s="180">
        <v>5</v>
      </c>
      <c r="D152" s="107">
        <f t="shared" si="15"/>
        <v>2500</v>
      </c>
      <c r="E152" s="166">
        <f t="shared" si="16"/>
        <v>1.25</v>
      </c>
      <c r="F152" s="107">
        <f t="shared" si="17"/>
        <v>3750</v>
      </c>
    </row>
    <row r="153" spans="1:6" ht="13.5">
      <c r="A153" s="106" t="s">
        <v>58</v>
      </c>
      <c r="B153" s="164" t="s">
        <v>362</v>
      </c>
      <c r="C153" s="180">
        <v>2</v>
      </c>
      <c r="D153" s="107">
        <f t="shared" si="15"/>
        <v>1000</v>
      </c>
      <c r="E153" s="166">
        <f t="shared" si="16"/>
        <v>0.5</v>
      </c>
      <c r="F153" s="107">
        <f t="shared" si="17"/>
        <v>1500</v>
      </c>
    </row>
    <row r="154" spans="1:6" s="43" customFormat="1">
      <c r="A154" s="111" t="s">
        <v>34</v>
      </c>
      <c r="B154" s="310"/>
      <c r="C154" s="302">
        <f>SUM(C140:C153)</f>
        <v>145</v>
      </c>
      <c r="D154" s="115">
        <f>SUM(D140:D153)</f>
        <v>72500</v>
      </c>
      <c r="E154" s="302">
        <f>SUM(E140:E153)</f>
        <v>36.25</v>
      </c>
      <c r="F154" s="115">
        <f>SUM(F140:F153)</f>
        <v>108750</v>
      </c>
    </row>
    <row r="155" spans="1:6">
      <c r="A155" s="111" t="s">
        <v>202</v>
      </c>
      <c r="B155" s="111"/>
      <c r="C155" s="166"/>
      <c r="D155" s="112"/>
      <c r="E155" s="166"/>
      <c r="F155" s="112"/>
    </row>
    <row r="156" spans="1:6" ht="13.5">
      <c r="A156" s="106" t="s">
        <v>57</v>
      </c>
      <c r="B156" s="165" t="s">
        <v>363</v>
      </c>
      <c r="C156" s="180">
        <v>98</v>
      </c>
      <c r="D156" s="107">
        <f t="shared" ref="D156:D164" si="18">+C156*$D$5</f>
        <v>49000</v>
      </c>
      <c r="E156" s="166">
        <f t="shared" ref="E156:E163" si="19">C156/4</f>
        <v>24.5</v>
      </c>
      <c r="F156" s="107">
        <f t="shared" ref="F156:F163" si="20">+E156*$F$5</f>
        <v>73500</v>
      </c>
    </row>
    <row r="157" spans="1:6" ht="13.5">
      <c r="A157" s="106" t="s">
        <v>57</v>
      </c>
      <c r="B157" s="165" t="s">
        <v>364</v>
      </c>
      <c r="C157" s="180">
        <v>22</v>
      </c>
      <c r="D157" s="107">
        <f t="shared" si="18"/>
        <v>11000</v>
      </c>
      <c r="E157" s="166">
        <f t="shared" si="19"/>
        <v>5.5</v>
      </c>
      <c r="F157" s="107">
        <f t="shared" si="20"/>
        <v>16500</v>
      </c>
    </row>
    <row r="158" spans="1:6" ht="13.5">
      <c r="A158" s="106" t="s">
        <v>57</v>
      </c>
      <c r="B158" s="165" t="s">
        <v>365</v>
      </c>
      <c r="C158" s="180">
        <v>14</v>
      </c>
      <c r="D158" s="107">
        <f t="shared" si="18"/>
        <v>7000</v>
      </c>
      <c r="E158" s="166">
        <f t="shared" si="19"/>
        <v>3.5</v>
      </c>
      <c r="F158" s="107">
        <f t="shared" si="20"/>
        <v>10500</v>
      </c>
    </row>
    <row r="159" spans="1:6" ht="13.5">
      <c r="A159" s="106" t="s">
        <v>57</v>
      </c>
      <c r="B159" s="165" t="s">
        <v>366</v>
      </c>
      <c r="C159" s="180">
        <v>2</v>
      </c>
      <c r="D159" s="107">
        <f t="shared" si="18"/>
        <v>1000</v>
      </c>
      <c r="E159" s="166">
        <f t="shared" si="19"/>
        <v>0.5</v>
      </c>
      <c r="F159" s="107">
        <f t="shared" si="20"/>
        <v>1500</v>
      </c>
    </row>
    <row r="160" spans="1:6" ht="13.5">
      <c r="A160" s="106" t="s">
        <v>57</v>
      </c>
      <c r="B160" s="165" t="s">
        <v>367</v>
      </c>
      <c r="C160" s="180">
        <v>15</v>
      </c>
      <c r="D160" s="107">
        <f t="shared" si="18"/>
        <v>7500</v>
      </c>
      <c r="E160" s="166">
        <f t="shared" si="19"/>
        <v>3.75</v>
      </c>
      <c r="F160" s="107">
        <f t="shared" si="20"/>
        <v>11250</v>
      </c>
    </row>
    <row r="161" spans="1:6" ht="13.5">
      <c r="A161" s="106" t="s">
        <v>57</v>
      </c>
      <c r="B161" s="165" t="s">
        <v>368</v>
      </c>
      <c r="C161" s="180">
        <v>3</v>
      </c>
      <c r="D161" s="107">
        <f t="shared" si="18"/>
        <v>1500</v>
      </c>
      <c r="E161" s="166">
        <f t="shared" si="19"/>
        <v>0.75</v>
      </c>
      <c r="F161" s="107">
        <f t="shared" si="20"/>
        <v>2250</v>
      </c>
    </row>
    <row r="162" spans="1:6" ht="13.5">
      <c r="A162" s="106" t="s">
        <v>57</v>
      </c>
      <c r="B162" s="165" t="s">
        <v>369</v>
      </c>
      <c r="C162" s="180">
        <v>6</v>
      </c>
      <c r="D162" s="107">
        <f t="shared" si="18"/>
        <v>3000</v>
      </c>
      <c r="E162" s="166">
        <f t="shared" si="19"/>
        <v>1.5</v>
      </c>
      <c r="F162" s="107">
        <f t="shared" si="20"/>
        <v>4500</v>
      </c>
    </row>
    <row r="163" spans="1:6" ht="13.5">
      <c r="A163" s="106" t="s">
        <v>57</v>
      </c>
      <c r="B163" s="165" t="s">
        <v>370</v>
      </c>
      <c r="C163" s="180">
        <v>78</v>
      </c>
      <c r="D163" s="107">
        <f t="shared" si="18"/>
        <v>39000</v>
      </c>
      <c r="E163" s="166">
        <f t="shared" si="19"/>
        <v>19.5</v>
      </c>
      <c r="F163" s="107">
        <f t="shared" si="20"/>
        <v>58500</v>
      </c>
    </row>
    <row r="164" spans="1:6">
      <c r="A164" s="108" t="s">
        <v>35</v>
      </c>
      <c r="B164" s="108"/>
      <c r="C164" s="302">
        <f>SUM(C156:C163)</f>
        <v>238</v>
      </c>
      <c r="D164" s="110">
        <f t="shared" si="18"/>
        <v>119000</v>
      </c>
      <c r="E164" s="302">
        <f>SUM(E150:E163)</f>
        <v>99.75</v>
      </c>
      <c r="F164" s="114">
        <f>SUM(F156:F163)</f>
        <v>178500</v>
      </c>
    </row>
    <row r="165" spans="1:6">
      <c r="A165" s="111" t="s">
        <v>203</v>
      </c>
      <c r="B165" s="111"/>
      <c r="C165" s="166"/>
      <c r="D165" s="112"/>
      <c r="E165" s="166"/>
      <c r="F165" s="112"/>
    </row>
    <row r="166" spans="1:6" ht="13.5">
      <c r="A166" s="106" t="s">
        <v>56</v>
      </c>
      <c r="B166" s="170" t="s">
        <v>371</v>
      </c>
      <c r="C166" s="180">
        <v>51</v>
      </c>
      <c r="D166" s="107">
        <f t="shared" ref="D166:D197" si="21">+C166*$D$5</f>
        <v>25500</v>
      </c>
      <c r="E166" s="166">
        <f>C166/4</f>
        <v>12.75</v>
      </c>
      <c r="F166" s="107">
        <f t="shared" ref="F166:F197" si="22">+E166*$F$5</f>
        <v>38250</v>
      </c>
    </row>
    <row r="167" spans="1:6" ht="13.5">
      <c r="A167" s="106" t="s">
        <v>56</v>
      </c>
      <c r="B167" s="170" t="s">
        <v>372</v>
      </c>
      <c r="C167" s="180">
        <v>4</v>
      </c>
      <c r="D167" s="107">
        <f t="shared" si="21"/>
        <v>2000</v>
      </c>
      <c r="E167" s="166">
        <f t="shared" ref="E167:E197" si="23">C167/4</f>
        <v>1</v>
      </c>
      <c r="F167" s="107">
        <f t="shared" si="22"/>
        <v>3000</v>
      </c>
    </row>
    <row r="168" spans="1:6" ht="13.5">
      <c r="A168" s="106" t="s">
        <v>56</v>
      </c>
      <c r="B168" s="170" t="s">
        <v>373</v>
      </c>
      <c r="C168" s="180">
        <v>5</v>
      </c>
      <c r="D168" s="107">
        <f t="shared" si="21"/>
        <v>2500</v>
      </c>
      <c r="E168" s="166">
        <f t="shared" si="23"/>
        <v>1.25</v>
      </c>
      <c r="F168" s="107">
        <f t="shared" si="22"/>
        <v>3750</v>
      </c>
    </row>
    <row r="169" spans="1:6" ht="13.5">
      <c r="A169" s="106" t="s">
        <v>56</v>
      </c>
      <c r="B169" s="170" t="s">
        <v>374</v>
      </c>
      <c r="C169" s="180">
        <v>6</v>
      </c>
      <c r="D169" s="107">
        <f t="shared" si="21"/>
        <v>3000</v>
      </c>
      <c r="E169" s="166">
        <f t="shared" si="23"/>
        <v>1.5</v>
      </c>
      <c r="F169" s="107">
        <f t="shared" si="22"/>
        <v>4500</v>
      </c>
    </row>
    <row r="170" spans="1:6" ht="13.5">
      <c r="A170" s="106" t="s">
        <v>56</v>
      </c>
      <c r="B170" s="170" t="s">
        <v>375</v>
      </c>
      <c r="C170" s="180">
        <v>3</v>
      </c>
      <c r="D170" s="107">
        <f t="shared" si="21"/>
        <v>1500</v>
      </c>
      <c r="E170" s="166">
        <f t="shared" si="23"/>
        <v>0.75</v>
      </c>
      <c r="F170" s="107">
        <f t="shared" si="22"/>
        <v>2250</v>
      </c>
    </row>
    <row r="171" spans="1:6" ht="13.5">
      <c r="A171" s="106" t="s">
        <v>56</v>
      </c>
      <c r="B171" s="170" t="s">
        <v>376</v>
      </c>
      <c r="C171" s="180">
        <v>3</v>
      </c>
      <c r="D171" s="107">
        <f t="shared" si="21"/>
        <v>1500</v>
      </c>
      <c r="E171" s="166">
        <f t="shared" si="23"/>
        <v>0.75</v>
      </c>
      <c r="F171" s="107">
        <f t="shared" si="22"/>
        <v>2250</v>
      </c>
    </row>
    <row r="172" spans="1:6" ht="13.5">
      <c r="A172" s="106" t="s">
        <v>56</v>
      </c>
      <c r="B172" s="170" t="s">
        <v>377</v>
      </c>
      <c r="C172" s="180">
        <v>3</v>
      </c>
      <c r="D172" s="107">
        <f t="shared" si="21"/>
        <v>1500</v>
      </c>
      <c r="E172" s="166">
        <f t="shared" si="23"/>
        <v>0.75</v>
      </c>
      <c r="F172" s="107">
        <f t="shared" si="22"/>
        <v>2250</v>
      </c>
    </row>
    <row r="173" spans="1:6" ht="13.5">
      <c r="A173" s="106" t="s">
        <v>56</v>
      </c>
      <c r="B173" s="170" t="s">
        <v>378</v>
      </c>
      <c r="C173" s="180">
        <v>6</v>
      </c>
      <c r="D173" s="107">
        <f t="shared" si="21"/>
        <v>3000</v>
      </c>
      <c r="E173" s="166">
        <f t="shared" si="23"/>
        <v>1.5</v>
      </c>
      <c r="F173" s="107">
        <f t="shared" si="22"/>
        <v>4500</v>
      </c>
    </row>
    <row r="174" spans="1:6" ht="13.5">
      <c r="A174" s="106" t="s">
        <v>56</v>
      </c>
      <c r="B174" s="170" t="s">
        <v>379</v>
      </c>
      <c r="C174" s="180">
        <v>3</v>
      </c>
      <c r="D174" s="107">
        <f t="shared" si="21"/>
        <v>1500</v>
      </c>
      <c r="E174" s="166">
        <f t="shared" si="23"/>
        <v>0.75</v>
      </c>
      <c r="F174" s="107">
        <f t="shared" si="22"/>
        <v>2250</v>
      </c>
    </row>
    <row r="175" spans="1:6" ht="13.5">
      <c r="A175" s="106" t="s">
        <v>56</v>
      </c>
      <c r="B175" s="170" t="s">
        <v>380</v>
      </c>
      <c r="C175" s="180">
        <v>5</v>
      </c>
      <c r="D175" s="107">
        <f t="shared" si="21"/>
        <v>2500</v>
      </c>
      <c r="E175" s="166">
        <f t="shared" si="23"/>
        <v>1.25</v>
      </c>
      <c r="F175" s="107">
        <f t="shared" si="22"/>
        <v>3750</v>
      </c>
    </row>
    <row r="176" spans="1:6" ht="13.5">
      <c r="A176" s="106" t="s">
        <v>56</v>
      </c>
      <c r="B176" s="170" t="s">
        <v>381</v>
      </c>
      <c r="C176" s="180">
        <v>1</v>
      </c>
      <c r="D176" s="107">
        <f t="shared" si="21"/>
        <v>500</v>
      </c>
      <c r="E176" s="166">
        <f t="shared" si="23"/>
        <v>0.25</v>
      </c>
      <c r="F176" s="107">
        <f t="shared" si="22"/>
        <v>750</v>
      </c>
    </row>
    <row r="177" spans="1:6" ht="13.5">
      <c r="A177" s="106" t="s">
        <v>56</v>
      </c>
      <c r="B177" s="170" t="s">
        <v>382</v>
      </c>
      <c r="C177" s="180">
        <v>4</v>
      </c>
      <c r="D177" s="107">
        <f t="shared" ref="D177:D197" si="24">+C177*$D$5</f>
        <v>2000</v>
      </c>
      <c r="E177" s="166">
        <f t="shared" si="23"/>
        <v>1</v>
      </c>
      <c r="F177" s="107">
        <f t="shared" si="22"/>
        <v>3000</v>
      </c>
    </row>
    <row r="178" spans="1:6" ht="13.5">
      <c r="A178" s="106" t="s">
        <v>56</v>
      </c>
      <c r="B178" s="170" t="s">
        <v>383</v>
      </c>
      <c r="C178" s="180">
        <v>6</v>
      </c>
      <c r="D178" s="107">
        <f t="shared" si="21"/>
        <v>3000</v>
      </c>
      <c r="E178" s="166">
        <f t="shared" si="23"/>
        <v>1.5</v>
      </c>
      <c r="F178" s="107">
        <f t="shared" si="22"/>
        <v>4500</v>
      </c>
    </row>
    <row r="179" spans="1:6" ht="13.5">
      <c r="A179" s="106" t="s">
        <v>56</v>
      </c>
      <c r="B179" s="170" t="s">
        <v>384</v>
      </c>
      <c r="C179" s="180">
        <v>2</v>
      </c>
      <c r="D179" s="107">
        <f t="shared" si="21"/>
        <v>1000</v>
      </c>
      <c r="E179" s="166">
        <f t="shared" si="23"/>
        <v>0.5</v>
      </c>
      <c r="F179" s="107">
        <f t="shared" si="22"/>
        <v>1500</v>
      </c>
    </row>
    <row r="180" spans="1:6" ht="13.5">
      <c r="A180" s="106" t="s">
        <v>56</v>
      </c>
      <c r="B180" s="170" t="s">
        <v>385</v>
      </c>
      <c r="C180" s="180">
        <v>5</v>
      </c>
      <c r="D180" s="107">
        <f t="shared" si="21"/>
        <v>2500</v>
      </c>
      <c r="E180" s="166">
        <f t="shared" si="23"/>
        <v>1.25</v>
      </c>
      <c r="F180" s="107">
        <f t="shared" si="22"/>
        <v>3750</v>
      </c>
    </row>
    <row r="181" spans="1:6" ht="13.5">
      <c r="A181" s="106" t="s">
        <v>56</v>
      </c>
      <c r="B181" s="170" t="s">
        <v>386</v>
      </c>
      <c r="C181" s="180">
        <v>3</v>
      </c>
      <c r="D181" s="107">
        <f t="shared" si="21"/>
        <v>1500</v>
      </c>
      <c r="E181" s="166">
        <f t="shared" si="23"/>
        <v>0.75</v>
      </c>
      <c r="F181" s="107">
        <f t="shared" si="22"/>
        <v>2250</v>
      </c>
    </row>
    <row r="182" spans="1:6" ht="13.5">
      <c r="A182" s="106" t="s">
        <v>56</v>
      </c>
      <c r="B182" s="170" t="s">
        <v>387</v>
      </c>
      <c r="C182" s="180">
        <v>4</v>
      </c>
      <c r="D182" s="107">
        <f t="shared" si="21"/>
        <v>2000</v>
      </c>
      <c r="E182" s="166">
        <f t="shared" si="23"/>
        <v>1</v>
      </c>
      <c r="F182" s="107">
        <f t="shared" si="22"/>
        <v>3000</v>
      </c>
    </row>
    <row r="183" spans="1:6" ht="13.5">
      <c r="A183" s="106" t="s">
        <v>56</v>
      </c>
      <c r="B183" s="170" t="s">
        <v>388</v>
      </c>
      <c r="C183" s="180">
        <v>2</v>
      </c>
      <c r="D183" s="107">
        <f t="shared" si="21"/>
        <v>1000</v>
      </c>
      <c r="E183" s="166">
        <f t="shared" si="23"/>
        <v>0.5</v>
      </c>
      <c r="F183" s="107">
        <f t="shared" si="22"/>
        <v>1500</v>
      </c>
    </row>
    <row r="184" spans="1:6" ht="13.5">
      <c r="A184" s="106" t="s">
        <v>56</v>
      </c>
      <c r="B184" s="170" t="s">
        <v>389</v>
      </c>
      <c r="C184" s="180">
        <v>5</v>
      </c>
      <c r="D184" s="107">
        <f t="shared" si="21"/>
        <v>2500</v>
      </c>
      <c r="E184" s="166">
        <f t="shared" si="23"/>
        <v>1.25</v>
      </c>
      <c r="F184" s="107">
        <f t="shared" si="22"/>
        <v>3750</v>
      </c>
    </row>
    <row r="185" spans="1:6" ht="13.5">
      <c r="A185" s="106" t="s">
        <v>56</v>
      </c>
      <c r="B185" s="170" t="s">
        <v>390</v>
      </c>
      <c r="C185" s="180">
        <v>2</v>
      </c>
      <c r="D185" s="107">
        <f t="shared" si="21"/>
        <v>1000</v>
      </c>
      <c r="E185" s="166">
        <f t="shared" si="23"/>
        <v>0.5</v>
      </c>
      <c r="F185" s="107">
        <f t="shared" si="22"/>
        <v>1500</v>
      </c>
    </row>
    <row r="186" spans="1:6" ht="13.5">
      <c r="A186" s="106" t="s">
        <v>56</v>
      </c>
      <c r="B186" s="170" t="s">
        <v>391</v>
      </c>
      <c r="C186" s="180">
        <v>3</v>
      </c>
      <c r="D186" s="107">
        <f t="shared" si="21"/>
        <v>1500</v>
      </c>
      <c r="E186" s="166">
        <f t="shared" si="23"/>
        <v>0.75</v>
      </c>
      <c r="F186" s="107">
        <f t="shared" si="22"/>
        <v>2250</v>
      </c>
    </row>
    <row r="187" spans="1:6" ht="13.5">
      <c r="A187" s="106" t="s">
        <v>56</v>
      </c>
      <c r="B187" s="170" t="s">
        <v>392</v>
      </c>
      <c r="C187" s="180">
        <v>5</v>
      </c>
      <c r="D187" s="107">
        <f t="shared" si="21"/>
        <v>2500</v>
      </c>
      <c r="E187" s="166">
        <f t="shared" si="23"/>
        <v>1.25</v>
      </c>
      <c r="F187" s="107">
        <f t="shared" si="22"/>
        <v>3750</v>
      </c>
    </row>
    <row r="188" spans="1:6" ht="13.5">
      <c r="A188" s="106" t="s">
        <v>56</v>
      </c>
      <c r="B188" s="170" t="s">
        <v>393</v>
      </c>
      <c r="C188" s="180">
        <v>4</v>
      </c>
      <c r="D188" s="107">
        <f t="shared" si="21"/>
        <v>2000</v>
      </c>
      <c r="E188" s="166">
        <f t="shared" si="23"/>
        <v>1</v>
      </c>
      <c r="F188" s="107">
        <f t="shared" si="22"/>
        <v>3000</v>
      </c>
    </row>
    <row r="189" spans="1:6" ht="13.5">
      <c r="A189" s="106" t="s">
        <v>56</v>
      </c>
      <c r="B189" s="170" t="s">
        <v>394</v>
      </c>
      <c r="C189" s="180">
        <v>2</v>
      </c>
      <c r="D189" s="107">
        <f t="shared" si="21"/>
        <v>1000</v>
      </c>
      <c r="E189" s="166">
        <f t="shared" si="23"/>
        <v>0.5</v>
      </c>
      <c r="F189" s="107">
        <f t="shared" si="22"/>
        <v>1500</v>
      </c>
    </row>
    <row r="190" spans="1:6" ht="13.5">
      <c r="A190" s="106" t="s">
        <v>56</v>
      </c>
      <c r="B190" s="170" t="s">
        <v>395</v>
      </c>
      <c r="C190" s="180">
        <v>2</v>
      </c>
      <c r="D190" s="107">
        <f t="shared" si="21"/>
        <v>1000</v>
      </c>
      <c r="E190" s="166">
        <f t="shared" si="23"/>
        <v>0.5</v>
      </c>
      <c r="F190" s="107">
        <f t="shared" si="22"/>
        <v>1500</v>
      </c>
    </row>
    <row r="191" spans="1:6" ht="13.5">
      <c r="A191" s="106" t="s">
        <v>56</v>
      </c>
      <c r="B191" s="170" t="s">
        <v>396</v>
      </c>
      <c r="C191" s="180">
        <v>5</v>
      </c>
      <c r="D191" s="107">
        <f t="shared" si="21"/>
        <v>2500</v>
      </c>
      <c r="E191" s="166">
        <f t="shared" si="23"/>
        <v>1.25</v>
      </c>
      <c r="F191" s="107">
        <f t="shared" si="22"/>
        <v>3750</v>
      </c>
    </row>
    <row r="192" spans="1:6" ht="13.5">
      <c r="A192" s="106" t="s">
        <v>56</v>
      </c>
      <c r="B192" s="170" t="s">
        <v>397</v>
      </c>
      <c r="C192" s="180">
        <v>3</v>
      </c>
      <c r="D192" s="107">
        <f t="shared" si="21"/>
        <v>1500</v>
      </c>
      <c r="E192" s="166">
        <f t="shared" si="23"/>
        <v>0.75</v>
      </c>
      <c r="F192" s="107">
        <f t="shared" si="22"/>
        <v>2250</v>
      </c>
    </row>
    <row r="193" spans="1:6" ht="13.5">
      <c r="A193" s="106" t="s">
        <v>56</v>
      </c>
      <c r="B193" s="170" t="s">
        <v>398</v>
      </c>
      <c r="C193" s="180">
        <v>6</v>
      </c>
      <c r="D193" s="107">
        <f t="shared" si="21"/>
        <v>3000</v>
      </c>
      <c r="E193" s="166">
        <f t="shared" si="23"/>
        <v>1.5</v>
      </c>
      <c r="F193" s="107">
        <f t="shared" si="22"/>
        <v>4500</v>
      </c>
    </row>
    <row r="194" spans="1:6" ht="13.5">
      <c r="A194" s="106" t="s">
        <v>56</v>
      </c>
      <c r="B194" s="170" t="s">
        <v>399</v>
      </c>
      <c r="C194" s="180">
        <v>4</v>
      </c>
      <c r="D194" s="107">
        <f t="shared" si="21"/>
        <v>2000</v>
      </c>
      <c r="E194" s="166">
        <f t="shared" si="23"/>
        <v>1</v>
      </c>
      <c r="F194" s="107">
        <f t="shared" si="22"/>
        <v>3000</v>
      </c>
    </row>
    <row r="195" spans="1:6" ht="13.5">
      <c r="A195" s="106" t="s">
        <v>56</v>
      </c>
      <c r="B195" s="170" t="s">
        <v>400</v>
      </c>
      <c r="C195" s="180">
        <v>1</v>
      </c>
      <c r="D195" s="107">
        <f t="shared" si="21"/>
        <v>500</v>
      </c>
      <c r="E195" s="166">
        <f t="shared" si="23"/>
        <v>0.25</v>
      </c>
      <c r="F195" s="107">
        <f t="shared" si="22"/>
        <v>750</v>
      </c>
    </row>
    <row r="196" spans="1:6" ht="13.5">
      <c r="A196" s="106" t="s">
        <v>56</v>
      </c>
      <c r="B196" s="170" t="s">
        <v>401</v>
      </c>
      <c r="C196" s="180">
        <v>2</v>
      </c>
      <c r="D196" s="107">
        <f t="shared" si="21"/>
        <v>1000</v>
      </c>
      <c r="E196" s="166">
        <f t="shared" si="23"/>
        <v>0.5</v>
      </c>
      <c r="F196" s="107">
        <f t="shared" si="22"/>
        <v>1500</v>
      </c>
    </row>
    <row r="197" spans="1:6" ht="13.5">
      <c r="A197" s="106" t="s">
        <v>56</v>
      </c>
      <c r="B197" s="170" t="s">
        <v>402</v>
      </c>
      <c r="C197" s="180">
        <v>1</v>
      </c>
      <c r="D197" s="107">
        <f t="shared" si="21"/>
        <v>500</v>
      </c>
      <c r="E197" s="166">
        <f t="shared" si="23"/>
        <v>0.25</v>
      </c>
      <c r="F197" s="107">
        <f t="shared" si="22"/>
        <v>750</v>
      </c>
    </row>
    <row r="198" spans="1:6">
      <c r="A198" s="108" t="s">
        <v>36</v>
      </c>
      <c r="B198" s="108"/>
      <c r="C198" s="311">
        <f>SUM(C166:C197)</f>
        <v>161</v>
      </c>
      <c r="D198" s="114">
        <f>SUM(D166:D197)</f>
        <v>80500</v>
      </c>
      <c r="E198" s="311">
        <f>SUM(E166:E197)</f>
        <v>40.25</v>
      </c>
      <c r="F198" s="114">
        <f>SUM(F166:F197)</f>
        <v>120750</v>
      </c>
    </row>
    <row r="199" spans="1:6">
      <c r="A199" s="111" t="s">
        <v>204</v>
      </c>
      <c r="B199" s="111"/>
      <c r="C199" s="166"/>
      <c r="D199" s="112"/>
      <c r="E199" s="166"/>
      <c r="F199" s="112"/>
    </row>
    <row r="200" spans="1:6" ht="13.5">
      <c r="A200" s="106" t="s">
        <v>55</v>
      </c>
      <c r="B200" s="171" t="s">
        <v>403</v>
      </c>
      <c r="C200" s="180">
        <v>12</v>
      </c>
      <c r="D200" s="107">
        <f>+C200*$D$5</f>
        <v>6000</v>
      </c>
      <c r="E200" s="166">
        <f t="shared" ref="E200:E213" si="25">C200/4</f>
        <v>3</v>
      </c>
      <c r="F200" s="107">
        <f t="shared" ref="F200:F213" si="26">+E200*$F$5</f>
        <v>9000</v>
      </c>
    </row>
    <row r="201" spans="1:6" ht="13.5">
      <c r="A201" s="106" t="s">
        <v>55</v>
      </c>
      <c r="B201" s="171" t="s">
        <v>404</v>
      </c>
      <c r="C201" s="180">
        <v>6</v>
      </c>
      <c r="D201" s="107">
        <f t="shared" ref="D201:D213" si="27">+C201*$D$5</f>
        <v>3000</v>
      </c>
      <c r="E201" s="166">
        <f t="shared" si="25"/>
        <v>1.5</v>
      </c>
      <c r="F201" s="107">
        <f t="shared" si="26"/>
        <v>4500</v>
      </c>
    </row>
    <row r="202" spans="1:6" ht="13.5">
      <c r="A202" s="106" t="s">
        <v>55</v>
      </c>
      <c r="B202" s="171" t="s">
        <v>405</v>
      </c>
      <c r="C202" s="180">
        <v>27</v>
      </c>
      <c r="D202" s="107">
        <f t="shared" si="27"/>
        <v>13500</v>
      </c>
      <c r="E202" s="166">
        <f t="shared" si="25"/>
        <v>6.75</v>
      </c>
      <c r="F202" s="107">
        <f t="shared" si="26"/>
        <v>20250</v>
      </c>
    </row>
    <row r="203" spans="1:6" ht="13.5">
      <c r="A203" s="106" t="s">
        <v>55</v>
      </c>
      <c r="B203" s="171" t="s">
        <v>406</v>
      </c>
      <c r="C203" s="180">
        <v>3</v>
      </c>
      <c r="D203" s="107">
        <f t="shared" si="27"/>
        <v>1500</v>
      </c>
      <c r="E203" s="166">
        <f t="shared" si="25"/>
        <v>0.75</v>
      </c>
      <c r="F203" s="107">
        <f t="shared" si="26"/>
        <v>2250</v>
      </c>
    </row>
    <row r="204" spans="1:6" ht="13.5">
      <c r="A204" s="106" t="s">
        <v>55</v>
      </c>
      <c r="B204" s="171" t="s">
        <v>407</v>
      </c>
      <c r="C204" s="180">
        <v>4</v>
      </c>
      <c r="D204" s="107">
        <f t="shared" si="27"/>
        <v>2000</v>
      </c>
      <c r="E204" s="166">
        <f t="shared" si="25"/>
        <v>1</v>
      </c>
      <c r="F204" s="107">
        <f t="shared" si="26"/>
        <v>3000</v>
      </c>
    </row>
    <row r="205" spans="1:6" ht="13.5" customHeight="1">
      <c r="A205" s="106" t="s">
        <v>55</v>
      </c>
      <c r="B205" s="171" t="s">
        <v>408</v>
      </c>
      <c r="C205" s="180">
        <v>6</v>
      </c>
      <c r="D205" s="107">
        <f t="shared" si="27"/>
        <v>3000</v>
      </c>
      <c r="E205" s="166">
        <f t="shared" si="25"/>
        <v>1.5</v>
      </c>
      <c r="F205" s="107">
        <f t="shared" si="26"/>
        <v>4500</v>
      </c>
    </row>
    <row r="206" spans="1:6" ht="13.5">
      <c r="A206" s="106" t="s">
        <v>55</v>
      </c>
      <c r="B206" s="171" t="s">
        <v>409</v>
      </c>
      <c r="C206" s="180">
        <v>11</v>
      </c>
      <c r="D206" s="107">
        <f t="shared" si="27"/>
        <v>5500</v>
      </c>
      <c r="E206" s="166">
        <f t="shared" si="25"/>
        <v>2.75</v>
      </c>
      <c r="F206" s="107">
        <f t="shared" si="26"/>
        <v>8250</v>
      </c>
    </row>
    <row r="207" spans="1:6" ht="13.5">
      <c r="A207" s="106" t="s">
        <v>55</v>
      </c>
      <c r="B207" s="171" t="s">
        <v>410</v>
      </c>
      <c r="C207" s="180">
        <v>3</v>
      </c>
      <c r="D207" s="107">
        <f t="shared" si="27"/>
        <v>1500</v>
      </c>
      <c r="E207" s="166">
        <f t="shared" si="25"/>
        <v>0.75</v>
      </c>
      <c r="F207" s="107">
        <f t="shared" si="26"/>
        <v>2250</v>
      </c>
    </row>
    <row r="208" spans="1:6" ht="13.5">
      <c r="A208" s="106" t="s">
        <v>55</v>
      </c>
      <c r="B208" s="171" t="s">
        <v>411</v>
      </c>
      <c r="C208" s="180">
        <v>48</v>
      </c>
      <c r="D208" s="107">
        <f t="shared" si="27"/>
        <v>24000</v>
      </c>
      <c r="E208" s="166">
        <f t="shared" si="25"/>
        <v>12</v>
      </c>
      <c r="F208" s="107">
        <f t="shared" si="26"/>
        <v>36000</v>
      </c>
    </row>
    <row r="209" spans="1:6" ht="13.5">
      <c r="A209" s="106" t="s">
        <v>55</v>
      </c>
      <c r="B209" s="171" t="s">
        <v>412</v>
      </c>
      <c r="C209" s="180">
        <v>5</v>
      </c>
      <c r="D209" s="107">
        <f t="shared" si="27"/>
        <v>2500</v>
      </c>
      <c r="E209" s="166">
        <f t="shared" si="25"/>
        <v>1.25</v>
      </c>
      <c r="F209" s="107">
        <f t="shared" si="26"/>
        <v>3750</v>
      </c>
    </row>
    <row r="210" spans="1:6" ht="13.5">
      <c r="A210" s="106" t="s">
        <v>55</v>
      </c>
      <c r="B210" s="171" t="s">
        <v>413</v>
      </c>
      <c r="C210" s="180">
        <v>25</v>
      </c>
      <c r="D210" s="107">
        <f t="shared" si="27"/>
        <v>12500</v>
      </c>
      <c r="E210" s="166">
        <f t="shared" si="25"/>
        <v>6.25</v>
      </c>
      <c r="F210" s="107">
        <f t="shared" si="26"/>
        <v>18750</v>
      </c>
    </row>
    <row r="211" spans="1:6" ht="13.5">
      <c r="A211" s="106" t="s">
        <v>55</v>
      </c>
      <c r="B211" s="171" t="s">
        <v>414</v>
      </c>
      <c r="C211" s="180">
        <v>38</v>
      </c>
      <c r="D211" s="107">
        <f t="shared" si="27"/>
        <v>19000</v>
      </c>
      <c r="E211" s="166">
        <f t="shared" si="25"/>
        <v>9.5</v>
      </c>
      <c r="F211" s="107">
        <f t="shared" si="26"/>
        <v>28500</v>
      </c>
    </row>
    <row r="212" spans="1:6" ht="13.5">
      <c r="A212" s="106" t="s">
        <v>55</v>
      </c>
      <c r="B212" s="171" t="s">
        <v>415</v>
      </c>
      <c r="C212" s="180">
        <v>23</v>
      </c>
      <c r="D212" s="107">
        <f t="shared" si="27"/>
        <v>11500</v>
      </c>
      <c r="E212" s="166">
        <f t="shared" si="25"/>
        <v>5.75</v>
      </c>
      <c r="F212" s="107">
        <f t="shared" si="26"/>
        <v>17250</v>
      </c>
    </row>
    <row r="213" spans="1:6" ht="13.5">
      <c r="A213" s="106" t="s">
        <v>55</v>
      </c>
      <c r="B213" s="171" t="s">
        <v>416</v>
      </c>
      <c r="C213" s="180">
        <v>10</v>
      </c>
      <c r="D213" s="107">
        <f t="shared" si="27"/>
        <v>5000</v>
      </c>
      <c r="E213" s="166">
        <f t="shared" si="25"/>
        <v>2.5</v>
      </c>
      <c r="F213" s="107">
        <f t="shared" si="26"/>
        <v>7500</v>
      </c>
    </row>
    <row r="214" spans="1:6">
      <c r="A214" s="108" t="s">
        <v>37</v>
      </c>
      <c r="B214" s="108"/>
      <c r="C214" s="311">
        <f>SUM(C200:C213)</f>
        <v>221</v>
      </c>
      <c r="D214" s="114">
        <f>SUM(D200:D213)</f>
        <v>110500</v>
      </c>
      <c r="E214" s="311">
        <f>SUM(E200:E213)</f>
        <v>55.25</v>
      </c>
      <c r="F214" s="114">
        <f>SUM(F200:F213)</f>
        <v>165750</v>
      </c>
    </row>
    <row r="215" spans="1:6" ht="13.5">
      <c r="A215" s="111" t="s">
        <v>205</v>
      </c>
      <c r="B215" s="111"/>
      <c r="C215" s="180"/>
      <c r="D215" s="112"/>
      <c r="E215" s="166"/>
      <c r="F215" s="112"/>
    </row>
    <row r="216" spans="1:6" ht="13.5">
      <c r="A216" s="106" t="s">
        <v>54</v>
      </c>
      <c r="B216" s="172" t="s">
        <v>417</v>
      </c>
      <c r="C216" s="180">
        <v>6</v>
      </c>
      <c r="D216" s="107">
        <f t="shared" ref="D216:D285" si="28">+C216*$D$5</f>
        <v>3000</v>
      </c>
      <c r="E216" s="166">
        <f t="shared" ref="E216:E227" si="29">C216/4</f>
        <v>1.5</v>
      </c>
      <c r="F216" s="107">
        <f t="shared" ref="F216:F227" si="30">+E216*$F$5</f>
        <v>4500</v>
      </c>
    </row>
    <row r="217" spans="1:6" ht="13.5">
      <c r="A217" s="106" t="s">
        <v>54</v>
      </c>
      <c r="B217" s="172" t="s">
        <v>418</v>
      </c>
      <c r="C217" s="180">
        <v>5</v>
      </c>
      <c r="D217" s="107">
        <f t="shared" si="28"/>
        <v>2500</v>
      </c>
      <c r="E217" s="166">
        <f t="shared" si="29"/>
        <v>1.25</v>
      </c>
      <c r="F217" s="107">
        <f t="shared" si="30"/>
        <v>3750</v>
      </c>
    </row>
    <row r="218" spans="1:6" ht="13.5">
      <c r="A218" s="106" t="s">
        <v>54</v>
      </c>
      <c r="B218" s="172" t="s">
        <v>419</v>
      </c>
      <c r="C218" s="180">
        <v>5</v>
      </c>
      <c r="D218" s="107">
        <f t="shared" si="28"/>
        <v>2500</v>
      </c>
      <c r="E218" s="166">
        <f t="shared" si="29"/>
        <v>1.25</v>
      </c>
      <c r="F218" s="107">
        <f t="shared" si="30"/>
        <v>3750</v>
      </c>
    </row>
    <row r="219" spans="1:6" ht="13.5">
      <c r="A219" s="106" t="s">
        <v>54</v>
      </c>
      <c r="B219" s="172" t="s">
        <v>420</v>
      </c>
      <c r="C219" s="180">
        <v>5</v>
      </c>
      <c r="D219" s="107">
        <f t="shared" si="28"/>
        <v>2500</v>
      </c>
      <c r="E219" s="166">
        <f t="shared" si="29"/>
        <v>1.25</v>
      </c>
      <c r="F219" s="107">
        <f t="shared" si="30"/>
        <v>3750</v>
      </c>
    </row>
    <row r="220" spans="1:6" ht="13.5">
      <c r="A220" s="106" t="s">
        <v>54</v>
      </c>
      <c r="B220" s="172" t="s">
        <v>421</v>
      </c>
      <c r="C220" s="180">
        <v>2</v>
      </c>
      <c r="D220" s="107">
        <f t="shared" si="28"/>
        <v>1000</v>
      </c>
      <c r="E220" s="166">
        <f t="shared" si="29"/>
        <v>0.5</v>
      </c>
      <c r="F220" s="107">
        <f t="shared" si="30"/>
        <v>1500</v>
      </c>
    </row>
    <row r="221" spans="1:6" ht="13.5">
      <c r="A221" s="106" t="s">
        <v>54</v>
      </c>
      <c r="B221" s="172" t="s">
        <v>390</v>
      </c>
      <c r="C221" s="180">
        <v>43</v>
      </c>
      <c r="D221" s="107">
        <f t="shared" si="28"/>
        <v>21500</v>
      </c>
      <c r="E221" s="166">
        <f t="shared" si="29"/>
        <v>10.75</v>
      </c>
      <c r="F221" s="107">
        <f t="shared" si="30"/>
        <v>32250</v>
      </c>
    </row>
    <row r="222" spans="1:6" ht="13.5">
      <c r="A222" s="106" t="s">
        <v>54</v>
      </c>
      <c r="B222" s="172" t="s">
        <v>422</v>
      </c>
      <c r="C222" s="180">
        <v>55</v>
      </c>
      <c r="D222" s="107">
        <f t="shared" si="28"/>
        <v>27500</v>
      </c>
      <c r="E222" s="166">
        <f t="shared" si="29"/>
        <v>13.75</v>
      </c>
      <c r="F222" s="107">
        <f t="shared" si="30"/>
        <v>41250</v>
      </c>
    </row>
    <row r="223" spans="1:6" ht="13.5">
      <c r="A223" s="106" t="s">
        <v>54</v>
      </c>
      <c r="B223" s="172" t="s">
        <v>423</v>
      </c>
      <c r="C223" s="180">
        <v>22</v>
      </c>
      <c r="D223" s="107">
        <f t="shared" si="28"/>
        <v>11000</v>
      </c>
      <c r="E223" s="166">
        <f t="shared" si="29"/>
        <v>5.5</v>
      </c>
      <c r="F223" s="107">
        <f t="shared" si="30"/>
        <v>16500</v>
      </c>
    </row>
    <row r="224" spans="1:6" ht="13.5">
      <c r="A224" s="106" t="s">
        <v>54</v>
      </c>
      <c r="B224" s="172" t="s">
        <v>424</v>
      </c>
      <c r="C224" s="180">
        <v>3</v>
      </c>
      <c r="D224" s="107">
        <f t="shared" si="28"/>
        <v>1500</v>
      </c>
      <c r="E224" s="166">
        <f t="shared" si="29"/>
        <v>0.75</v>
      </c>
      <c r="F224" s="107">
        <f t="shared" si="30"/>
        <v>2250</v>
      </c>
    </row>
    <row r="225" spans="1:6" ht="13.5">
      <c r="A225" s="106" t="s">
        <v>54</v>
      </c>
      <c r="B225" s="172" t="s">
        <v>425</v>
      </c>
      <c r="C225" s="180">
        <v>4</v>
      </c>
      <c r="D225" s="107">
        <f t="shared" si="28"/>
        <v>2000</v>
      </c>
      <c r="E225" s="166">
        <f t="shared" si="29"/>
        <v>1</v>
      </c>
      <c r="F225" s="107">
        <f t="shared" si="30"/>
        <v>3000</v>
      </c>
    </row>
    <row r="226" spans="1:6" ht="13.5">
      <c r="A226" s="106" t="s">
        <v>54</v>
      </c>
      <c r="B226" s="172" t="s">
        <v>426</v>
      </c>
      <c r="C226" s="180">
        <v>19</v>
      </c>
      <c r="D226" s="107">
        <f t="shared" si="28"/>
        <v>9500</v>
      </c>
      <c r="E226" s="166">
        <f t="shared" si="29"/>
        <v>4.75</v>
      </c>
      <c r="F226" s="107">
        <f t="shared" si="30"/>
        <v>14250</v>
      </c>
    </row>
    <row r="227" spans="1:6" ht="13.5">
      <c r="A227" s="106" t="s">
        <v>54</v>
      </c>
      <c r="B227" s="172" t="s">
        <v>427</v>
      </c>
      <c r="C227" s="180">
        <v>5</v>
      </c>
      <c r="D227" s="107">
        <f t="shared" si="28"/>
        <v>2500</v>
      </c>
      <c r="E227" s="166">
        <f t="shared" si="29"/>
        <v>1.25</v>
      </c>
      <c r="F227" s="107">
        <f t="shared" si="30"/>
        <v>3750</v>
      </c>
    </row>
    <row r="228" spans="1:6">
      <c r="A228" s="108" t="s">
        <v>38</v>
      </c>
      <c r="B228" s="108"/>
      <c r="C228" s="311">
        <f>SUM(C216:C227)</f>
        <v>174</v>
      </c>
      <c r="D228" s="110">
        <f>SUM(D216:D227)</f>
        <v>87000</v>
      </c>
      <c r="E228" s="311">
        <f>SUM(E216:E227)</f>
        <v>43.5</v>
      </c>
      <c r="F228" s="114">
        <f>SUM( F216:F227)</f>
        <v>130500</v>
      </c>
    </row>
    <row r="229" spans="1:6">
      <c r="A229" s="111" t="s">
        <v>206</v>
      </c>
      <c r="B229" s="111"/>
      <c r="C229" s="166"/>
      <c r="D229" s="107"/>
      <c r="E229" s="166"/>
      <c r="F229" s="112"/>
    </row>
    <row r="230" spans="1:6" ht="13.5">
      <c r="A230" s="106" t="s">
        <v>53</v>
      </c>
      <c r="B230" s="233" t="s">
        <v>458</v>
      </c>
      <c r="C230" s="180">
        <v>6</v>
      </c>
      <c r="D230" s="107">
        <f t="shared" si="28"/>
        <v>3000</v>
      </c>
      <c r="E230" s="166">
        <f t="shared" ref="E230:E258" si="31">C230/4</f>
        <v>1.5</v>
      </c>
      <c r="F230" s="107">
        <f t="shared" ref="F230:F258" si="32">+E230*$F$5</f>
        <v>4500</v>
      </c>
    </row>
    <row r="231" spans="1:6" ht="13.5">
      <c r="A231" s="106" t="s">
        <v>53</v>
      </c>
      <c r="B231" s="233" t="s">
        <v>459</v>
      </c>
      <c r="C231" s="180">
        <v>6</v>
      </c>
      <c r="D231" s="107">
        <f t="shared" si="28"/>
        <v>3000</v>
      </c>
      <c r="E231" s="166">
        <f t="shared" si="31"/>
        <v>1.5</v>
      </c>
      <c r="F231" s="107">
        <f t="shared" si="32"/>
        <v>4500</v>
      </c>
    </row>
    <row r="232" spans="1:6" ht="13.5">
      <c r="A232" s="106" t="s">
        <v>53</v>
      </c>
      <c r="B232" s="233" t="s">
        <v>460</v>
      </c>
      <c r="C232" s="180">
        <v>31</v>
      </c>
      <c r="D232" s="107">
        <f t="shared" si="28"/>
        <v>15500</v>
      </c>
      <c r="E232" s="166">
        <f t="shared" si="31"/>
        <v>7.75</v>
      </c>
      <c r="F232" s="107">
        <f t="shared" si="32"/>
        <v>23250</v>
      </c>
    </row>
    <row r="233" spans="1:6" ht="13.5">
      <c r="A233" s="106" t="s">
        <v>53</v>
      </c>
      <c r="B233" s="233" t="s">
        <v>461</v>
      </c>
      <c r="C233" s="180">
        <v>2</v>
      </c>
      <c r="D233" s="107">
        <f t="shared" si="28"/>
        <v>1000</v>
      </c>
      <c r="E233" s="166">
        <f t="shared" si="31"/>
        <v>0.5</v>
      </c>
      <c r="F233" s="107">
        <f t="shared" si="32"/>
        <v>1500</v>
      </c>
    </row>
    <row r="234" spans="1:6" ht="13.5">
      <c r="A234" s="106" t="s">
        <v>53</v>
      </c>
      <c r="B234" s="233" t="s">
        <v>462</v>
      </c>
      <c r="C234" s="180">
        <v>4</v>
      </c>
      <c r="D234" s="107">
        <f t="shared" si="28"/>
        <v>2000</v>
      </c>
      <c r="E234" s="166">
        <f t="shared" si="31"/>
        <v>1</v>
      </c>
      <c r="F234" s="107">
        <f t="shared" si="32"/>
        <v>3000</v>
      </c>
    </row>
    <row r="235" spans="1:6" ht="13.5">
      <c r="A235" s="106" t="s">
        <v>53</v>
      </c>
      <c r="B235" s="233" t="s">
        <v>463</v>
      </c>
      <c r="C235" s="180">
        <v>1</v>
      </c>
      <c r="D235" s="107">
        <f t="shared" si="28"/>
        <v>500</v>
      </c>
      <c r="E235" s="166">
        <f t="shared" si="31"/>
        <v>0.25</v>
      </c>
      <c r="F235" s="107">
        <f t="shared" si="32"/>
        <v>750</v>
      </c>
    </row>
    <row r="236" spans="1:6" ht="13.5">
      <c r="A236" s="106" t="s">
        <v>53</v>
      </c>
      <c r="B236" s="233" t="s">
        <v>464</v>
      </c>
      <c r="C236" s="180">
        <v>3</v>
      </c>
      <c r="D236" s="107">
        <f t="shared" si="28"/>
        <v>1500</v>
      </c>
      <c r="E236" s="166">
        <f t="shared" si="31"/>
        <v>0.75</v>
      </c>
      <c r="F236" s="107">
        <f t="shared" si="32"/>
        <v>2250</v>
      </c>
    </row>
    <row r="237" spans="1:6" ht="13.5">
      <c r="A237" s="106" t="s">
        <v>53</v>
      </c>
      <c r="B237" s="233" t="s">
        <v>465</v>
      </c>
      <c r="C237" s="180">
        <v>2</v>
      </c>
      <c r="D237" s="107">
        <f t="shared" si="28"/>
        <v>1000</v>
      </c>
      <c r="E237" s="166">
        <f t="shared" si="31"/>
        <v>0.5</v>
      </c>
      <c r="F237" s="107">
        <f t="shared" si="32"/>
        <v>1500</v>
      </c>
    </row>
    <row r="238" spans="1:6" ht="13.5">
      <c r="A238" s="106" t="s">
        <v>53</v>
      </c>
      <c r="B238" s="233" t="s">
        <v>466</v>
      </c>
      <c r="C238" s="180">
        <v>1</v>
      </c>
      <c r="D238" s="107">
        <f t="shared" si="28"/>
        <v>500</v>
      </c>
      <c r="E238" s="166">
        <f t="shared" si="31"/>
        <v>0.25</v>
      </c>
      <c r="F238" s="107">
        <f t="shared" si="32"/>
        <v>750</v>
      </c>
    </row>
    <row r="239" spans="1:6" ht="13.5">
      <c r="A239" s="106" t="s">
        <v>53</v>
      </c>
      <c r="B239" s="233" t="s">
        <v>467</v>
      </c>
      <c r="C239" s="180">
        <v>2</v>
      </c>
      <c r="D239" s="107">
        <f t="shared" si="28"/>
        <v>1000</v>
      </c>
      <c r="E239" s="166">
        <f t="shared" si="31"/>
        <v>0.5</v>
      </c>
      <c r="F239" s="107">
        <f t="shared" si="32"/>
        <v>1500</v>
      </c>
    </row>
    <row r="240" spans="1:6" ht="13.5">
      <c r="A240" s="106" t="s">
        <v>53</v>
      </c>
      <c r="B240" s="233" t="s">
        <v>468</v>
      </c>
      <c r="C240" s="180">
        <v>4</v>
      </c>
      <c r="D240" s="107">
        <f t="shared" si="28"/>
        <v>2000</v>
      </c>
      <c r="E240" s="166">
        <f t="shared" si="31"/>
        <v>1</v>
      </c>
      <c r="F240" s="107">
        <f t="shared" si="32"/>
        <v>3000</v>
      </c>
    </row>
    <row r="241" spans="1:6" ht="13.5">
      <c r="A241" s="106" t="s">
        <v>53</v>
      </c>
      <c r="B241" s="233" t="s">
        <v>469</v>
      </c>
      <c r="C241" s="180">
        <v>5</v>
      </c>
      <c r="D241" s="107">
        <f t="shared" si="28"/>
        <v>2500</v>
      </c>
      <c r="E241" s="166">
        <f t="shared" si="31"/>
        <v>1.25</v>
      </c>
      <c r="F241" s="107">
        <f t="shared" si="32"/>
        <v>3750</v>
      </c>
    </row>
    <row r="242" spans="1:6" ht="13.5">
      <c r="A242" s="106" t="s">
        <v>53</v>
      </c>
      <c r="B242" s="233" t="s">
        <v>470</v>
      </c>
      <c r="C242" s="180">
        <v>1</v>
      </c>
      <c r="D242" s="107">
        <f t="shared" si="28"/>
        <v>500</v>
      </c>
      <c r="E242" s="166">
        <f t="shared" si="31"/>
        <v>0.25</v>
      </c>
      <c r="F242" s="107">
        <f t="shared" si="32"/>
        <v>750</v>
      </c>
    </row>
    <row r="243" spans="1:6" ht="13.5">
      <c r="A243" s="106" t="s">
        <v>53</v>
      </c>
      <c r="B243" s="233" t="s">
        <v>471</v>
      </c>
      <c r="C243" s="180">
        <v>2</v>
      </c>
      <c r="D243" s="107">
        <f t="shared" si="28"/>
        <v>1000</v>
      </c>
      <c r="E243" s="166">
        <f t="shared" si="31"/>
        <v>0.5</v>
      </c>
      <c r="F243" s="107">
        <f t="shared" si="32"/>
        <v>1500</v>
      </c>
    </row>
    <row r="244" spans="1:6" ht="13.5">
      <c r="A244" s="106" t="s">
        <v>53</v>
      </c>
      <c r="B244" s="233" t="s">
        <v>472</v>
      </c>
      <c r="C244" s="180">
        <v>1</v>
      </c>
      <c r="D244" s="107">
        <f t="shared" si="28"/>
        <v>500</v>
      </c>
      <c r="E244" s="166">
        <f t="shared" si="31"/>
        <v>0.25</v>
      </c>
      <c r="F244" s="107">
        <f t="shared" si="32"/>
        <v>750</v>
      </c>
    </row>
    <row r="245" spans="1:6" ht="13.5">
      <c r="A245" s="106" t="s">
        <v>53</v>
      </c>
      <c r="B245" s="233" t="s">
        <v>473</v>
      </c>
      <c r="C245" s="180">
        <v>4</v>
      </c>
      <c r="D245" s="107">
        <f t="shared" si="28"/>
        <v>2000</v>
      </c>
      <c r="E245" s="166">
        <f t="shared" si="31"/>
        <v>1</v>
      </c>
      <c r="F245" s="107">
        <f t="shared" si="32"/>
        <v>3000</v>
      </c>
    </row>
    <row r="246" spans="1:6" ht="13.5">
      <c r="A246" s="106" t="s">
        <v>53</v>
      </c>
      <c r="B246" s="233" t="s">
        <v>474</v>
      </c>
      <c r="C246" s="180">
        <v>3</v>
      </c>
      <c r="D246" s="107">
        <f t="shared" si="28"/>
        <v>1500</v>
      </c>
      <c r="E246" s="166">
        <f t="shared" si="31"/>
        <v>0.75</v>
      </c>
      <c r="F246" s="107">
        <f t="shared" si="32"/>
        <v>2250</v>
      </c>
    </row>
    <row r="247" spans="1:6" ht="13.5">
      <c r="A247" s="106" t="s">
        <v>53</v>
      </c>
      <c r="B247" s="233" t="s">
        <v>475</v>
      </c>
      <c r="C247" s="180">
        <v>16</v>
      </c>
      <c r="D247" s="107">
        <f t="shared" si="28"/>
        <v>8000</v>
      </c>
      <c r="E247" s="166">
        <f t="shared" si="31"/>
        <v>4</v>
      </c>
      <c r="F247" s="107">
        <f t="shared" si="32"/>
        <v>12000</v>
      </c>
    </row>
    <row r="248" spans="1:6" ht="13.5">
      <c r="A248" s="106" t="s">
        <v>53</v>
      </c>
      <c r="B248" s="233" t="s">
        <v>476</v>
      </c>
      <c r="C248" s="180">
        <v>2</v>
      </c>
      <c r="D248" s="107">
        <f t="shared" si="28"/>
        <v>1000</v>
      </c>
      <c r="E248" s="166">
        <f t="shared" si="31"/>
        <v>0.5</v>
      </c>
      <c r="F248" s="107">
        <f t="shared" si="32"/>
        <v>1500</v>
      </c>
    </row>
    <row r="249" spans="1:6" ht="13.5">
      <c r="A249" s="106" t="s">
        <v>53</v>
      </c>
      <c r="B249" s="233" t="s">
        <v>477</v>
      </c>
      <c r="C249" s="180">
        <v>2</v>
      </c>
      <c r="D249" s="107">
        <f t="shared" si="28"/>
        <v>1000</v>
      </c>
      <c r="E249" s="166">
        <f t="shared" si="31"/>
        <v>0.5</v>
      </c>
      <c r="F249" s="107">
        <f t="shared" si="32"/>
        <v>1500</v>
      </c>
    </row>
    <row r="250" spans="1:6" ht="13.5">
      <c r="A250" s="106" t="s">
        <v>53</v>
      </c>
      <c r="B250" s="233" t="s">
        <v>478</v>
      </c>
      <c r="C250" s="180">
        <v>2</v>
      </c>
      <c r="D250" s="107">
        <f t="shared" si="28"/>
        <v>1000</v>
      </c>
      <c r="E250" s="166">
        <f t="shared" si="31"/>
        <v>0.5</v>
      </c>
      <c r="F250" s="107">
        <f t="shared" si="32"/>
        <v>1500</v>
      </c>
    </row>
    <row r="251" spans="1:6" ht="13.5">
      <c r="A251" s="106" t="s">
        <v>53</v>
      </c>
      <c r="B251" s="233" t="s">
        <v>479</v>
      </c>
      <c r="C251" s="180">
        <v>11</v>
      </c>
      <c r="D251" s="107">
        <f t="shared" si="28"/>
        <v>5500</v>
      </c>
      <c r="E251" s="166">
        <f t="shared" si="31"/>
        <v>2.75</v>
      </c>
      <c r="F251" s="107">
        <f t="shared" si="32"/>
        <v>8250</v>
      </c>
    </row>
    <row r="252" spans="1:6" ht="13.5">
      <c r="A252" s="106" t="s">
        <v>53</v>
      </c>
      <c r="B252" s="233" t="s">
        <v>480</v>
      </c>
      <c r="C252" s="180">
        <v>2</v>
      </c>
      <c r="D252" s="107">
        <f t="shared" si="28"/>
        <v>1000</v>
      </c>
      <c r="E252" s="166">
        <f t="shared" si="31"/>
        <v>0.5</v>
      </c>
      <c r="F252" s="107">
        <f t="shared" si="32"/>
        <v>1500</v>
      </c>
    </row>
    <row r="253" spans="1:6" ht="13.5">
      <c r="A253" s="106" t="s">
        <v>53</v>
      </c>
      <c r="B253" s="233" t="s">
        <v>481</v>
      </c>
      <c r="C253" s="180">
        <v>4</v>
      </c>
      <c r="D253" s="107">
        <f t="shared" si="28"/>
        <v>2000</v>
      </c>
      <c r="E253" s="166">
        <f t="shared" si="31"/>
        <v>1</v>
      </c>
      <c r="F253" s="107">
        <f t="shared" si="32"/>
        <v>3000</v>
      </c>
    </row>
    <row r="254" spans="1:6" ht="13.5">
      <c r="A254" s="106" t="s">
        <v>53</v>
      </c>
      <c r="B254" s="233" t="s">
        <v>482</v>
      </c>
      <c r="C254" s="180">
        <v>5</v>
      </c>
      <c r="D254" s="107">
        <f t="shared" si="28"/>
        <v>2500</v>
      </c>
      <c r="E254" s="166">
        <f t="shared" si="31"/>
        <v>1.25</v>
      </c>
      <c r="F254" s="107">
        <f t="shared" si="32"/>
        <v>3750</v>
      </c>
    </row>
    <row r="255" spans="1:6" ht="13.5">
      <c r="A255" s="106" t="s">
        <v>53</v>
      </c>
      <c r="B255" s="233" t="s">
        <v>483</v>
      </c>
      <c r="C255" s="180">
        <v>17</v>
      </c>
      <c r="D255" s="107">
        <f t="shared" si="28"/>
        <v>8500</v>
      </c>
      <c r="E255" s="166">
        <f t="shared" si="31"/>
        <v>4.25</v>
      </c>
      <c r="F255" s="107">
        <f t="shared" si="32"/>
        <v>12750</v>
      </c>
    </row>
    <row r="256" spans="1:6" ht="13.5">
      <c r="A256" s="106" t="s">
        <v>53</v>
      </c>
      <c r="B256" s="233" t="s">
        <v>484</v>
      </c>
      <c r="C256" s="180">
        <v>1</v>
      </c>
      <c r="D256" s="107">
        <f t="shared" si="28"/>
        <v>500</v>
      </c>
      <c r="E256" s="166">
        <f t="shared" si="31"/>
        <v>0.25</v>
      </c>
      <c r="F256" s="107">
        <f t="shared" si="32"/>
        <v>750</v>
      </c>
    </row>
    <row r="257" spans="1:6" ht="13.5">
      <c r="A257" s="106" t="s">
        <v>53</v>
      </c>
      <c r="B257" s="233" t="s">
        <v>485</v>
      </c>
      <c r="C257" s="180">
        <v>2</v>
      </c>
      <c r="D257" s="107">
        <f t="shared" si="28"/>
        <v>1000</v>
      </c>
      <c r="E257" s="166">
        <f t="shared" si="31"/>
        <v>0.5</v>
      </c>
      <c r="F257" s="107">
        <f t="shared" si="32"/>
        <v>1500</v>
      </c>
    </row>
    <row r="258" spans="1:6" ht="13.5">
      <c r="A258" s="106" t="s">
        <v>53</v>
      </c>
      <c r="B258" s="233" t="s">
        <v>486</v>
      </c>
      <c r="C258" s="180">
        <v>3</v>
      </c>
      <c r="D258" s="107">
        <f t="shared" si="28"/>
        <v>1500</v>
      </c>
      <c r="E258" s="166">
        <f t="shared" si="31"/>
        <v>0.75</v>
      </c>
      <c r="F258" s="107">
        <f t="shared" si="32"/>
        <v>2250</v>
      </c>
    </row>
    <row r="259" spans="1:6" ht="13.5">
      <c r="A259" s="108" t="s">
        <v>6</v>
      </c>
      <c r="B259" s="109"/>
      <c r="C259" s="180">
        <f>SUM(C230:C258)</f>
        <v>145</v>
      </c>
      <c r="D259" s="110">
        <f>SUM(D230:D258)</f>
        <v>72500</v>
      </c>
      <c r="E259" s="313">
        <f>SUM(E230:E258)</f>
        <v>36.25</v>
      </c>
      <c r="F259" s="110">
        <f>SUM(F230:F258)</f>
        <v>108750</v>
      </c>
    </row>
    <row r="260" spans="1:6">
      <c r="A260" s="167" t="s">
        <v>207</v>
      </c>
      <c r="B260" s="168"/>
      <c r="C260" s="168"/>
      <c r="D260" s="168"/>
      <c r="E260" s="168"/>
      <c r="F260" s="169"/>
    </row>
    <row r="261" spans="1:6" ht="13.5">
      <c r="A261" s="106" t="s">
        <v>52</v>
      </c>
      <c r="B261" s="236" t="s">
        <v>488</v>
      </c>
      <c r="C261" s="314">
        <v>3</v>
      </c>
      <c r="D261" s="107">
        <f t="shared" si="28"/>
        <v>1500</v>
      </c>
      <c r="E261" s="315">
        <f t="shared" ref="E261:E284" si="33">C261/4</f>
        <v>0.75</v>
      </c>
      <c r="F261" s="107">
        <f t="shared" ref="F261:F284" si="34">+E261*$F$5</f>
        <v>2250</v>
      </c>
    </row>
    <row r="262" spans="1:6" ht="13.5">
      <c r="A262" s="106" t="s">
        <v>52</v>
      </c>
      <c r="B262" s="236" t="s">
        <v>489</v>
      </c>
      <c r="C262" s="180">
        <v>9</v>
      </c>
      <c r="D262" s="107">
        <f t="shared" si="28"/>
        <v>4500</v>
      </c>
      <c r="E262" s="315">
        <f t="shared" si="33"/>
        <v>2.25</v>
      </c>
      <c r="F262" s="107">
        <f t="shared" si="34"/>
        <v>6750</v>
      </c>
    </row>
    <row r="263" spans="1:6" ht="13.5">
      <c r="A263" s="106" t="s">
        <v>52</v>
      </c>
      <c r="B263" s="236" t="s">
        <v>490</v>
      </c>
      <c r="C263" s="180">
        <v>6</v>
      </c>
      <c r="D263" s="107">
        <f t="shared" si="28"/>
        <v>3000</v>
      </c>
      <c r="E263" s="315">
        <f t="shared" si="33"/>
        <v>1.5</v>
      </c>
      <c r="F263" s="107">
        <f t="shared" si="34"/>
        <v>4500</v>
      </c>
    </row>
    <row r="264" spans="1:6" ht="13.5">
      <c r="A264" s="106" t="s">
        <v>52</v>
      </c>
      <c r="B264" s="236" t="s">
        <v>491</v>
      </c>
      <c r="C264" s="180">
        <v>6</v>
      </c>
      <c r="D264" s="107">
        <f t="shared" si="28"/>
        <v>3000</v>
      </c>
      <c r="E264" s="315">
        <f t="shared" si="33"/>
        <v>1.5</v>
      </c>
      <c r="F264" s="107">
        <f t="shared" si="34"/>
        <v>4500</v>
      </c>
    </row>
    <row r="265" spans="1:6" ht="13.5">
      <c r="A265" s="106" t="s">
        <v>52</v>
      </c>
      <c r="B265" s="236" t="s">
        <v>492</v>
      </c>
      <c r="C265" s="180">
        <v>4</v>
      </c>
      <c r="D265" s="107">
        <f t="shared" si="28"/>
        <v>2000</v>
      </c>
      <c r="E265" s="315">
        <f t="shared" si="33"/>
        <v>1</v>
      </c>
      <c r="F265" s="107">
        <f t="shared" si="34"/>
        <v>3000</v>
      </c>
    </row>
    <row r="266" spans="1:6" ht="13.5">
      <c r="A266" s="106" t="s">
        <v>52</v>
      </c>
      <c r="B266" s="236" t="s">
        <v>493</v>
      </c>
      <c r="C266" s="180">
        <v>1</v>
      </c>
      <c r="D266" s="107">
        <f t="shared" si="28"/>
        <v>500</v>
      </c>
      <c r="E266" s="315">
        <f t="shared" si="33"/>
        <v>0.25</v>
      </c>
      <c r="F266" s="107">
        <f t="shared" si="34"/>
        <v>750</v>
      </c>
    </row>
    <row r="267" spans="1:6" ht="13.5">
      <c r="A267" s="106" t="s">
        <v>52</v>
      </c>
      <c r="B267" s="236" t="s">
        <v>494</v>
      </c>
      <c r="C267" s="180">
        <v>5</v>
      </c>
      <c r="D267" s="107">
        <f t="shared" si="28"/>
        <v>2500</v>
      </c>
      <c r="E267" s="315">
        <f t="shared" si="33"/>
        <v>1.25</v>
      </c>
      <c r="F267" s="107">
        <f t="shared" si="34"/>
        <v>3750</v>
      </c>
    </row>
    <row r="268" spans="1:6" ht="13.5">
      <c r="A268" s="106" t="s">
        <v>52</v>
      </c>
      <c r="B268" s="236" t="s">
        <v>495</v>
      </c>
      <c r="C268" s="180">
        <v>12</v>
      </c>
      <c r="D268" s="107">
        <f t="shared" si="28"/>
        <v>6000</v>
      </c>
      <c r="E268" s="315">
        <f t="shared" si="33"/>
        <v>3</v>
      </c>
      <c r="F268" s="107">
        <f t="shared" si="34"/>
        <v>9000</v>
      </c>
    </row>
    <row r="269" spans="1:6" ht="13.5">
      <c r="A269" s="106" t="s">
        <v>52</v>
      </c>
      <c r="B269" s="236" t="s">
        <v>496</v>
      </c>
      <c r="C269" s="180">
        <v>11</v>
      </c>
      <c r="D269" s="107">
        <f t="shared" si="28"/>
        <v>5500</v>
      </c>
      <c r="E269" s="315">
        <f t="shared" si="33"/>
        <v>2.75</v>
      </c>
      <c r="F269" s="107">
        <f t="shared" si="34"/>
        <v>8250</v>
      </c>
    </row>
    <row r="270" spans="1:6" ht="13.5">
      <c r="A270" s="106" t="s">
        <v>52</v>
      </c>
      <c r="B270" s="236" t="s">
        <v>497</v>
      </c>
      <c r="C270" s="180">
        <v>6</v>
      </c>
      <c r="D270" s="107">
        <f t="shared" si="28"/>
        <v>3000</v>
      </c>
      <c r="E270" s="315">
        <f t="shared" si="33"/>
        <v>1.5</v>
      </c>
      <c r="F270" s="107">
        <f t="shared" si="34"/>
        <v>4500</v>
      </c>
    </row>
    <row r="271" spans="1:6" ht="13.5">
      <c r="A271" s="106" t="s">
        <v>52</v>
      </c>
      <c r="B271" s="236" t="s">
        <v>498</v>
      </c>
      <c r="C271" s="180">
        <v>4</v>
      </c>
      <c r="D271" s="107">
        <f t="shared" si="28"/>
        <v>2000</v>
      </c>
      <c r="E271" s="315">
        <f t="shared" si="33"/>
        <v>1</v>
      </c>
      <c r="F271" s="107">
        <f t="shared" si="34"/>
        <v>3000</v>
      </c>
    </row>
    <row r="272" spans="1:6" ht="13.5">
      <c r="A272" s="106" t="s">
        <v>52</v>
      </c>
      <c r="B272" s="236" t="s">
        <v>499</v>
      </c>
      <c r="C272" s="180">
        <v>6</v>
      </c>
      <c r="D272" s="107">
        <f t="shared" si="28"/>
        <v>3000</v>
      </c>
      <c r="E272" s="315">
        <f t="shared" si="33"/>
        <v>1.5</v>
      </c>
      <c r="F272" s="107">
        <f t="shared" si="34"/>
        <v>4500</v>
      </c>
    </row>
    <row r="273" spans="1:6" ht="13.5">
      <c r="A273" s="106" t="s">
        <v>52</v>
      </c>
      <c r="B273" s="236" t="s">
        <v>500</v>
      </c>
      <c r="C273" s="180">
        <v>13</v>
      </c>
      <c r="D273" s="107">
        <f t="shared" si="28"/>
        <v>6500</v>
      </c>
      <c r="E273" s="315">
        <f t="shared" si="33"/>
        <v>3.25</v>
      </c>
      <c r="F273" s="107">
        <f t="shared" si="34"/>
        <v>9750</v>
      </c>
    </row>
    <row r="274" spans="1:6" ht="13.5">
      <c r="A274" s="106" t="s">
        <v>52</v>
      </c>
      <c r="B274" s="236" t="s">
        <v>501</v>
      </c>
      <c r="C274" s="180">
        <v>7</v>
      </c>
      <c r="D274" s="107">
        <f t="shared" si="28"/>
        <v>3500</v>
      </c>
      <c r="E274" s="315">
        <f t="shared" si="33"/>
        <v>1.75</v>
      </c>
      <c r="F274" s="107">
        <f t="shared" si="34"/>
        <v>5250</v>
      </c>
    </row>
    <row r="275" spans="1:6" ht="13.5">
      <c r="A275" s="106" t="s">
        <v>52</v>
      </c>
      <c r="B275" s="236" t="s">
        <v>502</v>
      </c>
      <c r="C275" s="180">
        <v>4</v>
      </c>
      <c r="D275" s="107">
        <f t="shared" si="28"/>
        <v>2000</v>
      </c>
      <c r="E275" s="315">
        <f t="shared" si="33"/>
        <v>1</v>
      </c>
      <c r="F275" s="107">
        <f t="shared" si="34"/>
        <v>3000</v>
      </c>
    </row>
    <row r="276" spans="1:6" ht="13.5">
      <c r="A276" s="106" t="s">
        <v>52</v>
      </c>
      <c r="B276" s="236" t="s">
        <v>503</v>
      </c>
      <c r="C276" s="180">
        <v>2</v>
      </c>
      <c r="D276" s="107">
        <f t="shared" si="28"/>
        <v>1000</v>
      </c>
      <c r="E276" s="315">
        <f t="shared" si="33"/>
        <v>0.5</v>
      </c>
      <c r="F276" s="107">
        <f t="shared" si="34"/>
        <v>1500</v>
      </c>
    </row>
    <row r="277" spans="1:6" ht="13.5">
      <c r="A277" s="106" t="s">
        <v>52</v>
      </c>
      <c r="B277" s="236" t="s">
        <v>504</v>
      </c>
      <c r="C277" s="180">
        <v>13</v>
      </c>
      <c r="D277" s="107">
        <f t="shared" si="28"/>
        <v>6500</v>
      </c>
      <c r="E277" s="315">
        <f t="shared" si="33"/>
        <v>3.25</v>
      </c>
      <c r="F277" s="107">
        <f t="shared" si="34"/>
        <v>9750</v>
      </c>
    </row>
    <row r="278" spans="1:6" ht="13.5">
      <c r="A278" s="106" t="s">
        <v>52</v>
      </c>
      <c r="B278" s="236" t="s">
        <v>505</v>
      </c>
      <c r="C278" s="180">
        <v>13</v>
      </c>
      <c r="D278" s="107">
        <f t="shared" si="28"/>
        <v>6500</v>
      </c>
      <c r="E278" s="315">
        <f t="shared" si="33"/>
        <v>3.25</v>
      </c>
      <c r="F278" s="107">
        <f t="shared" si="34"/>
        <v>9750</v>
      </c>
    </row>
    <row r="279" spans="1:6" ht="13.5">
      <c r="A279" s="106" t="s">
        <v>52</v>
      </c>
      <c r="B279" s="236" t="s">
        <v>506</v>
      </c>
      <c r="C279" s="180">
        <v>23</v>
      </c>
      <c r="D279" s="107">
        <f t="shared" si="28"/>
        <v>11500</v>
      </c>
      <c r="E279" s="315">
        <f t="shared" si="33"/>
        <v>5.75</v>
      </c>
      <c r="F279" s="107">
        <f t="shared" si="34"/>
        <v>17250</v>
      </c>
    </row>
    <row r="280" spans="1:6" ht="13.5">
      <c r="A280" s="106" t="s">
        <v>52</v>
      </c>
      <c r="B280" s="236" t="s">
        <v>507</v>
      </c>
      <c r="C280" s="180">
        <v>5</v>
      </c>
      <c r="D280" s="107">
        <f t="shared" si="28"/>
        <v>2500</v>
      </c>
      <c r="E280" s="315">
        <f t="shared" si="33"/>
        <v>1.25</v>
      </c>
      <c r="F280" s="107">
        <f t="shared" si="34"/>
        <v>3750</v>
      </c>
    </row>
    <row r="281" spans="1:6" ht="13.5">
      <c r="A281" s="106" t="s">
        <v>52</v>
      </c>
      <c r="B281" s="236" t="s">
        <v>508</v>
      </c>
      <c r="C281" s="180">
        <v>57</v>
      </c>
      <c r="D281" s="107">
        <f t="shared" si="28"/>
        <v>28500</v>
      </c>
      <c r="E281" s="315">
        <f t="shared" si="33"/>
        <v>14.25</v>
      </c>
      <c r="F281" s="107">
        <f t="shared" si="34"/>
        <v>42750</v>
      </c>
    </row>
    <row r="282" spans="1:6" ht="13.5">
      <c r="A282" s="106" t="s">
        <v>52</v>
      </c>
      <c r="B282" s="236" t="s">
        <v>509</v>
      </c>
      <c r="C282" s="180">
        <v>5</v>
      </c>
      <c r="D282" s="107">
        <f t="shared" si="28"/>
        <v>2500</v>
      </c>
      <c r="E282" s="315">
        <f t="shared" si="33"/>
        <v>1.25</v>
      </c>
      <c r="F282" s="107">
        <f t="shared" si="34"/>
        <v>3750</v>
      </c>
    </row>
    <row r="283" spans="1:6" ht="13.5">
      <c r="A283" s="106" t="s">
        <v>52</v>
      </c>
      <c r="B283" s="236" t="s">
        <v>510</v>
      </c>
      <c r="C283" s="180">
        <v>6</v>
      </c>
      <c r="D283" s="107">
        <f t="shared" si="28"/>
        <v>3000</v>
      </c>
      <c r="E283" s="315">
        <f t="shared" si="33"/>
        <v>1.5</v>
      </c>
      <c r="F283" s="107">
        <f t="shared" si="34"/>
        <v>4500</v>
      </c>
    </row>
    <row r="284" spans="1:6" ht="13.5">
      <c r="A284" s="106" t="s">
        <v>52</v>
      </c>
      <c r="B284" s="236" t="s">
        <v>511</v>
      </c>
      <c r="C284" s="180">
        <v>4</v>
      </c>
      <c r="D284" s="107">
        <f t="shared" si="28"/>
        <v>2000</v>
      </c>
      <c r="E284" s="315">
        <f t="shared" si="33"/>
        <v>1</v>
      </c>
      <c r="F284" s="107">
        <f t="shared" si="34"/>
        <v>3000</v>
      </c>
    </row>
    <row r="285" spans="1:6">
      <c r="A285" s="108" t="s">
        <v>7</v>
      </c>
      <c r="B285" s="108"/>
      <c r="C285" s="311">
        <f>SUM(C261:C284)</f>
        <v>225</v>
      </c>
      <c r="D285" s="110">
        <f>SUM(D261:D284)</f>
        <v>112500</v>
      </c>
      <c r="E285" s="311">
        <f>SUM(E261:E284)</f>
        <v>56.25</v>
      </c>
      <c r="F285" s="114">
        <f>SUM(F261:F284)</f>
        <v>168750</v>
      </c>
    </row>
    <row r="286" spans="1:6">
      <c r="A286" s="111" t="s">
        <v>208</v>
      </c>
      <c r="B286" s="111"/>
      <c r="C286" s="166"/>
      <c r="D286" s="107"/>
      <c r="E286" s="166"/>
      <c r="F286" s="112"/>
    </row>
    <row r="287" spans="1:6" ht="13.5">
      <c r="A287" s="106" t="s">
        <v>51</v>
      </c>
      <c r="B287" s="239" t="s">
        <v>513</v>
      </c>
      <c r="C287" s="180">
        <v>5</v>
      </c>
      <c r="D287" s="107">
        <f>+C287*$D$5</f>
        <v>2500</v>
      </c>
      <c r="E287" s="315">
        <f t="shared" ref="E287:E333" si="35">C287/4</f>
        <v>1.25</v>
      </c>
      <c r="F287" s="107">
        <f t="shared" ref="F287:F296" si="36">+E287*$F$5</f>
        <v>3750</v>
      </c>
    </row>
    <row r="288" spans="1:6" ht="13.5">
      <c r="A288" s="106" t="s">
        <v>51</v>
      </c>
      <c r="B288" s="239" t="s">
        <v>514</v>
      </c>
      <c r="C288" s="180">
        <v>6</v>
      </c>
      <c r="D288" s="107">
        <f>+C288*$D$5</f>
        <v>3000</v>
      </c>
      <c r="E288" s="315">
        <f t="shared" si="35"/>
        <v>1.5</v>
      </c>
      <c r="F288" s="107">
        <f t="shared" si="36"/>
        <v>4500</v>
      </c>
    </row>
    <row r="289" spans="1:6" ht="13.5">
      <c r="A289" s="106" t="s">
        <v>51</v>
      </c>
      <c r="B289" s="239" t="s">
        <v>515</v>
      </c>
      <c r="C289" s="180">
        <v>41</v>
      </c>
      <c r="D289" s="107">
        <f>+C289*$D$5</f>
        <v>20500</v>
      </c>
      <c r="E289" s="315">
        <f t="shared" si="35"/>
        <v>10.25</v>
      </c>
      <c r="F289" s="107">
        <f t="shared" si="36"/>
        <v>30750</v>
      </c>
    </row>
    <row r="290" spans="1:6" ht="13.5">
      <c r="A290" s="106" t="s">
        <v>51</v>
      </c>
      <c r="B290" s="239" t="s">
        <v>516</v>
      </c>
      <c r="C290" s="180">
        <v>6</v>
      </c>
      <c r="D290" s="107">
        <f>+C290*$D$5</f>
        <v>3000</v>
      </c>
      <c r="E290" s="315">
        <f t="shared" si="35"/>
        <v>1.5</v>
      </c>
      <c r="F290" s="107">
        <f t="shared" si="36"/>
        <v>4500</v>
      </c>
    </row>
    <row r="291" spans="1:6" ht="13.5">
      <c r="A291" s="106" t="s">
        <v>51</v>
      </c>
      <c r="B291" s="239" t="s">
        <v>517</v>
      </c>
      <c r="C291" s="180">
        <v>4</v>
      </c>
      <c r="D291" s="107">
        <f>+C291*$D$5</f>
        <v>2000</v>
      </c>
      <c r="E291" s="315">
        <f t="shared" si="35"/>
        <v>1</v>
      </c>
      <c r="F291" s="107">
        <f t="shared" si="36"/>
        <v>3000</v>
      </c>
    </row>
    <row r="292" spans="1:6" ht="13.5">
      <c r="A292" s="106" t="s">
        <v>51</v>
      </c>
      <c r="B292" s="239" t="s">
        <v>518</v>
      </c>
      <c r="C292" s="180">
        <v>7</v>
      </c>
      <c r="D292" s="107">
        <f>+C292*$D$5</f>
        <v>3500</v>
      </c>
      <c r="E292" s="315">
        <f t="shared" si="35"/>
        <v>1.75</v>
      </c>
      <c r="F292" s="107">
        <f t="shared" si="36"/>
        <v>5250</v>
      </c>
    </row>
    <row r="293" spans="1:6" ht="13.5">
      <c r="A293" s="106" t="s">
        <v>51</v>
      </c>
      <c r="B293" s="239" t="s">
        <v>519</v>
      </c>
      <c r="C293" s="180">
        <v>15</v>
      </c>
      <c r="D293" s="107">
        <f>+C293*$D$5</f>
        <v>7500</v>
      </c>
      <c r="E293" s="315">
        <f t="shared" si="35"/>
        <v>3.75</v>
      </c>
      <c r="F293" s="107">
        <f t="shared" si="36"/>
        <v>11250</v>
      </c>
    </row>
    <row r="294" spans="1:6" ht="13.5">
      <c r="A294" s="106" t="s">
        <v>51</v>
      </c>
      <c r="B294" s="239" t="s">
        <v>520</v>
      </c>
      <c r="C294" s="180">
        <v>8</v>
      </c>
      <c r="D294" s="107">
        <f>+C294*$D$5</f>
        <v>4000</v>
      </c>
      <c r="E294" s="315">
        <f t="shared" si="35"/>
        <v>2</v>
      </c>
      <c r="F294" s="107">
        <f t="shared" si="36"/>
        <v>6000</v>
      </c>
    </row>
    <row r="295" spans="1:6" ht="13.5">
      <c r="A295" s="106" t="s">
        <v>51</v>
      </c>
      <c r="B295" s="239" t="s">
        <v>521</v>
      </c>
      <c r="C295" s="180">
        <v>6</v>
      </c>
      <c r="D295" s="107">
        <f>+C295*$D$5</f>
        <v>3000</v>
      </c>
      <c r="E295" s="315">
        <f t="shared" si="35"/>
        <v>1.5</v>
      </c>
      <c r="F295" s="107">
        <f t="shared" si="36"/>
        <v>4500</v>
      </c>
    </row>
    <row r="296" spans="1:6" ht="13.5">
      <c r="A296" s="106" t="s">
        <v>51</v>
      </c>
      <c r="B296" s="239" t="s">
        <v>522</v>
      </c>
      <c r="C296" s="180">
        <v>19</v>
      </c>
      <c r="D296" s="107">
        <f>+C296*$D$5</f>
        <v>9500</v>
      </c>
      <c r="E296" s="315">
        <f t="shared" si="35"/>
        <v>4.75</v>
      </c>
      <c r="F296" s="107">
        <f t="shared" si="36"/>
        <v>14250</v>
      </c>
    </row>
    <row r="297" spans="1:6">
      <c r="A297" s="108" t="s">
        <v>8</v>
      </c>
      <c r="B297" s="108"/>
      <c r="C297" s="311">
        <f>SUM(C287:C296)</f>
        <v>117</v>
      </c>
      <c r="D297" s="110">
        <f>SUM(D287:D296)</f>
        <v>58500</v>
      </c>
      <c r="E297" s="166">
        <f>SUM(E287:E296)</f>
        <v>29.25</v>
      </c>
      <c r="F297" s="114">
        <f>SUM(F287:F296)</f>
        <v>87750</v>
      </c>
    </row>
    <row r="298" spans="1:6">
      <c r="A298" s="111" t="s">
        <v>209</v>
      </c>
      <c r="B298" s="111"/>
      <c r="C298" s="166"/>
      <c r="D298" s="107"/>
      <c r="E298" s="166"/>
      <c r="F298" s="112"/>
    </row>
    <row r="299" spans="1:6" ht="13.5">
      <c r="A299" s="106" t="s">
        <v>50</v>
      </c>
      <c r="B299" s="242" t="s">
        <v>524</v>
      </c>
      <c r="C299" s="180">
        <v>13</v>
      </c>
      <c r="D299" s="316">
        <f>+C299*$D$5</f>
        <v>6500</v>
      </c>
      <c r="E299" s="315">
        <f t="shared" si="35"/>
        <v>3.25</v>
      </c>
      <c r="F299" s="107">
        <f t="shared" ref="F299:F333" si="37">+E299*$F$5</f>
        <v>9750</v>
      </c>
    </row>
    <row r="300" spans="1:6" ht="13.5">
      <c r="A300" s="106" t="s">
        <v>50</v>
      </c>
      <c r="B300" s="242" t="s">
        <v>525</v>
      </c>
      <c r="C300" s="180">
        <v>5</v>
      </c>
      <c r="D300" s="316">
        <f t="shared" ref="D300:D333" si="38">+C300*$D$5</f>
        <v>2500</v>
      </c>
      <c r="E300" s="315">
        <f t="shared" si="35"/>
        <v>1.25</v>
      </c>
      <c r="F300" s="107">
        <f t="shared" si="37"/>
        <v>3750</v>
      </c>
    </row>
    <row r="301" spans="1:6" ht="13.5">
      <c r="A301" s="106" t="s">
        <v>50</v>
      </c>
      <c r="B301" s="242" t="s">
        <v>526</v>
      </c>
      <c r="C301" s="180">
        <v>2</v>
      </c>
      <c r="D301" s="316">
        <f t="shared" si="38"/>
        <v>1000</v>
      </c>
      <c r="E301" s="315">
        <f t="shared" si="35"/>
        <v>0.5</v>
      </c>
      <c r="F301" s="107">
        <f t="shared" si="37"/>
        <v>1500</v>
      </c>
    </row>
    <row r="302" spans="1:6" ht="13.5">
      <c r="A302" s="106" t="s">
        <v>50</v>
      </c>
      <c r="B302" s="242" t="s">
        <v>527</v>
      </c>
      <c r="C302" s="180">
        <v>3</v>
      </c>
      <c r="D302" s="316">
        <f t="shared" si="38"/>
        <v>1500</v>
      </c>
      <c r="E302" s="315">
        <f t="shared" si="35"/>
        <v>0.75</v>
      </c>
      <c r="F302" s="107">
        <f t="shared" si="37"/>
        <v>2250</v>
      </c>
    </row>
    <row r="303" spans="1:6" ht="13.5">
      <c r="A303" s="106" t="s">
        <v>50</v>
      </c>
      <c r="B303" s="242" t="s">
        <v>528</v>
      </c>
      <c r="C303" s="180">
        <v>1</v>
      </c>
      <c r="D303" s="316">
        <f t="shared" si="38"/>
        <v>500</v>
      </c>
      <c r="E303" s="315">
        <f t="shared" si="35"/>
        <v>0.25</v>
      </c>
      <c r="F303" s="107">
        <f t="shared" si="37"/>
        <v>750</v>
      </c>
    </row>
    <row r="304" spans="1:6" ht="13.5">
      <c r="A304" s="106" t="s">
        <v>50</v>
      </c>
      <c r="B304" s="242" t="s">
        <v>529</v>
      </c>
      <c r="C304" s="180">
        <v>2</v>
      </c>
      <c r="D304" s="316">
        <f t="shared" si="38"/>
        <v>1000</v>
      </c>
      <c r="E304" s="315">
        <f t="shared" si="35"/>
        <v>0.5</v>
      </c>
      <c r="F304" s="107">
        <f t="shared" si="37"/>
        <v>1500</v>
      </c>
    </row>
    <row r="305" spans="1:6" ht="13.5">
      <c r="A305" s="106" t="s">
        <v>50</v>
      </c>
      <c r="B305" s="242" t="s">
        <v>530</v>
      </c>
      <c r="C305" s="180">
        <v>5</v>
      </c>
      <c r="D305" s="316">
        <f t="shared" si="38"/>
        <v>2500</v>
      </c>
      <c r="E305" s="315">
        <f t="shared" si="35"/>
        <v>1.25</v>
      </c>
      <c r="F305" s="107">
        <f t="shared" si="37"/>
        <v>3750</v>
      </c>
    </row>
    <row r="306" spans="1:6" ht="13.5">
      <c r="A306" s="106" t="s">
        <v>50</v>
      </c>
      <c r="B306" s="242" t="s">
        <v>531</v>
      </c>
      <c r="C306" s="180">
        <v>1</v>
      </c>
      <c r="D306" s="316">
        <f t="shared" si="38"/>
        <v>500</v>
      </c>
      <c r="E306" s="315">
        <f t="shared" si="35"/>
        <v>0.25</v>
      </c>
      <c r="F306" s="107">
        <f t="shared" si="37"/>
        <v>750</v>
      </c>
    </row>
    <row r="307" spans="1:6" ht="13.5">
      <c r="A307" s="106" t="s">
        <v>50</v>
      </c>
      <c r="B307" s="242" t="s">
        <v>532</v>
      </c>
      <c r="C307" s="180">
        <v>9</v>
      </c>
      <c r="D307" s="316">
        <f t="shared" si="38"/>
        <v>4500</v>
      </c>
      <c r="E307" s="315">
        <f t="shared" si="35"/>
        <v>2.25</v>
      </c>
      <c r="F307" s="107">
        <f t="shared" si="37"/>
        <v>6750</v>
      </c>
    </row>
    <row r="308" spans="1:6" ht="13.5">
      <c r="A308" s="106" t="s">
        <v>50</v>
      </c>
      <c r="B308" s="242" t="s">
        <v>533</v>
      </c>
      <c r="C308" s="180">
        <v>1</v>
      </c>
      <c r="D308" s="316">
        <f t="shared" si="38"/>
        <v>500</v>
      </c>
      <c r="E308" s="315">
        <f t="shared" si="35"/>
        <v>0.25</v>
      </c>
      <c r="F308" s="107">
        <f t="shared" si="37"/>
        <v>750</v>
      </c>
    </row>
    <row r="309" spans="1:6" ht="13.5">
      <c r="A309" s="106" t="s">
        <v>50</v>
      </c>
      <c r="B309" s="242" t="s">
        <v>534</v>
      </c>
      <c r="C309" s="180">
        <v>2</v>
      </c>
      <c r="D309" s="316">
        <f t="shared" si="38"/>
        <v>1000</v>
      </c>
      <c r="E309" s="315">
        <f t="shared" si="35"/>
        <v>0.5</v>
      </c>
      <c r="F309" s="107">
        <f t="shared" si="37"/>
        <v>1500</v>
      </c>
    </row>
    <row r="310" spans="1:6" ht="13.5">
      <c r="A310" s="106" t="s">
        <v>50</v>
      </c>
      <c r="B310" s="242" t="s">
        <v>535</v>
      </c>
      <c r="C310" s="180">
        <v>4</v>
      </c>
      <c r="D310" s="316">
        <f t="shared" si="38"/>
        <v>2000</v>
      </c>
      <c r="E310" s="315">
        <f t="shared" si="35"/>
        <v>1</v>
      </c>
      <c r="F310" s="107">
        <f t="shared" si="37"/>
        <v>3000</v>
      </c>
    </row>
    <row r="311" spans="1:6" ht="13.5">
      <c r="A311" s="106" t="s">
        <v>50</v>
      </c>
      <c r="B311" s="242" t="s">
        <v>536</v>
      </c>
      <c r="C311" s="180">
        <v>3</v>
      </c>
      <c r="D311" s="316">
        <f t="shared" si="38"/>
        <v>1500</v>
      </c>
      <c r="E311" s="315">
        <f t="shared" si="35"/>
        <v>0.75</v>
      </c>
      <c r="F311" s="107">
        <f t="shared" si="37"/>
        <v>2250</v>
      </c>
    </row>
    <row r="312" spans="1:6" ht="13.5">
      <c r="A312" s="106" t="s">
        <v>50</v>
      </c>
      <c r="B312" s="242" t="s">
        <v>537</v>
      </c>
      <c r="C312" s="180">
        <v>1</v>
      </c>
      <c r="D312" s="316">
        <f t="shared" si="38"/>
        <v>500</v>
      </c>
      <c r="E312" s="315">
        <f t="shared" si="35"/>
        <v>0.25</v>
      </c>
      <c r="F312" s="107">
        <f t="shared" si="37"/>
        <v>750</v>
      </c>
    </row>
    <row r="313" spans="1:6" ht="13.5">
      <c r="A313" s="106" t="s">
        <v>50</v>
      </c>
      <c r="B313" s="242" t="s">
        <v>538</v>
      </c>
      <c r="C313" s="180">
        <v>5</v>
      </c>
      <c r="D313" s="316">
        <f t="shared" si="38"/>
        <v>2500</v>
      </c>
      <c r="E313" s="315">
        <f t="shared" si="35"/>
        <v>1.25</v>
      </c>
      <c r="F313" s="107">
        <f t="shared" si="37"/>
        <v>3750</v>
      </c>
    </row>
    <row r="314" spans="1:6" ht="13.5">
      <c r="A314" s="106" t="s">
        <v>50</v>
      </c>
      <c r="B314" s="242" t="s">
        <v>539</v>
      </c>
      <c r="C314" s="180">
        <v>3</v>
      </c>
      <c r="D314" s="316">
        <f t="shared" si="38"/>
        <v>1500</v>
      </c>
      <c r="E314" s="315">
        <f t="shared" si="35"/>
        <v>0.75</v>
      </c>
      <c r="F314" s="107">
        <f t="shared" si="37"/>
        <v>2250</v>
      </c>
    </row>
    <row r="315" spans="1:6" ht="13.5">
      <c r="A315" s="106" t="s">
        <v>50</v>
      </c>
      <c r="B315" s="242" t="s">
        <v>540</v>
      </c>
      <c r="C315" s="180">
        <v>2</v>
      </c>
      <c r="D315" s="316">
        <f t="shared" si="38"/>
        <v>1000</v>
      </c>
      <c r="E315" s="315">
        <f t="shared" si="35"/>
        <v>0.5</v>
      </c>
      <c r="F315" s="107">
        <f t="shared" si="37"/>
        <v>1500</v>
      </c>
    </row>
    <row r="316" spans="1:6" ht="13.5">
      <c r="A316" s="106" t="s">
        <v>50</v>
      </c>
      <c r="B316" s="242" t="s">
        <v>541</v>
      </c>
      <c r="C316" s="180">
        <v>1</v>
      </c>
      <c r="D316" s="316">
        <f t="shared" si="38"/>
        <v>500</v>
      </c>
      <c r="E316" s="315">
        <f t="shared" si="35"/>
        <v>0.25</v>
      </c>
      <c r="F316" s="107">
        <f t="shared" si="37"/>
        <v>750</v>
      </c>
    </row>
    <row r="317" spans="1:6" ht="13.5">
      <c r="A317" s="106" t="s">
        <v>50</v>
      </c>
      <c r="B317" s="242" t="s">
        <v>542</v>
      </c>
      <c r="C317" s="180">
        <v>1</v>
      </c>
      <c r="D317" s="316">
        <f t="shared" si="38"/>
        <v>500</v>
      </c>
      <c r="E317" s="315">
        <f t="shared" si="35"/>
        <v>0.25</v>
      </c>
      <c r="F317" s="107">
        <f t="shared" si="37"/>
        <v>750</v>
      </c>
    </row>
    <row r="318" spans="1:6" ht="13.5">
      <c r="A318" s="106" t="s">
        <v>50</v>
      </c>
      <c r="B318" s="242" t="s">
        <v>543</v>
      </c>
      <c r="C318" s="180">
        <v>2</v>
      </c>
      <c r="D318" s="316">
        <f t="shared" si="38"/>
        <v>1000</v>
      </c>
      <c r="E318" s="315">
        <f t="shared" si="35"/>
        <v>0.5</v>
      </c>
      <c r="F318" s="107">
        <f t="shared" si="37"/>
        <v>1500</v>
      </c>
    </row>
    <row r="319" spans="1:6" ht="13.5">
      <c r="A319" s="106" t="s">
        <v>50</v>
      </c>
      <c r="B319" s="242" t="s">
        <v>544</v>
      </c>
      <c r="C319" s="180">
        <v>3</v>
      </c>
      <c r="D319" s="316">
        <f t="shared" si="38"/>
        <v>1500</v>
      </c>
      <c r="E319" s="315">
        <f t="shared" si="35"/>
        <v>0.75</v>
      </c>
      <c r="F319" s="107">
        <f t="shared" si="37"/>
        <v>2250</v>
      </c>
    </row>
    <row r="320" spans="1:6" ht="13.5">
      <c r="A320" s="106" t="s">
        <v>50</v>
      </c>
      <c r="B320" s="242" t="s">
        <v>545</v>
      </c>
      <c r="C320" s="180">
        <v>4</v>
      </c>
      <c r="D320" s="316">
        <f t="shared" si="38"/>
        <v>2000</v>
      </c>
      <c r="E320" s="315">
        <f t="shared" si="35"/>
        <v>1</v>
      </c>
      <c r="F320" s="107">
        <f t="shared" si="37"/>
        <v>3000</v>
      </c>
    </row>
    <row r="321" spans="1:6" ht="13.5">
      <c r="A321" s="106" t="s">
        <v>50</v>
      </c>
      <c r="B321" s="242" t="s">
        <v>546</v>
      </c>
      <c r="C321" s="180">
        <v>2</v>
      </c>
      <c r="D321" s="316">
        <f t="shared" si="38"/>
        <v>1000</v>
      </c>
      <c r="E321" s="315">
        <f t="shared" si="35"/>
        <v>0.5</v>
      </c>
      <c r="F321" s="107">
        <f t="shared" si="37"/>
        <v>1500</v>
      </c>
    </row>
    <row r="322" spans="1:6" ht="13.5">
      <c r="A322" s="106" t="s">
        <v>50</v>
      </c>
      <c r="B322" s="242" t="s">
        <v>547</v>
      </c>
      <c r="C322" s="180">
        <v>2</v>
      </c>
      <c r="D322" s="316">
        <f t="shared" si="38"/>
        <v>1000</v>
      </c>
      <c r="E322" s="315">
        <f t="shared" si="35"/>
        <v>0.5</v>
      </c>
      <c r="F322" s="107">
        <f t="shared" si="37"/>
        <v>1500</v>
      </c>
    </row>
    <row r="323" spans="1:6" ht="13.5">
      <c r="A323" s="106" t="s">
        <v>50</v>
      </c>
      <c r="B323" s="242" t="s">
        <v>548</v>
      </c>
      <c r="C323" s="180">
        <v>1</v>
      </c>
      <c r="D323" s="316">
        <f t="shared" si="38"/>
        <v>500</v>
      </c>
      <c r="E323" s="315">
        <f t="shared" si="35"/>
        <v>0.25</v>
      </c>
      <c r="F323" s="107">
        <f t="shared" si="37"/>
        <v>750</v>
      </c>
    </row>
    <row r="324" spans="1:6" ht="13.5">
      <c r="A324" s="106" t="s">
        <v>50</v>
      </c>
      <c r="B324" s="242" t="s">
        <v>549</v>
      </c>
      <c r="C324" s="180">
        <v>1</v>
      </c>
      <c r="D324" s="316">
        <f t="shared" si="38"/>
        <v>500</v>
      </c>
      <c r="E324" s="315">
        <f t="shared" si="35"/>
        <v>0.25</v>
      </c>
      <c r="F324" s="107">
        <f t="shared" si="37"/>
        <v>750</v>
      </c>
    </row>
    <row r="325" spans="1:6" ht="13.5">
      <c r="A325" s="106" t="s">
        <v>50</v>
      </c>
      <c r="B325" s="242" t="s">
        <v>550</v>
      </c>
      <c r="C325" s="180">
        <v>1</v>
      </c>
      <c r="D325" s="316">
        <f t="shared" si="38"/>
        <v>500</v>
      </c>
      <c r="E325" s="315">
        <f t="shared" si="35"/>
        <v>0.25</v>
      </c>
      <c r="F325" s="107">
        <f t="shared" si="37"/>
        <v>750</v>
      </c>
    </row>
    <row r="326" spans="1:6" ht="13.5">
      <c r="A326" s="106" t="s">
        <v>50</v>
      </c>
      <c r="B326" s="242" t="s">
        <v>551</v>
      </c>
      <c r="C326" s="180">
        <v>2</v>
      </c>
      <c r="D326" s="316">
        <f t="shared" si="38"/>
        <v>1000</v>
      </c>
      <c r="E326" s="315">
        <f t="shared" si="35"/>
        <v>0.5</v>
      </c>
      <c r="F326" s="107">
        <f t="shared" si="37"/>
        <v>1500</v>
      </c>
    </row>
    <row r="327" spans="1:6" ht="13.5">
      <c r="A327" s="106" t="s">
        <v>50</v>
      </c>
      <c r="B327" s="242" t="s">
        <v>552</v>
      </c>
      <c r="C327" s="180">
        <v>7</v>
      </c>
      <c r="D327" s="316">
        <f t="shared" si="38"/>
        <v>3500</v>
      </c>
      <c r="E327" s="315">
        <f t="shared" si="35"/>
        <v>1.75</v>
      </c>
      <c r="F327" s="107">
        <f t="shared" si="37"/>
        <v>5250</v>
      </c>
    </row>
    <row r="328" spans="1:6" ht="13.5">
      <c r="A328" s="106" t="s">
        <v>50</v>
      </c>
      <c r="B328" s="242" t="s">
        <v>553</v>
      </c>
      <c r="C328" s="180">
        <v>2</v>
      </c>
      <c r="D328" s="316">
        <f t="shared" si="38"/>
        <v>1000</v>
      </c>
      <c r="E328" s="315">
        <f t="shared" si="35"/>
        <v>0.5</v>
      </c>
      <c r="F328" s="107">
        <f t="shared" si="37"/>
        <v>1500</v>
      </c>
    </row>
    <row r="329" spans="1:6" ht="13.5">
      <c r="A329" s="106" t="s">
        <v>50</v>
      </c>
      <c r="B329" s="242" t="s">
        <v>554</v>
      </c>
      <c r="C329" s="180">
        <v>3</v>
      </c>
      <c r="D329" s="316">
        <f t="shared" si="38"/>
        <v>1500</v>
      </c>
      <c r="E329" s="315">
        <f t="shared" si="35"/>
        <v>0.75</v>
      </c>
      <c r="F329" s="107">
        <f t="shared" si="37"/>
        <v>2250</v>
      </c>
    </row>
    <row r="330" spans="1:6" ht="13.5">
      <c r="A330" s="106" t="s">
        <v>50</v>
      </c>
      <c r="B330" s="242" t="s">
        <v>555</v>
      </c>
      <c r="C330" s="180">
        <v>12</v>
      </c>
      <c r="D330" s="316">
        <f t="shared" si="38"/>
        <v>6000</v>
      </c>
      <c r="E330" s="315">
        <f t="shared" si="35"/>
        <v>3</v>
      </c>
      <c r="F330" s="107">
        <f t="shared" si="37"/>
        <v>9000</v>
      </c>
    </row>
    <row r="331" spans="1:6" ht="13.5">
      <c r="A331" s="106" t="s">
        <v>50</v>
      </c>
      <c r="B331" s="242" t="s">
        <v>556</v>
      </c>
      <c r="C331" s="180">
        <v>1</v>
      </c>
      <c r="D331" s="316">
        <f t="shared" si="38"/>
        <v>500</v>
      </c>
      <c r="E331" s="315">
        <f t="shared" si="35"/>
        <v>0.25</v>
      </c>
      <c r="F331" s="107">
        <f t="shared" si="37"/>
        <v>750</v>
      </c>
    </row>
    <row r="332" spans="1:6" ht="13.5">
      <c r="A332" s="106" t="s">
        <v>50</v>
      </c>
      <c r="B332" s="242" t="s">
        <v>557</v>
      </c>
      <c r="C332" s="180">
        <v>4</v>
      </c>
      <c r="D332" s="316">
        <f t="shared" si="38"/>
        <v>2000</v>
      </c>
      <c r="E332" s="315">
        <f t="shared" si="35"/>
        <v>1</v>
      </c>
      <c r="F332" s="107">
        <f t="shared" si="37"/>
        <v>3000</v>
      </c>
    </row>
    <row r="333" spans="1:6" ht="13.5">
      <c r="A333" s="106" t="s">
        <v>50</v>
      </c>
      <c r="B333" s="242" t="s">
        <v>558</v>
      </c>
      <c r="C333" s="180">
        <v>44</v>
      </c>
      <c r="D333" s="316">
        <f t="shared" si="38"/>
        <v>22000</v>
      </c>
      <c r="E333" s="315">
        <f t="shared" si="35"/>
        <v>11</v>
      </c>
      <c r="F333" s="107">
        <f t="shared" si="37"/>
        <v>33000</v>
      </c>
    </row>
    <row r="334" spans="1:6">
      <c r="A334" s="108" t="s">
        <v>9</v>
      </c>
      <c r="B334" s="108"/>
      <c r="C334" s="311">
        <f>SUM(C299:C333)</f>
        <v>155</v>
      </c>
      <c r="D334" s="317">
        <f>SUM(D299:D333)</f>
        <v>77500</v>
      </c>
      <c r="E334" s="311">
        <f>SUM(E299:E333)</f>
        <v>38.75</v>
      </c>
      <c r="F334" s="114">
        <f>SUM(F299:F333)</f>
        <v>116250</v>
      </c>
    </row>
    <row r="335" spans="1:6">
      <c r="A335" s="111" t="s">
        <v>210</v>
      </c>
      <c r="B335" s="111"/>
      <c r="C335" s="166"/>
      <c r="D335" s="112"/>
      <c r="E335" s="166"/>
      <c r="F335" s="112"/>
    </row>
    <row r="336" spans="1:6" ht="13.5">
      <c r="A336" s="106" t="s">
        <v>49</v>
      </c>
      <c r="B336" s="245" t="s">
        <v>560</v>
      </c>
      <c r="C336" s="180">
        <v>2</v>
      </c>
      <c r="D336" s="107">
        <f t="shared" ref="D336:D399" si="39">+C336*$D$5</f>
        <v>1000</v>
      </c>
      <c r="E336" s="315">
        <f t="shared" ref="E336:E369" si="40">C336/4</f>
        <v>0.5</v>
      </c>
      <c r="F336" s="107">
        <f t="shared" ref="F336:F369" si="41">+E336*$F$5</f>
        <v>1500</v>
      </c>
    </row>
    <row r="337" spans="1:6" ht="13.5">
      <c r="A337" s="106" t="s">
        <v>49</v>
      </c>
      <c r="B337" s="245" t="s">
        <v>561</v>
      </c>
      <c r="C337" s="180">
        <v>1</v>
      </c>
      <c r="D337" s="107">
        <f t="shared" si="39"/>
        <v>500</v>
      </c>
      <c r="E337" s="315">
        <f t="shared" si="40"/>
        <v>0.25</v>
      </c>
      <c r="F337" s="107">
        <f t="shared" si="41"/>
        <v>750</v>
      </c>
    </row>
    <row r="338" spans="1:6" ht="13.5">
      <c r="A338" s="106" t="s">
        <v>49</v>
      </c>
      <c r="B338" s="245" t="s">
        <v>562</v>
      </c>
      <c r="C338" s="180">
        <v>9</v>
      </c>
      <c r="D338" s="107">
        <f t="shared" si="39"/>
        <v>4500</v>
      </c>
      <c r="E338" s="315">
        <f t="shared" si="40"/>
        <v>2.25</v>
      </c>
      <c r="F338" s="107">
        <f t="shared" si="41"/>
        <v>6750</v>
      </c>
    </row>
    <row r="339" spans="1:6" ht="13.5">
      <c r="A339" s="106" t="s">
        <v>49</v>
      </c>
      <c r="B339" s="245" t="s">
        <v>563</v>
      </c>
      <c r="C339" s="180">
        <v>1</v>
      </c>
      <c r="D339" s="107">
        <f t="shared" si="39"/>
        <v>500</v>
      </c>
      <c r="E339" s="315">
        <f t="shared" si="40"/>
        <v>0.25</v>
      </c>
      <c r="F339" s="107">
        <f t="shared" si="41"/>
        <v>750</v>
      </c>
    </row>
    <row r="340" spans="1:6" ht="13.5">
      <c r="A340" s="106" t="s">
        <v>49</v>
      </c>
      <c r="B340" s="245" t="s">
        <v>564</v>
      </c>
      <c r="C340" s="180">
        <v>2</v>
      </c>
      <c r="D340" s="107">
        <f t="shared" si="39"/>
        <v>1000</v>
      </c>
      <c r="E340" s="315">
        <f t="shared" si="40"/>
        <v>0.5</v>
      </c>
      <c r="F340" s="107">
        <f t="shared" si="41"/>
        <v>1500</v>
      </c>
    </row>
    <row r="341" spans="1:6" ht="13.5">
      <c r="A341" s="106" t="s">
        <v>49</v>
      </c>
      <c r="B341" s="245" t="s">
        <v>565</v>
      </c>
      <c r="C341" s="180">
        <v>1</v>
      </c>
      <c r="D341" s="107">
        <f t="shared" si="39"/>
        <v>500</v>
      </c>
      <c r="E341" s="315">
        <f t="shared" si="40"/>
        <v>0.25</v>
      </c>
      <c r="F341" s="107">
        <f t="shared" si="41"/>
        <v>750</v>
      </c>
    </row>
    <row r="342" spans="1:6" ht="13.5">
      <c r="A342" s="106" t="s">
        <v>49</v>
      </c>
      <c r="B342" s="245" t="s">
        <v>566</v>
      </c>
      <c r="C342" s="180">
        <v>1</v>
      </c>
      <c r="D342" s="107">
        <f t="shared" si="39"/>
        <v>500</v>
      </c>
      <c r="E342" s="315">
        <f t="shared" si="40"/>
        <v>0.25</v>
      </c>
      <c r="F342" s="107">
        <f t="shared" si="41"/>
        <v>750</v>
      </c>
    </row>
    <row r="343" spans="1:6" ht="13.5">
      <c r="A343" s="106" t="s">
        <v>49</v>
      </c>
      <c r="B343" s="245" t="s">
        <v>567</v>
      </c>
      <c r="C343" s="180">
        <v>5</v>
      </c>
      <c r="D343" s="107">
        <f t="shared" si="39"/>
        <v>2500</v>
      </c>
      <c r="E343" s="315">
        <f t="shared" si="40"/>
        <v>1.25</v>
      </c>
      <c r="F343" s="107">
        <f t="shared" si="41"/>
        <v>3750</v>
      </c>
    </row>
    <row r="344" spans="1:6" ht="13.5">
      <c r="A344" s="106" t="s">
        <v>49</v>
      </c>
      <c r="B344" s="245" t="s">
        <v>568</v>
      </c>
      <c r="C344" s="180">
        <v>2</v>
      </c>
      <c r="D344" s="107">
        <f t="shared" si="39"/>
        <v>1000</v>
      </c>
      <c r="E344" s="315">
        <f t="shared" si="40"/>
        <v>0.5</v>
      </c>
      <c r="F344" s="107">
        <f t="shared" si="41"/>
        <v>1500</v>
      </c>
    </row>
    <row r="345" spans="1:6" ht="13.5">
      <c r="A345" s="106" t="s">
        <v>49</v>
      </c>
      <c r="B345" s="245" t="s">
        <v>569</v>
      </c>
      <c r="C345" s="180">
        <v>1</v>
      </c>
      <c r="D345" s="107">
        <f t="shared" si="39"/>
        <v>500</v>
      </c>
      <c r="E345" s="315">
        <f t="shared" si="40"/>
        <v>0.25</v>
      </c>
      <c r="F345" s="107">
        <f t="shared" si="41"/>
        <v>750</v>
      </c>
    </row>
    <row r="346" spans="1:6" ht="13.5">
      <c r="A346" s="106" t="s">
        <v>49</v>
      </c>
      <c r="B346" s="245" t="s">
        <v>570</v>
      </c>
      <c r="C346" s="180">
        <v>3</v>
      </c>
      <c r="D346" s="107">
        <f t="shared" si="39"/>
        <v>1500</v>
      </c>
      <c r="E346" s="315">
        <f t="shared" si="40"/>
        <v>0.75</v>
      </c>
      <c r="F346" s="107">
        <f t="shared" si="41"/>
        <v>2250</v>
      </c>
    </row>
    <row r="347" spans="1:6" ht="13.5">
      <c r="A347" s="106" t="s">
        <v>49</v>
      </c>
      <c r="B347" s="245" t="s">
        <v>571</v>
      </c>
      <c r="C347" s="180">
        <v>1</v>
      </c>
      <c r="D347" s="107">
        <f t="shared" si="39"/>
        <v>500</v>
      </c>
      <c r="E347" s="315">
        <f t="shared" si="40"/>
        <v>0.25</v>
      </c>
      <c r="F347" s="107">
        <f t="shared" si="41"/>
        <v>750</v>
      </c>
    </row>
    <row r="348" spans="1:6" ht="13.5">
      <c r="A348" s="106" t="s">
        <v>49</v>
      </c>
      <c r="B348" s="245" t="s">
        <v>572</v>
      </c>
      <c r="C348" s="180">
        <v>1</v>
      </c>
      <c r="D348" s="107">
        <f t="shared" si="39"/>
        <v>500</v>
      </c>
      <c r="E348" s="315">
        <f t="shared" si="40"/>
        <v>0.25</v>
      </c>
      <c r="F348" s="107">
        <f t="shared" si="41"/>
        <v>750</v>
      </c>
    </row>
    <row r="349" spans="1:6" ht="13.5">
      <c r="A349" s="106" t="s">
        <v>49</v>
      </c>
      <c r="B349" s="245" t="s">
        <v>573</v>
      </c>
      <c r="C349" s="180">
        <v>1</v>
      </c>
      <c r="D349" s="107">
        <f t="shared" si="39"/>
        <v>500</v>
      </c>
      <c r="E349" s="315">
        <f t="shared" si="40"/>
        <v>0.25</v>
      </c>
      <c r="F349" s="107">
        <f t="shared" si="41"/>
        <v>750</v>
      </c>
    </row>
    <row r="350" spans="1:6" ht="13.5">
      <c r="A350" s="106" t="s">
        <v>49</v>
      </c>
      <c r="B350" s="245" t="s">
        <v>574</v>
      </c>
      <c r="C350" s="180">
        <v>7</v>
      </c>
      <c r="D350" s="107">
        <f t="shared" si="39"/>
        <v>3500</v>
      </c>
      <c r="E350" s="315">
        <f t="shared" si="40"/>
        <v>1.75</v>
      </c>
      <c r="F350" s="107">
        <f t="shared" si="41"/>
        <v>5250</v>
      </c>
    </row>
    <row r="351" spans="1:6" ht="13.5">
      <c r="A351" s="106" t="s">
        <v>49</v>
      </c>
      <c r="B351" s="245" t="s">
        <v>575</v>
      </c>
      <c r="C351" s="180">
        <v>1</v>
      </c>
      <c r="D351" s="107">
        <f t="shared" si="39"/>
        <v>500</v>
      </c>
      <c r="E351" s="315">
        <f t="shared" si="40"/>
        <v>0.25</v>
      </c>
      <c r="F351" s="107">
        <f t="shared" si="41"/>
        <v>750</v>
      </c>
    </row>
    <row r="352" spans="1:6" ht="13.5">
      <c r="A352" s="106" t="s">
        <v>49</v>
      </c>
      <c r="B352" s="245" t="s">
        <v>576</v>
      </c>
      <c r="C352" s="180">
        <v>2</v>
      </c>
      <c r="D352" s="107">
        <f t="shared" si="39"/>
        <v>1000</v>
      </c>
      <c r="E352" s="315">
        <f t="shared" si="40"/>
        <v>0.5</v>
      </c>
      <c r="F352" s="107">
        <f t="shared" si="41"/>
        <v>1500</v>
      </c>
    </row>
    <row r="353" spans="1:6" ht="13.5">
      <c r="A353" s="106" t="s">
        <v>49</v>
      </c>
      <c r="B353" s="245" t="s">
        <v>577</v>
      </c>
      <c r="C353" s="180">
        <v>1</v>
      </c>
      <c r="D353" s="107">
        <f t="shared" si="39"/>
        <v>500</v>
      </c>
      <c r="E353" s="315">
        <f t="shared" si="40"/>
        <v>0.25</v>
      </c>
      <c r="F353" s="107">
        <f t="shared" si="41"/>
        <v>750</v>
      </c>
    </row>
    <row r="354" spans="1:6" ht="13.5">
      <c r="A354" s="106" t="s">
        <v>49</v>
      </c>
      <c r="B354" s="245" t="s">
        <v>578</v>
      </c>
      <c r="C354" s="180">
        <v>1</v>
      </c>
      <c r="D354" s="107">
        <f t="shared" si="39"/>
        <v>500</v>
      </c>
      <c r="E354" s="315">
        <f t="shared" si="40"/>
        <v>0.25</v>
      </c>
      <c r="F354" s="107">
        <f t="shared" si="41"/>
        <v>750</v>
      </c>
    </row>
    <row r="355" spans="1:6" ht="13.5">
      <c r="A355" s="106" t="s">
        <v>49</v>
      </c>
      <c r="B355" s="245" t="s">
        <v>579</v>
      </c>
      <c r="C355" s="180">
        <v>4</v>
      </c>
      <c r="D355" s="107">
        <f t="shared" si="39"/>
        <v>2000</v>
      </c>
      <c r="E355" s="315">
        <f t="shared" si="40"/>
        <v>1</v>
      </c>
      <c r="F355" s="107">
        <f t="shared" si="41"/>
        <v>3000</v>
      </c>
    </row>
    <row r="356" spans="1:6" ht="13.5">
      <c r="A356" s="106" t="s">
        <v>49</v>
      </c>
      <c r="B356" s="245" t="s">
        <v>580</v>
      </c>
      <c r="C356" s="180">
        <v>2</v>
      </c>
      <c r="D356" s="107">
        <f t="shared" si="39"/>
        <v>1000</v>
      </c>
      <c r="E356" s="315">
        <f t="shared" si="40"/>
        <v>0.5</v>
      </c>
      <c r="F356" s="107">
        <f t="shared" si="41"/>
        <v>1500</v>
      </c>
    </row>
    <row r="357" spans="1:6" ht="13.5">
      <c r="A357" s="106" t="s">
        <v>49</v>
      </c>
      <c r="B357" s="245" t="s">
        <v>581</v>
      </c>
      <c r="C357" s="180">
        <v>3</v>
      </c>
      <c r="D357" s="107">
        <f t="shared" si="39"/>
        <v>1500</v>
      </c>
      <c r="E357" s="315">
        <f t="shared" si="40"/>
        <v>0.75</v>
      </c>
      <c r="F357" s="107">
        <f t="shared" si="41"/>
        <v>2250</v>
      </c>
    </row>
    <row r="358" spans="1:6" ht="13.5">
      <c r="A358" s="106" t="s">
        <v>49</v>
      </c>
      <c r="B358" s="245" t="s">
        <v>582</v>
      </c>
      <c r="C358" s="180">
        <v>2</v>
      </c>
      <c r="D358" s="107">
        <f t="shared" si="39"/>
        <v>1000</v>
      </c>
      <c r="E358" s="315">
        <f t="shared" si="40"/>
        <v>0.5</v>
      </c>
      <c r="F358" s="107">
        <f t="shared" si="41"/>
        <v>1500</v>
      </c>
    </row>
    <row r="359" spans="1:6" ht="13.5">
      <c r="A359" s="106" t="s">
        <v>49</v>
      </c>
      <c r="B359" s="245" t="s">
        <v>583</v>
      </c>
      <c r="C359" s="180">
        <v>1</v>
      </c>
      <c r="D359" s="107">
        <f t="shared" si="39"/>
        <v>500</v>
      </c>
      <c r="E359" s="315">
        <f t="shared" si="40"/>
        <v>0.25</v>
      </c>
      <c r="F359" s="107">
        <f t="shared" si="41"/>
        <v>750</v>
      </c>
    </row>
    <row r="360" spans="1:6" ht="13.5">
      <c r="A360" s="106" t="s">
        <v>49</v>
      </c>
      <c r="B360" s="245" t="s">
        <v>584</v>
      </c>
      <c r="C360" s="180">
        <v>1</v>
      </c>
      <c r="D360" s="107">
        <f t="shared" si="39"/>
        <v>500</v>
      </c>
      <c r="E360" s="315">
        <f t="shared" si="40"/>
        <v>0.25</v>
      </c>
      <c r="F360" s="107">
        <f t="shared" si="41"/>
        <v>750</v>
      </c>
    </row>
    <row r="361" spans="1:6" ht="13.5">
      <c r="A361" s="106" t="s">
        <v>49</v>
      </c>
      <c r="B361" s="245" t="s">
        <v>585</v>
      </c>
      <c r="C361" s="180">
        <v>2</v>
      </c>
      <c r="D361" s="107">
        <f t="shared" si="39"/>
        <v>1000</v>
      </c>
      <c r="E361" s="315">
        <f t="shared" si="40"/>
        <v>0.5</v>
      </c>
      <c r="F361" s="107">
        <f t="shared" si="41"/>
        <v>1500</v>
      </c>
    </row>
    <row r="362" spans="1:6" ht="13.5">
      <c r="A362" s="106" t="s">
        <v>49</v>
      </c>
      <c r="B362" s="245" t="s">
        <v>586</v>
      </c>
      <c r="C362" s="180">
        <v>1</v>
      </c>
      <c r="D362" s="107">
        <f t="shared" si="39"/>
        <v>500</v>
      </c>
      <c r="E362" s="315">
        <f t="shared" si="40"/>
        <v>0.25</v>
      </c>
      <c r="F362" s="107">
        <f t="shared" si="41"/>
        <v>750</v>
      </c>
    </row>
    <row r="363" spans="1:6" ht="13.5">
      <c r="A363" s="106" t="s">
        <v>49</v>
      </c>
      <c r="B363" s="245" t="s">
        <v>587</v>
      </c>
      <c r="C363" s="180">
        <v>1</v>
      </c>
      <c r="D363" s="107">
        <f t="shared" si="39"/>
        <v>500</v>
      </c>
      <c r="E363" s="315">
        <f t="shared" si="40"/>
        <v>0.25</v>
      </c>
      <c r="F363" s="107">
        <f t="shared" si="41"/>
        <v>750</v>
      </c>
    </row>
    <row r="364" spans="1:6" ht="13.5">
      <c r="A364" s="106" t="s">
        <v>49</v>
      </c>
      <c r="B364" s="245" t="s">
        <v>588</v>
      </c>
      <c r="C364" s="180">
        <v>12</v>
      </c>
      <c r="D364" s="107">
        <f t="shared" si="39"/>
        <v>6000</v>
      </c>
      <c r="E364" s="315">
        <f t="shared" si="40"/>
        <v>3</v>
      </c>
      <c r="F364" s="107">
        <f t="shared" si="41"/>
        <v>9000</v>
      </c>
    </row>
    <row r="365" spans="1:6" ht="13.5">
      <c r="A365" s="106" t="s">
        <v>49</v>
      </c>
      <c r="B365" s="245" t="s">
        <v>589</v>
      </c>
      <c r="C365" s="180">
        <v>3</v>
      </c>
      <c r="D365" s="107">
        <f t="shared" si="39"/>
        <v>1500</v>
      </c>
      <c r="E365" s="315">
        <f t="shared" si="40"/>
        <v>0.75</v>
      </c>
      <c r="F365" s="107">
        <f t="shared" si="41"/>
        <v>2250</v>
      </c>
    </row>
    <row r="366" spans="1:6" ht="13.5">
      <c r="A366" s="106" t="s">
        <v>49</v>
      </c>
      <c r="B366" s="245" t="s">
        <v>590</v>
      </c>
      <c r="C366" s="180">
        <v>2</v>
      </c>
      <c r="D366" s="107">
        <f t="shared" si="39"/>
        <v>1000</v>
      </c>
      <c r="E366" s="315">
        <f t="shared" si="40"/>
        <v>0.5</v>
      </c>
      <c r="F366" s="107">
        <f t="shared" si="41"/>
        <v>1500</v>
      </c>
    </row>
    <row r="367" spans="1:6" ht="13.5">
      <c r="A367" s="106" t="s">
        <v>49</v>
      </c>
      <c r="B367" s="245" t="s">
        <v>591</v>
      </c>
      <c r="C367" s="180">
        <v>3</v>
      </c>
      <c r="D367" s="107">
        <f t="shared" si="39"/>
        <v>1500</v>
      </c>
      <c r="E367" s="315">
        <f t="shared" si="40"/>
        <v>0.75</v>
      </c>
      <c r="F367" s="107">
        <f t="shared" si="41"/>
        <v>2250</v>
      </c>
    </row>
    <row r="368" spans="1:6" ht="13.5">
      <c r="A368" s="106" t="s">
        <v>49</v>
      </c>
      <c r="B368" s="245" t="s">
        <v>592</v>
      </c>
      <c r="C368" s="180">
        <v>1</v>
      </c>
      <c r="D368" s="107">
        <f t="shared" si="39"/>
        <v>500</v>
      </c>
      <c r="E368" s="315">
        <f t="shared" si="40"/>
        <v>0.25</v>
      </c>
      <c r="F368" s="107">
        <f t="shared" si="41"/>
        <v>750</v>
      </c>
    </row>
    <row r="369" spans="1:6" ht="13.5">
      <c r="A369" s="106" t="s">
        <v>49</v>
      </c>
      <c r="B369" s="245" t="s">
        <v>593</v>
      </c>
      <c r="C369" s="180">
        <v>1</v>
      </c>
      <c r="D369" s="107">
        <f t="shared" si="39"/>
        <v>500</v>
      </c>
      <c r="E369" s="315">
        <f t="shared" si="40"/>
        <v>0.25</v>
      </c>
      <c r="F369" s="107">
        <f t="shared" si="41"/>
        <v>750</v>
      </c>
    </row>
    <row r="370" spans="1:6">
      <c r="A370" s="108" t="s">
        <v>10</v>
      </c>
      <c r="B370" s="108"/>
      <c r="C370" s="311">
        <f>SUM(C336:C369)</f>
        <v>82</v>
      </c>
      <c r="D370" s="110">
        <f>SUM(D336:D369)</f>
        <v>41000</v>
      </c>
      <c r="E370" s="311">
        <f>SUM(E336:E369)</f>
        <v>20.5</v>
      </c>
      <c r="F370" s="114">
        <v>33750</v>
      </c>
    </row>
    <row r="371" spans="1:6">
      <c r="A371" s="111" t="s">
        <v>211</v>
      </c>
      <c r="B371" s="111"/>
      <c r="C371" s="166"/>
      <c r="D371" s="107"/>
      <c r="E371" s="166"/>
      <c r="F371" s="112"/>
    </row>
    <row r="372" spans="1:6" ht="13.5">
      <c r="A372" s="106" t="s">
        <v>48</v>
      </c>
      <c r="B372" s="248" t="s">
        <v>595</v>
      </c>
      <c r="C372" s="180">
        <v>2</v>
      </c>
      <c r="D372" s="107">
        <f t="shared" si="39"/>
        <v>1000</v>
      </c>
      <c r="E372" s="315">
        <f t="shared" ref="E372:E399" si="42">C372/4</f>
        <v>0.5</v>
      </c>
      <c r="F372" s="107">
        <f t="shared" ref="F372:F399" si="43">+E372*$F$5</f>
        <v>1500</v>
      </c>
    </row>
    <row r="373" spans="1:6" ht="13.5">
      <c r="A373" s="106" t="s">
        <v>48</v>
      </c>
      <c r="B373" s="248" t="s">
        <v>596</v>
      </c>
      <c r="C373" s="180">
        <v>3</v>
      </c>
      <c r="D373" s="107">
        <f t="shared" si="39"/>
        <v>1500</v>
      </c>
      <c r="E373" s="315">
        <f t="shared" si="42"/>
        <v>0.75</v>
      </c>
      <c r="F373" s="107">
        <f t="shared" si="43"/>
        <v>2250</v>
      </c>
    </row>
    <row r="374" spans="1:6" ht="13.5">
      <c r="A374" s="106" t="s">
        <v>48</v>
      </c>
      <c r="B374" s="248" t="s">
        <v>597</v>
      </c>
      <c r="C374" s="180">
        <v>2</v>
      </c>
      <c r="D374" s="107">
        <f t="shared" si="39"/>
        <v>1000</v>
      </c>
      <c r="E374" s="315">
        <f t="shared" si="42"/>
        <v>0.5</v>
      </c>
      <c r="F374" s="107">
        <f t="shared" si="43"/>
        <v>1500</v>
      </c>
    </row>
    <row r="375" spans="1:6" ht="13.5">
      <c r="A375" s="106" t="s">
        <v>48</v>
      </c>
      <c r="B375" s="248" t="s">
        <v>598</v>
      </c>
      <c r="C375" s="180">
        <v>86</v>
      </c>
      <c r="D375" s="107">
        <f t="shared" si="39"/>
        <v>43000</v>
      </c>
      <c r="E375" s="315">
        <f t="shared" si="42"/>
        <v>21.5</v>
      </c>
      <c r="F375" s="107">
        <f t="shared" si="43"/>
        <v>64500</v>
      </c>
    </row>
    <row r="376" spans="1:6" ht="13.5">
      <c r="A376" s="106" t="s">
        <v>48</v>
      </c>
      <c r="B376" s="248" t="s">
        <v>599</v>
      </c>
      <c r="C376" s="180">
        <v>8</v>
      </c>
      <c r="D376" s="107">
        <f t="shared" si="39"/>
        <v>4000</v>
      </c>
      <c r="E376" s="315">
        <f t="shared" si="42"/>
        <v>2</v>
      </c>
      <c r="F376" s="107">
        <f t="shared" si="43"/>
        <v>6000</v>
      </c>
    </row>
    <row r="377" spans="1:6" ht="13.5">
      <c r="A377" s="106" t="s">
        <v>48</v>
      </c>
      <c r="B377" s="248" t="s">
        <v>600</v>
      </c>
      <c r="C377" s="180">
        <v>4</v>
      </c>
      <c r="D377" s="107">
        <f t="shared" si="39"/>
        <v>2000</v>
      </c>
      <c r="E377" s="315">
        <f t="shared" si="42"/>
        <v>1</v>
      </c>
      <c r="F377" s="107">
        <f t="shared" si="43"/>
        <v>3000</v>
      </c>
    </row>
    <row r="378" spans="1:6" ht="13.5">
      <c r="A378" s="106" t="s">
        <v>48</v>
      </c>
      <c r="B378" s="248" t="s">
        <v>601</v>
      </c>
      <c r="C378" s="180">
        <v>2</v>
      </c>
      <c r="D378" s="107">
        <f t="shared" si="39"/>
        <v>1000</v>
      </c>
      <c r="E378" s="315">
        <f t="shared" si="42"/>
        <v>0.5</v>
      </c>
      <c r="F378" s="107">
        <f t="shared" si="43"/>
        <v>1500</v>
      </c>
    </row>
    <row r="379" spans="1:6" ht="13.5">
      <c r="A379" s="106" t="s">
        <v>48</v>
      </c>
      <c r="B379" s="248" t="s">
        <v>602</v>
      </c>
      <c r="C379" s="180">
        <v>5</v>
      </c>
      <c r="D379" s="107">
        <f t="shared" si="39"/>
        <v>2500</v>
      </c>
      <c r="E379" s="315">
        <f t="shared" si="42"/>
        <v>1.25</v>
      </c>
      <c r="F379" s="107">
        <f t="shared" si="43"/>
        <v>3750</v>
      </c>
    </row>
    <row r="380" spans="1:6" ht="13.5">
      <c r="A380" s="106" t="s">
        <v>48</v>
      </c>
      <c r="B380" s="248" t="s">
        <v>603</v>
      </c>
      <c r="C380" s="180">
        <v>2</v>
      </c>
      <c r="D380" s="107">
        <f t="shared" si="39"/>
        <v>1000</v>
      </c>
      <c r="E380" s="315">
        <f t="shared" si="42"/>
        <v>0.5</v>
      </c>
      <c r="F380" s="107">
        <f t="shared" si="43"/>
        <v>1500</v>
      </c>
    </row>
    <row r="381" spans="1:6" ht="13.5">
      <c r="A381" s="106" t="s">
        <v>48</v>
      </c>
      <c r="B381" s="248" t="s">
        <v>604</v>
      </c>
      <c r="C381" s="180">
        <v>2</v>
      </c>
      <c r="D381" s="107">
        <f t="shared" si="39"/>
        <v>1000</v>
      </c>
      <c r="E381" s="315">
        <f t="shared" si="42"/>
        <v>0.5</v>
      </c>
      <c r="F381" s="107">
        <f t="shared" si="43"/>
        <v>1500</v>
      </c>
    </row>
    <row r="382" spans="1:6" ht="13.5">
      <c r="A382" s="106" t="s">
        <v>48</v>
      </c>
      <c r="B382" s="248" t="s">
        <v>605</v>
      </c>
      <c r="C382" s="180">
        <v>3</v>
      </c>
      <c r="D382" s="107">
        <f t="shared" si="39"/>
        <v>1500</v>
      </c>
      <c r="E382" s="315">
        <f t="shared" si="42"/>
        <v>0.75</v>
      </c>
      <c r="F382" s="107">
        <f t="shared" si="43"/>
        <v>2250</v>
      </c>
    </row>
    <row r="383" spans="1:6" ht="13.5">
      <c r="A383" s="106" t="s">
        <v>48</v>
      </c>
      <c r="B383" s="248" t="s">
        <v>606</v>
      </c>
      <c r="C383" s="180">
        <v>3</v>
      </c>
      <c r="D383" s="107">
        <f t="shared" si="39"/>
        <v>1500</v>
      </c>
      <c r="E383" s="315">
        <f t="shared" si="42"/>
        <v>0.75</v>
      </c>
      <c r="F383" s="107">
        <f t="shared" si="43"/>
        <v>2250</v>
      </c>
    </row>
    <row r="384" spans="1:6" ht="13.5">
      <c r="A384" s="106" t="s">
        <v>48</v>
      </c>
      <c r="B384" s="248" t="s">
        <v>607</v>
      </c>
      <c r="C384" s="180">
        <v>13</v>
      </c>
      <c r="D384" s="107">
        <f t="shared" si="39"/>
        <v>6500</v>
      </c>
      <c r="E384" s="315">
        <f t="shared" si="42"/>
        <v>3.25</v>
      </c>
      <c r="F384" s="107">
        <f t="shared" si="43"/>
        <v>9750</v>
      </c>
    </row>
    <row r="385" spans="1:6" ht="13.5">
      <c r="A385" s="106" t="s">
        <v>48</v>
      </c>
      <c r="B385" s="248" t="s">
        <v>608</v>
      </c>
      <c r="C385" s="180">
        <v>7</v>
      </c>
      <c r="D385" s="107">
        <f t="shared" si="39"/>
        <v>3500</v>
      </c>
      <c r="E385" s="315">
        <f t="shared" si="42"/>
        <v>1.75</v>
      </c>
      <c r="F385" s="107">
        <f t="shared" si="43"/>
        <v>5250</v>
      </c>
    </row>
    <row r="386" spans="1:6" ht="13.5">
      <c r="A386" s="106" t="s">
        <v>48</v>
      </c>
      <c r="B386" s="248" t="s">
        <v>609</v>
      </c>
      <c r="C386" s="180">
        <v>3</v>
      </c>
      <c r="D386" s="107">
        <f t="shared" si="39"/>
        <v>1500</v>
      </c>
      <c r="E386" s="315">
        <f t="shared" si="42"/>
        <v>0.75</v>
      </c>
      <c r="F386" s="107">
        <f t="shared" si="43"/>
        <v>2250</v>
      </c>
    </row>
    <row r="387" spans="1:6" ht="13.5">
      <c r="A387" s="106" t="s">
        <v>48</v>
      </c>
      <c r="B387" s="248" t="s">
        <v>610</v>
      </c>
      <c r="C387" s="180">
        <v>2</v>
      </c>
      <c r="D387" s="107">
        <f t="shared" si="39"/>
        <v>1000</v>
      </c>
      <c r="E387" s="315">
        <f t="shared" si="42"/>
        <v>0.5</v>
      </c>
      <c r="F387" s="107">
        <f t="shared" si="43"/>
        <v>1500</v>
      </c>
    </row>
    <row r="388" spans="1:6" ht="13.5">
      <c r="A388" s="106" t="s">
        <v>48</v>
      </c>
      <c r="B388" s="248" t="s">
        <v>611</v>
      </c>
      <c r="C388" s="180">
        <v>5</v>
      </c>
      <c r="D388" s="107">
        <f t="shared" si="39"/>
        <v>2500</v>
      </c>
      <c r="E388" s="315">
        <f t="shared" si="42"/>
        <v>1.25</v>
      </c>
      <c r="F388" s="107">
        <f t="shared" si="43"/>
        <v>3750</v>
      </c>
    </row>
    <row r="389" spans="1:6" ht="13.5">
      <c r="A389" s="106" t="s">
        <v>48</v>
      </c>
      <c r="B389" s="248" t="s">
        <v>612</v>
      </c>
      <c r="C389" s="180">
        <v>2</v>
      </c>
      <c r="D389" s="107">
        <f t="shared" si="39"/>
        <v>1000</v>
      </c>
      <c r="E389" s="315">
        <f t="shared" si="42"/>
        <v>0.5</v>
      </c>
      <c r="F389" s="107">
        <f t="shared" si="43"/>
        <v>1500</v>
      </c>
    </row>
    <row r="390" spans="1:6" ht="13.5">
      <c r="A390" s="106" t="s">
        <v>48</v>
      </c>
      <c r="B390" s="248" t="s">
        <v>613</v>
      </c>
      <c r="C390" s="180">
        <v>3</v>
      </c>
      <c r="D390" s="107">
        <f t="shared" si="39"/>
        <v>1500</v>
      </c>
      <c r="E390" s="315">
        <f t="shared" si="42"/>
        <v>0.75</v>
      </c>
      <c r="F390" s="107">
        <f t="shared" si="43"/>
        <v>2250</v>
      </c>
    </row>
    <row r="391" spans="1:6" ht="13.5">
      <c r="A391" s="106" t="s">
        <v>48</v>
      </c>
      <c r="B391" s="248" t="s">
        <v>614</v>
      </c>
      <c r="C391" s="180">
        <v>3</v>
      </c>
      <c r="D391" s="107">
        <f t="shared" si="39"/>
        <v>1500</v>
      </c>
      <c r="E391" s="315">
        <f t="shared" si="42"/>
        <v>0.75</v>
      </c>
      <c r="F391" s="107">
        <f t="shared" si="43"/>
        <v>2250</v>
      </c>
    </row>
    <row r="392" spans="1:6" ht="13.5">
      <c r="A392" s="106" t="s">
        <v>48</v>
      </c>
      <c r="B392" s="248" t="s">
        <v>615</v>
      </c>
      <c r="C392" s="180">
        <v>10</v>
      </c>
      <c r="D392" s="107">
        <f t="shared" si="39"/>
        <v>5000</v>
      </c>
      <c r="E392" s="315">
        <f t="shared" si="42"/>
        <v>2.5</v>
      </c>
      <c r="F392" s="107">
        <f t="shared" si="43"/>
        <v>7500</v>
      </c>
    </row>
    <row r="393" spans="1:6" ht="13.5">
      <c r="A393" s="106" t="s">
        <v>48</v>
      </c>
      <c r="B393" s="248" t="s">
        <v>616</v>
      </c>
      <c r="C393" s="180">
        <v>6</v>
      </c>
      <c r="D393" s="107">
        <f t="shared" si="39"/>
        <v>3000</v>
      </c>
      <c r="E393" s="315">
        <f t="shared" si="42"/>
        <v>1.5</v>
      </c>
      <c r="F393" s="107">
        <f t="shared" si="43"/>
        <v>4500</v>
      </c>
    </row>
    <row r="394" spans="1:6" ht="13.5">
      <c r="A394" s="106" t="s">
        <v>48</v>
      </c>
      <c r="B394" s="248" t="s">
        <v>617</v>
      </c>
      <c r="C394" s="180">
        <v>1</v>
      </c>
      <c r="D394" s="107">
        <f t="shared" si="39"/>
        <v>500</v>
      </c>
      <c r="E394" s="315">
        <f t="shared" si="42"/>
        <v>0.25</v>
      </c>
      <c r="F394" s="107">
        <f t="shared" si="43"/>
        <v>750</v>
      </c>
    </row>
    <row r="395" spans="1:6" ht="13.5">
      <c r="A395" s="106" t="s">
        <v>48</v>
      </c>
      <c r="B395" s="248" t="s">
        <v>618</v>
      </c>
      <c r="C395" s="180">
        <v>12</v>
      </c>
      <c r="D395" s="107">
        <f t="shared" si="39"/>
        <v>6000</v>
      </c>
      <c r="E395" s="315">
        <f t="shared" si="42"/>
        <v>3</v>
      </c>
      <c r="F395" s="107">
        <f t="shared" si="43"/>
        <v>9000</v>
      </c>
    </row>
    <row r="396" spans="1:6" ht="13.5">
      <c r="A396" s="106" t="s">
        <v>48</v>
      </c>
      <c r="B396" s="248" t="s">
        <v>619</v>
      </c>
      <c r="C396" s="180">
        <v>1</v>
      </c>
      <c r="D396" s="107">
        <f t="shared" si="39"/>
        <v>500</v>
      </c>
      <c r="E396" s="315">
        <f t="shared" si="42"/>
        <v>0.25</v>
      </c>
      <c r="F396" s="107">
        <f t="shared" si="43"/>
        <v>750</v>
      </c>
    </row>
    <row r="397" spans="1:6" ht="13.5">
      <c r="A397" s="106" t="s">
        <v>48</v>
      </c>
      <c r="B397" s="248" t="s">
        <v>620</v>
      </c>
      <c r="C397" s="180">
        <v>1</v>
      </c>
      <c r="D397" s="107">
        <f t="shared" si="39"/>
        <v>500</v>
      </c>
      <c r="E397" s="315">
        <f t="shared" si="42"/>
        <v>0.25</v>
      </c>
      <c r="F397" s="107">
        <f t="shared" si="43"/>
        <v>750</v>
      </c>
    </row>
    <row r="398" spans="1:6" ht="13.5">
      <c r="A398" s="106" t="s">
        <v>48</v>
      </c>
      <c r="B398" s="248" t="s">
        <v>621</v>
      </c>
      <c r="C398" s="180">
        <v>19</v>
      </c>
      <c r="D398" s="107">
        <f t="shared" si="39"/>
        <v>9500</v>
      </c>
      <c r="E398" s="315">
        <f t="shared" si="42"/>
        <v>4.75</v>
      </c>
      <c r="F398" s="107">
        <f t="shared" si="43"/>
        <v>14250</v>
      </c>
    </row>
    <row r="399" spans="1:6" ht="13.5">
      <c r="A399" s="106" t="s">
        <v>48</v>
      </c>
      <c r="B399" s="248" t="s">
        <v>622</v>
      </c>
      <c r="C399" s="180">
        <v>2</v>
      </c>
      <c r="D399" s="107">
        <f t="shared" si="39"/>
        <v>1000</v>
      </c>
      <c r="E399" s="315">
        <f t="shared" si="42"/>
        <v>0.5</v>
      </c>
      <c r="F399" s="107">
        <f t="shared" si="43"/>
        <v>1500</v>
      </c>
    </row>
    <row r="400" spans="1:6">
      <c r="A400" s="108" t="s">
        <v>11</v>
      </c>
      <c r="B400" s="108"/>
      <c r="C400" s="311">
        <f>SUM(C372:C399)</f>
        <v>212</v>
      </c>
      <c r="D400" s="114">
        <v>375000</v>
      </c>
      <c r="E400" s="311">
        <f>SUM(E372:E399)</f>
        <v>53</v>
      </c>
      <c r="F400" s="114">
        <f>SUM(F372:F399)</f>
        <v>159000</v>
      </c>
    </row>
    <row r="401" spans="1:6">
      <c r="A401" s="111" t="s">
        <v>212</v>
      </c>
      <c r="B401" s="111"/>
      <c r="C401" s="166"/>
      <c r="D401" s="112"/>
      <c r="E401" s="166"/>
      <c r="F401" s="112"/>
    </row>
    <row r="402" spans="1:6" ht="13.5">
      <c r="A402" s="106" t="s">
        <v>47</v>
      </c>
      <c r="B402" s="251" t="s">
        <v>624</v>
      </c>
      <c r="C402" s="180">
        <v>22</v>
      </c>
      <c r="D402" s="107">
        <f t="shared" ref="D402:D433" si="44">+C402*$D$5</f>
        <v>11000</v>
      </c>
      <c r="E402" s="315">
        <f t="shared" ref="E402:E433" si="45">C402/4</f>
        <v>5.5</v>
      </c>
      <c r="F402" s="107">
        <f t="shared" ref="F402:F433" si="46">+E402*$F$5</f>
        <v>16500</v>
      </c>
    </row>
    <row r="403" spans="1:6" ht="13.5">
      <c r="A403" s="106" t="s">
        <v>47</v>
      </c>
      <c r="B403" s="251" t="s">
        <v>625</v>
      </c>
      <c r="C403" s="180">
        <v>6</v>
      </c>
      <c r="D403" s="107">
        <f t="shared" si="44"/>
        <v>3000</v>
      </c>
      <c r="E403" s="315">
        <f t="shared" si="45"/>
        <v>1.5</v>
      </c>
      <c r="F403" s="107">
        <f t="shared" si="46"/>
        <v>4500</v>
      </c>
    </row>
    <row r="404" spans="1:6" ht="13.5">
      <c r="A404" s="106" t="s">
        <v>47</v>
      </c>
      <c r="B404" s="251" t="s">
        <v>626</v>
      </c>
      <c r="C404" s="180">
        <v>2</v>
      </c>
      <c r="D404" s="107">
        <f t="shared" si="44"/>
        <v>1000</v>
      </c>
      <c r="E404" s="315">
        <f t="shared" si="45"/>
        <v>0.5</v>
      </c>
      <c r="F404" s="107">
        <f t="shared" si="46"/>
        <v>1500</v>
      </c>
    </row>
    <row r="405" spans="1:6" ht="13.5">
      <c r="A405" s="106" t="s">
        <v>47</v>
      </c>
      <c r="B405" s="251" t="s">
        <v>627</v>
      </c>
      <c r="C405" s="180">
        <v>1</v>
      </c>
      <c r="D405" s="107">
        <f t="shared" si="44"/>
        <v>500</v>
      </c>
      <c r="E405" s="315">
        <f t="shared" si="45"/>
        <v>0.25</v>
      </c>
      <c r="F405" s="107">
        <f t="shared" si="46"/>
        <v>750</v>
      </c>
    </row>
    <row r="406" spans="1:6" ht="13.5">
      <c r="A406" s="106" t="s">
        <v>47</v>
      </c>
      <c r="B406" s="251" t="s">
        <v>628</v>
      </c>
      <c r="C406" s="180">
        <v>2</v>
      </c>
      <c r="D406" s="107">
        <f t="shared" si="44"/>
        <v>1000</v>
      </c>
      <c r="E406" s="315">
        <f t="shared" si="45"/>
        <v>0.5</v>
      </c>
      <c r="F406" s="107">
        <f t="shared" si="46"/>
        <v>1500</v>
      </c>
    </row>
    <row r="407" spans="1:6" ht="13.5">
      <c r="A407" s="106" t="s">
        <v>47</v>
      </c>
      <c r="B407" s="251" t="s">
        <v>629</v>
      </c>
      <c r="C407" s="180">
        <v>1</v>
      </c>
      <c r="D407" s="107">
        <f t="shared" si="44"/>
        <v>500</v>
      </c>
      <c r="E407" s="315">
        <f t="shared" si="45"/>
        <v>0.25</v>
      </c>
      <c r="F407" s="107">
        <f t="shared" si="46"/>
        <v>750</v>
      </c>
    </row>
    <row r="408" spans="1:6" ht="13.5">
      <c r="A408" s="106" t="s">
        <v>47</v>
      </c>
      <c r="B408" s="251" t="s">
        <v>630</v>
      </c>
      <c r="C408" s="180">
        <v>1</v>
      </c>
      <c r="D408" s="107">
        <f t="shared" si="44"/>
        <v>500</v>
      </c>
      <c r="E408" s="315">
        <f t="shared" si="45"/>
        <v>0.25</v>
      </c>
      <c r="F408" s="107">
        <f t="shared" si="46"/>
        <v>750</v>
      </c>
    </row>
    <row r="409" spans="1:6" ht="13.5">
      <c r="A409" s="106" t="s">
        <v>47</v>
      </c>
      <c r="B409" s="251" t="s">
        <v>631</v>
      </c>
      <c r="C409" s="180">
        <v>2</v>
      </c>
      <c r="D409" s="107">
        <f t="shared" si="44"/>
        <v>1000</v>
      </c>
      <c r="E409" s="315">
        <f t="shared" si="45"/>
        <v>0.5</v>
      </c>
      <c r="F409" s="107">
        <f t="shared" si="46"/>
        <v>1500</v>
      </c>
    </row>
    <row r="410" spans="1:6" ht="13.5">
      <c r="A410" s="106" t="s">
        <v>47</v>
      </c>
      <c r="B410" s="251" t="s">
        <v>632</v>
      </c>
      <c r="C410" s="180">
        <v>1</v>
      </c>
      <c r="D410" s="107">
        <f t="shared" si="44"/>
        <v>500</v>
      </c>
      <c r="E410" s="315">
        <f t="shared" si="45"/>
        <v>0.25</v>
      </c>
      <c r="F410" s="107">
        <f t="shared" si="46"/>
        <v>750</v>
      </c>
    </row>
    <row r="411" spans="1:6" ht="13.5">
      <c r="A411" s="106" t="s">
        <v>47</v>
      </c>
      <c r="B411" s="251" t="s">
        <v>633</v>
      </c>
      <c r="C411" s="180">
        <v>2</v>
      </c>
      <c r="D411" s="107">
        <f t="shared" si="44"/>
        <v>1000</v>
      </c>
      <c r="E411" s="315">
        <f t="shared" si="45"/>
        <v>0.5</v>
      </c>
      <c r="F411" s="107">
        <f t="shared" si="46"/>
        <v>1500</v>
      </c>
    </row>
    <row r="412" spans="1:6" ht="13.5">
      <c r="A412" s="106" t="s">
        <v>47</v>
      </c>
      <c r="B412" s="251" t="s">
        <v>634</v>
      </c>
      <c r="C412" s="180">
        <v>1</v>
      </c>
      <c r="D412" s="107">
        <f t="shared" si="44"/>
        <v>500</v>
      </c>
      <c r="E412" s="315">
        <f t="shared" si="45"/>
        <v>0.25</v>
      </c>
      <c r="F412" s="107">
        <f t="shared" si="46"/>
        <v>750</v>
      </c>
    </row>
    <row r="413" spans="1:6" ht="13.5">
      <c r="A413" s="106" t="s">
        <v>47</v>
      </c>
      <c r="B413" s="251" t="s">
        <v>635</v>
      </c>
      <c r="C413" s="180">
        <v>5</v>
      </c>
      <c r="D413" s="107">
        <f t="shared" si="44"/>
        <v>2500</v>
      </c>
      <c r="E413" s="315">
        <f t="shared" si="45"/>
        <v>1.25</v>
      </c>
      <c r="F413" s="107">
        <f t="shared" si="46"/>
        <v>3750</v>
      </c>
    </row>
    <row r="414" spans="1:6" ht="13.5">
      <c r="A414" s="106" t="s">
        <v>47</v>
      </c>
      <c r="B414" s="251" t="s">
        <v>636</v>
      </c>
      <c r="C414" s="180">
        <v>1</v>
      </c>
      <c r="D414" s="107">
        <f t="shared" si="44"/>
        <v>500</v>
      </c>
      <c r="E414" s="315">
        <f t="shared" si="45"/>
        <v>0.25</v>
      </c>
      <c r="F414" s="107">
        <f t="shared" si="46"/>
        <v>750</v>
      </c>
    </row>
    <row r="415" spans="1:6" ht="13.5">
      <c r="A415" s="106" t="s">
        <v>47</v>
      </c>
      <c r="B415" s="251" t="s">
        <v>637</v>
      </c>
      <c r="C415" s="180">
        <v>2</v>
      </c>
      <c r="D415" s="107">
        <f t="shared" si="44"/>
        <v>1000</v>
      </c>
      <c r="E415" s="315">
        <f t="shared" si="45"/>
        <v>0.5</v>
      </c>
      <c r="F415" s="107">
        <f t="shared" si="46"/>
        <v>1500</v>
      </c>
    </row>
    <row r="416" spans="1:6" ht="13.5">
      <c r="A416" s="106" t="s">
        <v>47</v>
      </c>
      <c r="B416" s="251" t="s">
        <v>638</v>
      </c>
      <c r="C416" s="180">
        <v>2</v>
      </c>
      <c r="D416" s="107">
        <f t="shared" si="44"/>
        <v>1000</v>
      </c>
      <c r="E416" s="315">
        <f t="shared" si="45"/>
        <v>0.5</v>
      </c>
      <c r="F416" s="107">
        <f t="shared" si="46"/>
        <v>1500</v>
      </c>
    </row>
    <row r="417" spans="1:6" ht="13.5">
      <c r="A417" s="106" t="s">
        <v>47</v>
      </c>
      <c r="B417" s="251" t="s">
        <v>639</v>
      </c>
      <c r="C417" s="180">
        <v>5</v>
      </c>
      <c r="D417" s="107">
        <f t="shared" si="44"/>
        <v>2500</v>
      </c>
      <c r="E417" s="315">
        <f t="shared" si="45"/>
        <v>1.25</v>
      </c>
      <c r="F417" s="107">
        <f t="shared" si="46"/>
        <v>3750</v>
      </c>
    </row>
    <row r="418" spans="1:6" ht="13.5">
      <c r="A418" s="106" t="s">
        <v>47</v>
      </c>
      <c r="B418" s="251" t="s">
        <v>640</v>
      </c>
      <c r="C418" s="180">
        <v>2</v>
      </c>
      <c r="D418" s="107">
        <f t="shared" si="44"/>
        <v>1000</v>
      </c>
      <c r="E418" s="315">
        <f t="shared" si="45"/>
        <v>0.5</v>
      </c>
      <c r="F418" s="107">
        <f t="shared" si="46"/>
        <v>1500</v>
      </c>
    </row>
    <row r="419" spans="1:6" ht="13.5">
      <c r="A419" s="106" t="s">
        <v>47</v>
      </c>
      <c r="B419" s="251" t="s">
        <v>641</v>
      </c>
      <c r="C419" s="180">
        <v>2</v>
      </c>
      <c r="D419" s="107">
        <f t="shared" si="44"/>
        <v>1000</v>
      </c>
      <c r="E419" s="315">
        <f t="shared" si="45"/>
        <v>0.5</v>
      </c>
      <c r="F419" s="107">
        <f t="shared" si="46"/>
        <v>1500</v>
      </c>
    </row>
    <row r="420" spans="1:6" ht="13.5">
      <c r="A420" s="106" t="s">
        <v>47</v>
      </c>
      <c r="B420" s="251" t="s">
        <v>642</v>
      </c>
      <c r="C420" s="180">
        <v>1</v>
      </c>
      <c r="D420" s="107">
        <f t="shared" si="44"/>
        <v>500</v>
      </c>
      <c r="E420" s="315">
        <f t="shared" si="45"/>
        <v>0.25</v>
      </c>
      <c r="F420" s="107">
        <f t="shared" si="46"/>
        <v>750</v>
      </c>
    </row>
    <row r="421" spans="1:6" ht="13.5">
      <c r="A421" s="106" t="s">
        <v>47</v>
      </c>
      <c r="B421" s="251" t="s">
        <v>643</v>
      </c>
      <c r="C421" s="180">
        <v>2</v>
      </c>
      <c r="D421" s="107">
        <f t="shared" si="44"/>
        <v>1000</v>
      </c>
      <c r="E421" s="315">
        <f t="shared" si="45"/>
        <v>0.5</v>
      </c>
      <c r="F421" s="107">
        <f t="shared" si="46"/>
        <v>1500</v>
      </c>
    </row>
    <row r="422" spans="1:6" ht="13.5">
      <c r="A422" s="106" t="s">
        <v>47</v>
      </c>
      <c r="B422" s="251" t="s">
        <v>644</v>
      </c>
      <c r="C422" s="180">
        <v>2</v>
      </c>
      <c r="D422" s="107">
        <f t="shared" si="44"/>
        <v>1000</v>
      </c>
      <c r="E422" s="315">
        <f t="shared" si="45"/>
        <v>0.5</v>
      </c>
      <c r="F422" s="107">
        <f t="shared" si="46"/>
        <v>1500</v>
      </c>
    </row>
    <row r="423" spans="1:6" ht="13.5">
      <c r="A423" s="106" t="s">
        <v>47</v>
      </c>
      <c r="B423" s="251" t="s">
        <v>645</v>
      </c>
      <c r="C423" s="180">
        <v>2</v>
      </c>
      <c r="D423" s="107">
        <f t="shared" si="44"/>
        <v>1000</v>
      </c>
      <c r="E423" s="315">
        <f t="shared" si="45"/>
        <v>0.5</v>
      </c>
      <c r="F423" s="107">
        <f t="shared" si="46"/>
        <v>1500</v>
      </c>
    </row>
    <row r="424" spans="1:6" ht="13.5">
      <c r="A424" s="106" t="s">
        <v>47</v>
      </c>
      <c r="B424" s="251" t="s">
        <v>646</v>
      </c>
      <c r="C424" s="180">
        <v>3</v>
      </c>
      <c r="D424" s="107">
        <f t="shared" si="44"/>
        <v>1500</v>
      </c>
      <c r="E424" s="315">
        <f t="shared" si="45"/>
        <v>0.75</v>
      </c>
      <c r="F424" s="107">
        <f t="shared" si="46"/>
        <v>2250</v>
      </c>
    </row>
    <row r="425" spans="1:6" ht="13.5">
      <c r="A425" s="106" t="s">
        <v>47</v>
      </c>
      <c r="B425" s="251" t="s">
        <v>647</v>
      </c>
      <c r="C425" s="180">
        <v>2</v>
      </c>
      <c r="D425" s="107">
        <f t="shared" si="44"/>
        <v>1000</v>
      </c>
      <c r="E425" s="315">
        <f t="shared" si="45"/>
        <v>0.5</v>
      </c>
      <c r="F425" s="107">
        <f t="shared" si="46"/>
        <v>1500</v>
      </c>
    </row>
    <row r="426" spans="1:6" ht="13.5">
      <c r="A426" s="106" t="s">
        <v>47</v>
      </c>
      <c r="B426" s="251" t="s">
        <v>648</v>
      </c>
      <c r="C426" s="180">
        <v>1</v>
      </c>
      <c r="D426" s="107">
        <f t="shared" si="44"/>
        <v>500</v>
      </c>
      <c r="E426" s="315">
        <f t="shared" si="45"/>
        <v>0.25</v>
      </c>
      <c r="F426" s="107">
        <f t="shared" si="46"/>
        <v>750</v>
      </c>
    </row>
    <row r="427" spans="1:6" ht="13.5">
      <c r="A427" s="106" t="s">
        <v>47</v>
      </c>
      <c r="B427" s="251" t="s">
        <v>649</v>
      </c>
      <c r="C427" s="180">
        <v>2</v>
      </c>
      <c r="D427" s="107">
        <f t="shared" si="44"/>
        <v>1000</v>
      </c>
      <c r="E427" s="315">
        <f t="shared" si="45"/>
        <v>0.5</v>
      </c>
      <c r="F427" s="107">
        <f t="shared" si="46"/>
        <v>1500</v>
      </c>
    </row>
    <row r="428" spans="1:6" ht="13.5">
      <c r="A428" s="106" t="s">
        <v>47</v>
      </c>
      <c r="B428" s="251" t="s">
        <v>650</v>
      </c>
      <c r="C428" s="180">
        <v>3</v>
      </c>
      <c r="D428" s="107">
        <f t="shared" si="44"/>
        <v>1500</v>
      </c>
      <c r="E428" s="315">
        <f t="shared" si="45"/>
        <v>0.75</v>
      </c>
      <c r="F428" s="107">
        <f t="shared" si="46"/>
        <v>2250</v>
      </c>
    </row>
    <row r="429" spans="1:6" ht="13.5">
      <c r="A429" s="106" t="s">
        <v>47</v>
      </c>
      <c r="B429" s="251" t="s">
        <v>651</v>
      </c>
      <c r="C429" s="180">
        <v>6</v>
      </c>
      <c r="D429" s="107">
        <f t="shared" si="44"/>
        <v>3000</v>
      </c>
      <c r="E429" s="315">
        <f t="shared" si="45"/>
        <v>1.5</v>
      </c>
      <c r="F429" s="107">
        <f t="shared" si="46"/>
        <v>4500</v>
      </c>
    </row>
    <row r="430" spans="1:6" ht="13.5">
      <c r="A430" s="106" t="s">
        <v>47</v>
      </c>
      <c r="B430" s="251" t="s">
        <v>652</v>
      </c>
      <c r="C430" s="180">
        <v>1</v>
      </c>
      <c r="D430" s="107">
        <f t="shared" si="44"/>
        <v>500</v>
      </c>
      <c r="E430" s="315">
        <f t="shared" si="45"/>
        <v>0.25</v>
      </c>
      <c r="F430" s="107">
        <f t="shared" si="46"/>
        <v>750</v>
      </c>
    </row>
    <row r="431" spans="1:6" ht="13.5">
      <c r="A431" s="106" t="s">
        <v>47</v>
      </c>
      <c r="B431" s="251" t="s">
        <v>653</v>
      </c>
      <c r="C431" s="180">
        <v>4</v>
      </c>
      <c r="D431" s="107">
        <f t="shared" si="44"/>
        <v>2000</v>
      </c>
      <c r="E431" s="315">
        <f t="shared" si="45"/>
        <v>1</v>
      </c>
      <c r="F431" s="107">
        <f t="shared" si="46"/>
        <v>3000</v>
      </c>
    </row>
    <row r="432" spans="1:6" ht="13.5">
      <c r="A432" s="106" t="s">
        <v>47</v>
      </c>
      <c r="B432" s="251" t="s">
        <v>654</v>
      </c>
      <c r="C432" s="180">
        <v>3</v>
      </c>
      <c r="D432" s="107">
        <f t="shared" si="44"/>
        <v>1500</v>
      </c>
      <c r="E432" s="315">
        <f t="shared" si="45"/>
        <v>0.75</v>
      </c>
      <c r="F432" s="107">
        <f t="shared" si="46"/>
        <v>2250</v>
      </c>
    </row>
    <row r="433" spans="1:6" ht="13.5">
      <c r="A433" s="106" t="s">
        <v>47</v>
      </c>
      <c r="B433" s="251" t="s">
        <v>655</v>
      </c>
      <c r="C433" s="180">
        <v>2</v>
      </c>
      <c r="D433" s="107">
        <f t="shared" si="44"/>
        <v>1000</v>
      </c>
      <c r="E433" s="315">
        <f t="shared" si="45"/>
        <v>0.5</v>
      </c>
      <c r="F433" s="107">
        <f t="shared" si="46"/>
        <v>1500</v>
      </c>
    </row>
    <row r="434" spans="1:6">
      <c r="A434" s="108" t="s">
        <v>12</v>
      </c>
      <c r="B434" s="108"/>
      <c r="C434" s="311">
        <f>SUM(C402:C433)</f>
        <v>94</v>
      </c>
      <c r="D434" s="114">
        <f>SUM(D402:D433)</f>
        <v>47000</v>
      </c>
      <c r="E434" s="311">
        <f>SUM(E402:E433)</f>
        <v>23.5</v>
      </c>
      <c r="F434" s="114">
        <f>SUM(F402:F433)</f>
        <v>70500</v>
      </c>
    </row>
    <row r="435" spans="1:6">
      <c r="A435" s="111" t="s">
        <v>213</v>
      </c>
      <c r="B435" s="111"/>
      <c r="C435" s="166"/>
      <c r="D435" s="112"/>
      <c r="E435" s="166"/>
      <c r="F435" s="112"/>
    </row>
    <row r="436" spans="1:6" ht="13.5">
      <c r="A436" s="106" t="s">
        <v>46</v>
      </c>
      <c r="B436" s="254" t="s">
        <v>657</v>
      </c>
      <c r="C436" s="180">
        <v>5</v>
      </c>
      <c r="D436" s="107">
        <f t="shared" ref="D436:D480" si="47">+C436*$D$5</f>
        <v>2500</v>
      </c>
      <c r="E436" s="315">
        <f t="shared" ref="E436:E480" si="48">C436/4</f>
        <v>1.25</v>
      </c>
      <c r="F436" s="107">
        <f t="shared" ref="F436:F480" si="49">+E436*$F$5</f>
        <v>3750</v>
      </c>
    </row>
    <row r="437" spans="1:6" ht="13.5">
      <c r="A437" s="106" t="s">
        <v>46</v>
      </c>
      <c r="B437" s="254" t="s">
        <v>658</v>
      </c>
      <c r="C437" s="180">
        <v>6</v>
      </c>
      <c r="D437" s="107">
        <f t="shared" si="47"/>
        <v>3000</v>
      </c>
      <c r="E437" s="315">
        <f t="shared" si="48"/>
        <v>1.5</v>
      </c>
      <c r="F437" s="107">
        <f t="shared" si="49"/>
        <v>4500</v>
      </c>
    </row>
    <row r="438" spans="1:6" ht="13.5">
      <c r="A438" s="106" t="s">
        <v>46</v>
      </c>
      <c r="B438" s="254" t="s">
        <v>659</v>
      </c>
      <c r="C438" s="180">
        <v>6</v>
      </c>
      <c r="D438" s="107">
        <f t="shared" si="47"/>
        <v>3000</v>
      </c>
      <c r="E438" s="315">
        <f t="shared" si="48"/>
        <v>1.5</v>
      </c>
      <c r="F438" s="107">
        <f t="shared" si="49"/>
        <v>4500</v>
      </c>
    </row>
    <row r="439" spans="1:6" ht="13.5">
      <c r="A439" s="106" t="s">
        <v>46</v>
      </c>
      <c r="B439" s="254" t="s">
        <v>660</v>
      </c>
      <c r="C439" s="180">
        <v>7</v>
      </c>
      <c r="D439" s="107">
        <f t="shared" si="47"/>
        <v>3500</v>
      </c>
      <c r="E439" s="315">
        <f t="shared" si="48"/>
        <v>1.75</v>
      </c>
      <c r="F439" s="107">
        <f t="shared" si="49"/>
        <v>5250</v>
      </c>
    </row>
    <row r="440" spans="1:6" ht="13.5">
      <c r="A440" s="106" t="s">
        <v>46</v>
      </c>
      <c r="B440" s="254" t="s">
        <v>661</v>
      </c>
      <c r="C440" s="180">
        <v>38</v>
      </c>
      <c r="D440" s="107">
        <f t="shared" si="47"/>
        <v>19000</v>
      </c>
      <c r="E440" s="315">
        <f t="shared" si="48"/>
        <v>9.5</v>
      </c>
      <c r="F440" s="107">
        <f t="shared" si="49"/>
        <v>28500</v>
      </c>
    </row>
    <row r="441" spans="1:6" ht="13.5">
      <c r="A441" s="106" t="s">
        <v>46</v>
      </c>
      <c r="B441" s="254" t="s">
        <v>662</v>
      </c>
      <c r="C441" s="180">
        <v>19</v>
      </c>
      <c r="D441" s="107">
        <f t="shared" si="47"/>
        <v>9500</v>
      </c>
      <c r="E441" s="315">
        <f t="shared" si="48"/>
        <v>4.75</v>
      </c>
      <c r="F441" s="107">
        <f t="shared" si="49"/>
        <v>14250</v>
      </c>
    </row>
    <row r="442" spans="1:6" ht="13.5">
      <c r="A442" s="106" t="s">
        <v>46</v>
      </c>
      <c r="B442" s="254" t="s">
        <v>663</v>
      </c>
      <c r="C442" s="180">
        <v>5</v>
      </c>
      <c r="D442" s="107">
        <f t="shared" si="47"/>
        <v>2500</v>
      </c>
      <c r="E442" s="315">
        <f t="shared" si="48"/>
        <v>1.25</v>
      </c>
      <c r="F442" s="107">
        <f t="shared" si="49"/>
        <v>3750</v>
      </c>
    </row>
    <row r="443" spans="1:6" ht="13.5">
      <c r="A443" s="106" t="s">
        <v>46</v>
      </c>
      <c r="B443" s="254" t="s">
        <v>664</v>
      </c>
      <c r="C443" s="180">
        <v>2</v>
      </c>
      <c r="D443" s="107">
        <f t="shared" si="47"/>
        <v>1000</v>
      </c>
      <c r="E443" s="315">
        <f t="shared" si="48"/>
        <v>0.5</v>
      </c>
      <c r="F443" s="107">
        <f t="shared" si="49"/>
        <v>1500</v>
      </c>
    </row>
    <row r="444" spans="1:6" ht="13.5">
      <c r="A444" s="106" t="s">
        <v>46</v>
      </c>
      <c r="B444" s="254" t="s">
        <v>665</v>
      </c>
      <c r="C444" s="180">
        <v>5</v>
      </c>
      <c r="D444" s="107">
        <f t="shared" si="47"/>
        <v>2500</v>
      </c>
      <c r="E444" s="315">
        <f t="shared" si="48"/>
        <v>1.25</v>
      </c>
      <c r="F444" s="107">
        <f t="shared" si="49"/>
        <v>3750</v>
      </c>
    </row>
    <row r="445" spans="1:6" ht="13.5">
      <c r="A445" s="106" t="s">
        <v>46</v>
      </c>
      <c r="B445" s="254" t="s">
        <v>666</v>
      </c>
      <c r="C445" s="180">
        <v>2</v>
      </c>
      <c r="D445" s="107">
        <f t="shared" si="47"/>
        <v>1000</v>
      </c>
      <c r="E445" s="315">
        <f t="shared" si="48"/>
        <v>0.5</v>
      </c>
      <c r="F445" s="107">
        <f t="shared" si="49"/>
        <v>1500</v>
      </c>
    </row>
    <row r="446" spans="1:6" ht="13.5">
      <c r="A446" s="106" t="s">
        <v>46</v>
      </c>
      <c r="B446" s="254" t="s">
        <v>667</v>
      </c>
      <c r="C446" s="180">
        <v>2</v>
      </c>
      <c r="D446" s="107">
        <f t="shared" si="47"/>
        <v>1000</v>
      </c>
      <c r="E446" s="315">
        <f t="shared" si="48"/>
        <v>0.5</v>
      </c>
      <c r="F446" s="107">
        <f t="shared" si="49"/>
        <v>1500</v>
      </c>
    </row>
    <row r="447" spans="1:6" ht="13.5">
      <c r="A447" s="106" t="s">
        <v>46</v>
      </c>
      <c r="B447" s="254" t="s">
        <v>668</v>
      </c>
      <c r="C447" s="180">
        <v>3</v>
      </c>
      <c r="D447" s="107">
        <f t="shared" si="47"/>
        <v>1500</v>
      </c>
      <c r="E447" s="315">
        <f t="shared" si="48"/>
        <v>0.75</v>
      </c>
      <c r="F447" s="107">
        <f t="shared" si="49"/>
        <v>2250</v>
      </c>
    </row>
    <row r="448" spans="1:6" ht="13.5">
      <c r="A448" s="106" t="s">
        <v>46</v>
      </c>
      <c r="B448" s="254" t="s">
        <v>669</v>
      </c>
      <c r="C448" s="180">
        <v>25</v>
      </c>
      <c r="D448" s="107">
        <f t="shared" si="47"/>
        <v>12500</v>
      </c>
      <c r="E448" s="315">
        <f t="shared" si="48"/>
        <v>6.25</v>
      </c>
      <c r="F448" s="107">
        <f t="shared" si="49"/>
        <v>18750</v>
      </c>
    </row>
    <row r="449" spans="1:6" ht="13.5">
      <c r="A449" s="106" t="s">
        <v>46</v>
      </c>
      <c r="B449" s="254" t="s">
        <v>670</v>
      </c>
      <c r="C449" s="180">
        <v>18</v>
      </c>
      <c r="D449" s="107">
        <f t="shared" si="47"/>
        <v>9000</v>
      </c>
      <c r="E449" s="315">
        <f t="shared" si="48"/>
        <v>4.5</v>
      </c>
      <c r="F449" s="107">
        <f t="shared" si="49"/>
        <v>13500</v>
      </c>
    </row>
    <row r="450" spans="1:6" ht="13.5">
      <c r="A450" s="106" t="s">
        <v>46</v>
      </c>
      <c r="B450" s="254" t="s">
        <v>671</v>
      </c>
      <c r="C450" s="180">
        <v>3</v>
      </c>
      <c r="D450" s="107">
        <f t="shared" si="47"/>
        <v>1500</v>
      </c>
      <c r="E450" s="315">
        <f t="shared" si="48"/>
        <v>0.75</v>
      </c>
      <c r="F450" s="107">
        <f t="shared" si="49"/>
        <v>2250</v>
      </c>
    </row>
    <row r="451" spans="1:6" ht="13.5">
      <c r="A451" s="106" t="s">
        <v>46</v>
      </c>
      <c r="B451" s="254" t="s">
        <v>672</v>
      </c>
      <c r="C451" s="180">
        <v>4</v>
      </c>
      <c r="D451" s="107">
        <f t="shared" si="47"/>
        <v>2000</v>
      </c>
      <c r="E451" s="315">
        <f t="shared" si="48"/>
        <v>1</v>
      </c>
      <c r="F451" s="107">
        <f t="shared" si="49"/>
        <v>3000</v>
      </c>
    </row>
    <row r="452" spans="1:6" ht="13.5">
      <c r="A452" s="106" t="s">
        <v>46</v>
      </c>
      <c r="B452" s="254" t="s">
        <v>673</v>
      </c>
      <c r="C452" s="180">
        <v>2</v>
      </c>
      <c r="D452" s="107">
        <f t="shared" si="47"/>
        <v>1000</v>
      </c>
      <c r="E452" s="315">
        <f t="shared" si="48"/>
        <v>0.5</v>
      </c>
      <c r="F452" s="107">
        <f t="shared" si="49"/>
        <v>1500</v>
      </c>
    </row>
    <row r="453" spans="1:6" ht="13.5">
      <c r="A453" s="106" t="s">
        <v>46</v>
      </c>
      <c r="B453" s="254" t="s">
        <v>674</v>
      </c>
      <c r="C453" s="180">
        <v>3</v>
      </c>
      <c r="D453" s="107">
        <f t="shared" si="47"/>
        <v>1500</v>
      </c>
      <c r="E453" s="315">
        <f t="shared" si="48"/>
        <v>0.75</v>
      </c>
      <c r="F453" s="107">
        <f t="shared" si="49"/>
        <v>2250</v>
      </c>
    </row>
    <row r="454" spans="1:6" ht="13.5">
      <c r="A454" s="106" t="s">
        <v>46</v>
      </c>
      <c r="B454" s="254" t="s">
        <v>675</v>
      </c>
      <c r="C454" s="180">
        <v>4</v>
      </c>
      <c r="D454" s="107">
        <f t="shared" si="47"/>
        <v>2000</v>
      </c>
      <c r="E454" s="315">
        <f t="shared" si="48"/>
        <v>1</v>
      </c>
      <c r="F454" s="107">
        <f t="shared" si="49"/>
        <v>3000</v>
      </c>
    </row>
    <row r="455" spans="1:6" ht="13.5">
      <c r="A455" s="106" t="s">
        <v>46</v>
      </c>
      <c r="B455" s="254" t="s">
        <v>676</v>
      </c>
      <c r="C455" s="180">
        <v>1</v>
      </c>
      <c r="D455" s="107">
        <f t="shared" si="47"/>
        <v>500</v>
      </c>
      <c r="E455" s="315">
        <f t="shared" si="48"/>
        <v>0.25</v>
      </c>
      <c r="F455" s="107">
        <f t="shared" si="49"/>
        <v>750</v>
      </c>
    </row>
    <row r="456" spans="1:6" ht="13.5">
      <c r="A456" s="106" t="s">
        <v>46</v>
      </c>
      <c r="B456" s="254" t="s">
        <v>677</v>
      </c>
      <c r="C456" s="180">
        <v>7</v>
      </c>
      <c r="D456" s="107">
        <f t="shared" si="47"/>
        <v>3500</v>
      </c>
      <c r="E456" s="315">
        <f t="shared" si="48"/>
        <v>1.75</v>
      </c>
      <c r="F456" s="107">
        <f t="shared" si="49"/>
        <v>5250</v>
      </c>
    </row>
    <row r="457" spans="1:6" ht="13.5">
      <c r="A457" s="106" t="s">
        <v>46</v>
      </c>
      <c r="B457" s="254" t="s">
        <v>678</v>
      </c>
      <c r="C457" s="180">
        <v>4</v>
      </c>
      <c r="D457" s="107">
        <f t="shared" si="47"/>
        <v>2000</v>
      </c>
      <c r="E457" s="315">
        <f t="shared" si="48"/>
        <v>1</v>
      </c>
      <c r="F457" s="107">
        <f t="shared" si="49"/>
        <v>3000</v>
      </c>
    </row>
    <row r="458" spans="1:6" ht="13.5">
      <c r="A458" s="106" t="s">
        <v>46</v>
      </c>
      <c r="B458" s="254" t="s">
        <v>679</v>
      </c>
      <c r="C458" s="180">
        <v>4</v>
      </c>
      <c r="D458" s="107">
        <f t="shared" si="47"/>
        <v>2000</v>
      </c>
      <c r="E458" s="315">
        <f t="shared" si="48"/>
        <v>1</v>
      </c>
      <c r="F458" s="107">
        <f t="shared" si="49"/>
        <v>3000</v>
      </c>
    </row>
    <row r="459" spans="1:6" ht="13.5">
      <c r="A459" s="106" t="s">
        <v>46</v>
      </c>
      <c r="B459" s="254" t="s">
        <v>680</v>
      </c>
      <c r="C459" s="180">
        <v>1</v>
      </c>
      <c r="D459" s="107">
        <f t="shared" si="47"/>
        <v>500</v>
      </c>
      <c r="E459" s="315">
        <f t="shared" si="48"/>
        <v>0.25</v>
      </c>
      <c r="F459" s="107">
        <f t="shared" si="49"/>
        <v>750</v>
      </c>
    </row>
    <row r="460" spans="1:6" ht="13.5">
      <c r="A460" s="106" t="s">
        <v>46</v>
      </c>
      <c r="B460" s="254" t="s">
        <v>681</v>
      </c>
      <c r="C460" s="180">
        <v>1</v>
      </c>
      <c r="D460" s="107">
        <f t="shared" si="47"/>
        <v>500</v>
      </c>
      <c r="E460" s="315">
        <f t="shared" si="48"/>
        <v>0.25</v>
      </c>
      <c r="F460" s="107">
        <f t="shared" si="49"/>
        <v>750</v>
      </c>
    </row>
    <row r="461" spans="1:6" ht="13.5">
      <c r="A461" s="106" t="s">
        <v>46</v>
      </c>
      <c r="B461" s="254" t="s">
        <v>682</v>
      </c>
      <c r="C461" s="180">
        <v>1</v>
      </c>
      <c r="D461" s="107">
        <f t="shared" si="47"/>
        <v>500</v>
      </c>
      <c r="E461" s="315">
        <f t="shared" si="48"/>
        <v>0.25</v>
      </c>
      <c r="F461" s="107">
        <f t="shared" si="49"/>
        <v>750</v>
      </c>
    </row>
    <row r="462" spans="1:6" ht="13.5">
      <c r="A462" s="106" t="s">
        <v>46</v>
      </c>
      <c r="B462" s="254" t="s">
        <v>683</v>
      </c>
      <c r="C462" s="180">
        <v>1</v>
      </c>
      <c r="D462" s="107">
        <f t="shared" si="47"/>
        <v>500</v>
      </c>
      <c r="E462" s="315">
        <f t="shared" si="48"/>
        <v>0.25</v>
      </c>
      <c r="F462" s="107">
        <f t="shared" si="49"/>
        <v>750</v>
      </c>
    </row>
    <row r="463" spans="1:6" ht="13.5">
      <c r="A463" s="106" t="s">
        <v>46</v>
      </c>
      <c r="B463" s="254" t="s">
        <v>684</v>
      </c>
      <c r="C463" s="180">
        <v>6</v>
      </c>
      <c r="D463" s="107">
        <f t="shared" si="47"/>
        <v>3000</v>
      </c>
      <c r="E463" s="315">
        <f t="shared" si="48"/>
        <v>1.5</v>
      </c>
      <c r="F463" s="107">
        <f t="shared" si="49"/>
        <v>4500</v>
      </c>
    </row>
    <row r="464" spans="1:6" ht="13.5">
      <c r="A464" s="106" t="s">
        <v>46</v>
      </c>
      <c r="B464" s="254" t="s">
        <v>685</v>
      </c>
      <c r="C464" s="180">
        <v>5</v>
      </c>
      <c r="D464" s="107">
        <f t="shared" si="47"/>
        <v>2500</v>
      </c>
      <c r="E464" s="315">
        <f t="shared" si="48"/>
        <v>1.25</v>
      </c>
      <c r="F464" s="107">
        <f t="shared" si="49"/>
        <v>3750</v>
      </c>
    </row>
    <row r="465" spans="1:6" ht="13.5">
      <c r="A465" s="106" t="s">
        <v>46</v>
      </c>
      <c r="B465" s="254" t="s">
        <v>686</v>
      </c>
      <c r="C465" s="180">
        <v>1</v>
      </c>
      <c r="D465" s="107">
        <f t="shared" si="47"/>
        <v>500</v>
      </c>
      <c r="E465" s="315">
        <f t="shared" si="48"/>
        <v>0.25</v>
      </c>
      <c r="F465" s="107">
        <f t="shared" si="49"/>
        <v>750</v>
      </c>
    </row>
    <row r="466" spans="1:6" ht="13.5">
      <c r="A466" s="106" t="s">
        <v>46</v>
      </c>
      <c r="B466" s="254" t="s">
        <v>687</v>
      </c>
      <c r="C466" s="180">
        <v>1</v>
      </c>
      <c r="D466" s="107">
        <f t="shared" si="47"/>
        <v>500</v>
      </c>
      <c r="E466" s="315">
        <f t="shared" si="48"/>
        <v>0.25</v>
      </c>
      <c r="F466" s="107">
        <f t="shared" si="49"/>
        <v>750</v>
      </c>
    </row>
    <row r="467" spans="1:6" ht="13.5">
      <c r="A467" s="106" t="s">
        <v>46</v>
      </c>
      <c r="B467" s="254" t="s">
        <v>688</v>
      </c>
      <c r="C467" s="180">
        <v>2</v>
      </c>
      <c r="D467" s="107">
        <f t="shared" si="47"/>
        <v>1000</v>
      </c>
      <c r="E467" s="315">
        <f t="shared" si="48"/>
        <v>0.5</v>
      </c>
      <c r="F467" s="107">
        <f t="shared" si="49"/>
        <v>1500</v>
      </c>
    </row>
    <row r="468" spans="1:6" ht="13.5">
      <c r="A468" s="106" t="s">
        <v>46</v>
      </c>
      <c r="B468" s="254" t="s">
        <v>689</v>
      </c>
      <c r="C468" s="180">
        <v>4</v>
      </c>
      <c r="D468" s="107">
        <f t="shared" si="47"/>
        <v>2000</v>
      </c>
      <c r="E468" s="315">
        <f t="shared" si="48"/>
        <v>1</v>
      </c>
      <c r="F468" s="107">
        <f t="shared" si="49"/>
        <v>3000</v>
      </c>
    </row>
    <row r="469" spans="1:6" ht="13.5">
      <c r="A469" s="106" t="s">
        <v>46</v>
      </c>
      <c r="B469" s="254" t="s">
        <v>690</v>
      </c>
      <c r="C469" s="180">
        <v>29</v>
      </c>
      <c r="D469" s="107">
        <f t="shared" si="47"/>
        <v>14500</v>
      </c>
      <c r="E469" s="315">
        <f t="shared" si="48"/>
        <v>7.25</v>
      </c>
      <c r="F469" s="107">
        <f t="shared" si="49"/>
        <v>21750</v>
      </c>
    </row>
    <row r="470" spans="1:6" ht="13.5">
      <c r="A470" s="106" t="s">
        <v>46</v>
      </c>
      <c r="B470" s="254" t="s">
        <v>691</v>
      </c>
      <c r="C470" s="180">
        <v>1</v>
      </c>
      <c r="D470" s="107">
        <f t="shared" si="47"/>
        <v>500</v>
      </c>
      <c r="E470" s="315">
        <f t="shared" si="48"/>
        <v>0.25</v>
      </c>
      <c r="F470" s="107">
        <f t="shared" si="49"/>
        <v>750</v>
      </c>
    </row>
    <row r="471" spans="1:6" ht="13.5">
      <c r="A471" s="106" t="s">
        <v>46</v>
      </c>
      <c r="B471" s="254" t="s">
        <v>692</v>
      </c>
      <c r="C471" s="180">
        <v>2</v>
      </c>
      <c r="D471" s="107">
        <f t="shared" si="47"/>
        <v>1000</v>
      </c>
      <c r="E471" s="315">
        <f t="shared" si="48"/>
        <v>0.5</v>
      </c>
      <c r="F471" s="107">
        <f t="shared" si="49"/>
        <v>1500</v>
      </c>
    </row>
    <row r="472" spans="1:6" ht="13.5">
      <c r="A472" s="106" t="s">
        <v>46</v>
      </c>
      <c r="B472" s="254" t="s">
        <v>693</v>
      </c>
      <c r="C472" s="180">
        <v>2</v>
      </c>
      <c r="D472" s="107">
        <f t="shared" si="47"/>
        <v>1000</v>
      </c>
      <c r="E472" s="315">
        <f t="shared" si="48"/>
        <v>0.5</v>
      </c>
      <c r="F472" s="107">
        <f t="shared" si="49"/>
        <v>1500</v>
      </c>
    </row>
    <row r="473" spans="1:6" ht="13.5">
      <c r="A473" s="106" t="s">
        <v>46</v>
      </c>
      <c r="B473" s="254" t="s">
        <v>694</v>
      </c>
      <c r="C473" s="180">
        <v>5</v>
      </c>
      <c r="D473" s="107">
        <f t="shared" si="47"/>
        <v>2500</v>
      </c>
      <c r="E473" s="315">
        <f t="shared" si="48"/>
        <v>1.25</v>
      </c>
      <c r="F473" s="107">
        <f t="shared" si="49"/>
        <v>3750</v>
      </c>
    </row>
    <row r="474" spans="1:6" ht="13.5">
      <c r="A474" s="106" t="s">
        <v>46</v>
      </c>
      <c r="B474" s="254" t="s">
        <v>695</v>
      </c>
      <c r="C474" s="180">
        <v>2</v>
      </c>
      <c r="D474" s="107">
        <f t="shared" si="47"/>
        <v>1000</v>
      </c>
      <c r="E474" s="315">
        <f t="shared" si="48"/>
        <v>0.5</v>
      </c>
      <c r="F474" s="107">
        <f t="shared" si="49"/>
        <v>1500</v>
      </c>
    </row>
    <row r="475" spans="1:6" ht="13.5">
      <c r="A475" s="106" t="s">
        <v>46</v>
      </c>
      <c r="B475" s="254" t="s">
        <v>696</v>
      </c>
      <c r="C475" s="180">
        <v>3</v>
      </c>
      <c r="D475" s="107">
        <f t="shared" si="47"/>
        <v>1500</v>
      </c>
      <c r="E475" s="315">
        <f t="shared" si="48"/>
        <v>0.75</v>
      </c>
      <c r="F475" s="107">
        <f t="shared" si="49"/>
        <v>2250</v>
      </c>
    </row>
    <row r="476" spans="1:6" ht="13.5">
      <c r="A476" s="106" t="s">
        <v>46</v>
      </c>
      <c r="B476" s="254" t="s">
        <v>697</v>
      </c>
      <c r="C476" s="180">
        <v>4</v>
      </c>
      <c r="D476" s="107">
        <f t="shared" si="47"/>
        <v>2000</v>
      </c>
      <c r="E476" s="315">
        <f t="shared" si="48"/>
        <v>1</v>
      </c>
      <c r="F476" s="107">
        <f t="shared" si="49"/>
        <v>3000</v>
      </c>
    </row>
    <row r="477" spans="1:6" ht="13.5">
      <c r="A477" s="106" t="s">
        <v>46</v>
      </c>
      <c r="B477" s="254" t="s">
        <v>698</v>
      </c>
      <c r="C477" s="180">
        <v>3</v>
      </c>
      <c r="D477" s="107">
        <f t="shared" si="47"/>
        <v>1500</v>
      </c>
      <c r="E477" s="315">
        <f t="shared" si="48"/>
        <v>0.75</v>
      </c>
      <c r="F477" s="107">
        <f t="shared" si="49"/>
        <v>2250</v>
      </c>
    </row>
    <row r="478" spans="1:6" ht="13.5">
      <c r="A478" s="106" t="s">
        <v>46</v>
      </c>
      <c r="B478" s="254" t="s">
        <v>699</v>
      </c>
      <c r="C478" s="180">
        <v>3</v>
      </c>
      <c r="D478" s="107">
        <f t="shared" si="47"/>
        <v>1500</v>
      </c>
      <c r="E478" s="315">
        <f t="shared" si="48"/>
        <v>0.75</v>
      </c>
      <c r="F478" s="107">
        <f t="shared" si="49"/>
        <v>2250</v>
      </c>
    </row>
    <row r="479" spans="1:6" ht="13.5">
      <c r="A479" s="106" t="s">
        <v>46</v>
      </c>
      <c r="B479" s="254" t="s">
        <v>700</v>
      </c>
      <c r="C479" s="180">
        <v>13</v>
      </c>
      <c r="D479" s="107">
        <f t="shared" si="47"/>
        <v>6500</v>
      </c>
      <c r="E479" s="315">
        <f t="shared" si="48"/>
        <v>3.25</v>
      </c>
      <c r="F479" s="107">
        <f t="shared" si="49"/>
        <v>9750</v>
      </c>
    </row>
    <row r="480" spans="1:6" ht="13.5">
      <c r="A480" s="106" t="s">
        <v>46</v>
      </c>
      <c r="B480" s="254" t="s">
        <v>701</v>
      </c>
      <c r="C480" s="180">
        <v>2</v>
      </c>
      <c r="D480" s="107">
        <f t="shared" si="47"/>
        <v>1000</v>
      </c>
      <c r="E480" s="315">
        <f t="shared" si="48"/>
        <v>0.5</v>
      </c>
      <c r="F480" s="107">
        <f t="shared" si="49"/>
        <v>1500</v>
      </c>
    </row>
    <row r="481" spans="1:6">
      <c r="A481" s="108" t="s">
        <v>13</v>
      </c>
      <c r="B481" s="108"/>
      <c r="C481" s="311">
        <f>SUM(C436:C480)</f>
        <v>267</v>
      </c>
      <c r="D481" s="110">
        <f>SUM(D436:D480)</f>
        <v>133500</v>
      </c>
      <c r="E481" s="311">
        <f>SUM(E436:E480)</f>
        <v>66.75</v>
      </c>
      <c r="F481" s="110">
        <f>SUM(F436:F480)</f>
        <v>200250</v>
      </c>
    </row>
    <row r="482" spans="1:6">
      <c r="A482" s="111" t="s">
        <v>214</v>
      </c>
      <c r="B482" s="111"/>
      <c r="C482" s="166"/>
      <c r="D482" s="112"/>
      <c r="E482" s="166"/>
      <c r="F482" s="112"/>
    </row>
    <row r="483" spans="1:6" ht="13.5">
      <c r="A483" s="106" t="s">
        <v>45</v>
      </c>
      <c r="B483" s="257" t="s">
        <v>703</v>
      </c>
      <c r="C483" s="180">
        <v>8</v>
      </c>
      <c r="D483" s="107">
        <f t="shared" ref="D483:D488" si="50">+C483*$D$5</f>
        <v>4000</v>
      </c>
      <c r="E483" s="315">
        <f t="shared" ref="E483:E488" si="51">C483/4</f>
        <v>2</v>
      </c>
      <c r="F483" s="107">
        <f t="shared" ref="F483:F488" si="52">+E483*$F$5</f>
        <v>6000</v>
      </c>
    </row>
    <row r="484" spans="1:6" ht="13.5">
      <c r="A484" s="106" t="s">
        <v>45</v>
      </c>
      <c r="B484" s="257" t="s">
        <v>704</v>
      </c>
      <c r="C484" s="180">
        <v>57</v>
      </c>
      <c r="D484" s="107">
        <f t="shared" si="50"/>
        <v>28500</v>
      </c>
      <c r="E484" s="315">
        <f t="shared" si="51"/>
        <v>14.25</v>
      </c>
      <c r="F484" s="107">
        <f t="shared" si="52"/>
        <v>42750</v>
      </c>
    </row>
    <row r="485" spans="1:6" ht="13.5">
      <c r="A485" s="106" t="s">
        <v>45</v>
      </c>
      <c r="B485" s="257" t="s">
        <v>705</v>
      </c>
      <c r="C485" s="180">
        <v>13</v>
      </c>
      <c r="D485" s="107">
        <f t="shared" si="50"/>
        <v>6500</v>
      </c>
      <c r="E485" s="315">
        <f t="shared" si="51"/>
        <v>3.25</v>
      </c>
      <c r="F485" s="107">
        <f t="shared" si="52"/>
        <v>9750</v>
      </c>
    </row>
    <row r="486" spans="1:6" ht="13.5">
      <c r="A486" s="106" t="s">
        <v>45</v>
      </c>
      <c r="B486" s="257" t="s">
        <v>706</v>
      </c>
      <c r="C486" s="180">
        <v>181</v>
      </c>
      <c r="D486" s="107">
        <f t="shared" si="50"/>
        <v>90500</v>
      </c>
      <c r="E486" s="315">
        <f t="shared" si="51"/>
        <v>45.25</v>
      </c>
      <c r="F486" s="107">
        <f t="shared" si="52"/>
        <v>135750</v>
      </c>
    </row>
    <row r="487" spans="1:6" ht="13.5">
      <c r="A487" s="106" t="s">
        <v>45</v>
      </c>
      <c r="B487" s="257" t="s">
        <v>707</v>
      </c>
      <c r="C487" s="180">
        <v>27</v>
      </c>
      <c r="D487" s="107">
        <f t="shared" si="50"/>
        <v>13500</v>
      </c>
      <c r="E487" s="315">
        <f t="shared" si="51"/>
        <v>6.75</v>
      </c>
      <c r="F487" s="107">
        <f t="shared" si="52"/>
        <v>20250</v>
      </c>
    </row>
    <row r="488" spans="1:6" ht="13.5">
      <c r="A488" s="106" t="s">
        <v>45</v>
      </c>
      <c r="B488" s="257" t="s">
        <v>708</v>
      </c>
      <c r="C488" s="180">
        <v>13</v>
      </c>
      <c r="D488" s="107">
        <f t="shared" si="50"/>
        <v>6500</v>
      </c>
      <c r="E488" s="315">
        <f t="shared" si="51"/>
        <v>3.25</v>
      </c>
      <c r="F488" s="107">
        <f t="shared" si="52"/>
        <v>9750</v>
      </c>
    </row>
    <row r="489" spans="1:6">
      <c r="A489" s="108" t="s">
        <v>14</v>
      </c>
      <c r="B489" s="108"/>
      <c r="C489" s="311">
        <f>SUM(C483:C488)</f>
        <v>299</v>
      </c>
      <c r="D489" s="110">
        <f>SUM(D483:D488)</f>
        <v>149500</v>
      </c>
      <c r="E489" s="311">
        <f>SUM(E483:E488)</f>
        <v>74.75</v>
      </c>
      <c r="F489" s="110">
        <f>SUM(F483:F488)</f>
        <v>224250</v>
      </c>
    </row>
    <row r="490" spans="1:6">
      <c r="A490" s="111" t="s">
        <v>215</v>
      </c>
      <c r="B490" s="111"/>
      <c r="C490" s="166"/>
      <c r="D490" s="112"/>
      <c r="E490" s="166"/>
      <c r="F490" s="112"/>
    </row>
    <row r="491" spans="1:6" ht="13.5">
      <c r="A491" s="106" t="s">
        <v>44</v>
      </c>
      <c r="B491" s="260" t="s">
        <v>710</v>
      </c>
      <c r="C491" s="180">
        <v>6</v>
      </c>
      <c r="D491" s="107">
        <f t="shared" ref="D491:D523" si="53">+C491*$D$5</f>
        <v>3000</v>
      </c>
      <c r="E491" s="315">
        <f t="shared" ref="E491:E523" si="54">C491/4</f>
        <v>1.5</v>
      </c>
      <c r="F491" s="107">
        <f t="shared" ref="F491:F523" si="55">+E491*$F$5</f>
        <v>4500</v>
      </c>
    </row>
    <row r="492" spans="1:6" ht="13.5">
      <c r="A492" s="106" t="s">
        <v>44</v>
      </c>
      <c r="B492" s="260" t="s">
        <v>711</v>
      </c>
      <c r="C492" s="180">
        <v>8</v>
      </c>
      <c r="D492" s="107">
        <f t="shared" si="53"/>
        <v>4000</v>
      </c>
      <c r="E492" s="315">
        <f t="shared" si="54"/>
        <v>2</v>
      </c>
      <c r="F492" s="107">
        <f t="shared" si="55"/>
        <v>6000</v>
      </c>
    </row>
    <row r="493" spans="1:6" ht="13.5">
      <c r="A493" s="106" t="s">
        <v>44</v>
      </c>
      <c r="B493" s="260" t="s">
        <v>712</v>
      </c>
      <c r="C493" s="180">
        <v>4</v>
      </c>
      <c r="D493" s="107">
        <f t="shared" si="53"/>
        <v>2000</v>
      </c>
      <c r="E493" s="315">
        <f t="shared" si="54"/>
        <v>1</v>
      </c>
      <c r="F493" s="107">
        <f t="shared" si="55"/>
        <v>3000</v>
      </c>
    </row>
    <row r="494" spans="1:6" ht="13.5">
      <c r="A494" s="106" t="s">
        <v>44</v>
      </c>
      <c r="B494" s="260" t="s">
        <v>713</v>
      </c>
      <c r="C494" s="180">
        <v>1</v>
      </c>
      <c r="D494" s="107">
        <f t="shared" si="53"/>
        <v>500</v>
      </c>
      <c r="E494" s="315">
        <f t="shared" si="54"/>
        <v>0.25</v>
      </c>
      <c r="F494" s="107">
        <f t="shared" si="55"/>
        <v>750</v>
      </c>
    </row>
    <row r="495" spans="1:6" ht="13.5">
      <c r="A495" s="106" t="s">
        <v>44</v>
      </c>
      <c r="B495" s="260" t="s">
        <v>714</v>
      </c>
      <c r="C495" s="180">
        <v>2</v>
      </c>
      <c r="D495" s="107">
        <f t="shared" si="53"/>
        <v>1000</v>
      </c>
      <c r="E495" s="315">
        <f t="shared" si="54"/>
        <v>0.5</v>
      </c>
      <c r="F495" s="107">
        <f t="shared" si="55"/>
        <v>1500</v>
      </c>
    </row>
    <row r="496" spans="1:6" ht="13.5">
      <c r="A496" s="106" t="s">
        <v>44</v>
      </c>
      <c r="B496" s="260" t="s">
        <v>715</v>
      </c>
      <c r="C496" s="180">
        <v>30</v>
      </c>
      <c r="D496" s="107">
        <f t="shared" si="53"/>
        <v>15000</v>
      </c>
      <c r="E496" s="315">
        <f t="shared" si="54"/>
        <v>7.5</v>
      </c>
      <c r="F496" s="107">
        <f t="shared" si="55"/>
        <v>22500</v>
      </c>
    </row>
    <row r="497" spans="1:6" ht="13.5">
      <c r="A497" s="106" t="s">
        <v>44</v>
      </c>
      <c r="B497" s="260" t="s">
        <v>716</v>
      </c>
      <c r="C497" s="180">
        <v>8</v>
      </c>
      <c r="D497" s="107">
        <f t="shared" si="53"/>
        <v>4000</v>
      </c>
      <c r="E497" s="315">
        <f t="shared" si="54"/>
        <v>2</v>
      </c>
      <c r="F497" s="107">
        <f t="shared" si="55"/>
        <v>6000</v>
      </c>
    </row>
    <row r="498" spans="1:6" ht="13.5">
      <c r="A498" s="106" t="s">
        <v>44</v>
      </c>
      <c r="B498" s="260" t="s">
        <v>717</v>
      </c>
      <c r="C498" s="180">
        <v>3</v>
      </c>
      <c r="D498" s="107">
        <f t="shared" si="53"/>
        <v>1500</v>
      </c>
      <c r="E498" s="315">
        <f t="shared" si="54"/>
        <v>0.75</v>
      </c>
      <c r="F498" s="107">
        <f t="shared" si="55"/>
        <v>2250</v>
      </c>
    </row>
    <row r="499" spans="1:6" ht="13.5">
      <c r="A499" s="106" t="s">
        <v>44</v>
      </c>
      <c r="B499" s="260" t="s">
        <v>718</v>
      </c>
      <c r="C499" s="180">
        <v>4</v>
      </c>
      <c r="D499" s="107">
        <f t="shared" si="53"/>
        <v>2000</v>
      </c>
      <c r="E499" s="315">
        <f t="shared" si="54"/>
        <v>1</v>
      </c>
      <c r="F499" s="107">
        <f t="shared" si="55"/>
        <v>3000</v>
      </c>
    </row>
    <row r="500" spans="1:6" ht="13.5">
      <c r="A500" s="106" t="s">
        <v>44</v>
      </c>
      <c r="B500" s="260" t="s">
        <v>719</v>
      </c>
      <c r="C500" s="180">
        <v>4</v>
      </c>
      <c r="D500" s="107">
        <f t="shared" si="53"/>
        <v>2000</v>
      </c>
      <c r="E500" s="315">
        <f t="shared" si="54"/>
        <v>1</v>
      </c>
      <c r="F500" s="107">
        <f t="shared" si="55"/>
        <v>3000</v>
      </c>
    </row>
    <row r="501" spans="1:6" ht="13.5">
      <c r="A501" s="106" t="s">
        <v>44</v>
      </c>
      <c r="B501" s="260" t="s">
        <v>720</v>
      </c>
      <c r="C501" s="180">
        <v>2</v>
      </c>
      <c r="D501" s="107">
        <f t="shared" si="53"/>
        <v>1000</v>
      </c>
      <c r="E501" s="315">
        <f t="shared" si="54"/>
        <v>0.5</v>
      </c>
      <c r="F501" s="107">
        <f t="shared" si="55"/>
        <v>1500</v>
      </c>
    </row>
    <row r="502" spans="1:6" ht="13.5">
      <c r="A502" s="106" t="s">
        <v>44</v>
      </c>
      <c r="B502" s="260" t="s">
        <v>721</v>
      </c>
      <c r="C502" s="180">
        <v>2</v>
      </c>
      <c r="D502" s="107">
        <f t="shared" si="53"/>
        <v>1000</v>
      </c>
      <c r="E502" s="315">
        <f t="shared" si="54"/>
        <v>0.5</v>
      </c>
      <c r="F502" s="107">
        <f t="shared" si="55"/>
        <v>1500</v>
      </c>
    </row>
    <row r="503" spans="1:6" ht="13.5">
      <c r="A503" s="106" t="s">
        <v>44</v>
      </c>
      <c r="B503" s="260" t="s">
        <v>722</v>
      </c>
      <c r="C503" s="180">
        <v>8</v>
      </c>
      <c r="D503" s="107">
        <f t="shared" si="53"/>
        <v>4000</v>
      </c>
      <c r="E503" s="315">
        <f t="shared" si="54"/>
        <v>2</v>
      </c>
      <c r="F503" s="107">
        <f t="shared" si="55"/>
        <v>6000</v>
      </c>
    </row>
    <row r="504" spans="1:6" ht="13.5">
      <c r="A504" s="106" t="s">
        <v>44</v>
      </c>
      <c r="B504" s="260" t="s">
        <v>723</v>
      </c>
      <c r="C504" s="180">
        <v>2</v>
      </c>
      <c r="D504" s="107">
        <f t="shared" si="53"/>
        <v>1000</v>
      </c>
      <c r="E504" s="315">
        <f t="shared" si="54"/>
        <v>0.5</v>
      </c>
      <c r="F504" s="107">
        <f t="shared" si="55"/>
        <v>1500</v>
      </c>
    </row>
    <row r="505" spans="1:6" ht="13.5">
      <c r="A505" s="106" t="s">
        <v>44</v>
      </c>
      <c r="B505" s="260" t="s">
        <v>724</v>
      </c>
      <c r="C505" s="180">
        <v>2</v>
      </c>
      <c r="D505" s="107">
        <f t="shared" si="53"/>
        <v>1000</v>
      </c>
      <c r="E505" s="315">
        <f t="shared" si="54"/>
        <v>0.5</v>
      </c>
      <c r="F505" s="107">
        <f t="shared" si="55"/>
        <v>1500</v>
      </c>
    </row>
    <row r="506" spans="1:6" ht="13.5">
      <c r="A506" s="106" t="s">
        <v>44</v>
      </c>
      <c r="B506" s="260" t="s">
        <v>725</v>
      </c>
      <c r="C506" s="180">
        <v>4</v>
      </c>
      <c r="D506" s="107">
        <f t="shared" si="53"/>
        <v>2000</v>
      </c>
      <c r="E506" s="315">
        <f t="shared" si="54"/>
        <v>1</v>
      </c>
      <c r="F506" s="107">
        <f t="shared" si="55"/>
        <v>3000</v>
      </c>
    </row>
    <row r="507" spans="1:6" ht="13.5">
      <c r="A507" s="106" t="s">
        <v>44</v>
      </c>
      <c r="B507" s="260" t="s">
        <v>726</v>
      </c>
      <c r="C507" s="180">
        <v>4</v>
      </c>
      <c r="D507" s="107">
        <f t="shared" si="53"/>
        <v>2000</v>
      </c>
      <c r="E507" s="315">
        <f t="shared" si="54"/>
        <v>1</v>
      </c>
      <c r="F507" s="107">
        <f t="shared" si="55"/>
        <v>3000</v>
      </c>
    </row>
    <row r="508" spans="1:6" ht="13.5">
      <c r="A508" s="106" t="s">
        <v>44</v>
      </c>
      <c r="B508" s="260" t="s">
        <v>727</v>
      </c>
      <c r="C508" s="180">
        <v>12</v>
      </c>
      <c r="D508" s="107">
        <f t="shared" si="53"/>
        <v>6000</v>
      </c>
      <c r="E508" s="315">
        <f t="shared" si="54"/>
        <v>3</v>
      </c>
      <c r="F508" s="107">
        <f t="shared" si="55"/>
        <v>9000</v>
      </c>
    </row>
    <row r="509" spans="1:6" ht="13.5">
      <c r="A509" s="106" t="s">
        <v>44</v>
      </c>
      <c r="B509" s="260" t="s">
        <v>728</v>
      </c>
      <c r="C509" s="180">
        <v>3</v>
      </c>
      <c r="D509" s="107">
        <f t="shared" si="53"/>
        <v>1500</v>
      </c>
      <c r="E509" s="315">
        <f t="shared" si="54"/>
        <v>0.75</v>
      </c>
      <c r="F509" s="107">
        <f t="shared" si="55"/>
        <v>2250</v>
      </c>
    </row>
    <row r="510" spans="1:6" ht="13.5">
      <c r="A510" s="106" t="s">
        <v>44</v>
      </c>
      <c r="B510" s="260" t="s">
        <v>729</v>
      </c>
      <c r="C510" s="180">
        <v>2</v>
      </c>
      <c r="D510" s="107">
        <f t="shared" si="53"/>
        <v>1000</v>
      </c>
      <c r="E510" s="315">
        <f t="shared" si="54"/>
        <v>0.5</v>
      </c>
      <c r="F510" s="107">
        <f t="shared" si="55"/>
        <v>1500</v>
      </c>
    </row>
    <row r="511" spans="1:6" ht="13.5">
      <c r="A511" s="106" t="s">
        <v>44</v>
      </c>
      <c r="B511" s="260" t="s">
        <v>730</v>
      </c>
      <c r="C511" s="180">
        <v>1</v>
      </c>
      <c r="D511" s="107">
        <f t="shared" si="53"/>
        <v>500</v>
      </c>
      <c r="E511" s="315">
        <f t="shared" si="54"/>
        <v>0.25</v>
      </c>
      <c r="F511" s="107">
        <f t="shared" si="55"/>
        <v>750</v>
      </c>
    </row>
    <row r="512" spans="1:6" ht="13.5">
      <c r="A512" s="106" t="s">
        <v>44</v>
      </c>
      <c r="B512" s="260" t="s">
        <v>731</v>
      </c>
      <c r="C512" s="180">
        <v>4</v>
      </c>
      <c r="D512" s="107">
        <f t="shared" si="53"/>
        <v>2000</v>
      </c>
      <c r="E512" s="315">
        <f t="shared" si="54"/>
        <v>1</v>
      </c>
      <c r="F512" s="107">
        <f t="shared" si="55"/>
        <v>3000</v>
      </c>
    </row>
    <row r="513" spans="1:6" ht="13.5">
      <c r="A513" s="106" t="s">
        <v>44</v>
      </c>
      <c r="B513" s="260" t="s">
        <v>732</v>
      </c>
      <c r="C513" s="180">
        <v>5</v>
      </c>
      <c r="D513" s="107">
        <f t="shared" si="53"/>
        <v>2500</v>
      </c>
      <c r="E513" s="315">
        <f t="shared" si="54"/>
        <v>1.25</v>
      </c>
      <c r="F513" s="107">
        <f t="shared" si="55"/>
        <v>3750</v>
      </c>
    </row>
    <row r="514" spans="1:6" ht="13.5">
      <c r="A514" s="106" t="s">
        <v>44</v>
      </c>
      <c r="B514" s="260" t="s">
        <v>733</v>
      </c>
      <c r="C514" s="180">
        <v>2</v>
      </c>
      <c r="D514" s="107">
        <f t="shared" si="53"/>
        <v>1000</v>
      </c>
      <c r="E514" s="315">
        <f t="shared" si="54"/>
        <v>0.5</v>
      </c>
      <c r="F514" s="107">
        <f t="shared" si="55"/>
        <v>1500</v>
      </c>
    </row>
    <row r="515" spans="1:6" ht="13.5">
      <c r="A515" s="106" t="s">
        <v>44</v>
      </c>
      <c r="B515" s="260" t="s">
        <v>734</v>
      </c>
      <c r="C515" s="180">
        <v>3</v>
      </c>
      <c r="D515" s="107">
        <f t="shared" si="53"/>
        <v>1500</v>
      </c>
      <c r="E515" s="315">
        <f t="shared" si="54"/>
        <v>0.75</v>
      </c>
      <c r="F515" s="107">
        <f t="shared" si="55"/>
        <v>2250</v>
      </c>
    </row>
    <row r="516" spans="1:6" ht="13.5">
      <c r="A516" s="106" t="s">
        <v>44</v>
      </c>
      <c r="B516" s="260" t="s">
        <v>735</v>
      </c>
      <c r="C516" s="180">
        <v>5</v>
      </c>
      <c r="D516" s="107">
        <f t="shared" si="53"/>
        <v>2500</v>
      </c>
      <c r="E516" s="315">
        <f t="shared" si="54"/>
        <v>1.25</v>
      </c>
      <c r="F516" s="107">
        <f t="shared" si="55"/>
        <v>3750</v>
      </c>
    </row>
    <row r="517" spans="1:6" ht="13.5">
      <c r="A517" s="106" t="s">
        <v>44</v>
      </c>
      <c r="B517" s="260" t="s">
        <v>736</v>
      </c>
      <c r="C517" s="180">
        <v>5</v>
      </c>
      <c r="D517" s="107">
        <f t="shared" si="53"/>
        <v>2500</v>
      </c>
      <c r="E517" s="315">
        <f t="shared" si="54"/>
        <v>1.25</v>
      </c>
      <c r="F517" s="107">
        <f t="shared" si="55"/>
        <v>3750</v>
      </c>
    </row>
    <row r="518" spans="1:6" ht="13.5">
      <c r="A518" s="106" t="s">
        <v>44</v>
      </c>
      <c r="B518" s="260" t="s">
        <v>737</v>
      </c>
      <c r="C518" s="180">
        <v>2</v>
      </c>
      <c r="D518" s="107">
        <f t="shared" si="53"/>
        <v>1000</v>
      </c>
      <c r="E518" s="315">
        <f t="shared" si="54"/>
        <v>0.5</v>
      </c>
      <c r="F518" s="107">
        <f t="shared" si="55"/>
        <v>1500</v>
      </c>
    </row>
    <row r="519" spans="1:6" ht="13.5">
      <c r="A519" s="106" t="s">
        <v>44</v>
      </c>
      <c r="B519" s="260" t="s">
        <v>738</v>
      </c>
      <c r="C519" s="180">
        <v>4</v>
      </c>
      <c r="D519" s="107">
        <f t="shared" si="53"/>
        <v>2000</v>
      </c>
      <c r="E519" s="315">
        <f t="shared" si="54"/>
        <v>1</v>
      </c>
      <c r="F519" s="107">
        <f t="shared" si="55"/>
        <v>3000</v>
      </c>
    </row>
    <row r="520" spans="1:6" ht="13.5">
      <c r="A520" s="106" t="s">
        <v>44</v>
      </c>
      <c r="B520" s="260" t="s">
        <v>739</v>
      </c>
      <c r="C520" s="180">
        <v>6</v>
      </c>
      <c r="D520" s="107">
        <f t="shared" si="53"/>
        <v>3000</v>
      </c>
      <c r="E520" s="315">
        <f t="shared" si="54"/>
        <v>1.5</v>
      </c>
      <c r="F520" s="107">
        <f t="shared" si="55"/>
        <v>4500</v>
      </c>
    </row>
    <row r="521" spans="1:6" ht="13.5">
      <c r="A521" s="106" t="s">
        <v>44</v>
      </c>
      <c r="B521" s="260" t="s">
        <v>740</v>
      </c>
      <c r="C521" s="180">
        <v>4</v>
      </c>
      <c r="D521" s="107">
        <f t="shared" si="53"/>
        <v>2000</v>
      </c>
      <c r="E521" s="315">
        <f t="shared" si="54"/>
        <v>1</v>
      </c>
      <c r="F521" s="107">
        <f t="shared" si="55"/>
        <v>3000</v>
      </c>
    </row>
    <row r="522" spans="1:6" ht="13.5">
      <c r="A522" s="106" t="s">
        <v>44</v>
      </c>
      <c r="B522" s="260" t="s">
        <v>741</v>
      </c>
      <c r="C522" s="180">
        <v>3</v>
      </c>
      <c r="D522" s="107">
        <f t="shared" si="53"/>
        <v>1500</v>
      </c>
      <c r="E522" s="315">
        <f t="shared" si="54"/>
        <v>0.75</v>
      </c>
      <c r="F522" s="107">
        <f t="shared" si="55"/>
        <v>2250</v>
      </c>
    </row>
    <row r="523" spans="1:6" ht="13.5">
      <c r="A523" s="106" t="s">
        <v>44</v>
      </c>
      <c r="B523" s="260" t="s">
        <v>742</v>
      </c>
      <c r="C523" s="180">
        <v>26</v>
      </c>
      <c r="D523" s="107">
        <f t="shared" si="53"/>
        <v>13000</v>
      </c>
      <c r="E523" s="315">
        <f t="shared" si="54"/>
        <v>6.5</v>
      </c>
      <c r="F523" s="107">
        <f t="shared" si="55"/>
        <v>19500</v>
      </c>
    </row>
    <row r="524" spans="1:6">
      <c r="A524" s="108" t="s">
        <v>15</v>
      </c>
      <c r="B524" s="108"/>
      <c r="C524" s="311">
        <f>SUM(C491:C523)</f>
        <v>181</v>
      </c>
      <c r="D524" s="114">
        <v>297750</v>
      </c>
      <c r="E524" s="311">
        <f>SUM(E491:E523)</f>
        <v>45.25</v>
      </c>
      <c r="F524" s="114">
        <v>297750</v>
      </c>
    </row>
    <row r="525" spans="1:6">
      <c r="A525" s="111" t="s">
        <v>216</v>
      </c>
      <c r="B525" s="111"/>
      <c r="C525" s="166"/>
      <c r="D525" s="112"/>
      <c r="E525" s="166"/>
      <c r="F525" s="112"/>
    </row>
    <row r="526" spans="1:6" ht="13.5">
      <c r="A526" s="106" t="s">
        <v>43</v>
      </c>
      <c r="B526" s="263" t="s">
        <v>744</v>
      </c>
      <c r="C526" s="180">
        <v>3</v>
      </c>
      <c r="D526" s="107">
        <f>+C526*$D$5</f>
        <v>1500</v>
      </c>
      <c r="E526" s="315">
        <f t="shared" ref="E526:E548" si="56">C526/4</f>
        <v>0.75</v>
      </c>
      <c r="F526" s="107">
        <f t="shared" ref="F526:F548" si="57">+E526*$F$5</f>
        <v>2250</v>
      </c>
    </row>
    <row r="527" spans="1:6" ht="13.5">
      <c r="A527" s="106" t="s">
        <v>43</v>
      </c>
      <c r="B527" s="263" t="s">
        <v>745</v>
      </c>
      <c r="C527" s="180">
        <v>3</v>
      </c>
      <c r="D527" s="107">
        <f t="shared" ref="D527:D548" si="58">+C527*$D$5</f>
        <v>1500</v>
      </c>
      <c r="E527" s="315">
        <f t="shared" si="56"/>
        <v>0.75</v>
      </c>
      <c r="F527" s="107">
        <f t="shared" si="57"/>
        <v>2250</v>
      </c>
    </row>
    <row r="528" spans="1:6" ht="13.5">
      <c r="A528" s="106" t="s">
        <v>43</v>
      </c>
      <c r="B528" s="263" t="s">
        <v>746</v>
      </c>
      <c r="C528" s="180">
        <v>3</v>
      </c>
      <c r="D528" s="107">
        <f t="shared" si="58"/>
        <v>1500</v>
      </c>
      <c r="E528" s="315">
        <f t="shared" si="56"/>
        <v>0.75</v>
      </c>
      <c r="F528" s="107">
        <f t="shared" si="57"/>
        <v>2250</v>
      </c>
    </row>
    <row r="529" spans="1:6" ht="13.5">
      <c r="A529" s="106" t="s">
        <v>43</v>
      </c>
      <c r="B529" s="263" t="s">
        <v>747</v>
      </c>
      <c r="C529" s="180">
        <v>27</v>
      </c>
      <c r="D529" s="107">
        <f t="shared" si="58"/>
        <v>13500</v>
      </c>
      <c r="E529" s="315">
        <f t="shared" si="56"/>
        <v>6.75</v>
      </c>
      <c r="F529" s="107">
        <f t="shared" si="57"/>
        <v>20250</v>
      </c>
    </row>
    <row r="530" spans="1:6" ht="13.5">
      <c r="A530" s="106" t="s">
        <v>43</v>
      </c>
      <c r="B530" s="263" t="s">
        <v>748</v>
      </c>
      <c r="C530" s="180">
        <v>17</v>
      </c>
      <c r="D530" s="107">
        <f t="shared" si="58"/>
        <v>8500</v>
      </c>
      <c r="E530" s="315">
        <f t="shared" si="56"/>
        <v>4.25</v>
      </c>
      <c r="F530" s="107">
        <f t="shared" si="57"/>
        <v>12750</v>
      </c>
    </row>
    <row r="531" spans="1:6" ht="13.5">
      <c r="A531" s="106" t="s">
        <v>43</v>
      </c>
      <c r="B531" s="263" t="s">
        <v>749</v>
      </c>
      <c r="C531" s="180">
        <v>20</v>
      </c>
      <c r="D531" s="107">
        <f t="shared" si="58"/>
        <v>10000</v>
      </c>
      <c r="E531" s="315">
        <f t="shared" si="56"/>
        <v>5</v>
      </c>
      <c r="F531" s="107">
        <f t="shared" si="57"/>
        <v>15000</v>
      </c>
    </row>
    <row r="532" spans="1:6" ht="13.5">
      <c r="A532" s="106" t="s">
        <v>43</v>
      </c>
      <c r="B532" s="263" t="s">
        <v>750</v>
      </c>
      <c r="C532" s="180">
        <v>4</v>
      </c>
      <c r="D532" s="107">
        <f t="shared" si="58"/>
        <v>2000</v>
      </c>
      <c r="E532" s="315">
        <f t="shared" si="56"/>
        <v>1</v>
      </c>
      <c r="F532" s="107">
        <f t="shared" si="57"/>
        <v>3000</v>
      </c>
    </row>
    <row r="533" spans="1:6" ht="13.5">
      <c r="A533" s="106" t="s">
        <v>43</v>
      </c>
      <c r="B533" s="263" t="s">
        <v>751</v>
      </c>
      <c r="C533" s="180">
        <v>3</v>
      </c>
      <c r="D533" s="107">
        <f t="shared" si="58"/>
        <v>1500</v>
      </c>
      <c r="E533" s="315">
        <f t="shared" si="56"/>
        <v>0.75</v>
      </c>
      <c r="F533" s="107">
        <f t="shared" si="57"/>
        <v>2250</v>
      </c>
    </row>
    <row r="534" spans="1:6" ht="13.5">
      <c r="A534" s="106" t="s">
        <v>43</v>
      </c>
      <c r="B534" s="263" t="s">
        <v>752</v>
      </c>
      <c r="C534" s="180">
        <v>8</v>
      </c>
      <c r="D534" s="107">
        <f t="shared" si="58"/>
        <v>4000</v>
      </c>
      <c r="E534" s="315">
        <f t="shared" si="56"/>
        <v>2</v>
      </c>
      <c r="F534" s="107">
        <f t="shared" si="57"/>
        <v>6000</v>
      </c>
    </row>
    <row r="535" spans="1:6" ht="13.5">
      <c r="A535" s="106" t="s">
        <v>43</v>
      </c>
      <c r="B535" s="263" t="s">
        <v>753</v>
      </c>
      <c r="C535" s="180">
        <v>2</v>
      </c>
      <c r="D535" s="107">
        <f t="shared" si="58"/>
        <v>1000</v>
      </c>
      <c r="E535" s="315">
        <f t="shared" si="56"/>
        <v>0.5</v>
      </c>
      <c r="F535" s="107">
        <f t="shared" si="57"/>
        <v>1500</v>
      </c>
    </row>
    <row r="536" spans="1:6" ht="13.5">
      <c r="A536" s="106" t="s">
        <v>43</v>
      </c>
      <c r="B536" s="263" t="s">
        <v>754</v>
      </c>
      <c r="C536" s="180">
        <v>8</v>
      </c>
      <c r="D536" s="107">
        <f t="shared" si="58"/>
        <v>4000</v>
      </c>
      <c r="E536" s="315">
        <f t="shared" si="56"/>
        <v>2</v>
      </c>
      <c r="F536" s="107">
        <f t="shared" si="57"/>
        <v>6000</v>
      </c>
    </row>
    <row r="537" spans="1:6" ht="13.5">
      <c r="A537" s="106" t="s">
        <v>43</v>
      </c>
      <c r="B537" s="263" t="s">
        <v>755</v>
      </c>
      <c r="C537" s="180">
        <v>4</v>
      </c>
      <c r="D537" s="107">
        <f t="shared" si="58"/>
        <v>2000</v>
      </c>
      <c r="E537" s="315">
        <f t="shared" si="56"/>
        <v>1</v>
      </c>
      <c r="F537" s="107">
        <f t="shared" si="57"/>
        <v>3000</v>
      </c>
    </row>
    <row r="538" spans="1:6" ht="13.5">
      <c r="A538" s="106" t="s">
        <v>43</v>
      </c>
      <c r="B538" s="263" t="s">
        <v>756</v>
      </c>
      <c r="C538" s="180">
        <v>3</v>
      </c>
      <c r="D538" s="107">
        <f t="shared" si="58"/>
        <v>1500</v>
      </c>
      <c r="E538" s="315">
        <f t="shared" si="56"/>
        <v>0.75</v>
      </c>
      <c r="F538" s="107">
        <f t="shared" si="57"/>
        <v>2250</v>
      </c>
    </row>
    <row r="539" spans="1:6" ht="13.5">
      <c r="A539" s="106" t="s">
        <v>43</v>
      </c>
      <c r="B539" s="263" t="s">
        <v>757</v>
      </c>
      <c r="C539" s="180">
        <v>9</v>
      </c>
      <c r="D539" s="107">
        <f t="shared" si="58"/>
        <v>4500</v>
      </c>
      <c r="E539" s="315">
        <f t="shared" si="56"/>
        <v>2.25</v>
      </c>
      <c r="F539" s="107">
        <f t="shared" si="57"/>
        <v>6750</v>
      </c>
    </row>
    <row r="540" spans="1:6" ht="13.5">
      <c r="A540" s="106" t="s">
        <v>43</v>
      </c>
      <c r="B540" s="263" t="s">
        <v>758</v>
      </c>
      <c r="C540" s="180">
        <v>4</v>
      </c>
      <c r="D540" s="107">
        <f t="shared" si="58"/>
        <v>2000</v>
      </c>
      <c r="E540" s="315">
        <f t="shared" si="56"/>
        <v>1</v>
      </c>
      <c r="F540" s="107">
        <f t="shared" si="57"/>
        <v>3000</v>
      </c>
    </row>
    <row r="541" spans="1:6" ht="13.5">
      <c r="A541" s="106" t="s">
        <v>43</v>
      </c>
      <c r="B541" s="263" t="s">
        <v>759</v>
      </c>
      <c r="C541" s="180">
        <v>6</v>
      </c>
      <c r="D541" s="107">
        <f t="shared" si="58"/>
        <v>3000</v>
      </c>
      <c r="E541" s="315">
        <f t="shared" si="56"/>
        <v>1.5</v>
      </c>
      <c r="F541" s="107">
        <f t="shared" si="57"/>
        <v>4500</v>
      </c>
    </row>
    <row r="542" spans="1:6" ht="13.5">
      <c r="A542" s="106" t="s">
        <v>43</v>
      </c>
      <c r="B542" s="263" t="s">
        <v>760</v>
      </c>
      <c r="C542" s="180">
        <v>2</v>
      </c>
      <c r="D542" s="107">
        <f t="shared" si="58"/>
        <v>1000</v>
      </c>
      <c r="E542" s="315">
        <f t="shared" si="56"/>
        <v>0.5</v>
      </c>
      <c r="F542" s="107">
        <f t="shared" si="57"/>
        <v>1500</v>
      </c>
    </row>
    <row r="543" spans="1:6" ht="13.5">
      <c r="A543" s="106" t="s">
        <v>43</v>
      </c>
      <c r="B543" s="263" t="s">
        <v>761</v>
      </c>
      <c r="C543" s="180">
        <v>16</v>
      </c>
      <c r="D543" s="107">
        <f t="shared" si="58"/>
        <v>8000</v>
      </c>
      <c r="E543" s="315">
        <f t="shared" si="56"/>
        <v>4</v>
      </c>
      <c r="F543" s="107">
        <f t="shared" si="57"/>
        <v>12000</v>
      </c>
    </row>
    <row r="544" spans="1:6" ht="13.5">
      <c r="A544" s="106" t="s">
        <v>43</v>
      </c>
      <c r="B544" s="263" t="s">
        <v>762</v>
      </c>
      <c r="C544" s="180">
        <v>7</v>
      </c>
      <c r="D544" s="107">
        <f t="shared" si="58"/>
        <v>3500</v>
      </c>
      <c r="E544" s="315">
        <f t="shared" si="56"/>
        <v>1.75</v>
      </c>
      <c r="F544" s="107">
        <f t="shared" si="57"/>
        <v>5250</v>
      </c>
    </row>
    <row r="545" spans="1:6" ht="13.5">
      <c r="A545" s="106" t="s">
        <v>43</v>
      </c>
      <c r="B545" s="263" t="s">
        <v>763</v>
      </c>
      <c r="C545" s="180">
        <v>6</v>
      </c>
      <c r="D545" s="107">
        <f t="shared" si="58"/>
        <v>3000</v>
      </c>
      <c r="E545" s="315">
        <f t="shared" si="56"/>
        <v>1.5</v>
      </c>
      <c r="F545" s="107">
        <f t="shared" si="57"/>
        <v>4500</v>
      </c>
    </row>
    <row r="546" spans="1:6" ht="13.5">
      <c r="A546" s="106" t="s">
        <v>43</v>
      </c>
      <c r="B546" s="263" t="s">
        <v>764</v>
      </c>
      <c r="C546" s="180">
        <v>6</v>
      </c>
      <c r="D546" s="107">
        <f t="shared" si="58"/>
        <v>3000</v>
      </c>
      <c r="E546" s="315">
        <f t="shared" si="56"/>
        <v>1.5</v>
      </c>
      <c r="F546" s="107">
        <f t="shared" si="57"/>
        <v>4500</v>
      </c>
    </row>
    <row r="547" spans="1:6" ht="13.5">
      <c r="A547" s="106" t="s">
        <v>43</v>
      </c>
      <c r="B547" s="263" t="s">
        <v>765</v>
      </c>
      <c r="C547" s="180">
        <v>8</v>
      </c>
      <c r="D547" s="107">
        <f t="shared" si="58"/>
        <v>4000</v>
      </c>
      <c r="E547" s="315">
        <f t="shared" si="56"/>
        <v>2</v>
      </c>
      <c r="F547" s="107">
        <f t="shared" si="57"/>
        <v>6000</v>
      </c>
    </row>
    <row r="548" spans="1:6" ht="13.5">
      <c r="A548" s="106" t="s">
        <v>43</v>
      </c>
      <c r="B548" s="263" t="s">
        <v>766</v>
      </c>
      <c r="C548" s="180">
        <v>8</v>
      </c>
      <c r="D548" s="107">
        <f t="shared" si="58"/>
        <v>4000</v>
      </c>
      <c r="E548" s="315">
        <f t="shared" si="56"/>
        <v>2</v>
      </c>
      <c r="F548" s="107">
        <f t="shared" si="57"/>
        <v>6000</v>
      </c>
    </row>
    <row r="549" spans="1:6">
      <c r="A549" s="108" t="s">
        <v>16</v>
      </c>
      <c r="B549" s="109"/>
      <c r="C549" s="318">
        <f>SUM(C526:C548)</f>
        <v>177</v>
      </c>
      <c r="D549" s="110">
        <f>SUM(D526:D548)</f>
        <v>88500</v>
      </c>
      <c r="E549" s="318">
        <f>SUM(E526:E548)</f>
        <v>44.25</v>
      </c>
      <c r="F549" s="110">
        <f>SUM(F526:F548)</f>
        <v>132750</v>
      </c>
    </row>
    <row r="550" spans="1:6">
      <c r="A550" s="111" t="s">
        <v>217</v>
      </c>
      <c r="B550" s="111"/>
      <c r="C550" s="166"/>
      <c r="D550" s="112"/>
      <c r="E550" s="166"/>
      <c r="F550" s="112"/>
    </row>
    <row r="551" spans="1:6" ht="13.5">
      <c r="A551" s="106" t="s">
        <v>104</v>
      </c>
      <c r="B551" s="266" t="s">
        <v>768</v>
      </c>
      <c r="C551" s="180">
        <v>3</v>
      </c>
      <c r="D551" s="107">
        <f>+C551*$D$5</f>
        <v>1500</v>
      </c>
      <c r="E551" s="315">
        <f t="shared" ref="E551:E576" si="59">C551/4</f>
        <v>0.75</v>
      </c>
      <c r="F551" s="107">
        <f t="shared" ref="F551:F576" si="60">+E551*$F$5</f>
        <v>2250</v>
      </c>
    </row>
    <row r="552" spans="1:6" ht="13.5">
      <c r="A552" s="106" t="s">
        <v>104</v>
      </c>
      <c r="B552" s="266" t="s">
        <v>769</v>
      </c>
      <c r="C552" s="180">
        <v>10</v>
      </c>
      <c r="D552" s="107">
        <f t="shared" ref="D552:D576" si="61">+C552*$D$5</f>
        <v>5000</v>
      </c>
      <c r="E552" s="315">
        <f t="shared" si="59"/>
        <v>2.5</v>
      </c>
      <c r="F552" s="107">
        <f t="shared" si="60"/>
        <v>7500</v>
      </c>
    </row>
    <row r="553" spans="1:6" ht="13.5">
      <c r="A553" s="106" t="s">
        <v>104</v>
      </c>
      <c r="B553" s="266" t="s">
        <v>770</v>
      </c>
      <c r="C553" s="180">
        <v>3</v>
      </c>
      <c r="D553" s="107">
        <f t="shared" si="61"/>
        <v>1500</v>
      </c>
      <c r="E553" s="315">
        <f t="shared" si="59"/>
        <v>0.75</v>
      </c>
      <c r="F553" s="107">
        <f t="shared" si="60"/>
        <v>2250</v>
      </c>
    </row>
    <row r="554" spans="1:6" ht="13.5">
      <c r="A554" s="106" t="s">
        <v>104</v>
      </c>
      <c r="B554" s="266" t="s">
        <v>771</v>
      </c>
      <c r="C554" s="180">
        <v>4</v>
      </c>
      <c r="D554" s="107">
        <f t="shared" si="61"/>
        <v>2000</v>
      </c>
      <c r="E554" s="315">
        <f t="shared" si="59"/>
        <v>1</v>
      </c>
      <c r="F554" s="107">
        <f t="shared" si="60"/>
        <v>3000</v>
      </c>
    </row>
    <row r="555" spans="1:6" ht="13.5">
      <c r="A555" s="106" t="s">
        <v>104</v>
      </c>
      <c r="B555" s="266" t="s">
        <v>772</v>
      </c>
      <c r="C555" s="180">
        <v>3</v>
      </c>
      <c r="D555" s="107">
        <f t="shared" si="61"/>
        <v>1500</v>
      </c>
      <c r="E555" s="315">
        <f t="shared" si="59"/>
        <v>0.75</v>
      </c>
      <c r="F555" s="107">
        <f t="shared" si="60"/>
        <v>2250</v>
      </c>
    </row>
    <row r="556" spans="1:6" ht="13.5">
      <c r="A556" s="106" t="s">
        <v>104</v>
      </c>
      <c r="B556" s="266" t="s">
        <v>773</v>
      </c>
      <c r="C556" s="180">
        <v>1</v>
      </c>
      <c r="D556" s="107">
        <f t="shared" si="61"/>
        <v>500</v>
      </c>
      <c r="E556" s="315">
        <f t="shared" si="59"/>
        <v>0.25</v>
      </c>
      <c r="F556" s="107">
        <f t="shared" si="60"/>
        <v>750</v>
      </c>
    </row>
    <row r="557" spans="1:6" ht="13.5">
      <c r="A557" s="106" t="s">
        <v>104</v>
      </c>
      <c r="B557" s="266" t="s">
        <v>774</v>
      </c>
      <c r="C557" s="180">
        <v>3</v>
      </c>
      <c r="D557" s="107">
        <f t="shared" si="61"/>
        <v>1500</v>
      </c>
      <c r="E557" s="315">
        <f t="shared" si="59"/>
        <v>0.75</v>
      </c>
      <c r="F557" s="107">
        <f t="shared" si="60"/>
        <v>2250</v>
      </c>
    </row>
    <row r="558" spans="1:6" ht="13.5">
      <c r="A558" s="106" t="s">
        <v>104</v>
      </c>
      <c r="B558" s="266" t="s">
        <v>775</v>
      </c>
      <c r="C558" s="180">
        <v>2</v>
      </c>
      <c r="D558" s="107">
        <f t="shared" si="61"/>
        <v>1000</v>
      </c>
      <c r="E558" s="315">
        <f t="shared" si="59"/>
        <v>0.5</v>
      </c>
      <c r="F558" s="107">
        <f t="shared" si="60"/>
        <v>1500</v>
      </c>
    </row>
    <row r="559" spans="1:6" ht="13.5">
      <c r="A559" s="106" t="s">
        <v>104</v>
      </c>
      <c r="B559" s="266" t="s">
        <v>776</v>
      </c>
      <c r="C559" s="180">
        <v>1</v>
      </c>
      <c r="D559" s="107">
        <f t="shared" si="61"/>
        <v>500</v>
      </c>
      <c r="E559" s="315">
        <f t="shared" si="59"/>
        <v>0.25</v>
      </c>
      <c r="F559" s="107">
        <f t="shared" si="60"/>
        <v>750</v>
      </c>
    </row>
    <row r="560" spans="1:6" ht="13.5">
      <c r="A560" s="106" t="s">
        <v>104</v>
      </c>
      <c r="B560" s="266" t="s">
        <v>777</v>
      </c>
      <c r="C560" s="180">
        <v>2</v>
      </c>
      <c r="D560" s="107">
        <f t="shared" si="61"/>
        <v>1000</v>
      </c>
      <c r="E560" s="315">
        <f t="shared" si="59"/>
        <v>0.5</v>
      </c>
      <c r="F560" s="107">
        <f t="shared" si="60"/>
        <v>1500</v>
      </c>
    </row>
    <row r="561" spans="1:6" ht="13.5">
      <c r="A561" s="106" t="s">
        <v>104</v>
      </c>
      <c r="B561" s="266" t="s">
        <v>381</v>
      </c>
      <c r="C561" s="180">
        <v>16</v>
      </c>
      <c r="D561" s="107">
        <f t="shared" si="61"/>
        <v>8000</v>
      </c>
      <c r="E561" s="315">
        <f t="shared" si="59"/>
        <v>4</v>
      </c>
      <c r="F561" s="107">
        <f t="shared" si="60"/>
        <v>12000</v>
      </c>
    </row>
    <row r="562" spans="1:6" ht="13.5">
      <c r="A562" s="106" t="s">
        <v>104</v>
      </c>
      <c r="B562" s="266" t="s">
        <v>778</v>
      </c>
      <c r="C562" s="180">
        <v>2</v>
      </c>
      <c r="D562" s="107">
        <f t="shared" si="61"/>
        <v>1000</v>
      </c>
      <c r="E562" s="315">
        <f t="shared" si="59"/>
        <v>0.5</v>
      </c>
      <c r="F562" s="107">
        <f t="shared" si="60"/>
        <v>1500</v>
      </c>
    </row>
    <row r="563" spans="1:6" ht="13.5">
      <c r="A563" s="106" t="s">
        <v>104</v>
      </c>
      <c r="B563" s="266" t="s">
        <v>779</v>
      </c>
      <c r="C563" s="180">
        <v>14</v>
      </c>
      <c r="D563" s="107">
        <f t="shared" si="61"/>
        <v>7000</v>
      </c>
      <c r="E563" s="315">
        <f t="shared" si="59"/>
        <v>3.5</v>
      </c>
      <c r="F563" s="107">
        <f t="shared" si="60"/>
        <v>10500</v>
      </c>
    </row>
    <row r="564" spans="1:6" ht="13.5">
      <c r="A564" s="106" t="s">
        <v>104</v>
      </c>
      <c r="B564" s="266" t="s">
        <v>780</v>
      </c>
      <c r="C564" s="180">
        <v>2</v>
      </c>
      <c r="D564" s="107">
        <f t="shared" si="61"/>
        <v>1000</v>
      </c>
      <c r="E564" s="315">
        <f t="shared" si="59"/>
        <v>0.5</v>
      </c>
      <c r="F564" s="107">
        <f t="shared" si="60"/>
        <v>1500</v>
      </c>
    </row>
    <row r="565" spans="1:6" ht="13.5">
      <c r="A565" s="106" t="s">
        <v>104</v>
      </c>
      <c r="B565" s="266" t="s">
        <v>781</v>
      </c>
      <c r="C565" s="180">
        <v>4</v>
      </c>
      <c r="D565" s="107">
        <f t="shared" si="61"/>
        <v>2000</v>
      </c>
      <c r="E565" s="315">
        <f t="shared" si="59"/>
        <v>1</v>
      </c>
      <c r="F565" s="107">
        <f t="shared" si="60"/>
        <v>3000</v>
      </c>
    </row>
    <row r="566" spans="1:6" ht="13.5">
      <c r="A566" s="106" t="s">
        <v>104</v>
      </c>
      <c r="B566" s="266" t="s">
        <v>782</v>
      </c>
      <c r="C566" s="180">
        <v>6</v>
      </c>
      <c r="D566" s="107">
        <f t="shared" si="61"/>
        <v>3000</v>
      </c>
      <c r="E566" s="315">
        <f t="shared" si="59"/>
        <v>1.5</v>
      </c>
      <c r="F566" s="107">
        <f t="shared" si="60"/>
        <v>4500</v>
      </c>
    </row>
    <row r="567" spans="1:6" ht="13.5">
      <c r="A567" s="106" t="s">
        <v>104</v>
      </c>
      <c r="B567" s="266" t="s">
        <v>783</v>
      </c>
      <c r="C567" s="180">
        <v>2</v>
      </c>
      <c r="D567" s="107">
        <f t="shared" si="61"/>
        <v>1000</v>
      </c>
      <c r="E567" s="315">
        <f t="shared" si="59"/>
        <v>0.5</v>
      </c>
      <c r="F567" s="107">
        <f t="shared" si="60"/>
        <v>1500</v>
      </c>
    </row>
    <row r="568" spans="1:6" ht="13.5">
      <c r="A568" s="106" t="s">
        <v>104</v>
      </c>
      <c r="B568" s="266" t="s">
        <v>784</v>
      </c>
      <c r="C568" s="180">
        <v>13</v>
      </c>
      <c r="D568" s="107">
        <f t="shared" si="61"/>
        <v>6500</v>
      </c>
      <c r="E568" s="315">
        <f t="shared" si="59"/>
        <v>3.25</v>
      </c>
      <c r="F568" s="107">
        <f t="shared" si="60"/>
        <v>9750</v>
      </c>
    </row>
    <row r="569" spans="1:6" ht="13.5">
      <c r="A569" s="106" t="s">
        <v>104</v>
      </c>
      <c r="B569" s="266" t="s">
        <v>785</v>
      </c>
      <c r="C569" s="180">
        <v>1</v>
      </c>
      <c r="D569" s="107">
        <f t="shared" si="61"/>
        <v>500</v>
      </c>
      <c r="E569" s="315">
        <f t="shared" si="59"/>
        <v>0.25</v>
      </c>
      <c r="F569" s="107">
        <f t="shared" si="60"/>
        <v>750</v>
      </c>
    </row>
    <row r="570" spans="1:6" ht="13.5">
      <c r="A570" s="106" t="s">
        <v>104</v>
      </c>
      <c r="B570" s="266" t="s">
        <v>786</v>
      </c>
      <c r="C570" s="180">
        <v>2</v>
      </c>
      <c r="D570" s="107">
        <f t="shared" si="61"/>
        <v>1000</v>
      </c>
      <c r="E570" s="315">
        <f t="shared" si="59"/>
        <v>0.5</v>
      </c>
      <c r="F570" s="107">
        <f t="shared" si="60"/>
        <v>1500</v>
      </c>
    </row>
    <row r="571" spans="1:6" ht="13.5">
      <c r="A571" s="106" t="s">
        <v>104</v>
      </c>
      <c r="B571" s="266" t="s">
        <v>787</v>
      </c>
      <c r="C571" s="180">
        <v>43</v>
      </c>
      <c r="D571" s="107">
        <f t="shared" si="61"/>
        <v>21500</v>
      </c>
      <c r="E571" s="315">
        <f t="shared" si="59"/>
        <v>10.75</v>
      </c>
      <c r="F571" s="107">
        <f t="shared" si="60"/>
        <v>32250</v>
      </c>
    </row>
    <row r="572" spans="1:6" ht="13.5">
      <c r="A572" s="106" t="s">
        <v>104</v>
      </c>
      <c r="B572" s="266" t="s">
        <v>788</v>
      </c>
      <c r="C572" s="180">
        <v>8</v>
      </c>
      <c r="D572" s="107">
        <f t="shared" si="61"/>
        <v>4000</v>
      </c>
      <c r="E572" s="315">
        <f t="shared" si="59"/>
        <v>2</v>
      </c>
      <c r="F572" s="107">
        <f t="shared" si="60"/>
        <v>6000</v>
      </c>
    </row>
    <row r="573" spans="1:6" ht="13.5">
      <c r="A573" s="106" t="s">
        <v>104</v>
      </c>
      <c r="B573" s="266" t="s">
        <v>789</v>
      </c>
      <c r="C573" s="180">
        <v>2</v>
      </c>
      <c r="D573" s="107">
        <f t="shared" si="61"/>
        <v>1000</v>
      </c>
      <c r="E573" s="315">
        <f t="shared" si="59"/>
        <v>0.5</v>
      </c>
      <c r="F573" s="107">
        <f t="shared" si="60"/>
        <v>1500</v>
      </c>
    </row>
    <row r="574" spans="1:6" ht="13.5">
      <c r="A574" s="106" t="s">
        <v>104</v>
      </c>
      <c r="B574" s="266" t="s">
        <v>790</v>
      </c>
      <c r="C574" s="180">
        <v>2</v>
      </c>
      <c r="D574" s="107">
        <f t="shared" si="61"/>
        <v>1000</v>
      </c>
      <c r="E574" s="315">
        <f t="shared" si="59"/>
        <v>0.5</v>
      </c>
      <c r="F574" s="107">
        <f t="shared" si="60"/>
        <v>1500</v>
      </c>
    </row>
    <row r="575" spans="1:6" ht="13.5">
      <c r="A575" s="106" t="s">
        <v>104</v>
      </c>
      <c r="B575" s="266" t="s">
        <v>791</v>
      </c>
      <c r="C575" s="180">
        <v>17</v>
      </c>
      <c r="D575" s="107">
        <f t="shared" si="61"/>
        <v>8500</v>
      </c>
      <c r="E575" s="315">
        <f t="shared" si="59"/>
        <v>4.25</v>
      </c>
      <c r="F575" s="107">
        <f t="shared" si="60"/>
        <v>12750</v>
      </c>
    </row>
    <row r="576" spans="1:6" ht="13.5">
      <c r="A576" s="106" t="s">
        <v>104</v>
      </c>
      <c r="B576" s="266" t="s">
        <v>792</v>
      </c>
      <c r="C576" s="180">
        <v>5</v>
      </c>
      <c r="D576" s="107">
        <f t="shared" si="61"/>
        <v>2500</v>
      </c>
      <c r="E576" s="315">
        <f t="shared" si="59"/>
        <v>1.25</v>
      </c>
      <c r="F576" s="107">
        <f t="shared" si="60"/>
        <v>3750</v>
      </c>
    </row>
    <row r="577" spans="1:6">
      <c r="A577" s="108" t="s">
        <v>0</v>
      </c>
      <c r="B577" s="109"/>
      <c r="C577" s="318">
        <f>SUM(C551:C576)</f>
        <v>171</v>
      </c>
      <c r="D577" s="115">
        <v>220500</v>
      </c>
      <c r="E577" s="318">
        <f>SUM(E551:E576)</f>
        <v>42.75</v>
      </c>
      <c r="F577" s="115">
        <v>220500</v>
      </c>
    </row>
    <row r="578" spans="1:6">
      <c r="A578" s="111" t="s">
        <v>218</v>
      </c>
      <c r="B578" s="111"/>
      <c r="C578" s="166"/>
      <c r="D578" s="112"/>
      <c r="E578" s="166"/>
      <c r="F578" s="112"/>
    </row>
    <row r="579" spans="1:6" ht="13.5">
      <c r="A579" s="106" t="s">
        <v>42</v>
      </c>
      <c r="B579" s="269" t="s">
        <v>794</v>
      </c>
      <c r="C579" s="180">
        <v>4</v>
      </c>
      <c r="D579" s="107">
        <f t="shared" ref="D579:D606" si="62">+C579*$D$5</f>
        <v>2000</v>
      </c>
      <c r="E579" s="315">
        <f t="shared" ref="E579:E606" si="63">C579/4</f>
        <v>1</v>
      </c>
      <c r="F579" s="107">
        <f t="shared" ref="F579:F592" si="64">+E579*$F$5</f>
        <v>3000</v>
      </c>
    </row>
    <row r="580" spans="1:6" ht="13.5">
      <c r="A580" s="106" t="s">
        <v>42</v>
      </c>
      <c r="B580" s="269" t="s">
        <v>224</v>
      </c>
      <c r="C580" s="180">
        <v>179</v>
      </c>
      <c r="D580" s="107">
        <f t="shared" si="62"/>
        <v>89500</v>
      </c>
      <c r="E580" s="315">
        <f t="shared" si="63"/>
        <v>44.75</v>
      </c>
      <c r="F580" s="107">
        <f t="shared" si="64"/>
        <v>134250</v>
      </c>
    </row>
    <row r="581" spans="1:6" ht="13.5">
      <c r="A581" s="106" t="s">
        <v>42</v>
      </c>
      <c r="B581" s="269" t="s">
        <v>795</v>
      </c>
      <c r="C581" s="180">
        <v>7</v>
      </c>
      <c r="D581" s="107">
        <f t="shared" si="62"/>
        <v>3500</v>
      </c>
      <c r="E581" s="315">
        <f t="shared" si="63"/>
        <v>1.75</v>
      </c>
      <c r="F581" s="107">
        <f t="shared" si="64"/>
        <v>5250</v>
      </c>
    </row>
    <row r="582" spans="1:6" ht="13.5">
      <c r="A582" s="106" t="s">
        <v>42</v>
      </c>
      <c r="B582" s="269" t="s">
        <v>796</v>
      </c>
      <c r="C582" s="180">
        <v>5</v>
      </c>
      <c r="D582" s="107">
        <f t="shared" si="62"/>
        <v>2500</v>
      </c>
      <c r="E582" s="315">
        <f t="shared" si="63"/>
        <v>1.25</v>
      </c>
      <c r="F582" s="107">
        <f t="shared" si="64"/>
        <v>3750</v>
      </c>
    </row>
    <row r="583" spans="1:6" ht="13.5">
      <c r="A583" s="106" t="s">
        <v>42</v>
      </c>
      <c r="B583" s="269" t="s">
        <v>797</v>
      </c>
      <c r="C583" s="180">
        <v>5</v>
      </c>
      <c r="D583" s="107">
        <f t="shared" si="62"/>
        <v>2500</v>
      </c>
      <c r="E583" s="315">
        <f t="shared" si="63"/>
        <v>1.25</v>
      </c>
      <c r="F583" s="107">
        <f t="shared" si="64"/>
        <v>3750</v>
      </c>
    </row>
    <row r="584" spans="1:6" ht="13.5">
      <c r="A584" s="106" t="s">
        <v>42</v>
      </c>
      <c r="B584" s="269" t="s">
        <v>798</v>
      </c>
      <c r="C584" s="180">
        <v>18</v>
      </c>
      <c r="D584" s="107">
        <f t="shared" si="62"/>
        <v>9000</v>
      </c>
      <c r="E584" s="315">
        <f t="shared" si="63"/>
        <v>4.5</v>
      </c>
      <c r="F584" s="107">
        <f t="shared" si="64"/>
        <v>13500</v>
      </c>
    </row>
    <row r="585" spans="1:6" ht="13.5">
      <c r="A585" s="106" t="s">
        <v>42</v>
      </c>
      <c r="B585" s="269" t="s">
        <v>799</v>
      </c>
      <c r="C585" s="180">
        <v>8</v>
      </c>
      <c r="D585" s="107">
        <f t="shared" si="62"/>
        <v>4000</v>
      </c>
      <c r="E585" s="315">
        <f t="shared" si="63"/>
        <v>2</v>
      </c>
      <c r="F585" s="107">
        <f t="shared" si="64"/>
        <v>6000</v>
      </c>
    </row>
    <row r="586" spans="1:6" ht="13.5">
      <c r="A586" s="106" t="s">
        <v>42</v>
      </c>
      <c r="B586" s="269" t="s">
        <v>800</v>
      </c>
      <c r="C586" s="180">
        <v>19</v>
      </c>
      <c r="D586" s="107">
        <f t="shared" si="62"/>
        <v>9500</v>
      </c>
      <c r="E586" s="315">
        <f t="shared" si="63"/>
        <v>4.75</v>
      </c>
      <c r="F586" s="107">
        <f t="shared" si="64"/>
        <v>14250</v>
      </c>
    </row>
    <row r="587" spans="1:6" ht="13.5">
      <c r="A587" s="106" t="s">
        <v>42</v>
      </c>
      <c r="B587" s="269" t="s">
        <v>801</v>
      </c>
      <c r="C587" s="180">
        <v>11</v>
      </c>
      <c r="D587" s="107">
        <f t="shared" si="62"/>
        <v>5500</v>
      </c>
      <c r="E587" s="315">
        <f t="shared" si="63"/>
        <v>2.75</v>
      </c>
      <c r="F587" s="107">
        <f t="shared" si="64"/>
        <v>8250</v>
      </c>
    </row>
    <row r="588" spans="1:6" ht="13.5">
      <c r="A588" s="106" t="s">
        <v>42</v>
      </c>
      <c r="B588" s="269" t="s">
        <v>802</v>
      </c>
      <c r="C588" s="180">
        <v>62</v>
      </c>
      <c r="D588" s="107">
        <f t="shared" si="62"/>
        <v>31000</v>
      </c>
      <c r="E588" s="315">
        <f t="shared" si="63"/>
        <v>15.5</v>
      </c>
      <c r="F588" s="107">
        <f t="shared" si="64"/>
        <v>46500</v>
      </c>
    </row>
    <row r="589" spans="1:6" ht="13.5">
      <c r="A589" s="106" t="s">
        <v>42</v>
      </c>
      <c r="B589" s="269" t="s">
        <v>803</v>
      </c>
      <c r="C589" s="180">
        <v>4</v>
      </c>
      <c r="D589" s="107">
        <f t="shared" si="62"/>
        <v>2000</v>
      </c>
      <c r="E589" s="315">
        <f t="shared" si="63"/>
        <v>1</v>
      </c>
      <c r="F589" s="107">
        <f t="shared" si="64"/>
        <v>3000</v>
      </c>
    </row>
    <row r="590" spans="1:6" ht="13.5">
      <c r="A590" s="106" t="s">
        <v>42</v>
      </c>
      <c r="B590" s="269" t="s">
        <v>804</v>
      </c>
      <c r="C590" s="180">
        <v>11</v>
      </c>
      <c r="D590" s="107">
        <f t="shared" si="62"/>
        <v>5500</v>
      </c>
      <c r="E590" s="315">
        <f t="shared" si="63"/>
        <v>2.75</v>
      </c>
      <c r="F590" s="107">
        <f t="shared" si="64"/>
        <v>8250</v>
      </c>
    </row>
    <row r="591" spans="1:6" ht="13.5">
      <c r="A591" s="106" t="s">
        <v>42</v>
      </c>
      <c r="B591" s="269" t="s">
        <v>805</v>
      </c>
      <c r="C591" s="180">
        <v>4</v>
      </c>
      <c r="D591" s="107">
        <f t="shared" si="62"/>
        <v>2000</v>
      </c>
      <c r="E591" s="315">
        <f t="shared" si="63"/>
        <v>1</v>
      </c>
      <c r="F591" s="107">
        <f t="shared" si="64"/>
        <v>3000</v>
      </c>
    </row>
    <row r="592" spans="1:6" ht="13.5">
      <c r="A592" s="106" t="s">
        <v>42</v>
      </c>
      <c r="B592" s="269" t="s">
        <v>806</v>
      </c>
      <c r="C592" s="180">
        <v>10</v>
      </c>
      <c r="D592" s="107">
        <f t="shared" si="62"/>
        <v>5000</v>
      </c>
      <c r="E592" s="315">
        <f t="shared" si="63"/>
        <v>2.5</v>
      </c>
      <c r="F592" s="107">
        <f t="shared" si="64"/>
        <v>7500</v>
      </c>
    </row>
    <row r="593" spans="1:6">
      <c r="A593" s="108" t="s">
        <v>1</v>
      </c>
      <c r="B593" s="109"/>
      <c r="C593" s="318">
        <f>SUM(C579:C592)</f>
        <v>347</v>
      </c>
      <c r="D593" s="110">
        <f>SUM(D579:D592)</f>
        <v>173500</v>
      </c>
      <c r="E593" s="318">
        <f>SUM(E579:E592)</f>
        <v>86.75</v>
      </c>
      <c r="F593" s="110">
        <f>SUM(F579:F592)</f>
        <v>260250</v>
      </c>
    </row>
    <row r="594" spans="1:6">
      <c r="A594" s="111" t="s">
        <v>219</v>
      </c>
      <c r="B594" s="111"/>
      <c r="C594" s="166"/>
      <c r="D594" s="112"/>
      <c r="E594" s="166"/>
      <c r="F594" s="112"/>
    </row>
    <row r="595" spans="1:6" ht="13.5">
      <c r="A595" s="106" t="s">
        <v>41</v>
      </c>
      <c r="B595" s="272" t="s">
        <v>808</v>
      </c>
      <c r="C595" s="180">
        <v>14</v>
      </c>
      <c r="D595" s="107">
        <f t="shared" si="62"/>
        <v>7000</v>
      </c>
      <c r="E595" s="315">
        <f t="shared" si="63"/>
        <v>3.5</v>
      </c>
      <c r="F595" s="107">
        <f t="shared" ref="F595:F606" si="65">+E595*$F$5</f>
        <v>10500</v>
      </c>
    </row>
    <row r="596" spans="1:6" ht="13.5">
      <c r="A596" s="106" t="s">
        <v>41</v>
      </c>
      <c r="B596" s="272" t="s">
        <v>809</v>
      </c>
      <c r="C596" s="180">
        <v>110</v>
      </c>
      <c r="D596" s="107">
        <f t="shared" si="62"/>
        <v>55000</v>
      </c>
      <c r="E596" s="315">
        <f t="shared" si="63"/>
        <v>27.5</v>
      </c>
      <c r="F596" s="107">
        <f t="shared" si="65"/>
        <v>82500</v>
      </c>
    </row>
    <row r="597" spans="1:6" ht="13.5">
      <c r="A597" s="106" t="s">
        <v>41</v>
      </c>
      <c r="B597" s="272" t="s">
        <v>810</v>
      </c>
      <c r="C597" s="180">
        <v>4</v>
      </c>
      <c r="D597" s="107">
        <f t="shared" si="62"/>
        <v>2000</v>
      </c>
      <c r="E597" s="315">
        <f t="shared" si="63"/>
        <v>1</v>
      </c>
      <c r="F597" s="107">
        <f t="shared" si="65"/>
        <v>3000</v>
      </c>
    </row>
    <row r="598" spans="1:6" ht="13.5">
      <c r="A598" s="106" t="s">
        <v>41</v>
      </c>
      <c r="B598" s="272" t="s">
        <v>811</v>
      </c>
      <c r="C598" s="180">
        <v>6</v>
      </c>
      <c r="D598" s="107">
        <f t="shared" si="62"/>
        <v>3000</v>
      </c>
      <c r="E598" s="315">
        <f t="shared" si="63"/>
        <v>1.5</v>
      </c>
      <c r="F598" s="107">
        <f t="shared" si="65"/>
        <v>4500</v>
      </c>
    </row>
    <row r="599" spans="1:6" ht="13.5">
      <c r="A599" s="106" t="s">
        <v>41</v>
      </c>
      <c r="B599" s="272" t="s">
        <v>812</v>
      </c>
      <c r="C599" s="180">
        <v>8</v>
      </c>
      <c r="D599" s="107">
        <f t="shared" si="62"/>
        <v>4000</v>
      </c>
      <c r="E599" s="315">
        <f t="shared" si="63"/>
        <v>2</v>
      </c>
      <c r="F599" s="107">
        <f t="shared" si="65"/>
        <v>6000</v>
      </c>
    </row>
    <row r="600" spans="1:6" ht="13.5">
      <c r="A600" s="106" t="s">
        <v>41</v>
      </c>
      <c r="B600" s="272" t="s">
        <v>813</v>
      </c>
      <c r="C600" s="180">
        <v>14</v>
      </c>
      <c r="D600" s="107">
        <f t="shared" si="62"/>
        <v>7000</v>
      </c>
      <c r="E600" s="315">
        <f t="shared" si="63"/>
        <v>3.5</v>
      </c>
      <c r="F600" s="107">
        <f t="shared" si="65"/>
        <v>10500</v>
      </c>
    </row>
    <row r="601" spans="1:6" ht="13.5">
      <c r="A601" s="106" t="s">
        <v>41</v>
      </c>
      <c r="B601" s="272" t="s">
        <v>814</v>
      </c>
      <c r="C601" s="180">
        <v>18</v>
      </c>
      <c r="D601" s="107">
        <f t="shared" si="62"/>
        <v>9000</v>
      </c>
      <c r="E601" s="315">
        <f t="shared" si="63"/>
        <v>4.5</v>
      </c>
      <c r="F601" s="107">
        <f t="shared" si="65"/>
        <v>13500</v>
      </c>
    </row>
    <row r="602" spans="1:6" ht="13.5">
      <c r="A602" s="106" t="s">
        <v>41</v>
      </c>
      <c r="B602" s="272" t="s">
        <v>815</v>
      </c>
      <c r="C602" s="180">
        <v>8</v>
      </c>
      <c r="D602" s="107">
        <f t="shared" si="62"/>
        <v>4000</v>
      </c>
      <c r="E602" s="315">
        <f t="shared" si="63"/>
        <v>2</v>
      </c>
      <c r="F602" s="107">
        <f t="shared" si="65"/>
        <v>6000</v>
      </c>
    </row>
    <row r="603" spans="1:6" ht="13.5">
      <c r="A603" s="106" t="s">
        <v>41</v>
      </c>
      <c r="B603" s="272" t="s">
        <v>816</v>
      </c>
      <c r="C603" s="180">
        <v>8</v>
      </c>
      <c r="D603" s="107">
        <f t="shared" si="62"/>
        <v>4000</v>
      </c>
      <c r="E603" s="315">
        <f t="shared" si="63"/>
        <v>2</v>
      </c>
      <c r="F603" s="107">
        <f t="shared" si="65"/>
        <v>6000</v>
      </c>
    </row>
    <row r="604" spans="1:6" ht="13.5">
      <c r="A604" s="106" t="s">
        <v>41</v>
      </c>
      <c r="B604" s="272" t="s">
        <v>817</v>
      </c>
      <c r="C604" s="180">
        <v>11</v>
      </c>
      <c r="D604" s="107">
        <f t="shared" si="62"/>
        <v>5500</v>
      </c>
      <c r="E604" s="315">
        <f t="shared" si="63"/>
        <v>2.75</v>
      </c>
      <c r="F604" s="107">
        <f t="shared" si="65"/>
        <v>8250</v>
      </c>
    </row>
    <row r="605" spans="1:6" ht="13.5">
      <c r="A605" s="106" t="s">
        <v>41</v>
      </c>
      <c r="B605" s="272" t="s">
        <v>818</v>
      </c>
      <c r="C605" s="180">
        <v>15</v>
      </c>
      <c r="D605" s="107">
        <f t="shared" si="62"/>
        <v>7500</v>
      </c>
      <c r="E605" s="315">
        <f t="shared" si="63"/>
        <v>3.75</v>
      </c>
      <c r="F605" s="107">
        <f t="shared" si="65"/>
        <v>11250</v>
      </c>
    </row>
    <row r="606" spans="1:6" ht="13.5">
      <c r="A606" s="106" t="s">
        <v>41</v>
      </c>
      <c r="B606" s="272" t="s">
        <v>819</v>
      </c>
      <c r="C606" s="180">
        <v>20</v>
      </c>
      <c r="D606" s="107">
        <f t="shared" si="62"/>
        <v>10000</v>
      </c>
      <c r="E606" s="315">
        <f t="shared" si="63"/>
        <v>5</v>
      </c>
      <c r="F606" s="107">
        <f t="shared" si="65"/>
        <v>15000</v>
      </c>
    </row>
    <row r="607" spans="1:6">
      <c r="A607" s="108" t="s">
        <v>2</v>
      </c>
      <c r="B607" s="109"/>
      <c r="C607" s="318">
        <f>SUM(C595:C606)</f>
        <v>236</v>
      </c>
      <c r="D607" s="110">
        <f>SUM(D595:D606)</f>
        <v>118000</v>
      </c>
      <c r="E607" s="318">
        <f>SUM(E595:E606)</f>
        <v>59</v>
      </c>
      <c r="F607" s="110">
        <f>SUM(F606)</f>
        <v>15000</v>
      </c>
    </row>
    <row r="608" spans="1:6">
      <c r="A608" s="111" t="s">
        <v>220</v>
      </c>
      <c r="B608" s="111"/>
      <c r="C608" s="166"/>
      <c r="D608" s="112"/>
      <c r="E608" s="166"/>
      <c r="F608" s="112"/>
    </row>
    <row r="609" spans="1:6" ht="13.5">
      <c r="A609" s="106" t="s">
        <v>40</v>
      </c>
      <c r="B609" s="275" t="s">
        <v>821</v>
      </c>
      <c r="C609" s="180">
        <v>19</v>
      </c>
      <c r="D609" s="107">
        <f t="shared" ref="D609:D615" si="66">+C609*$D$5</f>
        <v>9500</v>
      </c>
      <c r="E609" s="315">
        <f t="shared" ref="E609:E615" si="67">C609/4</f>
        <v>4.75</v>
      </c>
      <c r="F609" s="107">
        <f t="shared" ref="F609:F615" si="68">+E609*$F$5</f>
        <v>14250</v>
      </c>
    </row>
    <row r="610" spans="1:6" ht="13.5">
      <c r="A610" s="106" t="s">
        <v>40</v>
      </c>
      <c r="B610" s="275" t="s">
        <v>822</v>
      </c>
      <c r="C610" s="180">
        <v>56</v>
      </c>
      <c r="D610" s="107">
        <f t="shared" si="66"/>
        <v>28000</v>
      </c>
      <c r="E610" s="315">
        <f t="shared" si="67"/>
        <v>14</v>
      </c>
      <c r="F610" s="107">
        <f t="shared" si="68"/>
        <v>42000</v>
      </c>
    </row>
    <row r="611" spans="1:6" ht="13.5">
      <c r="A611" s="106" t="s">
        <v>40</v>
      </c>
      <c r="B611" s="275" t="s">
        <v>823</v>
      </c>
      <c r="C611" s="180">
        <v>43</v>
      </c>
      <c r="D611" s="107">
        <f t="shared" si="66"/>
        <v>21500</v>
      </c>
      <c r="E611" s="315">
        <f t="shared" si="67"/>
        <v>10.75</v>
      </c>
      <c r="F611" s="107">
        <f t="shared" si="68"/>
        <v>32250</v>
      </c>
    </row>
    <row r="612" spans="1:6" ht="13.5">
      <c r="A612" s="106" t="s">
        <v>40</v>
      </c>
      <c r="B612" s="275" t="s">
        <v>824</v>
      </c>
      <c r="C612" s="180">
        <v>10</v>
      </c>
      <c r="D612" s="107">
        <f t="shared" si="66"/>
        <v>5000</v>
      </c>
      <c r="E612" s="315">
        <f t="shared" si="67"/>
        <v>2.5</v>
      </c>
      <c r="F612" s="107">
        <f t="shared" si="68"/>
        <v>7500</v>
      </c>
    </row>
    <row r="613" spans="1:6" ht="13.5">
      <c r="A613" s="106" t="s">
        <v>40</v>
      </c>
      <c r="B613" s="275" t="s">
        <v>826</v>
      </c>
      <c r="C613" s="180">
        <v>10</v>
      </c>
      <c r="D613" s="107">
        <f t="shared" si="66"/>
        <v>5000</v>
      </c>
      <c r="E613" s="315">
        <f t="shared" si="67"/>
        <v>2.5</v>
      </c>
      <c r="F613" s="107">
        <f t="shared" si="68"/>
        <v>7500</v>
      </c>
    </row>
    <row r="614" spans="1:6" ht="13.5">
      <c r="A614" s="106" t="s">
        <v>40</v>
      </c>
      <c r="B614" s="275" t="s">
        <v>827</v>
      </c>
      <c r="C614" s="180">
        <v>17</v>
      </c>
      <c r="D614" s="107">
        <f t="shared" si="66"/>
        <v>8500</v>
      </c>
      <c r="E614" s="315">
        <f t="shared" si="67"/>
        <v>4.25</v>
      </c>
      <c r="F614" s="107">
        <f t="shared" si="68"/>
        <v>12750</v>
      </c>
    </row>
    <row r="615" spans="1:6" ht="13.5">
      <c r="A615" s="106" t="s">
        <v>40</v>
      </c>
      <c r="B615" s="275" t="s">
        <v>828</v>
      </c>
      <c r="C615" s="180">
        <v>13</v>
      </c>
      <c r="D615" s="107">
        <f t="shared" si="66"/>
        <v>6500</v>
      </c>
      <c r="E615" s="315">
        <f>C615/4</f>
        <v>3.25</v>
      </c>
      <c r="F615" s="107">
        <f t="shared" si="68"/>
        <v>9750</v>
      </c>
    </row>
    <row r="616" spans="1:6">
      <c r="A616" s="108" t="s">
        <v>3</v>
      </c>
      <c r="B616" s="109"/>
      <c r="C616" s="318">
        <f>SUM(C609:C615)</f>
        <v>168</v>
      </c>
      <c r="D616" s="110">
        <f>SUM(D609:D615)</f>
        <v>84000</v>
      </c>
      <c r="E616" s="318">
        <f>SUM(E609:E615)</f>
        <v>42</v>
      </c>
      <c r="F616" s="110">
        <f>SUM(F609:F615)</f>
        <v>126000</v>
      </c>
    </row>
    <row r="617" spans="1:6">
      <c r="A617" s="111" t="s">
        <v>221</v>
      </c>
      <c r="B617" s="111"/>
      <c r="C617" s="166"/>
      <c r="D617" s="112"/>
      <c r="E617" s="166"/>
      <c r="F617" s="112"/>
    </row>
    <row r="618" spans="1:6" ht="13.5">
      <c r="A618" s="106" t="s">
        <v>39</v>
      </c>
      <c r="B618" s="278" t="s">
        <v>830</v>
      </c>
      <c r="C618" s="180">
        <v>53</v>
      </c>
      <c r="D618" s="107">
        <f t="shared" ref="D618:D625" si="69">+C618*$D$5</f>
        <v>26500</v>
      </c>
      <c r="E618" s="315">
        <f t="shared" ref="E618:E626" si="70">C618/4</f>
        <v>13.25</v>
      </c>
      <c r="F618" s="107">
        <f t="shared" ref="F618:F625" si="71">+E618*$F$5</f>
        <v>39750</v>
      </c>
    </row>
    <row r="619" spans="1:6" ht="13.5">
      <c r="A619" s="106" t="s">
        <v>39</v>
      </c>
      <c r="B619" s="278" t="s">
        <v>831</v>
      </c>
      <c r="C619" s="180">
        <v>17</v>
      </c>
      <c r="D619" s="107">
        <f t="shared" si="69"/>
        <v>8500</v>
      </c>
      <c r="E619" s="315">
        <f t="shared" si="70"/>
        <v>4.25</v>
      </c>
      <c r="F619" s="107">
        <f t="shared" si="71"/>
        <v>12750</v>
      </c>
    </row>
    <row r="620" spans="1:6" ht="13.5">
      <c r="A620" s="106" t="s">
        <v>39</v>
      </c>
      <c r="B620" s="278" t="s">
        <v>832</v>
      </c>
      <c r="C620" s="180">
        <v>29</v>
      </c>
      <c r="D620" s="107">
        <f t="shared" si="69"/>
        <v>14500</v>
      </c>
      <c r="E620" s="315">
        <f t="shared" si="70"/>
        <v>7.25</v>
      </c>
      <c r="F620" s="107">
        <f t="shared" si="71"/>
        <v>21750</v>
      </c>
    </row>
    <row r="621" spans="1:6" ht="13.5">
      <c r="A621" s="106" t="s">
        <v>39</v>
      </c>
      <c r="B621" s="278" t="s">
        <v>833</v>
      </c>
      <c r="C621" s="180">
        <v>12</v>
      </c>
      <c r="D621" s="107">
        <f t="shared" si="69"/>
        <v>6000</v>
      </c>
      <c r="E621" s="315">
        <f t="shared" si="70"/>
        <v>3</v>
      </c>
      <c r="F621" s="107">
        <f t="shared" si="71"/>
        <v>9000</v>
      </c>
    </row>
    <row r="622" spans="1:6" ht="13.5">
      <c r="A622" s="106" t="s">
        <v>39</v>
      </c>
      <c r="B622" s="278" t="s">
        <v>834</v>
      </c>
      <c r="C622" s="180">
        <v>5</v>
      </c>
      <c r="D622" s="107">
        <f t="shared" si="69"/>
        <v>2500</v>
      </c>
      <c r="E622" s="315">
        <f t="shared" si="70"/>
        <v>1.25</v>
      </c>
      <c r="F622" s="107">
        <f t="shared" si="71"/>
        <v>3750</v>
      </c>
    </row>
    <row r="623" spans="1:6" ht="13.5">
      <c r="A623" s="106" t="s">
        <v>39</v>
      </c>
      <c r="B623" s="278" t="s">
        <v>835</v>
      </c>
      <c r="C623" s="180">
        <v>23</v>
      </c>
      <c r="D623" s="107">
        <f t="shared" si="69"/>
        <v>11500</v>
      </c>
      <c r="E623" s="315">
        <f t="shared" si="70"/>
        <v>5.75</v>
      </c>
      <c r="F623" s="107">
        <f t="shared" si="71"/>
        <v>17250</v>
      </c>
    </row>
    <row r="624" spans="1:6" ht="13.5">
      <c r="A624" s="106" t="s">
        <v>39</v>
      </c>
      <c r="B624" s="278" t="s">
        <v>836</v>
      </c>
      <c r="C624" s="180">
        <v>45</v>
      </c>
      <c r="D624" s="107">
        <f t="shared" si="69"/>
        <v>22500</v>
      </c>
      <c r="E624" s="315">
        <f t="shared" si="70"/>
        <v>11.25</v>
      </c>
      <c r="F624" s="107">
        <f t="shared" si="71"/>
        <v>33750</v>
      </c>
    </row>
    <row r="625" spans="1:7" ht="15">
      <c r="A625" s="106" t="s">
        <v>39</v>
      </c>
      <c r="B625" s="278" t="s">
        <v>837</v>
      </c>
      <c r="C625" s="312">
        <v>13</v>
      </c>
      <c r="D625" s="107">
        <f t="shared" si="69"/>
        <v>6500</v>
      </c>
      <c r="E625" s="315">
        <f t="shared" si="70"/>
        <v>3.25</v>
      </c>
      <c r="F625" s="107">
        <f t="shared" si="71"/>
        <v>9750</v>
      </c>
    </row>
    <row r="626" spans="1:7">
      <c r="A626" s="108" t="s">
        <v>842</v>
      </c>
      <c r="B626" s="109"/>
      <c r="C626" s="318">
        <f>SUM(C618:C625)</f>
        <v>197</v>
      </c>
      <c r="D626" s="110">
        <f>SUM(D618:D625)</f>
        <v>98500</v>
      </c>
      <c r="E626" s="318">
        <f>SUM(E618:E625)</f>
        <v>49.25</v>
      </c>
      <c r="F626" s="110">
        <f>SUM(F618:F625)</f>
        <v>147750</v>
      </c>
    </row>
    <row r="627" spans="1:7">
      <c r="A627" s="116"/>
      <c r="B627" s="116" t="s">
        <v>4</v>
      </c>
      <c r="C627" s="319">
        <f>SUM(C626,C593,C577,C549,C524,C489,C481,C616,C607,C434,C400,C370,C334,C285,C297,C259,C228,C214,C198,C164,C154,C138,C99,C46,C15)</f>
        <v>4869</v>
      </c>
      <c r="D627" s="117">
        <f>SUM(D626,D593,D577,D549,D524,D489,D481,D616,D607,D434,D400,D370,D334,D285,D297,D259,D228,D214,D198,D164,D154,D138,D99,D46,D15)</f>
        <v>3045750</v>
      </c>
      <c r="E627" s="320">
        <f>SUM(E626,E593,E577,E549,E524,E489,E481,E616,E607,E434,E400,E370,E334,E285,E297,E259,E228,E214,E198,E164,E154,E138,E99,E46,E15)</f>
        <v>1257.5</v>
      </c>
      <c r="F627" s="117">
        <f>SUM(F626,F593,F577,F549,F524,F489,F481,F616,F607,F434,F400,F370,F334,F285,F297,F259,F228,F214,F198,F164,F154,F138,F99,F46,F15)</f>
        <v>3716250</v>
      </c>
    </row>
    <row r="628" spans="1:7">
      <c r="A628" s="118"/>
      <c r="B628" s="118"/>
      <c r="C628" s="308"/>
      <c r="D628" s="119"/>
      <c r="E628" s="308"/>
      <c r="F628" s="120"/>
    </row>
    <row r="629" spans="1:7">
      <c r="B629" t="s">
        <v>853</v>
      </c>
      <c r="D629" s="117">
        <f>D627*12</f>
        <v>36549000</v>
      </c>
      <c r="F629" s="117">
        <f>F627*12</f>
        <v>44595000</v>
      </c>
      <c r="G629" t="s">
        <v>67</v>
      </c>
    </row>
    <row r="630" spans="1:7">
      <c r="A630">
        <v>1</v>
      </c>
      <c r="B630" t="s">
        <v>852</v>
      </c>
      <c r="D630" s="117">
        <v>5000000</v>
      </c>
      <c r="F630" s="117">
        <f>D630*25</f>
        <v>125000000</v>
      </c>
      <c r="G630" t="s">
        <v>851</v>
      </c>
    </row>
    <row r="631" spans="1:7">
      <c r="A631" s="57">
        <f>K29</f>
        <v>2563992</v>
      </c>
      <c r="B631" t="s">
        <v>857</v>
      </c>
      <c r="D631" s="117">
        <f>A631*50</f>
        <v>128199600</v>
      </c>
      <c r="F631" s="117">
        <f>D631</f>
        <v>128199600</v>
      </c>
      <c r="G631" t="s">
        <v>854</v>
      </c>
    </row>
    <row r="632" spans="1:7">
      <c r="F632" s="117">
        <f>D629</f>
        <v>36549000</v>
      </c>
      <c r="G632" t="s">
        <v>855</v>
      </c>
    </row>
    <row r="633" spans="1:7">
      <c r="F633" s="117">
        <v>100000000</v>
      </c>
      <c r="G633" t="s">
        <v>856</v>
      </c>
    </row>
    <row r="634" spans="1:7" ht="16.5" customHeight="1">
      <c r="F634" s="323">
        <f>SUM(F629:F633)</f>
        <v>434343600</v>
      </c>
      <c r="G634" t="s">
        <v>841</v>
      </c>
    </row>
  </sheetData>
  <mergeCells count="3">
    <mergeCell ref="B6:F6"/>
    <mergeCell ref="B47:F47"/>
    <mergeCell ref="A260:F260"/>
  </mergeCells>
  <phoneticPr fontId="9" type="noConversion"/>
  <pageMargins left="0.75" right="0.75" top="1" bottom="1" header="0" footer="0"/>
  <pageSetup paperSize="0" scale="80" orientation="portrait" horizontalDpi="4294967292" verticalDpi="4294967292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AB2394"/>
  <sheetViews>
    <sheetView zoomScale="90" zoomScaleNormal="90" workbookViewId="0">
      <pane ySplit="1" topLeftCell="A2" activePane="bottomLeft" state="frozen"/>
      <selection pane="bottomLeft" activeCell="G11" sqref="G11:I11"/>
    </sheetView>
  </sheetViews>
  <sheetFormatPr baseColWidth="10" defaultRowHeight="15"/>
  <cols>
    <col min="1" max="1" width="6" style="179" customWidth="1"/>
    <col min="2" max="2" width="6" style="178" customWidth="1"/>
    <col min="3" max="3" width="31.140625" style="178" customWidth="1"/>
    <col min="4" max="4" width="6.85546875" style="280" customWidth="1"/>
    <col min="5" max="5" width="18" style="280" customWidth="1"/>
    <col min="6" max="6" width="10.7109375" style="179" customWidth="1"/>
    <col min="7" max="7" width="15.140625" style="179" customWidth="1"/>
    <col min="8" max="8" width="17.28515625" style="179" customWidth="1"/>
    <col min="9" max="9" width="15.140625" style="179" customWidth="1"/>
    <col min="10" max="10" width="11.85546875" style="179" customWidth="1"/>
    <col min="11" max="11" width="9.7109375" style="222" customWidth="1"/>
    <col min="12" max="12" width="8.7109375" style="179" customWidth="1"/>
    <col min="13" max="13" width="6.85546875" style="179" customWidth="1"/>
    <col min="14" max="14" width="7.5703125" style="179" customWidth="1"/>
    <col min="15" max="15" width="8" style="179" customWidth="1"/>
    <col min="16" max="16" width="16.140625" style="179" customWidth="1"/>
    <col min="17" max="17" width="13" style="179" customWidth="1"/>
    <col min="18" max="18" width="12.28515625" style="179" customWidth="1"/>
    <col min="19" max="19" width="16.42578125" style="179" customWidth="1"/>
    <col min="20" max="20" width="11" style="179" customWidth="1"/>
    <col min="21" max="21" width="11.140625" style="179" customWidth="1"/>
    <col min="22" max="22" width="9.7109375" style="179" customWidth="1"/>
    <col min="23" max="23" width="11.42578125" style="179"/>
    <col min="24" max="24" width="12.7109375" style="178" bestFit="1" customWidth="1"/>
    <col min="25" max="16384" width="11.42578125" style="178"/>
  </cols>
  <sheetData>
    <row r="1" spans="1:28" ht="40.5">
      <c r="A1" s="174" t="s">
        <v>429</v>
      </c>
      <c r="B1" s="175" t="s">
        <v>430</v>
      </c>
      <c r="C1" s="175" t="s">
        <v>431</v>
      </c>
      <c r="D1" s="174" t="s">
        <v>432</v>
      </c>
      <c r="E1" s="174" t="s">
        <v>433</v>
      </c>
      <c r="F1" s="174" t="s">
        <v>434</v>
      </c>
      <c r="G1" s="175" t="s">
        <v>177</v>
      </c>
      <c r="H1" s="175" t="s">
        <v>65</v>
      </c>
      <c r="I1" s="175" t="s">
        <v>435</v>
      </c>
      <c r="J1" s="175" t="s">
        <v>64</v>
      </c>
      <c r="K1" s="175" t="s">
        <v>66</v>
      </c>
      <c r="L1" s="175" t="s">
        <v>63</v>
      </c>
      <c r="M1" s="176" t="s">
        <v>436</v>
      </c>
      <c r="N1" s="176" t="s">
        <v>437</v>
      </c>
      <c r="O1" s="175" t="s">
        <v>438</v>
      </c>
      <c r="P1" s="174" t="s">
        <v>439</v>
      </c>
      <c r="Q1" s="174" t="s">
        <v>440</v>
      </c>
      <c r="R1" s="175" t="s">
        <v>441</v>
      </c>
      <c r="S1" s="174" t="s">
        <v>442</v>
      </c>
      <c r="T1" s="174" t="s">
        <v>443</v>
      </c>
      <c r="U1" s="174" t="s">
        <v>444</v>
      </c>
      <c r="V1" s="174" t="s">
        <v>445</v>
      </c>
      <c r="W1" s="177" t="s">
        <v>446</v>
      </c>
      <c r="X1" s="177" t="s">
        <v>447</v>
      </c>
      <c r="Y1" s="178" t="s">
        <v>844</v>
      </c>
      <c r="Z1" s="178" t="s">
        <v>845</v>
      </c>
      <c r="AA1" s="178" t="s">
        <v>846</v>
      </c>
      <c r="AB1" s="178" t="s">
        <v>847</v>
      </c>
    </row>
    <row r="2" spans="1:28" ht="15" customHeight="1">
      <c r="A2" s="179">
        <v>1</v>
      </c>
      <c r="B2" s="179">
        <v>1</v>
      </c>
      <c r="C2" s="158" t="s">
        <v>223</v>
      </c>
      <c r="D2" s="180">
        <v>1998</v>
      </c>
      <c r="E2" s="180">
        <v>13</v>
      </c>
      <c r="F2" s="181">
        <v>6579</v>
      </c>
      <c r="G2" s="181">
        <v>307</v>
      </c>
      <c r="H2" s="181">
        <v>911</v>
      </c>
      <c r="I2" s="181">
        <v>8</v>
      </c>
      <c r="J2" s="181">
        <v>20</v>
      </c>
      <c r="K2" s="182">
        <v>946</v>
      </c>
      <c r="L2" s="181">
        <v>36</v>
      </c>
      <c r="M2" s="181">
        <v>10</v>
      </c>
      <c r="N2" s="181">
        <v>0</v>
      </c>
      <c r="O2" s="181">
        <v>0</v>
      </c>
      <c r="P2" s="181">
        <v>0</v>
      </c>
      <c r="Q2" s="181">
        <f>SUM(P2+O2+N2+M2+L2+K2+J2+I2+H2+G2)</f>
        <v>2238</v>
      </c>
      <c r="R2" s="181">
        <v>70</v>
      </c>
      <c r="S2" s="181">
        <f>Q2+R2</f>
        <v>2308</v>
      </c>
      <c r="T2" s="181">
        <f t="shared" ref="T2:T65" si="0">F2-S2</f>
        <v>4271</v>
      </c>
      <c r="U2" s="183">
        <f t="shared" ref="U2:U65" si="1">(S2*100)/F2</f>
        <v>35.081319349445202</v>
      </c>
      <c r="V2" s="183">
        <f t="shared" ref="V2:V65" si="2">(T2*100)/F2</f>
        <v>64.918680650554791</v>
      </c>
      <c r="W2" s="184">
        <f>MAX(G2,H2,I2,J2,K2,L2,M2,N2,O2,P2)</f>
        <v>946</v>
      </c>
      <c r="X2" s="178" t="str">
        <f>INDEX(G1:O1,MATCH(MAX(G2:O2),G2:O2,0))</f>
        <v>PRI</v>
      </c>
    </row>
    <row r="3" spans="1:28" ht="15" customHeight="1">
      <c r="A3" s="179">
        <v>1</v>
      </c>
      <c r="B3" s="179">
        <v>1</v>
      </c>
      <c r="C3" s="158" t="s">
        <v>223</v>
      </c>
      <c r="D3" s="180">
        <v>2004</v>
      </c>
      <c r="E3" s="180">
        <v>14</v>
      </c>
      <c r="F3" s="181">
        <v>8693</v>
      </c>
      <c r="G3" s="185">
        <v>2050</v>
      </c>
      <c r="H3" s="186"/>
      <c r="I3" s="187"/>
      <c r="J3" s="301">
        <v>2057</v>
      </c>
      <c r="K3" s="301"/>
      <c r="L3" s="301"/>
      <c r="M3" s="181">
        <v>0</v>
      </c>
      <c r="N3" s="181">
        <v>107</v>
      </c>
      <c r="O3" s="181">
        <v>0</v>
      </c>
      <c r="P3" s="181">
        <v>17</v>
      </c>
      <c r="Q3" s="181">
        <f>SUM(G3+J3+M3+N3+O3+P3)</f>
        <v>4231</v>
      </c>
      <c r="R3" s="181">
        <v>110</v>
      </c>
      <c r="S3" s="181">
        <f>Q3+R3</f>
        <v>4341</v>
      </c>
      <c r="T3" s="181">
        <f t="shared" si="0"/>
        <v>4352</v>
      </c>
      <c r="U3" s="183">
        <f t="shared" si="1"/>
        <v>49.936730702864374</v>
      </c>
      <c r="V3" s="183">
        <f t="shared" si="2"/>
        <v>50.063269297135626</v>
      </c>
      <c r="W3" s="184">
        <f t="shared" ref="W3:W66" si="3">MAX(G3,H3,I3,J3,K3,L3,M3,N3,O3,P3)</f>
        <v>2057</v>
      </c>
      <c r="X3" s="178" t="str">
        <f>INDEX(G1:O1,MATCH(MAX(G3:O3),G3:O3,0))</f>
        <v>PT</v>
      </c>
    </row>
    <row r="4" spans="1:28" ht="15" customHeight="1">
      <c r="A4" s="179">
        <v>1</v>
      </c>
      <c r="B4" s="179">
        <v>1</v>
      </c>
      <c r="C4" s="158" t="s">
        <v>223</v>
      </c>
      <c r="D4" s="180">
        <v>2010</v>
      </c>
      <c r="E4" s="180">
        <v>19</v>
      </c>
      <c r="F4" s="181">
        <v>11224</v>
      </c>
      <c r="G4" s="181">
        <v>1519</v>
      </c>
      <c r="H4" s="181">
        <v>1044</v>
      </c>
      <c r="I4" s="181">
        <v>589</v>
      </c>
      <c r="J4" s="181">
        <v>181</v>
      </c>
      <c r="K4" s="181">
        <v>2844</v>
      </c>
      <c r="L4" s="181">
        <v>135</v>
      </c>
      <c r="M4" s="181">
        <v>0</v>
      </c>
      <c r="N4" s="181">
        <v>315</v>
      </c>
      <c r="O4" s="181">
        <v>380</v>
      </c>
      <c r="P4" s="181">
        <v>0</v>
      </c>
      <c r="Q4" s="181">
        <f t="shared" ref="Q4:Q6" si="4">SUM(P4+O4+N4+M4+L4+K4+J4+I4+H4+G4)</f>
        <v>7007</v>
      </c>
      <c r="R4" s="181">
        <v>207</v>
      </c>
      <c r="S4" s="181">
        <f t="shared" ref="S4:S67" si="5">Q4+R4</f>
        <v>7214</v>
      </c>
      <c r="T4" s="181">
        <f t="shared" si="0"/>
        <v>4010</v>
      </c>
      <c r="U4" s="183">
        <f t="shared" si="1"/>
        <v>64.272986457590875</v>
      </c>
      <c r="V4" s="183">
        <f t="shared" si="2"/>
        <v>35.727013542409125</v>
      </c>
      <c r="W4" s="184">
        <f t="shared" si="3"/>
        <v>2844</v>
      </c>
    </row>
    <row r="5" spans="1:28" ht="15" customHeight="1">
      <c r="A5" s="179">
        <v>1</v>
      </c>
      <c r="B5" s="179">
        <v>1</v>
      </c>
      <c r="C5" s="189" t="s">
        <v>223</v>
      </c>
      <c r="D5" s="190">
        <v>2016</v>
      </c>
      <c r="E5" s="173">
        <f>E4*1.1</f>
        <v>20.900000000000002</v>
      </c>
      <c r="F5" s="191">
        <f>F4*1.25</f>
        <v>14030</v>
      </c>
      <c r="G5" s="191">
        <f>G4*0.8</f>
        <v>1215.2</v>
      </c>
      <c r="H5" s="191">
        <f>H4*1.25</f>
        <v>1305</v>
      </c>
      <c r="I5" s="191">
        <f>I4*1.25</f>
        <v>736.25</v>
      </c>
      <c r="J5" s="191">
        <f t="shared" ref="J5" si="6">J4*1.25</f>
        <v>226.25</v>
      </c>
      <c r="K5" s="191">
        <f>K4*1.3</f>
        <v>3697.2000000000003</v>
      </c>
      <c r="L5" s="191">
        <f>L4*1.2</f>
        <v>162</v>
      </c>
      <c r="M5" s="191">
        <v>0</v>
      </c>
      <c r="N5" s="191">
        <f>N4*1.1</f>
        <v>346.5</v>
      </c>
      <c r="O5" s="191">
        <f>O4*1.2</f>
        <v>456</v>
      </c>
      <c r="P5" s="191">
        <f>(P2+P3+P4)/3</f>
        <v>5.666666666666667</v>
      </c>
      <c r="Q5" s="181">
        <f t="shared" si="4"/>
        <v>8150.0666666666666</v>
      </c>
      <c r="R5" s="191">
        <f>AVERAGE(R2:R4)</f>
        <v>129</v>
      </c>
      <c r="S5" s="181">
        <f t="shared" si="5"/>
        <v>8279.0666666666657</v>
      </c>
      <c r="T5" s="181">
        <f t="shared" si="0"/>
        <v>5750.9333333333343</v>
      </c>
      <c r="U5" s="183">
        <f t="shared" si="1"/>
        <v>59.009741031123774</v>
      </c>
      <c r="V5" s="183">
        <f t="shared" si="2"/>
        <v>40.990258968876226</v>
      </c>
      <c r="W5" s="184">
        <f t="shared" si="3"/>
        <v>3697.2000000000003</v>
      </c>
    </row>
    <row r="6" spans="1:28" ht="15" customHeight="1">
      <c r="A6" s="179">
        <v>2</v>
      </c>
      <c r="B6" s="179">
        <v>1</v>
      </c>
      <c r="C6" s="159" t="s">
        <v>224</v>
      </c>
      <c r="D6" s="180">
        <v>1998</v>
      </c>
      <c r="E6" s="180">
        <v>162</v>
      </c>
      <c r="F6" s="181">
        <v>83334</v>
      </c>
      <c r="G6" s="181">
        <v>13710</v>
      </c>
      <c r="H6" s="181">
        <v>16192</v>
      </c>
      <c r="I6" s="181">
        <v>49</v>
      </c>
      <c r="J6" s="181">
        <v>272</v>
      </c>
      <c r="K6" s="181">
        <v>14299</v>
      </c>
      <c r="L6" s="181">
        <v>891</v>
      </c>
      <c r="M6" s="181">
        <v>120</v>
      </c>
      <c r="N6" s="181">
        <v>0</v>
      </c>
      <c r="O6" s="181">
        <v>0</v>
      </c>
      <c r="P6" s="181">
        <v>31</v>
      </c>
      <c r="Q6" s="181">
        <f t="shared" si="4"/>
        <v>45564</v>
      </c>
      <c r="R6" s="181">
        <v>1161</v>
      </c>
      <c r="S6" s="181">
        <f t="shared" si="5"/>
        <v>46725</v>
      </c>
      <c r="T6" s="181">
        <f t="shared" si="0"/>
        <v>36609</v>
      </c>
      <c r="U6" s="183">
        <f t="shared" si="1"/>
        <v>56.069551443588452</v>
      </c>
      <c r="V6" s="183">
        <f t="shared" si="2"/>
        <v>43.930448556411548</v>
      </c>
      <c r="W6" s="184">
        <f t="shared" si="3"/>
        <v>16192</v>
      </c>
    </row>
    <row r="7" spans="1:28" ht="15" customHeight="1">
      <c r="A7" s="179">
        <v>2</v>
      </c>
      <c r="B7" s="179">
        <v>1</v>
      </c>
      <c r="C7" s="159" t="s">
        <v>224</v>
      </c>
      <c r="D7" s="180">
        <v>2004</v>
      </c>
      <c r="E7" s="180">
        <v>184</v>
      </c>
      <c r="F7" s="181">
        <v>100595</v>
      </c>
      <c r="G7" s="185">
        <v>31990</v>
      </c>
      <c r="H7" s="186"/>
      <c r="I7" s="187"/>
      <c r="J7" s="188">
        <v>22222</v>
      </c>
      <c r="K7" s="188"/>
      <c r="L7" s="188"/>
      <c r="M7" s="181">
        <v>0</v>
      </c>
      <c r="N7" s="181">
        <v>2314</v>
      </c>
      <c r="O7" s="181">
        <v>0</v>
      </c>
      <c r="P7" s="181">
        <v>110</v>
      </c>
      <c r="Q7" s="181">
        <f>SUM(G7+J7+M7+N7+O7+P7)</f>
        <v>56636</v>
      </c>
      <c r="R7" s="181">
        <v>1249</v>
      </c>
      <c r="S7" s="181">
        <f t="shared" si="5"/>
        <v>57885</v>
      </c>
      <c r="T7" s="181">
        <f t="shared" si="0"/>
        <v>42710</v>
      </c>
      <c r="U7" s="183">
        <f t="shared" si="1"/>
        <v>57.542621402654206</v>
      </c>
      <c r="V7" s="183">
        <f t="shared" si="2"/>
        <v>42.457378597345794</v>
      </c>
      <c r="W7" s="184">
        <f t="shared" si="3"/>
        <v>31990</v>
      </c>
    </row>
    <row r="8" spans="1:28" ht="15" customHeight="1">
      <c r="A8" s="179">
        <v>2</v>
      </c>
      <c r="B8" s="179">
        <v>1</v>
      </c>
      <c r="C8" s="159" t="s">
        <v>224</v>
      </c>
      <c r="D8" s="180">
        <v>2010</v>
      </c>
      <c r="E8" s="180">
        <v>191</v>
      </c>
      <c r="F8" s="181">
        <v>108749</v>
      </c>
      <c r="G8" s="181">
        <v>19187</v>
      </c>
      <c r="H8" s="181">
        <v>7693</v>
      </c>
      <c r="I8" s="181">
        <v>7423</v>
      </c>
      <c r="J8" s="181">
        <v>1817</v>
      </c>
      <c r="K8" s="181">
        <v>21742</v>
      </c>
      <c r="L8" s="181">
        <v>1016</v>
      </c>
      <c r="M8" s="181">
        <v>0</v>
      </c>
      <c r="N8" s="181">
        <v>1502</v>
      </c>
      <c r="O8" s="181">
        <v>564</v>
      </c>
      <c r="P8" s="181">
        <v>60</v>
      </c>
      <c r="Q8" s="181">
        <f t="shared" ref="Q8:Q10" si="7">SUM(P8+O8+N8+M8+L8+K8+J8+I8+H8+G8)</f>
        <v>61004</v>
      </c>
      <c r="R8" s="181">
        <v>1640</v>
      </c>
      <c r="S8" s="181">
        <f t="shared" si="5"/>
        <v>62644</v>
      </c>
      <c r="T8" s="181">
        <f t="shared" si="0"/>
        <v>46105</v>
      </c>
      <c r="U8" s="183">
        <f t="shared" si="1"/>
        <v>57.604207854784875</v>
      </c>
      <c r="V8" s="183">
        <f t="shared" si="2"/>
        <v>42.395792145215125</v>
      </c>
      <c r="W8" s="184">
        <f t="shared" si="3"/>
        <v>21742</v>
      </c>
    </row>
    <row r="9" spans="1:28" ht="15" customHeight="1">
      <c r="A9" s="179">
        <v>2</v>
      </c>
      <c r="B9" s="179">
        <v>1</v>
      </c>
      <c r="C9" s="189" t="s">
        <v>224</v>
      </c>
      <c r="D9" s="190">
        <v>2016</v>
      </c>
      <c r="E9" s="173">
        <f>E8*1.1</f>
        <v>210.10000000000002</v>
      </c>
      <c r="F9" s="191">
        <f>F8*1.25</f>
        <v>135936.25</v>
      </c>
      <c r="G9" s="191">
        <f>G8*1.2</f>
        <v>23024.399999999998</v>
      </c>
      <c r="H9" s="191">
        <f>H8*1.25</f>
        <v>9616.25</v>
      </c>
      <c r="I9" s="191">
        <f>I8*1.25</f>
        <v>9278.75</v>
      </c>
      <c r="J9" s="191">
        <f t="shared" ref="J9" si="8">J8*1.25</f>
        <v>2271.25</v>
      </c>
      <c r="K9" s="191">
        <f>K8*1.3</f>
        <v>28264.600000000002</v>
      </c>
      <c r="L9" s="191">
        <f>L8*1.2</f>
        <v>1219.2</v>
      </c>
      <c r="M9" s="191">
        <v>0</v>
      </c>
      <c r="N9" s="191">
        <f>N8*1.1</f>
        <v>1652.2</v>
      </c>
      <c r="O9" s="191">
        <f>O8*1.2</f>
        <v>676.8</v>
      </c>
      <c r="P9" s="191">
        <f>(P6+P7+P8)/3</f>
        <v>67</v>
      </c>
      <c r="Q9" s="181">
        <f t="shared" si="7"/>
        <v>76070.45</v>
      </c>
      <c r="R9" s="191">
        <f>AVERAGE(R6:R8)</f>
        <v>1350</v>
      </c>
      <c r="S9" s="181">
        <f t="shared" si="5"/>
        <v>77420.45</v>
      </c>
      <c r="T9" s="181">
        <f t="shared" si="0"/>
        <v>58515.8</v>
      </c>
      <c r="U9" s="183">
        <f t="shared" si="1"/>
        <v>56.953498422974008</v>
      </c>
      <c r="V9" s="183">
        <f t="shared" si="2"/>
        <v>43.046501577025992</v>
      </c>
      <c r="W9" s="184">
        <f t="shared" si="3"/>
        <v>28264.600000000002</v>
      </c>
    </row>
    <row r="10" spans="1:28" ht="15" customHeight="1">
      <c r="A10" s="179">
        <v>3</v>
      </c>
      <c r="B10" s="179">
        <v>1</v>
      </c>
      <c r="C10" s="159" t="s">
        <v>225</v>
      </c>
      <c r="D10" s="180">
        <v>1998</v>
      </c>
      <c r="E10" s="179">
        <v>2</v>
      </c>
      <c r="F10" s="181">
        <v>935</v>
      </c>
      <c r="G10" s="181">
        <v>60</v>
      </c>
      <c r="H10" s="181">
        <v>124</v>
      </c>
      <c r="I10" s="181">
        <v>3</v>
      </c>
      <c r="J10" s="181">
        <v>3</v>
      </c>
      <c r="K10" s="181">
        <v>133</v>
      </c>
      <c r="L10" s="181">
        <v>4</v>
      </c>
      <c r="M10" s="181">
        <v>5</v>
      </c>
      <c r="N10" s="181">
        <v>0</v>
      </c>
      <c r="O10" s="181">
        <v>0</v>
      </c>
      <c r="P10" s="181">
        <v>0</v>
      </c>
      <c r="Q10" s="181">
        <f t="shared" si="7"/>
        <v>332</v>
      </c>
      <c r="R10" s="181">
        <v>15</v>
      </c>
      <c r="S10" s="181">
        <f t="shared" si="5"/>
        <v>347</v>
      </c>
      <c r="T10" s="181">
        <f t="shared" si="0"/>
        <v>588</v>
      </c>
      <c r="U10" s="183">
        <f t="shared" si="1"/>
        <v>37.112299465240639</v>
      </c>
      <c r="V10" s="183">
        <f t="shared" si="2"/>
        <v>62.887700534759361</v>
      </c>
      <c r="W10" s="184">
        <f t="shared" si="3"/>
        <v>133</v>
      </c>
    </row>
    <row r="11" spans="1:28" ht="15" customHeight="1">
      <c r="A11" s="179">
        <v>3</v>
      </c>
      <c r="B11" s="179">
        <v>1</v>
      </c>
      <c r="C11" s="159" t="s">
        <v>225</v>
      </c>
      <c r="D11" s="180">
        <v>2004</v>
      </c>
      <c r="E11" s="180">
        <v>2</v>
      </c>
      <c r="F11" s="181">
        <v>1099</v>
      </c>
      <c r="G11" s="185">
        <v>201</v>
      </c>
      <c r="H11" s="186"/>
      <c r="I11" s="187"/>
      <c r="J11" s="188">
        <v>252</v>
      </c>
      <c r="K11" s="188"/>
      <c r="L11" s="188"/>
      <c r="M11" s="181">
        <v>0</v>
      </c>
      <c r="N11" s="181">
        <v>24</v>
      </c>
      <c r="O11" s="181">
        <v>0</v>
      </c>
      <c r="P11" s="181">
        <v>0</v>
      </c>
      <c r="Q11" s="181">
        <f>SUM(G11+J11+M11+N11+O11+P11)</f>
        <v>477</v>
      </c>
      <c r="R11" s="181">
        <v>31</v>
      </c>
      <c r="S11" s="181">
        <f t="shared" si="5"/>
        <v>508</v>
      </c>
      <c r="T11" s="181">
        <f t="shared" si="0"/>
        <v>591</v>
      </c>
      <c r="U11" s="183">
        <f t="shared" si="1"/>
        <v>46.2238398544131</v>
      </c>
      <c r="V11" s="183">
        <f t="shared" si="2"/>
        <v>53.7761601455869</v>
      </c>
      <c r="W11" s="184">
        <f t="shared" si="3"/>
        <v>252</v>
      </c>
    </row>
    <row r="12" spans="1:28" ht="15" customHeight="1">
      <c r="A12" s="179">
        <v>3</v>
      </c>
      <c r="B12" s="179">
        <v>1</v>
      </c>
      <c r="C12" s="159" t="s">
        <v>225</v>
      </c>
      <c r="D12" s="180">
        <v>2010</v>
      </c>
      <c r="E12" s="180">
        <v>2</v>
      </c>
      <c r="F12" s="181">
        <v>1271</v>
      </c>
      <c r="G12" s="181">
        <v>89</v>
      </c>
      <c r="H12" s="181">
        <v>117</v>
      </c>
      <c r="I12" s="181">
        <v>48</v>
      </c>
      <c r="J12" s="181">
        <v>19</v>
      </c>
      <c r="K12" s="181">
        <v>210</v>
      </c>
      <c r="L12" s="181">
        <v>15</v>
      </c>
      <c r="M12" s="181">
        <v>0</v>
      </c>
      <c r="N12" s="181">
        <v>13</v>
      </c>
      <c r="O12" s="181">
        <v>8</v>
      </c>
      <c r="P12" s="181">
        <v>0</v>
      </c>
      <c r="Q12" s="181">
        <f t="shared" ref="Q12:Q14" si="9">SUM(P12+O12+N12+M12+L12+K12+J12+I12+H12+G12)</f>
        <v>519</v>
      </c>
      <c r="R12" s="181">
        <v>17</v>
      </c>
      <c r="S12" s="181">
        <f t="shared" si="5"/>
        <v>536</v>
      </c>
      <c r="T12" s="181">
        <f t="shared" si="0"/>
        <v>735</v>
      </c>
      <c r="U12" s="183">
        <f t="shared" si="1"/>
        <v>42.171518489378442</v>
      </c>
      <c r="V12" s="183">
        <f t="shared" si="2"/>
        <v>57.828481510621558</v>
      </c>
      <c r="W12" s="184">
        <f t="shared" si="3"/>
        <v>210</v>
      </c>
    </row>
    <row r="13" spans="1:28" ht="15" customHeight="1">
      <c r="A13" s="179">
        <v>3</v>
      </c>
      <c r="B13" s="179">
        <v>1</v>
      </c>
      <c r="C13" s="192" t="s">
        <v>225</v>
      </c>
      <c r="D13" s="190">
        <v>2016</v>
      </c>
      <c r="E13" s="173">
        <v>3</v>
      </c>
      <c r="F13" s="191">
        <f>F12*1.25</f>
        <v>1588.75</v>
      </c>
      <c r="G13" s="191">
        <f>G12*1.2</f>
        <v>106.8</v>
      </c>
      <c r="H13" s="191">
        <f>H12*1.25</f>
        <v>146.25</v>
      </c>
      <c r="I13" s="191">
        <f>I12*1.25</f>
        <v>60</v>
      </c>
      <c r="J13" s="191">
        <f t="shared" ref="J13" si="10">J12*1.25</f>
        <v>23.75</v>
      </c>
      <c r="K13" s="191">
        <f>K12*1.3</f>
        <v>273</v>
      </c>
      <c r="L13" s="191">
        <f>L12*1.2</f>
        <v>18</v>
      </c>
      <c r="M13" s="191">
        <v>0</v>
      </c>
      <c r="N13" s="191">
        <f>N12*1.1</f>
        <v>14.3</v>
      </c>
      <c r="O13" s="191">
        <f>O12*1.2</f>
        <v>9.6</v>
      </c>
      <c r="P13" s="191">
        <f>(P10+P11+P12)/3</f>
        <v>0</v>
      </c>
      <c r="Q13" s="181">
        <f t="shared" si="9"/>
        <v>651.69999999999993</v>
      </c>
      <c r="R13" s="191">
        <f>AVERAGE(R10:R12)</f>
        <v>21</v>
      </c>
      <c r="S13" s="181">
        <f t="shared" si="5"/>
        <v>672.69999999999993</v>
      </c>
      <c r="T13" s="181">
        <f t="shared" si="0"/>
        <v>916.05000000000007</v>
      </c>
      <c r="U13" s="183">
        <f t="shared" si="1"/>
        <v>42.341463414634148</v>
      </c>
      <c r="V13" s="183">
        <f t="shared" si="2"/>
        <v>57.658536585365852</v>
      </c>
      <c r="W13" s="184">
        <f t="shared" si="3"/>
        <v>273</v>
      </c>
    </row>
    <row r="14" spans="1:28" ht="15" customHeight="1">
      <c r="A14" s="179">
        <v>4</v>
      </c>
      <c r="B14" s="179">
        <v>1</v>
      </c>
      <c r="C14" s="159" t="s">
        <v>226</v>
      </c>
      <c r="D14" s="180">
        <v>1998</v>
      </c>
      <c r="E14" s="180">
        <v>6</v>
      </c>
      <c r="F14" s="181">
        <v>3334</v>
      </c>
      <c r="G14" s="181">
        <v>247</v>
      </c>
      <c r="H14" s="181">
        <v>1035</v>
      </c>
      <c r="I14" s="181">
        <v>2</v>
      </c>
      <c r="J14" s="181">
        <v>9</v>
      </c>
      <c r="K14" s="181">
        <v>658</v>
      </c>
      <c r="L14" s="181">
        <v>27</v>
      </c>
      <c r="M14" s="181">
        <v>2</v>
      </c>
      <c r="N14" s="181">
        <v>0</v>
      </c>
      <c r="O14" s="181">
        <v>0</v>
      </c>
      <c r="P14" s="181">
        <v>0</v>
      </c>
      <c r="Q14" s="181">
        <f t="shared" si="9"/>
        <v>1980</v>
      </c>
      <c r="R14" s="181">
        <v>24</v>
      </c>
      <c r="S14" s="181">
        <f t="shared" si="5"/>
        <v>2004</v>
      </c>
      <c r="T14" s="181">
        <f t="shared" si="0"/>
        <v>1330</v>
      </c>
      <c r="U14" s="183">
        <f t="shared" si="1"/>
        <v>60.107978404319134</v>
      </c>
      <c r="V14" s="183">
        <f t="shared" si="2"/>
        <v>39.892021595680866</v>
      </c>
      <c r="W14" s="184">
        <f t="shared" si="3"/>
        <v>1035</v>
      </c>
    </row>
    <row r="15" spans="1:28" ht="15" customHeight="1">
      <c r="A15" s="179">
        <v>4</v>
      </c>
      <c r="B15" s="179">
        <v>1</v>
      </c>
      <c r="C15" s="159" t="s">
        <v>226</v>
      </c>
      <c r="D15" s="180">
        <v>2004</v>
      </c>
      <c r="E15" s="180">
        <v>9</v>
      </c>
      <c r="F15" s="181">
        <v>5457</v>
      </c>
      <c r="G15" s="185">
        <v>1762</v>
      </c>
      <c r="H15" s="186"/>
      <c r="I15" s="187"/>
      <c r="J15" s="188">
        <v>1193</v>
      </c>
      <c r="K15" s="188"/>
      <c r="L15" s="188"/>
      <c r="M15" s="181">
        <v>0</v>
      </c>
      <c r="N15" s="181">
        <v>105</v>
      </c>
      <c r="O15" s="181">
        <v>0</v>
      </c>
      <c r="P15" s="181">
        <v>9</v>
      </c>
      <c r="Q15" s="181">
        <f>SUM(G15+J15+M15+N15+O15+P15)</f>
        <v>3069</v>
      </c>
      <c r="R15" s="181">
        <v>62</v>
      </c>
      <c r="S15" s="181">
        <f t="shared" si="5"/>
        <v>3131</v>
      </c>
      <c r="T15" s="181">
        <f t="shared" si="0"/>
        <v>2326</v>
      </c>
      <c r="U15" s="183">
        <f t="shared" si="1"/>
        <v>57.375847535275796</v>
      </c>
      <c r="V15" s="183">
        <f t="shared" si="2"/>
        <v>42.624152464724204</v>
      </c>
      <c r="W15" s="184">
        <f t="shared" si="3"/>
        <v>1762</v>
      </c>
    </row>
    <row r="16" spans="1:28" ht="15" customHeight="1">
      <c r="A16" s="179">
        <v>4</v>
      </c>
      <c r="B16" s="179">
        <v>1</v>
      </c>
      <c r="C16" s="159" t="s">
        <v>226</v>
      </c>
      <c r="D16" s="180">
        <v>2010</v>
      </c>
      <c r="E16" s="180">
        <v>13</v>
      </c>
      <c r="F16" s="181">
        <v>8156</v>
      </c>
      <c r="G16" s="181">
        <v>844</v>
      </c>
      <c r="H16" s="181">
        <v>1454</v>
      </c>
      <c r="I16" s="181">
        <v>352</v>
      </c>
      <c r="J16" s="181">
        <v>107</v>
      </c>
      <c r="K16" s="181">
        <v>1983</v>
      </c>
      <c r="L16" s="181">
        <v>77</v>
      </c>
      <c r="M16" s="181">
        <v>0</v>
      </c>
      <c r="N16" s="181">
        <v>97</v>
      </c>
      <c r="O16" s="181">
        <v>36</v>
      </c>
      <c r="P16" s="181">
        <v>6</v>
      </c>
      <c r="Q16" s="181">
        <f t="shared" ref="Q16:Q18" si="11">SUM(P16+O16+N16+M16+L16+K16+J16+I16+H16+G16)</f>
        <v>4956</v>
      </c>
      <c r="R16" s="181">
        <v>122</v>
      </c>
      <c r="S16" s="181">
        <f t="shared" si="5"/>
        <v>5078</v>
      </c>
      <c r="T16" s="181">
        <f t="shared" si="0"/>
        <v>3078</v>
      </c>
      <c r="U16" s="183">
        <f t="shared" si="1"/>
        <v>62.260912211868565</v>
      </c>
      <c r="V16" s="183">
        <f t="shared" si="2"/>
        <v>37.739087788131435</v>
      </c>
      <c r="W16" s="184">
        <f t="shared" si="3"/>
        <v>1983</v>
      </c>
    </row>
    <row r="17" spans="1:23" ht="15" customHeight="1">
      <c r="A17" s="179">
        <v>4</v>
      </c>
      <c r="B17" s="179">
        <v>1</v>
      </c>
      <c r="C17" s="192" t="s">
        <v>226</v>
      </c>
      <c r="D17" s="190">
        <v>2016</v>
      </c>
      <c r="E17" s="173">
        <f>E16*1.1</f>
        <v>14.3</v>
      </c>
      <c r="F17" s="191">
        <f>F16*1.25</f>
        <v>10195</v>
      </c>
      <c r="G17" s="191">
        <f>G16*1.2</f>
        <v>1012.8</v>
      </c>
      <c r="H17" s="191">
        <f>H16*1.25</f>
        <v>1817.5</v>
      </c>
      <c r="I17" s="191">
        <f>I16*1.25</f>
        <v>440</v>
      </c>
      <c r="J17" s="191">
        <f t="shared" ref="J17" si="12">J16*1.25</f>
        <v>133.75</v>
      </c>
      <c r="K17" s="191">
        <f>K16*1.3</f>
        <v>2577.9</v>
      </c>
      <c r="L17" s="191">
        <f>L16*1.2</f>
        <v>92.399999999999991</v>
      </c>
      <c r="M17" s="191">
        <v>0</v>
      </c>
      <c r="N17" s="191">
        <f>N16*1.1</f>
        <v>106.7</v>
      </c>
      <c r="O17" s="191">
        <f>O16*1.2</f>
        <v>43.199999999999996</v>
      </c>
      <c r="P17" s="191">
        <f>(P14+P15+P16)/3</f>
        <v>5</v>
      </c>
      <c r="Q17" s="181">
        <f t="shared" si="11"/>
        <v>6229.2500000000009</v>
      </c>
      <c r="R17" s="191">
        <f>AVERAGE(R14:R16)</f>
        <v>69.333333333333329</v>
      </c>
      <c r="S17" s="181">
        <f t="shared" si="5"/>
        <v>6298.5833333333339</v>
      </c>
      <c r="T17" s="181">
        <f t="shared" si="0"/>
        <v>3896.4166666666661</v>
      </c>
      <c r="U17" s="183">
        <f t="shared" si="1"/>
        <v>61.781101847310779</v>
      </c>
      <c r="V17" s="183">
        <f t="shared" si="2"/>
        <v>38.218898152689221</v>
      </c>
      <c r="W17" s="184">
        <f t="shared" si="3"/>
        <v>2577.9</v>
      </c>
    </row>
    <row r="18" spans="1:23" ht="15" customHeight="1">
      <c r="A18" s="179">
        <v>5</v>
      </c>
      <c r="B18" s="179">
        <v>1</v>
      </c>
      <c r="C18" s="159" t="s">
        <v>227</v>
      </c>
      <c r="D18" s="180">
        <v>1998</v>
      </c>
      <c r="E18" s="180">
        <v>4</v>
      </c>
      <c r="F18" s="181">
        <v>1755</v>
      </c>
      <c r="G18" s="181">
        <v>104</v>
      </c>
      <c r="H18" s="181">
        <v>155</v>
      </c>
      <c r="I18" s="181">
        <v>1</v>
      </c>
      <c r="J18" s="181">
        <v>12</v>
      </c>
      <c r="K18" s="181">
        <v>237</v>
      </c>
      <c r="L18" s="181">
        <v>7</v>
      </c>
      <c r="M18" s="181">
        <v>5</v>
      </c>
      <c r="N18" s="181">
        <v>0</v>
      </c>
      <c r="O18" s="181">
        <v>0</v>
      </c>
      <c r="P18" s="181">
        <v>1</v>
      </c>
      <c r="Q18" s="181">
        <f t="shared" si="11"/>
        <v>522</v>
      </c>
      <c r="R18" s="181">
        <v>25</v>
      </c>
      <c r="S18" s="181">
        <f t="shared" si="5"/>
        <v>547</v>
      </c>
      <c r="T18" s="181">
        <f t="shared" si="0"/>
        <v>1208</v>
      </c>
      <c r="U18" s="183">
        <f t="shared" si="1"/>
        <v>31.16809116809117</v>
      </c>
      <c r="V18" s="183">
        <f t="shared" si="2"/>
        <v>68.831908831908834</v>
      </c>
      <c r="W18" s="184">
        <f t="shared" si="3"/>
        <v>237</v>
      </c>
    </row>
    <row r="19" spans="1:23" ht="15" customHeight="1">
      <c r="A19" s="179">
        <v>5</v>
      </c>
      <c r="B19" s="179">
        <v>1</v>
      </c>
      <c r="C19" s="159" t="s">
        <v>227</v>
      </c>
      <c r="D19" s="180">
        <v>2004</v>
      </c>
      <c r="E19" s="180">
        <v>4</v>
      </c>
      <c r="F19" s="181">
        <v>2607</v>
      </c>
      <c r="G19" s="188">
        <v>651</v>
      </c>
      <c r="H19" s="188"/>
      <c r="I19" s="188"/>
      <c r="J19" s="188">
        <v>458</v>
      </c>
      <c r="K19" s="188"/>
      <c r="L19" s="188"/>
      <c r="M19" s="181">
        <v>0</v>
      </c>
      <c r="N19" s="181">
        <v>61</v>
      </c>
      <c r="O19" s="181">
        <v>0</v>
      </c>
      <c r="P19" s="181">
        <v>5</v>
      </c>
      <c r="Q19" s="181">
        <f>SUM(G19+J19+M19+N19+O19+P19)</f>
        <v>1175</v>
      </c>
      <c r="R19" s="181">
        <v>50</v>
      </c>
      <c r="S19" s="181">
        <f t="shared" si="5"/>
        <v>1225</v>
      </c>
      <c r="T19" s="181">
        <f t="shared" si="0"/>
        <v>1382</v>
      </c>
      <c r="U19" s="183">
        <f t="shared" si="1"/>
        <v>46.988876102800155</v>
      </c>
      <c r="V19" s="183">
        <f t="shared" si="2"/>
        <v>53.011123897199845</v>
      </c>
      <c r="W19" s="184">
        <f t="shared" si="3"/>
        <v>651</v>
      </c>
    </row>
    <row r="20" spans="1:23" ht="15" customHeight="1">
      <c r="A20" s="179">
        <v>5</v>
      </c>
      <c r="B20" s="179">
        <v>1</v>
      </c>
      <c r="C20" s="159" t="s">
        <v>227</v>
      </c>
      <c r="D20" s="180">
        <v>2010</v>
      </c>
      <c r="E20" s="180">
        <v>6</v>
      </c>
      <c r="F20" s="181">
        <v>3952</v>
      </c>
      <c r="G20" s="181">
        <v>333</v>
      </c>
      <c r="H20" s="181">
        <v>279</v>
      </c>
      <c r="I20" s="181">
        <v>105</v>
      </c>
      <c r="J20" s="181">
        <v>52</v>
      </c>
      <c r="K20" s="181">
        <v>814</v>
      </c>
      <c r="L20" s="181">
        <v>82</v>
      </c>
      <c r="M20" s="181">
        <v>0</v>
      </c>
      <c r="N20" s="181">
        <v>32</v>
      </c>
      <c r="O20" s="181">
        <v>9</v>
      </c>
      <c r="P20" s="181">
        <v>0</v>
      </c>
      <c r="Q20" s="181">
        <f t="shared" ref="Q20:Q22" si="13">SUM(P20+O20+N20+M20+L20+K20+J20+I20+H20+G20)</f>
        <v>1706</v>
      </c>
      <c r="R20" s="181">
        <v>66</v>
      </c>
      <c r="S20" s="181">
        <f t="shared" si="5"/>
        <v>1772</v>
      </c>
      <c r="T20" s="181">
        <f t="shared" si="0"/>
        <v>2180</v>
      </c>
      <c r="U20" s="183">
        <f t="shared" si="1"/>
        <v>44.838056680161941</v>
      </c>
      <c r="V20" s="183">
        <f t="shared" si="2"/>
        <v>55.161943319838059</v>
      </c>
      <c r="W20" s="184">
        <f t="shared" si="3"/>
        <v>814</v>
      </c>
    </row>
    <row r="21" spans="1:23" ht="15" customHeight="1">
      <c r="A21" s="179">
        <v>5</v>
      </c>
      <c r="B21" s="179">
        <v>1</v>
      </c>
      <c r="C21" s="192" t="s">
        <v>227</v>
      </c>
      <c r="D21" s="190">
        <v>2016</v>
      </c>
      <c r="E21" s="173">
        <f>E20*1.2</f>
        <v>7.1999999999999993</v>
      </c>
      <c r="F21" s="191">
        <f>F20*1.25</f>
        <v>4940</v>
      </c>
      <c r="G21" s="191">
        <f>G20*1.2</f>
        <v>399.59999999999997</v>
      </c>
      <c r="H21" s="191">
        <f>H20*1.25</f>
        <v>348.75</v>
      </c>
      <c r="I21" s="191">
        <f>I20*1.25</f>
        <v>131.25</v>
      </c>
      <c r="J21" s="191">
        <f t="shared" ref="J21" si="14">J20*1.25</f>
        <v>65</v>
      </c>
      <c r="K21" s="191">
        <f>K20*1.3</f>
        <v>1058.2</v>
      </c>
      <c r="L21" s="191">
        <f>L20*1.2</f>
        <v>98.399999999999991</v>
      </c>
      <c r="M21" s="191">
        <v>0</v>
      </c>
      <c r="N21" s="191">
        <f>N20*1.1</f>
        <v>35.200000000000003</v>
      </c>
      <c r="O21" s="191">
        <f>O20*1.2</f>
        <v>10.799999999999999</v>
      </c>
      <c r="P21" s="191">
        <f>(P18+P19+P20)/3</f>
        <v>2</v>
      </c>
      <c r="Q21" s="181">
        <f t="shared" si="13"/>
        <v>2149.1999999999998</v>
      </c>
      <c r="R21" s="191">
        <f>AVERAGE(R18:R20)</f>
        <v>47</v>
      </c>
      <c r="S21" s="181">
        <f t="shared" si="5"/>
        <v>2196.1999999999998</v>
      </c>
      <c r="T21" s="181">
        <f t="shared" si="0"/>
        <v>2743.8</v>
      </c>
      <c r="U21" s="183">
        <f t="shared" si="1"/>
        <v>44.457489878542503</v>
      </c>
      <c r="V21" s="183">
        <f t="shared" si="2"/>
        <v>55.542510121457489</v>
      </c>
      <c r="W21" s="184">
        <f t="shared" si="3"/>
        <v>1058.2</v>
      </c>
    </row>
    <row r="22" spans="1:23" ht="15" customHeight="1">
      <c r="A22" s="179">
        <v>6</v>
      </c>
      <c r="B22" s="179">
        <v>1</v>
      </c>
      <c r="C22" s="159" t="s">
        <v>228</v>
      </c>
      <c r="D22" s="180">
        <v>1998</v>
      </c>
      <c r="E22" s="180">
        <v>2</v>
      </c>
      <c r="F22" s="181">
        <v>966</v>
      </c>
      <c r="G22" s="181">
        <v>71</v>
      </c>
      <c r="H22" s="181">
        <v>101</v>
      </c>
      <c r="I22" s="181">
        <v>0</v>
      </c>
      <c r="J22" s="181">
        <v>3</v>
      </c>
      <c r="K22" s="181">
        <v>125</v>
      </c>
      <c r="L22" s="181">
        <v>14</v>
      </c>
      <c r="M22" s="181">
        <v>5</v>
      </c>
      <c r="N22" s="181">
        <v>0</v>
      </c>
      <c r="O22" s="181">
        <v>0</v>
      </c>
      <c r="P22" s="181">
        <v>0</v>
      </c>
      <c r="Q22" s="181">
        <f t="shared" si="13"/>
        <v>319</v>
      </c>
      <c r="R22" s="181">
        <v>11</v>
      </c>
      <c r="S22" s="181">
        <f t="shared" si="5"/>
        <v>330</v>
      </c>
      <c r="T22" s="181">
        <f t="shared" si="0"/>
        <v>636</v>
      </c>
      <c r="U22" s="183">
        <f t="shared" si="1"/>
        <v>34.161490683229815</v>
      </c>
      <c r="V22" s="183">
        <f t="shared" si="2"/>
        <v>65.838509316770185</v>
      </c>
      <c r="W22" s="184">
        <f t="shared" si="3"/>
        <v>125</v>
      </c>
    </row>
    <row r="23" spans="1:23" ht="15" customHeight="1">
      <c r="A23" s="179">
        <v>6</v>
      </c>
      <c r="B23" s="179">
        <v>1</v>
      </c>
      <c r="C23" s="159" t="s">
        <v>228</v>
      </c>
      <c r="D23" s="180">
        <v>2004</v>
      </c>
      <c r="E23" s="180">
        <v>2</v>
      </c>
      <c r="F23" s="181">
        <v>1154</v>
      </c>
      <c r="G23" s="188">
        <v>206</v>
      </c>
      <c r="H23" s="188"/>
      <c r="I23" s="188"/>
      <c r="J23" s="188">
        <v>186</v>
      </c>
      <c r="K23" s="188"/>
      <c r="L23" s="188"/>
      <c r="M23" s="181">
        <v>0</v>
      </c>
      <c r="N23" s="181">
        <v>37</v>
      </c>
      <c r="O23" s="181">
        <v>0</v>
      </c>
      <c r="P23" s="181">
        <v>5</v>
      </c>
      <c r="Q23" s="181">
        <f>SUM(G23+J23+M23+N23+O23+P23)</f>
        <v>434</v>
      </c>
      <c r="R23" s="181">
        <v>4</v>
      </c>
      <c r="S23" s="181">
        <f t="shared" si="5"/>
        <v>438</v>
      </c>
      <c r="T23" s="181">
        <f t="shared" si="0"/>
        <v>716</v>
      </c>
      <c r="U23" s="183">
        <f t="shared" si="1"/>
        <v>37.954939341421145</v>
      </c>
      <c r="V23" s="183">
        <f t="shared" si="2"/>
        <v>62.045060658578855</v>
      </c>
      <c r="W23" s="184">
        <f t="shared" si="3"/>
        <v>206</v>
      </c>
    </row>
    <row r="24" spans="1:23" ht="15" customHeight="1">
      <c r="A24" s="179">
        <v>6</v>
      </c>
      <c r="B24" s="179">
        <v>1</v>
      </c>
      <c r="C24" s="159" t="s">
        <v>228</v>
      </c>
      <c r="D24" s="180">
        <v>2010</v>
      </c>
      <c r="E24" s="180">
        <v>2</v>
      </c>
      <c r="F24" s="181">
        <v>1405</v>
      </c>
      <c r="G24" s="181">
        <v>260</v>
      </c>
      <c r="H24" s="181">
        <v>94</v>
      </c>
      <c r="I24" s="181">
        <v>128</v>
      </c>
      <c r="J24" s="181">
        <v>36</v>
      </c>
      <c r="K24" s="181">
        <v>198</v>
      </c>
      <c r="L24" s="181">
        <v>9</v>
      </c>
      <c r="M24" s="181">
        <v>0</v>
      </c>
      <c r="N24" s="181">
        <v>28</v>
      </c>
      <c r="O24" s="181">
        <v>11</v>
      </c>
      <c r="P24" s="181">
        <v>0</v>
      </c>
      <c r="Q24" s="181">
        <f t="shared" ref="Q24:Q26" si="15">SUM(P24+O24+N24+M24+L24+K24+J24+I24+H24+G24)</f>
        <v>764</v>
      </c>
      <c r="R24" s="181">
        <v>15</v>
      </c>
      <c r="S24" s="181">
        <f t="shared" si="5"/>
        <v>779</v>
      </c>
      <c r="T24" s="181">
        <f t="shared" si="0"/>
        <v>626</v>
      </c>
      <c r="U24" s="183">
        <f t="shared" si="1"/>
        <v>55.444839857651246</v>
      </c>
      <c r="V24" s="183">
        <f t="shared" si="2"/>
        <v>44.555160142348754</v>
      </c>
      <c r="W24" s="184">
        <f t="shared" si="3"/>
        <v>260</v>
      </c>
    </row>
    <row r="25" spans="1:23" ht="15" customHeight="1">
      <c r="A25" s="179">
        <v>6</v>
      </c>
      <c r="B25" s="179">
        <v>1</v>
      </c>
      <c r="C25" s="192" t="s">
        <v>228</v>
      </c>
      <c r="D25" s="190">
        <v>2016</v>
      </c>
      <c r="E25" s="173">
        <v>3</v>
      </c>
      <c r="F25" s="191">
        <f>F24*1.25</f>
        <v>1756.25</v>
      </c>
      <c r="G25" s="191">
        <f>G24*1.2</f>
        <v>312</v>
      </c>
      <c r="H25" s="191">
        <f>H24*1.25</f>
        <v>117.5</v>
      </c>
      <c r="I25" s="191">
        <f>I24*1.25</f>
        <v>160</v>
      </c>
      <c r="J25" s="191">
        <f t="shared" ref="J25" si="16">J24*1.25</f>
        <v>45</v>
      </c>
      <c r="K25" s="191">
        <f>K24*1.3</f>
        <v>257.40000000000003</v>
      </c>
      <c r="L25" s="191">
        <f>L24*1.2</f>
        <v>10.799999999999999</v>
      </c>
      <c r="M25" s="191">
        <v>0</v>
      </c>
      <c r="N25" s="191">
        <f>N24*1.1</f>
        <v>30.800000000000004</v>
      </c>
      <c r="O25" s="191">
        <f>O24*1.2</f>
        <v>13.2</v>
      </c>
      <c r="P25" s="191">
        <f>(P22+P23+P24)/3</f>
        <v>1.6666666666666667</v>
      </c>
      <c r="Q25" s="181">
        <f t="shared" si="15"/>
        <v>948.36666666666667</v>
      </c>
      <c r="R25" s="191">
        <f>AVERAGE(R22:R24)</f>
        <v>10</v>
      </c>
      <c r="S25" s="181">
        <f t="shared" si="5"/>
        <v>958.36666666666667</v>
      </c>
      <c r="T25" s="181">
        <f t="shared" si="0"/>
        <v>797.88333333333333</v>
      </c>
      <c r="U25" s="183">
        <f t="shared" si="1"/>
        <v>54.568920521945437</v>
      </c>
      <c r="V25" s="183">
        <f t="shared" si="2"/>
        <v>45.431079478054563</v>
      </c>
      <c r="W25" s="184">
        <f t="shared" si="3"/>
        <v>312</v>
      </c>
    </row>
    <row r="26" spans="1:23" ht="15" customHeight="1">
      <c r="A26" s="179">
        <v>7</v>
      </c>
      <c r="B26" s="179">
        <v>1</v>
      </c>
      <c r="C26" s="159" t="s">
        <v>229</v>
      </c>
      <c r="D26" s="180">
        <v>1998</v>
      </c>
      <c r="E26" s="180">
        <v>41</v>
      </c>
      <c r="F26" s="181">
        <v>23417</v>
      </c>
      <c r="G26" s="181">
        <v>2304</v>
      </c>
      <c r="H26" s="181">
        <v>5490</v>
      </c>
      <c r="I26" s="181">
        <v>15</v>
      </c>
      <c r="J26" s="181">
        <v>127</v>
      </c>
      <c r="K26" s="181">
        <v>4297</v>
      </c>
      <c r="L26" s="181">
        <v>218</v>
      </c>
      <c r="M26" s="181">
        <v>34</v>
      </c>
      <c r="N26" s="181">
        <v>0</v>
      </c>
      <c r="O26" s="181">
        <v>0</v>
      </c>
      <c r="P26" s="181">
        <v>1</v>
      </c>
      <c r="Q26" s="181">
        <f t="shared" si="15"/>
        <v>12486</v>
      </c>
      <c r="R26" s="181">
        <v>309</v>
      </c>
      <c r="S26" s="181">
        <f t="shared" si="5"/>
        <v>12795</v>
      </c>
      <c r="T26" s="181">
        <f t="shared" si="0"/>
        <v>10622</v>
      </c>
      <c r="U26" s="183">
        <f t="shared" si="1"/>
        <v>54.63979160438997</v>
      </c>
      <c r="V26" s="183">
        <f t="shared" si="2"/>
        <v>45.36020839561003</v>
      </c>
      <c r="W26" s="184">
        <f t="shared" si="3"/>
        <v>5490</v>
      </c>
    </row>
    <row r="27" spans="1:23" ht="15" customHeight="1">
      <c r="A27" s="179">
        <v>7</v>
      </c>
      <c r="B27" s="179">
        <v>1</v>
      </c>
      <c r="C27" s="159" t="s">
        <v>229</v>
      </c>
      <c r="D27" s="180">
        <v>2004</v>
      </c>
      <c r="E27" s="180">
        <v>59</v>
      </c>
      <c r="F27" s="181">
        <v>36138</v>
      </c>
      <c r="G27" s="188">
        <v>9991</v>
      </c>
      <c r="H27" s="188"/>
      <c r="I27" s="188"/>
      <c r="J27" s="188">
        <v>8064</v>
      </c>
      <c r="K27" s="188"/>
      <c r="L27" s="188"/>
      <c r="M27" s="181">
        <v>0</v>
      </c>
      <c r="N27" s="181">
        <v>1053</v>
      </c>
      <c r="O27" s="181">
        <v>0</v>
      </c>
      <c r="P27" s="181">
        <v>36</v>
      </c>
      <c r="Q27" s="181">
        <f>SUM(G27+J27+M27+N27+O27+P27)</f>
        <v>19144</v>
      </c>
      <c r="R27" s="181">
        <v>751</v>
      </c>
      <c r="S27" s="181">
        <f t="shared" si="5"/>
        <v>19895</v>
      </c>
      <c r="T27" s="181">
        <f t="shared" si="0"/>
        <v>16243</v>
      </c>
      <c r="U27" s="183">
        <f t="shared" si="1"/>
        <v>55.052852952570703</v>
      </c>
      <c r="V27" s="183">
        <f t="shared" si="2"/>
        <v>44.947147047429297</v>
      </c>
      <c r="W27" s="184">
        <f t="shared" si="3"/>
        <v>9991</v>
      </c>
    </row>
    <row r="28" spans="1:23" ht="15" customHeight="1">
      <c r="A28" s="179">
        <v>7</v>
      </c>
      <c r="B28" s="179">
        <v>1</v>
      </c>
      <c r="C28" s="159" t="s">
        <v>229</v>
      </c>
      <c r="D28" s="180">
        <v>2010</v>
      </c>
      <c r="E28" s="180">
        <v>75</v>
      </c>
      <c r="F28" s="181">
        <v>49238</v>
      </c>
      <c r="G28" s="181">
        <v>5932</v>
      </c>
      <c r="H28" s="181">
        <v>6484</v>
      </c>
      <c r="I28" s="181">
        <v>1786</v>
      </c>
      <c r="J28" s="181">
        <v>681</v>
      </c>
      <c r="K28" s="181">
        <v>10168</v>
      </c>
      <c r="L28" s="181">
        <v>403</v>
      </c>
      <c r="M28" s="181">
        <v>0</v>
      </c>
      <c r="N28" s="181">
        <v>835</v>
      </c>
      <c r="O28" s="181">
        <v>255</v>
      </c>
      <c r="P28" s="181">
        <v>12</v>
      </c>
      <c r="Q28" s="181">
        <f t="shared" ref="Q28:Q30" si="17">SUM(P28+O28+N28+M28+L28+K28+J28+I28+H28+G28)</f>
        <v>26556</v>
      </c>
      <c r="R28" s="181">
        <v>661</v>
      </c>
      <c r="S28" s="181">
        <f t="shared" si="5"/>
        <v>27217</v>
      </c>
      <c r="T28" s="181">
        <f t="shared" si="0"/>
        <v>22021</v>
      </c>
      <c r="U28" s="183">
        <f t="shared" si="1"/>
        <v>55.276412526910107</v>
      </c>
      <c r="V28" s="183">
        <f t="shared" si="2"/>
        <v>44.723587473089893</v>
      </c>
      <c r="W28" s="184">
        <f t="shared" si="3"/>
        <v>10168</v>
      </c>
    </row>
    <row r="29" spans="1:23" ht="15" customHeight="1">
      <c r="A29" s="179">
        <v>7</v>
      </c>
      <c r="B29" s="179">
        <v>1</v>
      </c>
      <c r="C29" s="192" t="s">
        <v>229</v>
      </c>
      <c r="D29" s="190">
        <v>2016</v>
      </c>
      <c r="E29" s="173">
        <f>E28*1.1</f>
        <v>82.5</v>
      </c>
      <c r="F29" s="191">
        <f>F28*1.25</f>
        <v>61547.5</v>
      </c>
      <c r="G29" s="191">
        <f>G28*1.2</f>
        <v>7118.4</v>
      </c>
      <c r="H29" s="191">
        <f>H28*1.25</f>
        <v>8105</v>
      </c>
      <c r="I29" s="191">
        <f>I28*1.25</f>
        <v>2232.5</v>
      </c>
      <c r="J29" s="191">
        <f t="shared" ref="J29" si="18">J28*1.25</f>
        <v>851.25</v>
      </c>
      <c r="K29" s="191">
        <f>K28*1.3</f>
        <v>13218.4</v>
      </c>
      <c r="L29" s="191">
        <f>L28*1.2</f>
        <v>483.59999999999997</v>
      </c>
      <c r="M29" s="191">
        <v>0</v>
      </c>
      <c r="N29" s="191">
        <f>N28*1.1</f>
        <v>918.50000000000011</v>
      </c>
      <c r="O29" s="191">
        <f>O28*1.2</f>
        <v>306</v>
      </c>
      <c r="P29" s="191">
        <f>(P26+P27+P28)/3</f>
        <v>16.333333333333332</v>
      </c>
      <c r="Q29" s="181">
        <f t="shared" si="17"/>
        <v>33249.98333333333</v>
      </c>
      <c r="R29" s="191">
        <f>AVERAGE(R26:R28)</f>
        <v>573.66666666666663</v>
      </c>
      <c r="S29" s="181">
        <f t="shared" si="5"/>
        <v>33823.649999999994</v>
      </c>
      <c r="T29" s="181">
        <f t="shared" si="0"/>
        <v>27723.850000000006</v>
      </c>
      <c r="U29" s="183">
        <f t="shared" si="1"/>
        <v>54.955359681546767</v>
      </c>
      <c r="V29" s="183">
        <f t="shared" si="2"/>
        <v>45.044640318453233</v>
      </c>
      <c r="W29" s="184">
        <f t="shared" si="3"/>
        <v>13218.4</v>
      </c>
    </row>
    <row r="30" spans="1:23" ht="15" customHeight="1">
      <c r="A30" s="179">
        <v>8</v>
      </c>
      <c r="B30" s="179">
        <v>1</v>
      </c>
      <c r="C30" s="159" t="s">
        <v>230</v>
      </c>
      <c r="D30" s="180">
        <v>1998</v>
      </c>
      <c r="E30" s="180">
        <v>8</v>
      </c>
      <c r="F30" s="181">
        <v>5489</v>
      </c>
      <c r="G30" s="181">
        <v>480</v>
      </c>
      <c r="H30" s="181">
        <v>888</v>
      </c>
      <c r="I30" s="181">
        <v>5</v>
      </c>
      <c r="J30" s="181">
        <v>26</v>
      </c>
      <c r="K30" s="181">
        <v>704</v>
      </c>
      <c r="L30" s="181">
        <v>42</v>
      </c>
      <c r="M30" s="181">
        <v>17</v>
      </c>
      <c r="N30" s="181">
        <v>0</v>
      </c>
      <c r="O30" s="181">
        <v>0</v>
      </c>
      <c r="P30" s="181">
        <v>1</v>
      </c>
      <c r="Q30" s="181">
        <f t="shared" si="17"/>
        <v>2163</v>
      </c>
      <c r="R30" s="181">
        <v>66</v>
      </c>
      <c r="S30" s="181">
        <f t="shared" si="5"/>
        <v>2229</v>
      </c>
      <c r="T30" s="181">
        <f t="shared" si="0"/>
        <v>3260</v>
      </c>
      <c r="U30" s="183">
        <f t="shared" si="1"/>
        <v>40.6084897066861</v>
      </c>
      <c r="V30" s="183">
        <f t="shared" si="2"/>
        <v>59.3915102933139</v>
      </c>
      <c r="W30" s="184">
        <f t="shared" si="3"/>
        <v>888</v>
      </c>
    </row>
    <row r="31" spans="1:23" ht="15" customHeight="1">
      <c r="A31" s="179">
        <v>8</v>
      </c>
      <c r="B31" s="179">
        <v>1</v>
      </c>
      <c r="C31" s="159" t="s">
        <v>230</v>
      </c>
      <c r="D31" s="180">
        <v>2004</v>
      </c>
      <c r="E31" s="180">
        <v>15</v>
      </c>
      <c r="F31" s="181">
        <v>9823</v>
      </c>
      <c r="G31" s="188">
        <v>2070</v>
      </c>
      <c r="H31" s="188"/>
      <c r="I31" s="188"/>
      <c r="J31" s="188">
        <v>1584</v>
      </c>
      <c r="K31" s="188"/>
      <c r="L31" s="188"/>
      <c r="M31" s="181">
        <v>0</v>
      </c>
      <c r="N31" s="181">
        <v>373</v>
      </c>
      <c r="O31" s="181">
        <v>0</v>
      </c>
      <c r="P31" s="181">
        <v>12</v>
      </c>
      <c r="Q31" s="181">
        <f>SUM(G31+J31+M31+N31+O31+P31)</f>
        <v>4039</v>
      </c>
      <c r="R31" s="181">
        <v>147</v>
      </c>
      <c r="S31" s="181">
        <f t="shared" si="5"/>
        <v>4186</v>
      </c>
      <c r="T31" s="181">
        <f t="shared" si="0"/>
        <v>5637</v>
      </c>
      <c r="U31" s="183">
        <f t="shared" si="1"/>
        <v>42.614272625470832</v>
      </c>
      <c r="V31" s="183">
        <f t="shared" si="2"/>
        <v>57.385727374529168</v>
      </c>
      <c r="W31" s="184">
        <f t="shared" si="3"/>
        <v>2070</v>
      </c>
    </row>
    <row r="32" spans="1:23" ht="15" customHeight="1">
      <c r="A32" s="179">
        <v>8</v>
      </c>
      <c r="B32" s="179">
        <v>1</v>
      </c>
      <c r="C32" s="159" t="s">
        <v>230</v>
      </c>
      <c r="D32" s="180">
        <v>2010</v>
      </c>
      <c r="E32" s="180">
        <v>21</v>
      </c>
      <c r="F32" s="181">
        <v>14901</v>
      </c>
      <c r="G32" s="181">
        <v>1762</v>
      </c>
      <c r="H32" s="181">
        <v>1111</v>
      </c>
      <c r="I32" s="181">
        <v>640</v>
      </c>
      <c r="J32" s="181">
        <v>252</v>
      </c>
      <c r="K32" s="181">
        <v>2081</v>
      </c>
      <c r="L32" s="181">
        <v>146</v>
      </c>
      <c r="M32" s="181">
        <v>0</v>
      </c>
      <c r="N32" s="181">
        <v>368</v>
      </c>
      <c r="O32" s="181">
        <v>68</v>
      </c>
      <c r="P32" s="181">
        <v>7</v>
      </c>
      <c r="Q32" s="181">
        <f t="shared" ref="Q32:Q38" si="19">SUM(P32+O32+N32+M32+L32+K32+J32+I32+H32+G32)</f>
        <v>6435</v>
      </c>
      <c r="R32" s="181">
        <v>205</v>
      </c>
      <c r="S32" s="181">
        <f t="shared" si="5"/>
        <v>6640</v>
      </c>
      <c r="T32" s="181">
        <f t="shared" si="0"/>
        <v>8261</v>
      </c>
      <c r="U32" s="183">
        <f t="shared" si="1"/>
        <v>44.560767733709149</v>
      </c>
      <c r="V32" s="183">
        <f t="shared" si="2"/>
        <v>55.439232266290851</v>
      </c>
      <c r="W32" s="184">
        <f t="shared" si="3"/>
        <v>2081</v>
      </c>
    </row>
    <row r="33" spans="1:23" ht="15" customHeight="1">
      <c r="A33" s="179">
        <v>8</v>
      </c>
      <c r="B33" s="179">
        <v>1</v>
      </c>
      <c r="C33" s="192" t="s">
        <v>230</v>
      </c>
      <c r="D33" s="190">
        <v>2016</v>
      </c>
      <c r="E33" s="173">
        <f>E32*1.2</f>
        <v>25.2</v>
      </c>
      <c r="F33" s="191">
        <f>F32*1.25</f>
        <v>18626.25</v>
      </c>
      <c r="G33" s="191">
        <f>G32*1.2</f>
        <v>2114.4</v>
      </c>
      <c r="H33" s="191">
        <f>H32*1.25</f>
        <v>1388.75</v>
      </c>
      <c r="I33" s="191">
        <f>I32*1.25</f>
        <v>800</v>
      </c>
      <c r="J33" s="191">
        <f t="shared" ref="J33" si="20">J32*1.25</f>
        <v>315</v>
      </c>
      <c r="K33" s="191">
        <f>K32*1.3</f>
        <v>2705.3</v>
      </c>
      <c r="L33" s="191">
        <f>L32*1.2</f>
        <v>175.2</v>
      </c>
      <c r="M33" s="191">
        <v>0</v>
      </c>
      <c r="N33" s="191">
        <f>N32*1.1</f>
        <v>404.8</v>
      </c>
      <c r="O33" s="191">
        <f>O32*1.2</f>
        <v>81.599999999999994</v>
      </c>
      <c r="P33" s="191">
        <f>(P30+P31+P32)/3</f>
        <v>6.666666666666667</v>
      </c>
      <c r="Q33" s="181">
        <f t="shared" si="19"/>
        <v>7991.7166666666672</v>
      </c>
      <c r="R33" s="191">
        <f>AVERAGE(R30:R32)</f>
        <v>139.33333333333334</v>
      </c>
      <c r="S33" s="181">
        <f t="shared" si="5"/>
        <v>8131.05</v>
      </c>
      <c r="T33" s="181">
        <f t="shared" si="0"/>
        <v>10495.2</v>
      </c>
      <c r="U33" s="183">
        <f t="shared" si="1"/>
        <v>43.65371451580431</v>
      </c>
      <c r="V33" s="183">
        <f t="shared" si="2"/>
        <v>56.34628548419569</v>
      </c>
      <c r="W33" s="184">
        <f t="shared" si="3"/>
        <v>2705.3</v>
      </c>
    </row>
    <row r="34" spans="1:23" s="197" customFormat="1" ht="15" customHeight="1">
      <c r="A34" s="193" t="s">
        <v>448</v>
      </c>
      <c r="B34" s="193">
        <v>1</v>
      </c>
      <c r="C34" s="194" t="s">
        <v>449</v>
      </c>
      <c r="D34" s="151">
        <v>1998</v>
      </c>
      <c r="E34" s="150">
        <f>SUM(E2+E6+E10+E14+E18+E22+E26+E30)</f>
        <v>238</v>
      </c>
      <c r="F34" s="150">
        <f>SUM(F2+F6+F10+F14+F18+F22+F26+F30)</f>
        <v>125809</v>
      </c>
      <c r="G34" s="150">
        <f t="shared" ref="F34:U37" si="21">SUM(G2+G6+G10+G14+G18+G22+G26+G30)</f>
        <v>17283</v>
      </c>
      <c r="H34" s="195">
        <f t="shared" si="21"/>
        <v>24896</v>
      </c>
      <c r="I34" s="150">
        <f t="shared" si="21"/>
        <v>83</v>
      </c>
      <c r="J34" s="150">
        <f t="shared" si="21"/>
        <v>472</v>
      </c>
      <c r="K34" s="150">
        <f t="shared" si="21"/>
        <v>21399</v>
      </c>
      <c r="L34" s="150">
        <f t="shared" si="21"/>
        <v>1239</v>
      </c>
      <c r="M34" s="150">
        <f t="shared" si="21"/>
        <v>198</v>
      </c>
      <c r="N34" s="150">
        <f t="shared" si="21"/>
        <v>0</v>
      </c>
      <c r="O34" s="150">
        <f t="shared" si="21"/>
        <v>0</v>
      </c>
      <c r="P34" s="150">
        <f t="shared" si="21"/>
        <v>34</v>
      </c>
      <c r="Q34" s="150">
        <f t="shared" si="21"/>
        <v>65604</v>
      </c>
      <c r="R34" s="150">
        <f t="shared" si="21"/>
        <v>1681</v>
      </c>
      <c r="S34" s="150">
        <f t="shared" si="21"/>
        <v>67285</v>
      </c>
      <c r="T34" s="150">
        <f t="shared" si="21"/>
        <v>58524</v>
      </c>
      <c r="U34" s="196">
        <f>(S34*100)/F34</f>
        <v>53.481865367342557</v>
      </c>
      <c r="V34" s="150">
        <f>(T34*100)/F34</f>
        <v>46.518134632657443</v>
      </c>
      <c r="W34" s="184">
        <f t="shared" si="3"/>
        <v>24896</v>
      </c>
    </row>
    <row r="35" spans="1:23" s="197" customFormat="1" ht="15" customHeight="1">
      <c r="A35" s="193" t="s">
        <v>448</v>
      </c>
      <c r="B35" s="193">
        <v>1</v>
      </c>
      <c r="C35" s="194" t="s">
        <v>449</v>
      </c>
      <c r="D35" s="151">
        <v>2004</v>
      </c>
      <c r="E35" s="150">
        <f>SUM(E3+E7+E11+E15+E19+E23+E27+E31)</f>
        <v>289</v>
      </c>
      <c r="F35" s="150">
        <f t="shared" si="21"/>
        <v>165566</v>
      </c>
      <c r="G35" s="198">
        <f t="shared" si="21"/>
        <v>48921</v>
      </c>
      <c r="H35" s="199"/>
      <c r="I35" s="200"/>
      <c r="J35" s="198">
        <f t="shared" si="21"/>
        <v>36016</v>
      </c>
      <c r="K35" s="199"/>
      <c r="L35" s="200"/>
      <c r="M35" s="201">
        <f t="shared" si="21"/>
        <v>0</v>
      </c>
      <c r="N35" s="201">
        <f t="shared" si="21"/>
        <v>4074</v>
      </c>
      <c r="O35" s="201">
        <f t="shared" si="21"/>
        <v>0</v>
      </c>
      <c r="P35" s="201">
        <f t="shared" si="21"/>
        <v>194</v>
      </c>
      <c r="Q35" s="201">
        <f t="shared" si="21"/>
        <v>89205</v>
      </c>
      <c r="R35" s="201">
        <f t="shared" si="21"/>
        <v>2404</v>
      </c>
      <c r="S35" s="201">
        <f t="shared" si="21"/>
        <v>91609</v>
      </c>
      <c r="T35" s="201">
        <f t="shared" si="21"/>
        <v>73957</v>
      </c>
      <c r="U35" s="201">
        <f>(S35*100)/F35</f>
        <v>55.330804633801627</v>
      </c>
      <c r="V35" s="201">
        <f>(T35*100)/F35</f>
        <v>44.669195366198373</v>
      </c>
      <c r="W35" s="184">
        <f t="shared" si="3"/>
        <v>48921</v>
      </c>
    </row>
    <row r="36" spans="1:23" s="197" customFormat="1" ht="15" customHeight="1">
      <c r="A36" s="193" t="s">
        <v>448</v>
      </c>
      <c r="B36" s="193">
        <v>1</v>
      </c>
      <c r="C36" s="194" t="s">
        <v>449</v>
      </c>
      <c r="D36" s="151">
        <v>2010</v>
      </c>
      <c r="E36" s="150">
        <f>SUM(E4+E8+E12+E16+E20+E24+E28+E32)</f>
        <v>329</v>
      </c>
      <c r="F36" s="150">
        <f t="shared" si="21"/>
        <v>198896</v>
      </c>
      <c r="G36" s="150">
        <f t="shared" si="21"/>
        <v>29926</v>
      </c>
      <c r="H36" s="150">
        <f t="shared" si="21"/>
        <v>18276</v>
      </c>
      <c r="I36" s="150">
        <f t="shared" si="21"/>
        <v>11071</v>
      </c>
      <c r="J36" s="150">
        <f t="shared" si="21"/>
        <v>3145</v>
      </c>
      <c r="K36" s="150">
        <f t="shared" si="21"/>
        <v>40040</v>
      </c>
      <c r="L36" s="150">
        <f t="shared" si="21"/>
        <v>1883</v>
      </c>
      <c r="M36" s="150">
        <f t="shared" si="21"/>
        <v>0</v>
      </c>
      <c r="N36" s="150">
        <f t="shared" si="21"/>
        <v>3190</v>
      </c>
      <c r="O36" s="150">
        <f t="shared" si="21"/>
        <v>1331</v>
      </c>
      <c r="P36" s="150">
        <f t="shared" si="21"/>
        <v>85</v>
      </c>
      <c r="Q36" s="150">
        <f t="shared" si="21"/>
        <v>108947</v>
      </c>
      <c r="R36" s="150">
        <f t="shared" si="21"/>
        <v>2933</v>
      </c>
      <c r="S36" s="150">
        <f t="shared" si="21"/>
        <v>111880</v>
      </c>
      <c r="T36" s="150">
        <f t="shared" si="21"/>
        <v>87016</v>
      </c>
      <c r="U36" s="196">
        <f>(S36*100)/F36</f>
        <v>56.250502775319767</v>
      </c>
      <c r="V36" s="196">
        <f>(T36*100)/F36</f>
        <v>43.749497224680233</v>
      </c>
      <c r="W36" s="184">
        <f t="shared" si="3"/>
        <v>40040</v>
      </c>
    </row>
    <row r="37" spans="1:23" s="197" customFormat="1" ht="15" customHeight="1">
      <c r="A37" s="193" t="s">
        <v>448</v>
      </c>
      <c r="B37" s="193">
        <v>1</v>
      </c>
      <c r="C37" s="194" t="s">
        <v>449</v>
      </c>
      <c r="D37" s="151">
        <v>2016</v>
      </c>
      <c r="E37" s="150">
        <f>SUM(E5+E9+E13+E17+E21+E25+E29+E33)</f>
        <v>366.2</v>
      </c>
      <c r="F37" s="150">
        <f t="shared" si="21"/>
        <v>248620</v>
      </c>
      <c r="G37" s="150">
        <f t="shared" si="21"/>
        <v>35303.599999999999</v>
      </c>
      <c r="H37" s="150">
        <f t="shared" si="21"/>
        <v>22845</v>
      </c>
      <c r="I37" s="150">
        <f t="shared" si="21"/>
        <v>13838.75</v>
      </c>
      <c r="J37" s="150">
        <f t="shared" si="21"/>
        <v>3931.25</v>
      </c>
      <c r="K37" s="150">
        <f t="shared" si="21"/>
        <v>52052.000000000007</v>
      </c>
      <c r="L37" s="150">
        <f t="shared" si="21"/>
        <v>2259.6</v>
      </c>
      <c r="M37" s="150">
        <f t="shared" si="21"/>
        <v>0</v>
      </c>
      <c r="N37" s="150">
        <f t="shared" si="21"/>
        <v>3509</v>
      </c>
      <c r="O37" s="150">
        <f t="shared" si="21"/>
        <v>1597.1999999999998</v>
      </c>
      <c r="P37" s="150">
        <f t="shared" si="21"/>
        <v>104.33333333333334</v>
      </c>
      <c r="Q37" s="150">
        <f t="shared" si="21"/>
        <v>135440.73333333334</v>
      </c>
      <c r="R37" s="150">
        <f t="shared" si="21"/>
        <v>2339.3333333333335</v>
      </c>
      <c r="S37" s="150">
        <f t="shared" si="21"/>
        <v>137780.06666666665</v>
      </c>
      <c r="T37" s="150">
        <f t="shared" si="21"/>
        <v>110839.93333333335</v>
      </c>
      <c r="U37" s="150">
        <f>(S37*100)/F37</f>
        <v>55.417933660472464</v>
      </c>
      <c r="V37" s="150">
        <f>(T37*100)/F37</f>
        <v>44.582066339527536</v>
      </c>
      <c r="W37" s="184">
        <f t="shared" si="3"/>
        <v>52052.000000000007</v>
      </c>
    </row>
    <row r="38" spans="1:23" ht="15" customHeight="1">
      <c r="A38" s="179">
        <v>9</v>
      </c>
      <c r="B38" s="179">
        <v>2</v>
      </c>
      <c r="C38" s="160" t="s">
        <v>231</v>
      </c>
      <c r="D38" s="180">
        <v>1998</v>
      </c>
      <c r="E38" s="202">
        <v>2</v>
      </c>
      <c r="F38" s="181">
        <v>1132</v>
      </c>
      <c r="G38" s="181">
        <v>61</v>
      </c>
      <c r="H38" s="181">
        <v>206</v>
      </c>
      <c r="I38" s="181">
        <v>28</v>
      </c>
      <c r="J38" s="181">
        <v>5</v>
      </c>
      <c r="K38" s="181">
        <v>249</v>
      </c>
      <c r="L38" s="181">
        <v>9</v>
      </c>
      <c r="M38" s="181">
        <v>1</v>
      </c>
      <c r="N38" s="181">
        <v>0</v>
      </c>
      <c r="O38" s="181">
        <v>0</v>
      </c>
      <c r="P38" s="181">
        <v>1</v>
      </c>
      <c r="Q38" s="181">
        <f t="shared" si="19"/>
        <v>560</v>
      </c>
      <c r="R38" s="181">
        <v>14</v>
      </c>
      <c r="S38" s="181">
        <f t="shared" si="5"/>
        <v>574</v>
      </c>
      <c r="T38" s="181">
        <f t="shared" si="0"/>
        <v>558</v>
      </c>
      <c r="U38" s="183">
        <f t="shared" si="1"/>
        <v>50.706713780918726</v>
      </c>
      <c r="V38" s="183">
        <f t="shared" si="2"/>
        <v>49.293286219081274</v>
      </c>
      <c r="W38" s="184">
        <f t="shared" si="3"/>
        <v>249</v>
      </c>
    </row>
    <row r="39" spans="1:23" ht="15" customHeight="1">
      <c r="A39" s="179">
        <v>9</v>
      </c>
      <c r="B39" s="179">
        <v>2</v>
      </c>
      <c r="C39" s="160" t="s">
        <v>231</v>
      </c>
      <c r="D39" s="180">
        <v>2004</v>
      </c>
      <c r="E39" s="202"/>
      <c r="F39" s="181"/>
      <c r="G39" s="188"/>
      <c r="H39" s="188"/>
      <c r="I39" s="188"/>
      <c r="J39" s="188"/>
      <c r="K39" s="188"/>
      <c r="L39" s="188"/>
      <c r="M39" s="181"/>
      <c r="N39" s="181"/>
      <c r="O39" s="181"/>
      <c r="P39" s="181"/>
      <c r="Q39" s="181">
        <f>SUM(G39+J39+M39+N39+O39+P39)</f>
        <v>0</v>
      </c>
      <c r="R39" s="181"/>
      <c r="S39" s="181">
        <f t="shared" si="5"/>
        <v>0</v>
      </c>
      <c r="T39" s="181">
        <f t="shared" si="0"/>
        <v>0</v>
      </c>
      <c r="U39" s="183" t="e">
        <f t="shared" si="1"/>
        <v>#DIV/0!</v>
      </c>
      <c r="V39" s="183" t="e">
        <f t="shared" si="2"/>
        <v>#DIV/0!</v>
      </c>
      <c r="W39" s="184">
        <f t="shared" si="3"/>
        <v>0</v>
      </c>
    </row>
    <row r="40" spans="1:23" ht="15" customHeight="1">
      <c r="A40" s="179">
        <v>9</v>
      </c>
      <c r="B40" s="179">
        <v>2</v>
      </c>
      <c r="C40" s="160" t="s">
        <v>231</v>
      </c>
      <c r="D40" s="180">
        <v>2010</v>
      </c>
      <c r="E40" s="202">
        <v>3</v>
      </c>
      <c r="F40" s="181">
        <v>1722</v>
      </c>
      <c r="G40" s="181">
        <v>276</v>
      </c>
      <c r="H40" s="181">
        <v>99</v>
      </c>
      <c r="I40" s="181">
        <v>45</v>
      </c>
      <c r="J40" s="181">
        <v>37</v>
      </c>
      <c r="K40" s="181">
        <v>305</v>
      </c>
      <c r="L40" s="181">
        <v>4</v>
      </c>
      <c r="M40" s="181">
        <v>0</v>
      </c>
      <c r="N40" s="181">
        <v>22</v>
      </c>
      <c r="O40" s="181">
        <v>4</v>
      </c>
      <c r="P40" s="181">
        <v>0</v>
      </c>
      <c r="Q40" s="181">
        <f t="shared" ref="Q40:Q42" si="22">SUM(P40+O40+N40+M40+L40+K40+J40+I40+H40+G40)</f>
        <v>792</v>
      </c>
      <c r="R40" s="181">
        <v>36</v>
      </c>
      <c r="S40" s="181">
        <f t="shared" si="5"/>
        <v>828</v>
      </c>
      <c r="T40" s="181">
        <f t="shared" si="0"/>
        <v>894</v>
      </c>
      <c r="U40" s="183">
        <f t="shared" si="1"/>
        <v>48.083623693379792</v>
      </c>
      <c r="V40" s="183">
        <f t="shared" si="2"/>
        <v>51.916376306620208</v>
      </c>
      <c r="W40" s="184">
        <f t="shared" si="3"/>
        <v>305</v>
      </c>
    </row>
    <row r="41" spans="1:23" ht="15" customHeight="1">
      <c r="A41" s="179">
        <v>9</v>
      </c>
      <c r="B41" s="179">
        <v>2</v>
      </c>
      <c r="C41" s="161" t="s">
        <v>231</v>
      </c>
      <c r="D41" s="190">
        <v>2016</v>
      </c>
      <c r="E41" s="173">
        <f>E40*1.1</f>
        <v>3.3000000000000003</v>
      </c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>
        <f t="shared" si="22"/>
        <v>0</v>
      </c>
      <c r="R41" s="181"/>
      <c r="S41" s="181">
        <f t="shared" si="5"/>
        <v>0</v>
      </c>
      <c r="T41" s="181">
        <f t="shared" si="0"/>
        <v>0</v>
      </c>
      <c r="U41" s="183" t="e">
        <f t="shared" si="1"/>
        <v>#DIV/0!</v>
      </c>
      <c r="V41" s="183" t="e">
        <f t="shared" si="2"/>
        <v>#DIV/0!</v>
      </c>
      <c r="W41" s="184">
        <f t="shared" si="3"/>
        <v>0</v>
      </c>
    </row>
    <row r="42" spans="1:23" ht="15" customHeight="1">
      <c r="A42" s="179">
        <v>10</v>
      </c>
      <c r="B42" s="179">
        <v>2</v>
      </c>
      <c r="C42" s="160" t="s">
        <v>232</v>
      </c>
      <c r="D42" s="180">
        <v>1998</v>
      </c>
      <c r="E42" s="202">
        <v>5</v>
      </c>
      <c r="F42" s="181">
        <v>2291</v>
      </c>
      <c r="G42" s="181">
        <v>87</v>
      </c>
      <c r="H42" s="181">
        <v>404</v>
      </c>
      <c r="I42" s="181">
        <v>46</v>
      </c>
      <c r="J42" s="181">
        <v>6</v>
      </c>
      <c r="K42" s="181">
        <v>422</v>
      </c>
      <c r="L42" s="181">
        <v>19</v>
      </c>
      <c r="M42" s="181">
        <v>1</v>
      </c>
      <c r="N42" s="181">
        <v>0</v>
      </c>
      <c r="O42" s="181">
        <v>0</v>
      </c>
      <c r="P42" s="181">
        <v>2</v>
      </c>
      <c r="Q42" s="181">
        <f t="shared" si="22"/>
        <v>987</v>
      </c>
      <c r="R42" s="181">
        <v>17</v>
      </c>
      <c r="S42" s="181">
        <f t="shared" si="5"/>
        <v>1004</v>
      </c>
      <c r="T42" s="181">
        <f t="shared" si="0"/>
        <v>1287</v>
      </c>
      <c r="U42" s="183">
        <f t="shared" si="1"/>
        <v>43.823657791357483</v>
      </c>
      <c r="V42" s="183">
        <f t="shared" si="2"/>
        <v>56.176342208642517</v>
      </c>
      <c r="W42" s="184">
        <f t="shared" si="3"/>
        <v>422</v>
      </c>
    </row>
    <row r="43" spans="1:23" ht="15" customHeight="1">
      <c r="A43" s="179">
        <v>10</v>
      </c>
      <c r="B43" s="179">
        <v>2</v>
      </c>
      <c r="C43" s="160" t="s">
        <v>232</v>
      </c>
      <c r="D43" s="180">
        <v>2004</v>
      </c>
      <c r="E43" s="202"/>
      <c r="F43" s="181"/>
      <c r="G43" s="188"/>
      <c r="H43" s="188"/>
      <c r="I43" s="188"/>
      <c r="J43" s="188"/>
      <c r="K43" s="188"/>
      <c r="L43" s="188"/>
      <c r="M43" s="181"/>
      <c r="N43" s="181"/>
      <c r="O43" s="181"/>
      <c r="P43" s="181"/>
      <c r="Q43" s="181">
        <f>SUM(G43+J43+M43+N43+O43+P43)</f>
        <v>0</v>
      </c>
      <c r="R43" s="181"/>
      <c r="S43" s="181">
        <f t="shared" si="5"/>
        <v>0</v>
      </c>
      <c r="T43" s="181">
        <f t="shared" si="0"/>
        <v>0</v>
      </c>
      <c r="U43" s="183" t="e">
        <f t="shared" si="1"/>
        <v>#DIV/0!</v>
      </c>
      <c r="V43" s="183" t="e">
        <f t="shared" si="2"/>
        <v>#DIV/0!</v>
      </c>
      <c r="W43" s="184">
        <f t="shared" si="3"/>
        <v>0</v>
      </c>
    </row>
    <row r="44" spans="1:23" ht="15" customHeight="1">
      <c r="A44" s="179">
        <v>10</v>
      </c>
      <c r="B44" s="179">
        <v>2</v>
      </c>
      <c r="C44" s="160" t="s">
        <v>232</v>
      </c>
      <c r="D44" s="180">
        <v>2010</v>
      </c>
      <c r="E44" s="202">
        <v>7</v>
      </c>
      <c r="F44" s="181">
        <v>4014</v>
      </c>
      <c r="G44" s="181">
        <v>633</v>
      </c>
      <c r="H44" s="181">
        <v>297</v>
      </c>
      <c r="I44" s="181">
        <v>114</v>
      </c>
      <c r="J44" s="181">
        <v>88</v>
      </c>
      <c r="K44" s="181">
        <v>568</v>
      </c>
      <c r="L44" s="181">
        <v>8</v>
      </c>
      <c r="M44" s="181">
        <v>0</v>
      </c>
      <c r="N44" s="181">
        <v>41</v>
      </c>
      <c r="O44" s="181">
        <v>19</v>
      </c>
      <c r="P44" s="181">
        <v>0</v>
      </c>
      <c r="Q44" s="181">
        <f t="shared" ref="Q44:Q46" si="23">SUM(P44+O44+N44+M44+L44+K44+J44+I44+H44+G44)</f>
        <v>1768</v>
      </c>
      <c r="R44" s="181">
        <v>72</v>
      </c>
      <c r="S44" s="181">
        <f t="shared" si="5"/>
        <v>1840</v>
      </c>
      <c r="T44" s="181">
        <f t="shared" si="0"/>
        <v>2174</v>
      </c>
      <c r="U44" s="183">
        <f t="shared" si="1"/>
        <v>45.8395615346288</v>
      </c>
      <c r="V44" s="183">
        <f t="shared" si="2"/>
        <v>54.1604384653712</v>
      </c>
      <c r="W44" s="184">
        <f t="shared" si="3"/>
        <v>633</v>
      </c>
    </row>
    <row r="45" spans="1:23" ht="15" customHeight="1">
      <c r="A45" s="179">
        <v>10</v>
      </c>
      <c r="B45" s="179">
        <v>2</v>
      </c>
      <c r="C45" s="161" t="s">
        <v>260</v>
      </c>
      <c r="D45" s="190">
        <v>2016</v>
      </c>
      <c r="E45" s="173">
        <f>E44*1.1</f>
        <v>7.7000000000000011</v>
      </c>
      <c r="F45" s="181"/>
      <c r="G45" s="181"/>
      <c r="H45" s="181"/>
      <c r="I45" s="181"/>
      <c r="J45" s="181"/>
      <c r="K45" s="181"/>
      <c r="L45" s="181"/>
      <c r="M45" s="181"/>
      <c r="N45" s="181"/>
      <c r="O45" s="181"/>
      <c r="P45" s="181"/>
      <c r="Q45" s="181">
        <f t="shared" si="23"/>
        <v>0</v>
      </c>
      <c r="R45" s="181"/>
      <c r="S45" s="181">
        <f t="shared" si="5"/>
        <v>0</v>
      </c>
      <c r="T45" s="181">
        <f t="shared" si="0"/>
        <v>0</v>
      </c>
      <c r="U45" s="183" t="e">
        <f t="shared" si="1"/>
        <v>#DIV/0!</v>
      </c>
      <c r="V45" s="183" t="e">
        <f t="shared" si="2"/>
        <v>#DIV/0!</v>
      </c>
      <c r="W45" s="184">
        <f t="shared" si="3"/>
        <v>0</v>
      </c>
    </row>
    <row r="46" spans="1:23" ht="15" customHeight="1">
      <c r="A46" s="179">
        <v>11</v>
      </c>
      <c r="B46" s="179">
        <v>2</v>
      </c>
      <c r="C46" s="160" t="s">
        <v>233</v>
      </c>
      <c r="D46" s="180">
        <v>1998</v>
      </c>
      <c r="E46" s="202">
        <v>4</v>
      </c>
      <c r="F46" s="181">
        <v>2121</v>
      </c>
      <c r="G46" s="181">
        <v>84</v>
      </c>
      <c r="H46" s="181">
        <v>499</v>
      </c>
      <c r="I46" s="181">
        <v>25</v>
      </c>
      <c r="J46" s="181">
        <v>9</v>
      </c>
      <c r="K46" s="181">
        <v>407</v>
      </c>
      <c r="L46" s="181">
        <v>6</v>
      </c>
      <c r="M46" s="181">
        <v>0</v>
      </c>
      <c r="N46" s="181">
        <v>0</v>
      </c>
      <c r="O46" s="181">
        <v>0</v>
      </c>
      <c r="P46" s="181">
        <v>0</v>
      </c>
      <c r="Q46" s="181">
        <f t="shared" si="23"/>
        <v>1030</v>
      </c>
      <c r="R46" s="181">
        <v>19</v>
      </c>
      <c r="S46" s="181">
        <f t="shared" si="5"/>
        <v>1049</v>
      </c>
      <c r="T46" s="181">
        <f t="shared" si="0"/>
        <v>1072</v>
      </c>
      <c r="U46" s="183">
        <f t="shared" si="1"/>
        <v>49.457802923149458</v>
      </c>
      <c r="V46" s="183">
        <f t="shared" si="2"/>
        <v>50.542197076850542</v>
      </c>
      <c r="W46" s="184">
        <f t="shared" si="3"/>
        <v>499</v>
      </c>
    </row>
    <row r="47" spans="1:23" ht="15" customHeight="1">
      <c r="A47" s="179">
        <v>11</v>
      </c>
      <c r="B47" s="179">
        <v>2</v>
      </c>
      <c r="C47" s="160" t="s">
        <v>233</v>
      </c>
      <c r="D47" s="180">
        <v>2004</v>
      </c>
      <c r="E47" s="202"/>
      <c r="F47" s="181"/>
      <c r="G47" s="188"/>
      <c r="H47" s="188"/>
      <c r="I47" s="188"/>
      <c r="J47" s="188"/>
      <c r="K47" s="188"/>
      <c r="L47" s="188"/>
      <c r="M47" s="181"/>
      <c r="N47" s="181"/>
      <c r="O47" s="181"/>
      <c r="P47" s="181"/>
      <c r="Q47" s="181">
        <f>SUM(G47+J47+M47+N47+O47+P47)</f>
        <v>0</v>
      </c>
      <c r="R47" s="181"/>
      <c r="S47" s="181">
        <f t="shared" si="5"/>
        <v>0</v>
      </c>
      <c r="T47" s="181">
        <f t="shared" si="0"/>
        <v>0</v>
      </c>
      <c r="U47" s="183" t="e">
        <f t="shared" si="1"/>
        <v>#DIV/0!</v>
      </c>
      <c r="V47" s="183" t="e">
        <f t="shared" si="2"/>
        <v>#DIV/0!</v>
      </c>
      <c r="W47" s="184">
        <f t="shared" si="3"/>
        <v>0</v>
      </c>
    </row>
    <row r="48" spans="1:23" ht="15" customHeight="1">
      <c r="A48" s="179">
        <v>11</v>
      </c>
      <c r="B48" s="179">
        <v>2</v>
      </c>
      <c r="C48" s="160" t="s">
        <v>233</v>
      </c>
      <c r="D48" s="180">
        <v>2010</v>
      </c>
      <c r="E48" s="202">
        <v>4</v>
      </c>
      <c r="F48" s="181">
        <v>2857</v>
      </c>
      <c r="G48" s="181">
        <v>290</v>
      </c>
      <c r="H48" s="181">
        <v>371</v>
      </c>
      <c r="I48" s="181">
        <v>52</v>
      </c>
      <c r="J48" s="181">
        <v>28</v>
      </c>
      <c r="K48" s="181">
        <v>545</v>
      </c>
      <c r="L48" s="181">
        <v>14</v>
      </c>
      <c r="M48" s="181">
        <v>0</v>
      </c>
      <c r="N48" s="181">
        <v>13</v>
      </c>
      <c r="O48" s="181">
        <v>4</v>
      </c>
      <c r="P48" s="181">
        <v>0</v>
      </c>
      <c r="Q48" s="181">
        <f t="shared" ref="Q48:Q50" si="24">SUM(P48+O48+N48+M48+L48+K48+J48+I48+H48+G48)</f>
        <v>1317</v>
      </c>
      <c r="R48" s="181">
        <v>35</v>
      </c>
      <c r="S48" s="181">
        <f t="shared" si="5"/>
        <v>1352</v>
      </c>
      <c r="T48" s="181">
        <f t="shared" si="0"/>
        <v>1505</v>
      </c>
      <c r="U48" s="183">
        <f t="shared" si="1"/>
        <v>47.322366118305915</v>
      </c>
      <c r="V48" s="183">
        <f t="shared" si="2"/>
        <v>52.677633881694085</v>
      </c>
      <c r="W48" s="184">
        <f t="shared" si="3"/>
        <v>545</v>
      </c>
    </row>
    <row r="49" spans="1:23" ht="15" customHeight="1">
      <c r="A49" s="179">
        <v>11</v>
      </c>
      <c r="B49" s="179">
        <v>2</v>
      </c>
      <c r="C49" s="161" t="s">
        <v>233</v>
      </c>
      <c r="D49" s="190">
        <v>2016</v>
      </c>
      <c r="E49" s="173">
        <f>E48*1.1</f>
        <v>4.4000000000000004</v>
      </c>
      <c r="F49" s="181"/>
      <c r="G49" s="181"/>
      <c r="H49" s="181"/>
      <c r="I49" s="181"/>
      <c r="J49" s="181"/>
      <c r="K49" s="181"/>
      <c r="L49" s="181"/>
      <c r="M49" s="181"/>
      <c r="N49" s="181"/>
      <c r="O49" s="181"/>
      <c r="P49" s="181"/>
      <c r="Q49" s="181">
        <f t="shared" si="24"/>
        <v>0</v>
      </c>
      <c r="R49" s="181"/>
      <c r="S49" s="181">
        <f t="shared" si="5"/>
        <v>0</v>
      </c>
      <c r="T49" s="181">
        <f t="shared" si="0"/>
        <v>0</v>
      </c>
      <c r="U49" s="183" t="e">
        <f t="shared" si="1"/>
        <v>#DIV/0!</v>
      </c>
      <c r="V49" s="183" t="e">
        <f t="shared" si="2"/>
        <v>#DIV/0!</v>
      </c>
      <c r="W49" s="184">
        <f t="shared" si="3"/>
        <v>0</v>
      </c>
    </row>
    <row r="50" spans="1:23" ht="15" customHeight="1">
      <c r="A50" s="179">
        <v>12</v>
      </c>
      <c r="B50" s="179">
        <v>2</v>
      </c>
      <c r="C50" s="160" t="s">
        <v>234</v>
      </c>
      <c r="D50" s="180">
        <v>1998</v>
      </c>
      <c r="E50" s="202">
        <v>3</v>
      </c>
      <c r="F50" s="181">
        <v>1584</v>
      </c>
      <c r="G50" s="181">
        <v>57</v>
      </c>
      <c r="H50" s="181">
        <v>299</v>
      </c>
      <c r="I50" s="181">
        <v>14</v>
      </c>
      <c r="J50" s="181">
        <v>8</v>
      </c>
      <c r="K50" s="181">
        <v>249</v>
      </c>
      <c r="L50" s="181">
        <v>7</v>
      </c>
      <c r="M50" s="181">
        <v>3</v>
      </c>
      <c r="N50" s="181">
        <v>0</v>
      </c>
      <c r="O50" s="181">
        <v>0</v>
      </c>
      <c r="P50" s="181">
        <v>2</v>
      </c>
      <c r="Q50" s="181">
        <f t="shared" si="24"/>
        <v>639</v>
      </c>
      <c r="R50" s="181">
        <v>29</v>
      </c>
      <c r="S50" s="181">
        <f t="shared" si="5"/>
        <v>668</v>
      </c>
      <c r="T50" s="181">
        <f t="shared" si="0"/>
        <v>916</v>
      </c>
      <c r="U50" s="183">
        <f t="shared" si="1"/>
        <v>42.171717171717169</v>
      </c>
      <c r="V50" s="183">
        <f t="shared" si="2"/>
        <v>57.828282828282831</v>
      </c>
      <c r="W50" s="184">
        <f t="shared" si="3"/>
        <v>299</v>
      </c>
    </row>
    <row r="51" spans="1:23" ht="15" customHeight="1">
      <c r="A51" s="179">
        <v>12</v>
      </c>
      <c r="B51" s="179">
        <v>2</v>
      </c>
      <c r="C51" s="160" t="s">
        <v>234</v>
      </c>
      <c r="D51" s="180">
        <v>2004</v>
      </c>
      <c r="E51" s="202"/>
      <c r="F51" s="181"/>
      <c r="G51" s="188"/>
      <c r="H51" s="188"/>
      <c r="I51" s="188"/>
      <c r="J51" s="188"/>
      <c r="K51" s="188"/>
      <c r="L51" s="188"/>
      <c r="M51" s="181"/>
      <c r="N51" s="181"/>
      <c r="O51" s="181"/>
      <c r="P51" s="181"/>
      <c r="Q51" s="181">
        <f>SUM(G51+J51+M51+N51+O51+P51)</f>
        <v>0</v>
      </c>
      <c r="R51" s="181"/>
      <c r="S51" s="181">
        <f t="shared" si="5"/>
        <v>0</v>
      </c>
      <c r="T51" s="181">
        <f t="shared" si="0"/>
        <v>0</v>
      </c>
      <c r="U51" s="183" t="e">
        <f t="shared" si="1"/>
        <v>#DIV/0!</v>
      </c>
      <c r="V51" s="183" t="e">
        <f t="shared" si="2"/>
        <v>#DIV/0!</v>
      </c>
      <c r="W51" s="184">
        <f t="shared" si="3"/>
        <v>0</v>
      </c>
    </row>
    <row r="52" spans="1:23" ht="15" customHeight="1">
      <c r="A52" s="179">
        <v>12</v>
      </c>
      <c r="B52" s="179">
        <v>2</v>
      </c>
      <c r="C52" s="160" t="s">
        <v>234</v>
      </c>
      <c r="D52" s="180">
        <v>2010</v>
      </c>
      <c r="E52" s="202">
        <v>4</v>
      </c>
      <c r="F52" s="181">
        <v>2427</v>
      </c>
      <c r="G52" s="181">
        <v>241</v>
      </c>
      <c r="H52" s="181">
        <v>196</v>
      </c>
      <c r="I52" s="181">
        <v>56</v>
      </c>
      <c r="J52" s="181">
        <v>17</v>
      </c>
      <c r="K52" s="181">
        <v>403</v>
      </c>
      <c r="L52" s="181">
        <v>6</v>
      </c>
      <c r="M52" s="181">
        <v>0</v>
      </c>
      <c r="N52" s="181">
        <v>39</v>
      </c>
      <c r="O52" s="181">
        <v>8</v>
      </c>
      <c r="P52" s="181">
        <v>0</v>
      </c>
      <c r="Q52" s="181">
        <f t="shared" ref="Q52:Q54" si="25">SUM(P52+O52+N52+M52+L52+K52+J52+I52+H52+G52)</f>
        <v>966</v>
      </c>
      <c r="R52" s="181">
        <v>28</v>
      </c>
      <c r="S52" s="181">
        <f t="shared" si="5"/>
        <v>994</v>
      </c>
      <c r="T52" s="181">
        <f t="shared" si="0"/>
        <v>1433</v>
      </c>
      <c r="U52" s="183">
        <f t="shared" si="1"/>
        <v>40.955912649361352</v>
      </c>
      <c r="V52" s="183">
        <f t="shared" si="2"/>
        <v>59.044087350638648</v>
      </c>
      <c r="W52" s="184">
        <f t="shared" si="3"/>
        <v>403</v>
      </c>
    </row>
    <row r="53" spans="1:23" ht="15" customHeight="1">
      <c r="A53" s="179">
        <v>12</v>
      </c>
      <c r="B53" s="179">
        <v>2</v>
      </c>
      <c r="C53" s="161" t="s">
        <v>234</v>
      </c>
      <c r="D53" s="190">
        <v>2016</v>
      </c>
      <c r="E53" s="173">
        <f>E52*1.1</f>
        <v>4.4000000000000004</v>
      </c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>
        <f t="shared" si="25"/>
        <v>0</v>
      </c>
      <c r="R53" s="181"/>
      <c r="S53" s="181">
        <f t="shared" si="5"/>
        <v>0</v>
      </c>
      <c r="T53" s="181">
        <f t="shared" si="0"/>
        <v>0</v>
      </c>
      <c r="U53" s="183" t="e">
        <f t="shared" si="1"/>
        <v>#DIV/0!</v>
      </c>
      <c r="V53" s="183" t="e">
        <f t="shared" si="2"/>
        <v>#DIV/0!</v>
      </c>
      <c r="W53" s="184">
        <f t="shared" si="3"/>
        <v>0</v>
      </c>
    </row>
    <row r="54" spans="1:23" ht="15" customHeight="1">
      <c r="A54" s="179">
        <v>13</v>
      </c>
      <c r="B54" s="179">
        <v>2</v>
      </c>
      <c r="C54" s="160" t="s">
        <v>235</v>
      </c>
      <c r="D54" s="180">
        <v>1998</v>
      </c>
      <c r="E54" s="202">
        <v>4</v>
      </c>
      <c r="F54" s="181">
        <v>1864</v>
      </c>
      <c r="G54" s="181">
        <v>101</v>
      </c>
      <c r="H54" s="181">
        <v>619</v>
      </c>
      <c r="I54" s="181">
        <v>4</v>
      </c>
      <c r="J54" s="181">
        <v>7</v>
      </c>
      <c r="K54" s="181">
        <v>250</v>
      </c>
      <c r="L54" s="181">
        <v>19</v>
      </c>
      <c r="M54" s="181">
        <v>1</v>
      </c>
      <c r="N54" s="181">
        <v>0</v>
      </c>
      <c r="O54" s="181">
        <v>0</v>
      </c>
      <c r="P54" s="181">
        <v>0</v>
      </c>
      <c r="Q54" s="181">
        <f t="shared" si="25"/>
        <v>1001</v>
      </c>
      <c r="R54" s="181">
        <v>22</v>
      </c>
      <c r="S54" s="181">
        <f t="shared" si="5"/>
        <v>1023</v>
      </c>
      <c r="T54" s="181">
        <f t="shared" si="0"/>
        <v>841</v>
      </c>
      <c r="U54" s="183">
        <f t="shared" si="1"/>
        <v>54.881974248927037</v>
      </c>
      <c r="V54" s="183">
        <f t="shared" si="2"/>
        <v>45.118025751072963</v>
      </c>
      <c r="W54" s="184">
        <f t="shared" si="3"/>
        <v>619</v>
      </c>
    </row>
    <row r="55" spans="1:23" ht="15" customHeight="1">
      <c r="A55" s="179">
        <v>13</v>
      </c>
      <c r="B55" s="179">
        <v>2</v>
      </c>
      <c r="C55" s="160" t="s">
        <v>235</v>
      </c>
      <c r="D55" s="180">
        <v>2004</v>
      </c>
      <c r="E55" s="202"/>
      <c r="F55" s="181"/>
      <c r="G55" s="188"/>
      <c r="H55" s="188"/>
      <c r="I55" s="188"/>
      <c r="J55" s="188"/>
      <c r="K55" s="188"/>
      <c r="L55" s="188"/>
      <c r="M55" s="181"/>
      <c r="N55" s="181"/>
      <c r="O55" s="181"/>
      <c r="P55" s="181"/>
      <c r="Q55" s="181">
        <f>SUM(G55+J55+M55+N55+O55+P55)</f>
        <v>0</v>
      </c>
      <c r="R55" s="181"/>
      <c r="S55" s="181">
        <f t="shared" si="5"/>
        <v>0</v>
      </c>
      <c r="T55" s="181">
        <f t="shared" si="0"/>
        <v>0</v>
      </c>
      <c r="U55" s="183" t="e">
        <f t="shared" si="1"/>
        <v>#DIV/0!</v>
      </c>
      <c r="V55" s="183" t="e">
        <f t="shared" si="2"/>
        <v>#DIV/0!</v>
      </c>
      <c r="W55" s="184">
        <f t="shared" si="3"/>
        <v>0</v>
      </c>
    </row>
    <row r="56" spans="1:23" ht="15" customHeight="1">
      <c r="A56" s="179">
        <v>13</v>
      </c>
      <c r="B56" s="179">
        <v>2</v>
      </c>
      <c r="C56" s="160" t="s">
        <v>235</v>
      </c>
      <c r="D56" s="180">
        <v>2010</v>
      </c>
      <c r="E56" s="202">
        <v>4</v>
      </c>
      <c r="F56" s="181">
        <v>2698</v>
      </c>
      <c r="G56" s="181">
        <v>320</v>
      </c>
      <c r="H56" s="181">
        <v>153</v>
      </c>
      <c r="I56" s="181">
        <v>78</v>
      </c>
      <c r="J56" s="181">
        <v>20</v>
      </c>
      <c r="K56" s="181">
        <v>406</v>
      </c>
      <c r="L56" s="181">
        <v>54</v>
      </c>
      <c r="M56" s="181">
        <v>0</v>
      </c>
      <c r="N56" s="181">
        <v>55</v>
      </c>
      <c r="O56" s="181">
        <v>28</v>
      </c>
      <c r="P56" s="181">
        <v>0</v>
      </c>
      <c r="Q56" s="181">
        <f t="shared" ref="Q56:Q58" si="26">SUM(P56+O56+N56+M56+L56+K56+J56+I56+H56+G56)</f>
        <v>1114</v>
      </c>
      <c r="R56" s="181">
        <v>52</v>
      </c>
      <c r="S56" s="181">
        <f t="shared" si="5"/>
        <v>1166</v>
      </c>
      <c r="T56" s="181">
        <f t="shared" si="0"/>
        <v>1532</v>
      </c>
      <c r="U56" s="183">
        <f t="shared" si="1"/>
        <v>43.217197924388437</v>
      </c>
      <c r="V56" s="183">
        <f t="shared" si="2"/>
        <v>56.782802075611563</v>
      </c>
      <c r="W56" s="184">
        <f t="shared" si="3"/>
        <v>406</v>
      </c>
    </row>
    <row r="57" spans="1:23" ht="15" customHeight="1">
      <c r="A57" s="179">
        <v>13</v>
      </c>
      <c r="B57" s="179">
        <v>2</v>
      </c>
      <c r="C57" s="161" t="s">
        <v>235</v>
      </c>
      <c r="D57" s="190">
        <v>2016</v>
      </c>
      <c r="E57" s="173">
        <f>E56*1.1</f>
        <v>4.4000000000000004</v>
      </c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>
        <f t="shared" si="26"/>
        <v>0</v>
      </c>
      <c r="R57" s="181"/>
      <c r="S57" s="181">
        <f t="shared" si="5"/>
        <v>0</v>
      </c>
      <c r="T57" s="181">
        <f t="shared" si="0"/>
        <v>0</v>
      </c>
      <c r="U57" s="183" t="e">
        <f t="shared" si="1"/>
        <v>#DIV/0!</v>
      </c>
      <c r="V57" s="183" t="e">
        <f t="shared" si="2"/>
        <v>#DIV/0!</v>
      </c>
      <c r="W57" s="184">
        <f t="shared" si="3"/>
        <v>0</v>
      </c>
    </row>
    <row r="58" spans="1:23" ht="15" customHeight="1">
      <c r="A58" s="179">
        <v>14</v>
      </c>
      <c r="B58" s="179">
        <v>2</v>
      </c>
      <c r="C58" s="160" t="s">
        <v>236</v>
      </c>
      <c r="D58" s="180">
        <v>1998</v>
      </c>
      <c r="E58" s="202">
        <v>4</v>
      </c>
      <c r="F58" s="181">
        <v>1744</v>
      </c>
      <c r="G58" s="181">
        <v>47</v>
      </c>
      <c r="H58" s="181">
        <v>510</v>
      </c>
      <c r="I58" s="181">
        <v>44</v>
      </c>
      <c r="J58" s="181">
        <v>5</v>
      </c>
      <c r="K58" s="181">
        <v>479</v>
      </c>
      <c r="L58" s="181">
        <v>13</v>
      </c>
      <c r="M58" s="181">
        <v>2</v>
      </c>
      <c r="N58" s="181">
        <v>0</v>
      </c>
      <c r="O58" s="181">
        <v>0</v>
      </c>
      <c r="P58" s="181">
        <v>0</v>
      </c>
      <c r="Q58" s="181">
        <f t="shared" si="26"/>
        <v>1100</v>
      </c>
      <c r="R58" s="181">
        <v>20</v>
      </c>
      <c r="S58" s="181">
        <f t="shared" si="5"/>
        <v>1120</v>
      </c>
      <c r="T58" s="181">
        <f t="shared" si="0"/>
        <v>624</v>
      </c>
      <c r="U58" s="183">
        <f t="shared" si="1"/>
        <v>64.220183486238525</v>
      </c>
      <c r="V58" s="183">
        <f t="shared" si="2"/>
        <v>35.779816513761467</v>
      </c>
      <c r="W58" s="184">
        <f t="shared" si="3"/>
        <v>510</v>
      </c>
    </row>
    <row r="59" spans="1:23" ht="15" customHeight="1">
      <c r="A59" s="179">
        <v>14</v>
      </c>
      <c r="B59" s="179">
        <v>2</v>
      </c>
      <c r="C59" s="160" t="s">
        <v>236</v>
      </c>
      <c r="D59" s="180">
        <v>2004</v>
      </c>
      <c r="E59" s="202"/>
      <c r="F59" s="181"/>
      <c r="G59" s="188"/>
      <c r="H59" s="188"/>
      <c r="I59" s="188"/>
      <c r="J59" s="188"/>
      <c r="K59" s="188"/>
      <c r="L59" s="188"/>
      <c r="M59" s="181"/>
      <c r="N59" s="181"/>
      <c r="O59" s="181"/>
      <c r="P59" s="181"/>
      <c r="Q59" s="181">
        <f>SUM(G59+J59+M59+N59+O59+P59)</f>
        <v>0</v>
      </c>
      <c r="R59" s="181"/>
      <c r="S59" s="181">
        <f t="shared" si="5"/>
        <v>0</v>
      </c>
      <c r="T59" s="181">
        <f t="shared" si="0"/>
        <v>0</v>
      </c>
      <c r="U59" s="183" t="e">
        <f t="shared" si="1"/>
        <v>#DIV/0!</v>
      </c>
      <c r="V59" s="183" t="e">
        <f t="shared" si="2"/>
        <v>#DIV/0!</v>
      </c>
      <c r="W59" s="184">
        <f t="shared" si="3"/>
        <v>0</v>
      </c>
    </row>
    <row r="60" spans="1:23" ht="15" customHeight="1">
      <c r="A60" s="179">
        <v>14</v>
      </c>
      <c r="B60" s="179">
        <v>2</v>
      </c>
      <c r="C60" s="160" t="s">
        <v>236</v>
      </c>
      <c r="D60" s="180">
        <v>2010</v>
      </c>
      <c r="E60" s="202">
        <v>5</v>
      </c>
      <c r="F60" s="181">
        <v>2595</v>
      </c>
      <c r="G60" s="181">
        <v>128</v>
      </c>
      <c r="H60" s="181">
        <v>723</v>
      </c>
      <c r="I60" s="181">
        <v>30</v>
      </c>
      <c r="J60" s="181">
        <v>11</v>
      </c>
      <c r="K60" s="181">
        <v>707</v>
      </c>
      <c r="L60" s="181">
        <v>8</v>
      </c>
      <c r="M60" s="181">
        <v>0</v>
      </c>
      <c r="N60" s="181">
        <v>19</v>
      </c>
      <c r="O60" s="181">
        <v>8</v>
      </c>
      <c r="P60" s="181">
        <v>0</v>
      </c>
      <c r="Q60" s="181">
        <f t="shared" ref="Q60:Q62" si="27">SUM(P60+O60+N60+M60+L60+K60+J60+I60+H60+G60)</f>
        <v>1634</v>
      </c>
      <c r="R60" s="181">
        <v>24</v>
      </c>
      <c r="S60" s="181">
        <f t="shared" si="5"/>
        <v>1658</v>
      </c>
      <c r="T60" s="181">
        <f t="shared" si="0"/>
        <v>937</v>
      </c>
      <c r="U60" s="183">
        <f t="shared" si="1"/>
        <v>63.892100192678228</v>
      </c>
      <c r="V60" s="183">
        <f t="shared" si="2"/>
        <v>36.107899807321772</v>
      </c>
      <c r="W60" s="184">
        <f t="shared" si="3"/>
        <v>723</v>
      </c>
    </row>
    <row r="61" spans="1:23" ht="15" customHeight="1">
      <c r="A61" s="179">
        <v>14</v>
      </c>
      <c r="B61" s="179">
        <v>2</v>
      </c>
      <c r="C61" s="161" t="s">
        <v>236</v>
      </c>
      <c r="D61" s="190">
        <v>2016</v>
      </c>
      <c r="E61" s="173">
        <f>E60*1.1</f>
        <v>5.5</v>
      </c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>
        <f t="shared" si="27"/>
        <v>0</v>
      </c>
      <c r="R61" s="181"/>
      <c r="S61" s="181">
        <f t="shared" si="5"/>
        <v>0</v>
      </c>
      <c r="T61" s="181">
        <f t="shared" si="0"/>
        <v>0</v>
      </c>
      <c r="U61" s="183" t="e">
        <f t="shared" si="1"/>
        <v>#DIV/0!</v>
      </c>
      <c r="V61" s="183" t="e">
        <f t="shared" si="2"/>
        <v>#DIV/0!</v>
      </c>
      <c r="W61" s="184">
        <f t="shared" si="3"/>
        <v>0</v>
      </c>
    </row>
    <row r="62" spans="1:23" ht="15" customHeight="1">
      <c r="A62" s="179">
        <v>15</v>
      </c>
      <c r="B62" s="179">
        <v>2</v>
      </c>
      <c r="C62" s="160" t="s">
        <v>237</v>
      </c>
      <c r="D62" s="180">
        <v>1998</v>
      </c>
      <c r="E62" s="202">
        <v>6</v>
      </c>
      <c r="F62" s="181">
        <v>2260</v>
      </c>
      <c r="G62" s="181">
        <v>24</v>
      </c>
      <c r="H62" s="181">
        <v>612</v>
      </c>
      <c r="I62" s="181">
        <v>0</v>
      </c>
      <c r="J62" s="181">
        <v>25</v>
      </c>
      <c r="K62" s="181">
        <v>299</v>
      </c>
      <c r="L62" s="181">
        <v>82</v>
      </c>
      <c r="M62" s="181">
        <v>0</v>
      </c>
      <c r="N62" s="181">
        <v>0</v>
      </c>
      <c r="O62" s="181">
        <v>0</v>
      </c>
      <c r="P62" s="181">
        <v>1</v>
      </c>
      <c r="Q62" s="181">
        <f t="shared" si="27"/>
        <v>1043</v>
      </c>
      <c r="R62" s="181">
        <v>41</v>
      </c>
      <c r="S62" s="181">
        <f t="shared" si="5"/>
        <v>1084</v>
      </c>
      <c r="T62" s="181">
        <f t="shared" si="0"/>
        <v>1176</v>
      </c>
      <c r="U62" s="183">
        <f t="shared" si="1"/>
        <v>47.964601769911503</v>
      </c>
      <c r="V62" s="183">
        <f t="shared" si="2"/>
        <v>52.035398230088497</v>
      </c>
      <c r="W62" s="184">
        <f t="shared" si="3"/>
        <v>612</v>
      </c>
    </row>
    <row r="63" spans="1:23" ht="15" customHeight="1">
      <c r="A63" s="179">
        <v>15</v>
      </c>
      <c r="B63" s="179">
        <v>2</v>
      </c>
      <c r="C63" s="160" t="s">
        <v>237</v>
      </c>
      <c r="D63" s="180">
        <v>2004</v>
      </c>
      <c r="E63" s="202"/>
      <c r="F63" s="181"/>
      <c r="G63" s="188"/>
      <c r="H63" s="188"/>
      <c r="I63" s="188"/>
      <c r="J63" s="188"/>
      <c r="K63" s="188"/>
      <c r="L63" s="188"/>
      <c r="M63" s="181"/>
      <c r="N63" s="181"/>
      <c r="O63" s="181"/>
      <c r="P63" s="181"/>
      <c r="Q63" s="181">
        <f>SUM(G63+J63+M63+N63+O63+P63)</f>
        <v>0</v>
      </c>
      <c r="R63" s="181"/>
      <c r="S63" s="181">
        <f t="shared" si="5"/>
        <v>0</v>
      </c>
      <c r="T63" s="181">
        <f t="shared" si="0"/>
        <v>0</v>
      </c>
      <c r="U63" s="183" t="e">
        <f t="shared" si="1"/>
        <v>#DIV/0!</v>
      </c>
      <c r="V63" s="183" t="e">
        <f t="shared" si="2"/>
        <v>#DIV/0!</v>
      </c>
      <c r="W63" s="184">
        <f t="shared" si="3"/>
        <v>0</v>
      </c>
    </row>
    <row r="64" spans="1:23" ht="15" customHeight="1">
      <c r="A64" s="179">
        <v>15</v>
      </c>
      <c r="B64" s="179">
        <v>2</v>
      </c>
      <c r="C64" s="160" t="s">
        <v>237</v>
      </c>
      <c r="D64" s="180">
        <v>2010</v>
      </c>
      <c r="E64" s="202">
        <v>7</v>
      </c>
      <c r="F64" s="181">
        <v>2748</v>
      </c>
      <c r="G64" s="181">
        <v>243</v>
      </c>
      <c r="H64" s="181">
        <v>767</v>
      </c>
      <c r="I64" s="181">
        <v>38</v>
      </c>
      <c r="J64" s="181">
        <v>69</v>
      </c>
      <c r="K64" s="181">
        <v>240</v>
      </c>
      <c r="L64" s="181">
        <v>22</v>
      </c>
      <c r="M64" s="181">
        <v>0</v>
      </c>
      <c r="N64" s="181">
        <v>33</v>
      </c>
      <c r="O64" s="181">
        <v>6</v>
      </c>
      <c r="P64" s="181">
        <v>0</v>
      </c>
      <c r="Q64" s="181">
        <f t="shared" ref="Q64:Q66" si="28">SUM(P64+O64+N64+M64+L64+K64+J64+I64+H64+G64)</f>
        <v>1418</v>
      </c>
      <c r="R64" s="181">
        <v>58</v>
      </c>
      <c r="S64" s="181">
        <f t="shared" si="5"/>
        <v>1476</v>
      </c>
      <c r="T64" s="181">
        <f t="shared" si="0"/>
        <v>1272</v>
      </c>
      <c r="U64" s="183">
        <f t="shared" si="1"/>
        <v>53.711790393013104</v>
      </c>
      <c r="V64" s="183">
        <f t="shared" si="2"/>
        <v>46.288209606986896</v>
      </c>
      <c r="W64" s="184">
        <f t="shared" si="3"/>
        <v>767</v>
      </c>
    </row>
    <row r="65" spans="1:23" ht="15" customHeight="1">
      <c r="A65" s="179">
        <v>15</v>
      </c>
      <c r="B65" s="179">
        <v>2</v>
      </c>
      <c r="C65" s="161" t="s">
        <v>237</v>
      </c>
      <c r="D65" s="190">
        <v>2016</v>
      </c>
      <c r="E65" s="173">
        <f>E64*1.1</f>
        <v>7.7000000000000011</v>
      </c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>
        <f t="shared" si="28"/>
        <v>0</v>
      </c>
      <c r="R65" s="181"/>
      <c r="S65" s="181">
        <f t="shared" si="5"/>
        <v>0</v>
      </c>
      <c r="T65" s="181">
        <f t="shared" si="0"/>
        <v>0</v>
      </c>
      <c r="U65" s="183" t="e">
        <f t="shared" si="1"/>
        <v>#DIV/0!</v>
      </c>
      <c r="V65" s="183" t="e">
        <f t="shared" si="2"/>
        <v>#DIV/0!</v>
      </c>
      <c r="W65" s="184">
        <f t="shared" si="3"/>
        <v>0</v>
      </c>
    </row>
    <row r="66" spans="1:23" ht="15" customHeight="1">
      <c r="A66" s="179">
        <v>16</v>
      </c>
      <c r="B66" s="179">
        <v>2</v>
      </c>
      <c r="C66" s="160" t="s">
        <v>238</v>
      </c>
      <c r="D66" s="180">
        <v>1998</v>
      </c>
      <c r="E66" s="202">
        <v>6</v>
      </c>
      <c r="F66" s="181">
        <v>2952</v>
      </c>
      <c r="G66" s="181">
        <v>96</v>
      </c>
      <c r="H66" s="181">
        <v>568</v>
      </c>
      <c r="I66" s="181">
        <v>11</v>
      </c>
      <c r="J66" s="181">
        <v>19</v>
      </c>
      <c r="K66" s="181">
        <v>567</v>
      </c>
      <c r="L66" s="181">
        <v>11</v>
      </c>
      <c r="M66" s="181">
        <v>4</v>
      </c>
      <c r="N66" s="181">
        <v>0</v>
      </c>
      <c r="O66" s="181">
        <v>0</v>
      </c>
      <c r="P66" s="181">
        <v>0</v>
      </c>
      <c r="Q66" s="181">
        <f t="shared" si="28"/>
        <v>1276</v>
      </c>
      <c r="R66" s="181">
        <v>58</v>
      </c>
      <c r="S66" s="181">
        <f t="shared" si="5"/>
        <v>1334</v>
      </c>
      <c r="T66" s="181">
        <f t="shared" ref="T66:T133" si="29">F66-S66</f>
        <v>1618</v>
      </c>
      <c r="U66" s="183">
        <f t="shared" ref="U66:U133" si="30">(S66*100)/F66</f>
        <v>45.189701897018971</v>
      </c>
      <c r="V66" s="183">
        <f t="shared" ref="V66:V133" si="31">(T66*100)/F66</f>
        <v>54.810298102981029</v>
      </c>
      <c r="W66" s="184">
        <f t="shared" si="3"/>
        <v>568</v>
      </c>
    </row>
    <row r="67" spans="1:23" ht="15" customHeight="1">
      <c r="A67" s="179">
        <v>16</v>
      </c>
      <c r="B67" s="179">
        <v>2</v>
      </c>
      <c r="C67" s="160" t="s">
        <v>238</v>
      </c>
      <c r="D67" s="180">
        <v>2004</v>
      </c>
      <c r="E67" s="202"/>
      <c r="F67" s="181"/>
      <c r="G67" s="188"/>
      <c r="H67" s="188"/>
      <c r="I67" s="188"/>
      <c r="J67" s="188"/>
      <c r="K67" s="188"/>
      <c r="L67" s="188"/>
      <c r="M67" s="181"/>
      <c r="N67" s="181"/>
      <c r="O67" s="181"/>
      <c r="P67" s="181"/>
      <c r="Q67" s="181">
        <f>SUM(G67+J67+M67+N67+O67+P67)</f>
        <v>0</v>
      </c>
      <c r="R67" s="181"/>
      <c r="S67" s="181">
        <f t="shared" si="5"/>
        <v>0</v>
      </c>
      <c r="T67" s="181">
        <f t="shared" si="29"/>
        <v>0</v>
      </c>
      <c r="U67" s="183" t="e">
        <f t="shared" si="30"/>
        <v>#DIV/0!</v>
      </c>
      <c r="V67" s="183" t="e">
        <f t="shared" si="31"/>
        <v>#DIV/0!</v>
      </c>
      <c r="W67" s="184">
        <f t="shared" ref="W67:W130" si="32">MAX(G67,H67,I67,J67,K67,L67,M67,N67,O67,P67)</f>
        <v>0</v>
      </c>
    </row>
    <row r="68" spans="1:23" ht="15" customHeight="1">
      <c r="A68" s="179">
        <v>16</v>
      </c>
      <c r="B68" s="179">
        <v>2</v>
      </c>
      <c r="C68" s="160" t="s">
        <v>238</v>
      </c>
      <c r="D68" s="180">
        <v>2010</v>
      </c>
      <c r="E68" s="202">
        <v>8</v>
      </c>
      <c r="F68" s="181">
        <v>4449</v>
      </c>
      <c r="G68" s="181">
        <v>284</v>
      </c>
      <c r="H68" s="181">
        <v>178</v>
      </c>
      <c r="I68" s="181">
        <v>36</v>
      </c>
      <c r="J68" s="181">
        <v>26</v>
      </c>
      <c r="K68" s="181">
        <v>594</v>
      </c>
      <c r="L68" s="181">
        <v>34</v>
      </c>
      <c r="M68" s="181">
        <v>0</v>
      </c>
      <c r="N68" s="181">
        <v>438</v>
      </c>
      <c r="O68" s="181">
        <v>22</v>
      </c>
      <c r="P68" s="181">
        <v>0</v>
      </c>
      <c r="Q68" s="181">
        <f t="shared" ref="Q68:Q70" si="33">SUM(P68+O68+N68+M68+L68+K68+J68+I68+H68+G68)</f>
        <v>1612</v>
      </c>
      <c r="R68" s="181">
        <v>50</v>
      </c>
      <c r="S68" s="181">
        <f t="shared" ref="S68:S134" si="34">Q68+R68</f>
        <v>1662</v>
      </c>
      <c r="T68" s="181">
        <f t="shared" si="29"/>
        <v>2787</v>
      </c>
      <c r="U68" s="183">
        <f t="shared" si="30"/>
        <v>37.356709372892787</v>
      </c>
      <c r="V68" s="183">
        <f t="shared" si="31"/>
        <v>62.643290627107213</v>
      </c>
      <c r="W68" s="184">
        <f t="shared" si="32"/>
        <v>594</v>
      </c>
    </row>
    <row r="69" spans="1:23" ht="15" customHeight="1">
      <c r="A69" s="179">
        <v>16</v>
      </c>
      <c r="B69" s="179">
        <v>2</v>
      </c>
      <c r="C69" s="161" t="s">
        <v>238</v>
      </c>
      <c r="D69" s="190">
        <v>2016</v>
      </c>
      <c r="E69" s="173">
        <f>E68*1.1</f>
        <v>8.8000000000000007</v>
      </c>
      <c r="F69" s="181"/>
      <c r="G69" s="181"/>
      <c r="H69" s="181"/>
      <c r="I69" s="181"/>
      <c r="J69" s="181"/>
      <c r="K69" s="181"/>
      <c r="L69" s="181"/>
      <c r="M69" s="181"/>
      <c r="N69" s="181"/>
      <c r="O69" s="181"/>
      <c r="P69" s="181"/>
      <c r="Q69" s="181">
        <f t="shared" si="33"/>
        <v>0</v>
      </c>
      <c r="R69" s="181"/>
      <c r="S69" s="181">
        <f t="shared" si="34"/>
        <v>0</v>
      </c>
      <c r="T69" s="181">
        <f t="shared" si="29"/>
        <v>0</v>
      </c>
      <c r="U69" s="183" t="e">
        <f t="shared" si="30"/>
        <v>#DIV/0!</v>
      </c>
      <c r="V69" s="183" t="e">
        <f t="shared" si="31"/>
        <v>#DIV/0!</v>
      </c>
      <c r="W69" s="184">
        <f t="shared" si="32"/>
        <v>0</v>
      </c>
    </row>
    <row r="70" spans="1:23" ht="15" customHeight="1">
      <c r="A70" s="179">
        <v>17</v>
      </c>
      <c r="B70" s="179">
        <v>2</v>
      </c>
      <c r="C70" s="160" t="s">
        <v>239</v>
      </c>
      <c r="D70" s="180">
        <v>1998</v>
      </c>
      <c r="E70" s="202">
        <v>10</v>
      </c>
      <c r="F70" s="181">
        <v>4988</v>
      </c>
      <c r="G70" s="181">
        <v>182</v>
      </c>
      <c r="H70" s="181">
        <v>1006</v>
      </c>
      <c r="I70" s="181">
        <v>14</v>
      </c>
      <c r="J70" s="181">
        <v>12</v>
      </c>
      <c r="K70" s="181">
        <v>1250</v>
      </c>
      <c r="L70" s="181">
        <v>22</v>
      </c>
      <c r="M70" s="181">
        <v>4</v>
      </c>
      <c r="N70" s="181">
        <v>0</v>
      </c>
      <c r="O70" s="181">
        <v>0</v>
      </c>
      <c r="P70" s="181">
        <v>0</v>
      </c>
      <c r="Q70" s="181">
        <f t="shared" si="33"/>
        <v>2490</v>
      </c>
      <c r="R70" s="181">
        <v>31</v>
      </c>
      <c r="S70" s="181">
        <f t="shared" si="34"/>
        <v>2521</v>
      </c>
      <c r="T70" s="181">
        <f t="shared" si="29"/>
        <v>2467</v>
      </c>
      <c r="U70" s="183">
        <f t="shared" si="30"/>
        <v>50.541299117882922</v>
      </c>
      <c r="V70" s="183">
        <f t="shared" si="31"/>
        <v>49.458700882117078</v>
      </c>
      <c r="W70" s="184">
        <f t="shared" si="32"/>
        <v>1250</v>
      </c>
    </row>
    <row r="71" spans="1:23" ht="15" customHeight="1">
      <c r="A71" s="179">
        <v>17</v>
      </c>
      <c r="B71" s="179">
        <v>2</v>
      </c>
      <c r="C71" s="160" t="s">
        <v>239</v>
      </c>
      <c r="D71" s="180">
        <v>2004</v>
      </c>
      <c r="E71" s="202"/>
      <c r="F71" s="181"/>
      <c r="G71" s="188"/>
      <c r="H71" s="188"/>
      <c r="I71" s="188"/>
      <c r="J71" s="188"/>
      <c r="K71" s="188"/>
      <c r="L71" s="188"/>
      <c r="M71" s="181"/>
      <c r="N71" s="181"/>
      <c r="O71" s="181"/>
      <c r="P71" s="181"/>
      <c r="Q71" s="181">
        <f>SUM(G71+J71+M71+N71+O71+P71)</f>
        <v>0</v>
      </c>
      <c r="R71" s="181"/>
      <c r="S71" s="181">
        <f t="shared" si="34"/>
        <v>0</v>
      </c>
      <c r="T71" s="181">
        <f t="shared" si="29"/>
        <v>0</v>
      </c>
      <c r="U71" s="183" t="e">
        <f t="shared" si="30"/>
        <v>#DIV/0!</v>
      </c>
      <c r="V71" s="183" t="e">
        <f t="shared" si="31"/>
        <v>#DIV/0!</v>
      </c>
      <c r="W71" s="184">
        <f t="shared" si="32"/>
        <v>0</v>
      </c>
    </row>
    <row r="72" spans="1:23" ht="15" customHeight="1">
      <c r="A72" s="179">
        <v>17</v>
      </c>
      <c r="B72" s="179">
        <v>2</v>
      </c>
      <c r="C72" s="160" t="s">
        <v>239</v>
      </c>
      <c r="D72" s="180">
        <v>2010</v>
      </c>
      <c r="E72" s="202">
        <v>14</v>
      </c>
      <c r="F72" s="181">
        <v>7691</v>
      </c>
      <c r="G72" s="181">
        <v>581</v>
      </c>
      <c r="H72" s="181">
        <v>1722</v>
      </c>
      <c r="I72" s="181">
        <v>170</v>
      </c>
      <c r="J72" s="181">
        <v>84</v>
      </c>
      <c r="K72" s="181">
        <v>1963</v>
      </c>
      <c r="L72" s="181">
        <v>35</v>
      </c>
      <c r="M72" s="181">
        <v>0</v>
      </c>
      <c r="N72" s="181">
        <v>161</v>
      </c>
      <c r="O72" s="181">
        <v>202</v>
      </c>
      <c r="P72" s="181">
        <v>1</v>
      </c>
      <c r="Q72" s="181">
        <f t="shared" ref="Q72:Q74" si="35">SUM(P72+O72+N72+M72+L72+K72+J72+I72+H72+G72)</f>
        <v>4919</v>
      </c>
      <c r="R72" s="181">
        <v>90</v>
      </c>
      <c r="S72" s="181">
        <f t="shared" si="34"/>
        <v>5009</v>
      </c>
      <c r="T72" s="181">
        <f t="shared" si="29"/>
        <v>2682</v>
      </c>
      <c r="U72" s="183">
        <f t="shared" si="30"/>
        <v>65.128071772201281</v>
      </c>
      <c r="V72" s="183">
        <f t="shared" si="31"/>
        <v>34.871928227798726</v>
      </c>
      <c r="W72" s="184">
        <f t="shared" si="32"/>
        <v>1963</v>
      </c>
    </row>
    <row r="73" spans="1:23" ht="15" customHeight="1">
      <c r="A73" s="179">
        <v>17</v>
      </c>
      <c r="B73" s="179">
        <v>2</v>
      </c>
      <c r="C73" s="161" t="s">
        <v>239</v>
      </c>
      <c r="D73" s="190">
        <v>2016</v>
      </c>
      <c r="E73" s="173">
        <f>E72*1.1</f>
        <v>15.400000000000002</v>
      </c>
      <c r="F73" s="181"/>
      <c r="G73" s="181"/>
      <c r="H73" s="181"/>
      <c r="I73" s="181"/>
      <c r="J73" s="181"/>
      <c r="K73" s="181"/>
      <c r="L73" s="181"/>
      <c r="M73" s="181"/>
      <c r="N73" s="181"/>
      <c r="O73" s="181"/>
      <c r="P73" s="181"/>
      <c r="Q73" s="181">
        <f t="shared" si="35"/>
        <v>0</v>
      </c>
      <c r="R73" s="181"/>
      <c r="S73" s="181">
        <f t="shared" si="34"/>
        <v>0</v>
      </c>
      <c r="T73" s="181">
        <f t="shared" si="29"/>
        <v>0</v>
      </c>
      <c r="U73" s="183" t="e">
        <f t="shared" si="30"/>
        <v>#DIV/0!</v>
      </c>
      <c r="V73" s="183" t="e">
        <f t="shared" si="31"/>
        <v>#DIV/0!</v>
      </c>
      <c r="W73" s="184">
        <f t="shared" si="32"/>
        <v>0</v>
      </c>
    </row>
    <row r="74" spans="1:23" ht="15" customHeight="1">
      <c r="A74" s="179">
        <v>18</v>
      </c>
      <c r="B74" s="179">
        <v>2</v>
      </c>
      <c r="C74" s="160" t="s">
        <v>240</v>
      </c>
      <c r="D74" s="180">
        <v>1998</v>
      </c>
      <c r="E74" s="202">
        <v>4</v>
      </c>
      <c r="F74" s="181">
        <v>1544</v>
      </c>
      <c r="G74" s="181">
        <v>61</v>
      </c>
      <c r="H74" s="181">
        <v>266</v>
      </c>
      <c r="I74" s="181">
        <v>22</v>
      </c>
      <c r="J74" s="181">
        <v>20</v>
      </c>
      <c r="K74" s="181">
        <v>350</v>
      </c>
      <c r="L74" s="181">
        <v>10</v>
      </c>
      <c r="M74" s="181">
        <v>1</v>
      </c>
      <c r="N74" s="181">
        <v>0</v>
      </c>
      <c r="O74" s="181">
        <v>0</v>
      </c>
      <c r="P74" s="181">
        <v>0</v>
      </c>
      <c r="Q74" s="181">
        <f t="shared" si="35"/>
        <v>730</v>
      </c>
      <c r="R74" s="181">
        <v>40</v>
      </c>
      <c r="S74" s="181">
        <f t="shared" si="34"/>
        <v>770</v>
      </c>
      <c r="T74" s="181">
        <f t="shared" si="29"/>
        <v>774</v>
      </c>
      <c r="U74" s="183">
        <f t="shared" si="30"/>
        <v>49.870466321243526</v>
      </c>
      <c r="V74" s="183">
        <f t="shared" si="31"/>
        <v>50.129533678756474</v>
      </c>
      <c r="W74" s="184">
        <f t="shared" si="32"/>
        <v>350</v>
      </c>
    </row>
    <row r="75" spans="1:23" ht="15" customHeight="1">
      <c r="A75" s="179">
        <v>18</v>
      </c>
      <c r="B75" s="179">
        <v>2</v>
      </c>
      <c r="C75" s="160" t="s">
        <v>240</v>
      </c>
      <c r="D75" s="180">
        <v>2004</v>
      </c>
      <c r="E75" s="202"/>
      <c r="F75" s="181"/>
      <c r="G75" s="188"/>
      <c r="H75" s="188"/>
      <c r="I75" s="188"/>
      <c r="J75" s="188"/>
      <c r="K75" s="188"/>
      <c r="L75" s="188"/>
      <c r="M75" s="181"/>
      <c r="N75" s="181"/>
      <c r="O75" s="181"/>
      <c r="P75" s="181"/>
      <c r="Q75" s="181">
        <f>SUM(G75+J75+M75+N75+O75+P75)</f>
        <v>0</v>
      </c>
      <c r="R75" s="181"/>
      <c r="S75" s="181">
        <f t="shared" si="34"/>
        <v>0</v>
      </c>
      <c r="T75" s="181">
        <f t="shared" si="29"/>
        <v>0</v>
      </c>
      <c r="U75" s="183" t="e">
        <f t="shared" si="30"/>
        <v>#DIV/0!</v>
      </c>
      <c r="V75" s="183" t="e">
        <f t="shared" si="31"/>
        <v>#DIV/0!</v>
      </c>
      <c r="W75" s="184">
        <f t="shared" si="32"/>
        <v>0</v>
      </c>
    </row>
    <row r="76" spans="1:23" ht="15" customHeight="1">
      <c r="A76" s="179">
        <v>18</v>
      </c>
      <c r="B76" s="179">
        <v>2</v>
      </c>
      <c r="C76" s="160" t="s">
        <v>240</v>
      </c>
      <c r="D76" s="180">
        <v>2010</v>
      </c>
      <c r="E76" s="202">
        <v>5</v>
      </c>
      <c r="F76" s="181">
        <v>1955</v>
      </c>
      <c r="G76" s="181">
        <v>197</v>
      </c>
      <c r="H76" s="181">
        <v>250</v>
      </c>
      <c r="I76" s="181">
        <v>54</v>
      </c>
      <c r="J76" s="181">
        <v>30</v>
      </c>
      <c r="K76" s="181">
        <v>308</v>
      </c>
      <c r="L76" s="181">
        <v>18</v>
      </c>
      <c r="M76" s="181">
        <v>0</v>
      </c>
      <c r="N76" s="181">
        <v>121</v>
      </c>
      <c r="O76" s="181">
        <v>9</v>
      </c>
      <c r="P76" s="181">
        <v>0</v>
      </c>
      <c r="Q76" s="181">
        <f t="shared" ref="Q76:Q78" si="36">SUM(P76+O76+N76+M76+L76+K76+J76+I76+H76+G76)</f>
        <v>987</v>
      </c>
      <c r="R76" s="181">
        <v>34</v>
      </c>
      <c r="S76" s="181">
        <f t="shared" si="34"/>
        <v>1021</v>
      </c>
      <c r="T76" s="181">
        <f t="shared" si="29"/>
        <v>934</v>
      </c>
      <c r="U76" s="183">
        <f t="shared" si="30"/>
        <v>52.225063938618923</v>
      </c>
      <c r="V76" s="183">
        <f t="shared" si="31"/>
        <v>47.774936061381077</v>
      </c>
      <c r="W76" s="184">
        <f t="shared" si="32"/>
        <v>308</v>
      </c>
    </row>
    <row r="77" spans="1:23" ht="15" customHeight="1">
      <c r="A77" s="179">
        <v>18</v>
      </c>
      <c r="B77" s="179">
        <v>2</v>
      </c>
      <c r="C77" s="161" t="s">
        <v>240</v>
      </c>
      <c r="D77" s="190">
        <v>2016</v>
      </c>
      <c r="E77" s="173">
        <f>E76*1.1</f>
        <v>5.5</v>
      </c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>
        <f t="shared" si="36"/>
        <v>0</v>
      </c>
      <c r="R77" s="181"/>
      <c r="S77" s="181">
        <f t="shared" si="34"/>
        <v>0</v>
      </c>
      <c r="T77" s="181">
        <f t="shared" si="29"/>
        <v>0</v>
      </c>
      <c r="U77" s="183" t="e">
        <f t="shared" si="30"/>
        <v>#DIV/0!</v>
      </c>
      <c r="V77" s="183" t="e">
        <f t="shared" si="31"/>
        <v>#DIV/0!</v>
      </c>
      <c r="W77" s="184">
        <f t="shared" si="32"/>
        <v>0</v>
      </c>
    </row>
    <row r="78" spans="1:23" ht="15" customHeight="1">
      <c r="A78" s="179">
        <v>19</v>
      </c>
      <c r="B78" s="179">
        <v>2</v>
      </c>
      <c r="C78" s="160" t="s">
        <v>241</v>
      </c>
      <c r="D78" s="180">
        <v>1998</v>
      </c>
      <c r="E78" s="202">
        <v>2</v>
      </c>
      <c r="F78" s="181">
        <v>784</v>
      </c>
      <c r="G78" s="181">
        <v>22</v>
      </c>
      <c r="H78" s="181">
        <v>143</v>
      </c>
      <c r="I78" s="181">
        <v>7</v>
      </c>
      <c r="J78" s="181">
        <v>11</v>
      </c>
      <c r="K78" s="181">
        <v>215</v>
      </c>
      <c r="L78" s="181">
        <v>6</v>
      </c>
      <c r="M78" s="181">
        <v>6</v>
      </c>
      <c r="N78" s="181">
        <v>0</v>
      </c>
      <c r="O78" s="181">
        <v>0</v>
      </c>
      <c r="P78" s="181">
        <v>0</v>
      </c>
      <c r="Q78" s="181">
        <f t="shared" si="36"/>
        <v>410</v>
      </c>
      <c r="R78" s="181">
        <v>21</v>
      </c>
      <c r="S78" s="181">
        <f t="shared" si="34"/>
        <v>431</v>
      </c>
      <c r="T78" s="181">
        <f t="shared" si="29"/>
        <v>353</v>
      </c>
      <c r="U78" s="183">
        <f t="shared" si="30"/>
        <v>54.974489795918366</v>
      </c>
      <c r="V78" s="183">
        <f t="shared" si="31"/>
        <v>45.025510204081634</v>
      </c>
      <c r="W78" s="184">
        <f t="shared" si="32"/>
        <v>215</v>
      </c>
    </row>
    <row r="79" spans="1:23" ht="15" customHeight="1">
      <c r="A79" s="179">
        <v>19</v>
      </c>
      <c r="B79" s="179">
        <v>2</v>
      </c>
      <c r="C79" s="160" t="s">
        <v>241</v>
      </c>
      <c r="D79" s="180">
        <v>2004</v>
      </c>
      <c r="E79" s="202"/>
      <c r="F79" s="181"/>
      <c r="G79" s="188"/>
      <c r="H79" s="188"/>
      <c r="I79" s="188"/>
      <c r="J79" s="188"/>
      <c r="K79" s="188"/>
      <c r="L79" s="188"/>
      <c r="M79" s="181"/>
      <c r="N79" s="181"/>
      <c r="O79" s="181"/>
      <c r="P79" s="181"/>
      <c r="Q79" s="181">
        <f>SUM(G79+J79+M79+N79+O79+P79)</f>
        <v>0</v>
      </c>
      <c r="R79" s="181"/>
      <c r="S79" s="181">
        <f t="shared" si="34"/>
        <v>0</v>
      </c>
      <c r="T79" s="181">
        <f t="shared" si="29"/>
        <v>0</v>
      </c>
      <c r="U79" s="183" t="e">
        <f t="shared" si="30"/>
        <v>#DIV/0!</v>
      </c>
      <c r="V79" s="183" t="e">
        <f t="shared" si="31"/>
        <v>#DIV/0!</v>
      </c>
      <c r="W79" s="184">
        <f t="shared" si="32"/>
        <v>0</v>
      </c>
    </row>
    <row r="80" spans="1:23" ht="15" customHeight="1">
      <c r="A80" s="179">
        <v>19</v>
      </c>
      <c r="B80" s="179">
        <v>2</v>
      </c>
      <c r="C80" s="160" t="s">
        <v>241</v>
      </c>
      <c r="D80" s="180">
        <v>2010</v>
      </c>
      <c r="E80" s="202">
        <v>2</v>
      </c>
      <c r="F80" s="181">
        <v>1096</v>
      </c>
      <c r="G80" s="181">
        <v>55</v>
      </c>
      <c r="H80" s="181">
        <v>68</v>
      </c>
      <c r="I80" s="181">
        <v>10</v>
      </c>
      <c r="J80" s="181">
        <v>18</v>
      </c>
      <c r="K80" s="181">
        <v>478</v>
      </c>
      <c r="L80" s="181">
        <v>8</v>
      </c>
      <c r="M80" s="181">
        <v>0</v>
      </c>
      <c r="N80" s="181">
        <v>2</v>
      </c>
      <c r="O80" s="181">
        <v>1</v>
      </c>
      <c r="P80" s="181">
        <v>0</v>
      </c>
      <c r="Q80" s="181">
        <f t="shared" ref="Q80:Q82" si="37">SUM(P80+O80+N80+M80+L80+K80+J80+I80+H80+G80)</f>
        <v>640</v>
      </c>
      <c r="R80" s="181">
        <v>16</v>
      </c>
      <c r="S80" s="181">
        <f t="shared" si="34"/>
        <v>656</v>
      </c>
      <c r="T80" s="181">
        <f t="shared" si="29"/>
        <v>440</v>
      </c>
      <c r="U80" s="183">
        <f t="shared" si="30"/>
        <v>59.854014598540147</v>
      </c>
      <c r="V80" s="183">
        <f t="shared" si="31"/>
        <v>40.145985401459853</v>
      </c>
      <c r="W80" s="184">
        <f t="shared" si="32"/>
        <v>478</v>
      </c>
    </row>
    <row r="81" spans="1:23" ht="15" customHeight="1">
      <c r="A81" s="179">
        <v>19</v>
      </c>
      <c r="B81" s="179">
        <v>2</v>
      </c>
      <c r="C81" s="161" t="s">
        <v>241</v>
      </c>
      <c r="D81" s="190">
        <v>2016</v>
      </c>
      <c r="E81" s="173">
        <f>E80*1.1</f>
        <v>2.2000000000000002</v>
      </c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>
        <f t="shared" si="37"/>
        <v>0</v>
      </c>
      <c r="R81" s="181"/>
      <c r="S81" s="181">
        <f t="shared" si="34"/>
        <v>0</v>
      </c>
      <c r="T81" s="181">
        <f t="shared" si="29"/>
        <v>0</v>
      </c>
      <c r="U81" s="183" t="e">
        <f t="shared" si="30"/>
        <v>#DIV/0!</v>
      </c>
      <c r="V81" s="183" t="e">
        <f t="shared" si="31"/>
        <v>#DIV/0!</v>
      </c>
      <c r="W81" s="184">
        <f t="shared" si="32"/>
        <v>0</v>
      </c>
    </row>
    <row r="82" spans="1:23" ht="15" customHeight="1">
      <c r="A82" s="179">
        <v>20</v>
      </c>
      <c r="B82" s="179">
        <v>2</v>
      </c>
      <c r="C82" s="160" t="s">
        <v>242</v>
      </c>
      <c r="D82" s="180">
        <v>1998</v>
      </c>
      <c r="E82" s="202">
        <v>4</v>
      </c>
      <c r="F82" s="181">
        <v>2072</v>
      </c>
      <c r="G82" s="181">
        <v>87</v>
      </c>
      <c r="H82" s="181">
        <v>376</v>
      </c>
      <c r="I82" s="181">
        <v>1</v>
      </c>
      <c r="J82" s="181">
        <v>8</v>
      </c>
      <c r="K82" s="181">
        <v>365</v>
      </c>
      <c r="L82" s="181">
        <v>9</v>
      </c>
      <c r="M82" s="181">
        <v>3</v>
      </c>
      <c r="N82" s="181">
        <v>0</v>
      </c>
      <c r="O82" s="181">
        <v>0</v>
      </c>
      <c r="P82" s="181">
        <v>0</v>
      </c>
      <c r="Q82" s="181">
        <f t="shared" si="37"/>
        <v>849</v>
      </c>
      <c r="R82" s="181">
        <v>14</v>
      </c>
      <c r="S82" s="181">
        <f t="shared" si="34"/>
        <v>863</v>
      </c>
      <c r="T82" s="181">
        <f t="shared" si="29"/>
        <v>1209</v>
      </c>
      <c r="U82" s="183">
        <f t="shared" si="30"/>
        <v>41.650579150579148</v>
      </c>
      <c r="V82" s="183">
        <f t="shared" si="31"/>
        <v>58.349420849420852</v>
      </c>
      <c r="W82" s="184">
        <f t="shared" si="32"/>
        <v>376</v>
      </c>
    </row>
    <row r="83" spans="1:23" ht="15" customHeight="1">
      <c r="A83" s="179">
        <v>20</v>
      </c>
      <c r="B83" s="179">
        <v>2</v>
      </c>
      <c r="C83" s="160" t="s">
        <v>242</v>
      </c>
      <c r="D83" s="180">
        <v>2004</v>
      </c>
      <c r="E83" s="202"/>
      <c r="F83" s="181"/>
      <c r="G83" s="188"/>
      <c r="H83" s="188"/>
      <c r="I83" s="188"/>
      <c r="J83" s="188"/>
      <c r="K83" s="188"/>
      <c r="L83" s="188"/>
      <c r="M83" s="181"/>
      <c r="N83" s="181"/>
      <c r="O83" s="181"/>
      <c r="P83" s="181"/>
      <c r="Q83" s="181">
        <f>SUM(G83+J83+M83+N83+O83+P83)</f>
        <v>0</v>
      </c>
      <c r="R83" s="181"/>
      <c r="S83" s="181">
        <f t="shared" si="34"/>
        <v>0</v>
      </c>
      <c r="T83" s="181">
        <f t="shared" si="29"/>
        <v>0</v>
      </c>
      <c r="U83" s="183" t="e">
        <f t="shared" si="30"/>
        <v>#DIV/0!</v>
      </c>
      <c r="V83" s="183" t="e">
        <f t="shared" si="31"/>
        <v>#DIV/0!</v>
      </c>
      <c r="W83" s="184">
        <f t="shared" si="32"/>
        <v>0</v>
      </c>
    </row>
    <row r="84" spans="1:23" ht="15" customHeight="1">
      <c r="A84" s="179">
        <v>20</v>
      </c>
      <c r="B84" s="179">
        <v>2</v>
      </c>
      <c r="C84" s="160" t="s">
        <v>242</v>
      </c>
      <c r="D84" s="180">
        <v>2010</v>
      </c>
      <c r="E84" s="202">
        <v>7</v>
      </c>
      <c r="F84" s="181">
        <v>3507</v>
      </c>
      <c r="G84" s="181">
        <v>396</v>
      </c>
      <c r="H84" s="181">
        <v>252</v>
      </c>
      <c r="I84" s="181">
        <v>100</v>
      </c>
      <c r="J84" s="181">
        <v>36</v>
      </c>
      <c r="K84" s="181">
        <v>528</v>
      </c>
      <c r="L84" s="181">
        <v>16</v>
      </c>
      <c r="M84" s="181">
        <v>0</v>
      </c>
      <c r="N84" s="181">
        <v>51</v>
      </c>
      <c r="O84" s="181">
        <v>20</v>
      </c>
      <c r="P84" s="181">
        <v>2</v>
      </c>
      <c r="Q84" s="181">
        <f t="shared" ref="Q84:Q86" si="38">SUM(P84+O84+N84+M84+L84+K84+J84+I84+H84+G84)</f>
        <v>1401</v>
      </c>
      <c r="R84" s="181">
        <v>54</v>
      </c>
      <c r="S84" s="181">
        <f t="shared" si="34"/>
        <v>1455</v>
      </c>
      <c r="T84" s="181">
        <f t="shared" si="29"/>
        <v>2052</v>
      </c>
      <c r="U84" s="183">
        <f t="shared" si="30"/>
        <v>41.488451668092388</v>
      </c>
      <c r="V84" s="183">
        <f t="shared" si="31"/>
        <v>58.511548331907612</v>
      </c>
      <c r="W84" s="184">
        <f t="shared" si="32"/>
        <v>528</v>
      </c>
    </row>
    <row r="85" spans="1:23" ht="15" customHeight="1">
      <c r="A85" s="179">
        <v>20</v>
      </c>
      <c r="B85" s="179">
        <v>2</v>
      </c>
      <c r="C85" s="161" t="s">
        <v>242</v>
      </c>
      <c r="D85" s="190">
        <v>2016</v>
      </c>
      <c r="E85" s="173">
        <f>E84*1.1</f>
        <v>7.7000000000000011</v>
      </c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>
        <f t="shared" si="38"/>
        <v>0</v>
      </c>
      <c r="R85" s="181"/>
      <c r="S85" s="181">
        <f t="shared" si="34"/>
        <v>0</v>
      </c>
      <c r="T85" s="181">
        <f t="shared" si="29"/>
        <v>0</v>
      </c>
      <c r="U85" s="183" t="e">
        <f t="shared" si="30"/>
        <v>#DIV/0!</v>
      </c>
      <c r="V85" s="183" t="e">
        <f t="shared" si="31"/>
        <v>#DIV/0!</v>
      </c>
      <c r="W85" s="184">
        <f t="shared" si="32"/>
        <v>0</v>
      </c>
    </row>
    <row r="86" spans="1:23" ht="15" customHeight="1">
      <c r="A86" s="179">
        <v>21</v>
      </c>
      <c r="B86" s="179">
        <v>2</v>
      </c>
      <c r="C86" s="160" t="s">
        <v>243</v>
      </c>
      <c r="D86" s="180">
        <v>1998</v>
      </c>
      <c r="E86" s="202">
        <v>2</v>
      </c>
      <c r="F86" s="181">
        <v>774</v>
      </c>
      <c r="G86" s="181">
        <v>3</v>
      </c>
      <c r="H86" s="181">
        <v>37</v>
      </c>
      <c r="I86" s="181">
        <v>3</v>
      </c>
      <c r="J86" s="181">
        <v>4</v>
      </c>
      <c r="K86" s="181">
        <v>254</v>
      </c>
      <c r="L86" s="181">
        <v>0</v>
      </c>
      <c r="M86" s="181">
        <v>2</v>
      </c>
      <c r="N86" s="181">
        <v>0</v>
      </c>
      <c r="O86" s="181">
        <v>0</v>
      </c>
      <c r="P86" s="181">
        <v>0</v>
      </c>
      <c r="Q86" s="181">
        <f t="shared" si="38"/>
        <v>303</v>
      </c>
      <c r="R86" s="181">
        <v>16</v>
      </c>
      <c r="S86" s="181">
        <f t="shared" si="34"/>
        <v>319</v>
      </c>
      <c r="T86" s="181">
        <f t="shared" si="29"/>
        <v>455</v>
      </c>
      <c r="U86" s="183">
        <f t="shared" si="30"/>
        <v>41.214470284237727</v>
      </c>
      <c r="V86" s="183">
        <f t="shared" si="31"/>
        <v>58.785529715762273</v>
      </c>
      <c r="W86" s="184">
        <f t="shared" si="32"/>
        <v>254</v>
      </c>
    </row>
    <row r="87" spans="1:23" ht="15" customHeight="1">
      <c r="A87" s="179">
        <v>21</v>
      </c>
      <c r="B87" s="179">
        <v>2</v>
      </c>
      <c r="C87" s="160" t="s">
        <v>243</v>
      </c>
      <c r="D87" s="180">
        <v>2004</v>
      </c>
      <c r="E87" s="202"/>
      <c r="F87" s="181"/>
      <c r="G87" s="188"/>
      <c r="H87" s="188"/>
      <c r="I87" s="188"/>
      <c r="J87" s="188"/>
      <c r="K87" s="188"/>
      <c r="L87" s="188"/>
      <c r="M87" s="181"/>
      <c r="N87" s="181"/>
      <c r="O87" s="181"/>
      <c r="P87" s="181"/>
      <c r="Q87" s="181">
        <f>SUM(G87+J87+M87+N87+O87+P87)</f>
        <v>0</v>
      </c>
      <c r="R87" s="181"/>
      <c r="S87" s="181">
        <f t="shared" si="34"/>
        <v>0</v>
      </c>
      <c r="T87" s="181">
        <f t="shared" si="29"/>
        <v>0</v>
      </c>
      <c r="U87" s="183" t="e">
        <f t="shared" si="30"/>
        <v>#DIV/0!</v>
      </c>
      <c r="V87" s="183" t="e">
        <f t="shared" si="31"/>
        <v>#DIV/0!</v>
      </c>
      <c r="W87" s="184">
        <f t="shared" si="32"/>
        <v>0</v>
      </c>
    </row>
    <row r="88" spans="1:23" ht="15" customHeight="1">
      <c r="A88" s="179">
        <v>21</v>
      </c>
      <c r="B88" s="179">
        <v>2</v>
      </c>
      <c r="C88" s="160" t="s">
        <v>243</v>
      </c>
      <c r="D88" s="180">
        <v>2010</v>
      </c>
      <c r="E88" s="202">
        <v>2</v>
      </c>
      <c r="F88" s="181">
        <v>958</v>
      </c>
      <c r="G88" s="181">
        <v>27</v>
      </c>
      <c r="H88" s="181">
        <v>51</v>
      </c>
      <c r="I88" s="181">
        <v>8</v>
      </c>
      <c r="J88" s="181">
        <v>7</v>
      </c>
      <c r="K88" s="181">
        <v>146</v>
      </c>
      <c r="L88" s="181">
        <v>7</v>
      </c>
      <c r="M88" s="181">
        <v>0</v>
      </c>
      <c r="N88" s="181">
        <v>2</v>
      </c>
      <c r="O88" s="181">
        <v>2</v>
      </c>
      <c r="P88" s="181">
        <v>0</v>
      </c>
      <c r="Q88" s="181">
        <f t="shared" ref="Q88:Q90" si="39">SUM(P88+O88+N88+M88+L88+K88+J88+I88+H88+G88)</f>
        <v>250</v>
      </c>
      <c r="R88" s="181">
        <v>12</v>
      </c>
      <c r="S88" s="181">
        <f t="shared" si="34"/>
        <v>262</v>
      </c>
      <c r="T88" s="181">
        <f t="shared" si="29"/>
        <v>696</v>
      </c>
      <c r="U88" s="183">
        <f t="shared" si="30"/>
        <v>27.34864300626305</v>
      </c>
      <c r="V88" s="183">
        <f t="shared" si="31"/>
        <v>72.651356993736954</v>
      </c>
      <c r="W88" s="184">
        <f t="shared" si="32"/>
        <v>146</v>
      </c>
    </row>
    <row r="89" spans="1:23" ht="15" customHeight="1">
      <c r="A89" s="179">
        <v>21</v>
      </c>
      <c r="B89" s="179">
        <v>2</v>
      </c>
      <c r="C89" s="161" t="s">
        <v>243</v>
      </c>
      <c r="D89" s="190">
        <v>2016</v>
      </c>
      <c r="E89" s="173">
        <f>E88*1.1</f>
        <v>2.2000000000000002</v>
      </c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>
        <f t="shared" si="39"/>
        <v>0</v>
      </c>
      <c r="R89" s="181"/>
      <c r="S89" s="181">
        <f t="shared" si="34"/>
        <v>0</v>
      </c>
      <c r="T89" s="181">
        <f t="shared" si="29"/>
        <v>0</v>
      </c>
      <c r="U89" s="183" t="e">
        <f t="shared" si="30"/>
        <v>#DIV/0!</v>
      </c>
      <c r="V89" s="183" t="e">
        <f t="shared" si="31"/>
        <v>#DIV/0!</v>
      </c>
      <c r="W89" s="184">
        <f t="shared" si="32"/>
        <v>0</v>
      </c>
    </row>
    <row r="90" spans="1:23" ht="15" customHeight="1">
      <c r="A90" s="179">
        <v>22</v>
      </c>
      <c r="B90" s="179">
        <v>2</v>
      </c>
      <c r="C90" s="160" t="s">
        <v>244</v>
      </c>
      <c r="D90" s="180">
        <v>1998</v>
      </c>
      <c r="E90" s="202">
        <v>2</v>
      </c>
      <c r="F90" s="181">
        <v>1350</v>
      </c>
      <c r="G90" s="181">
        <v>118</v>
      </c>
      <c r="H90" s="181">
        <v>178</v>
      </c>
      <c r="I90" s="181">
        <v>3</v>
      </c>
      <c r="J90" s="181">
        <v>7</v>
      </c>
      <c r="K90" s="181">
        <v>229</v>
      </c>
      <c r="L90" s="181">
        <v>2</v>
      </c>
      <c r="M90" s="181">
        <v>2</v>
      </c>
      <c r="N90" s="181">
        <v>0</v>
      </c>
      <c r="O90" s="181">
        <v>0</v>
      </c>
      <c r="P90" s="181">
        <v>0</v>
      </c>
      <c r="Q90" s="181">
        <f t="shared" si="39"/>
        <v>539</v>
      </c>
      <c r="R90" s="181">
        <v>21</v>
      </c>
      <c r="S90" s="181">
        <f t="shared" si="34"/>
        <v>560</v>
      </c>
      <c r="T90" s="181">
        <f t="shared" si="29"/>
        <v>790</v>
      </c>
      <c r="U90" s="183">
        <f t="shared" si="30"/>
        <v>41.481481481481481</v>
      </c>
      <c r="V90" s="183">
        <f t="shared" si="31"/>
        <v>58.518518518518519</v>
      </c>
      <c r="W90" s="184">
        <f t="shared" si="32"/>
        <v>229</v>
      </c>
    </row>
    <row r="91" spans="1:23" ht="15" customHeight="1">
      <c r="A91" s="179">
        <v>22</v>
      </c>
      <c r="B91" s="179">
        <v>2</v>
      </c>
      <c r="C91" s="160" t="s">
        <v>244</v>
      </c>
      <c r="D91" s="180">
        <v>2004</v>
      </c>
      <c r="E91" s="202"/>
      <c r="F91" s="181"/>
      <c r="G91" s="188"/>
      <c r="H91" s="188"/>
      <c r="I91" s="188"/>
      <c r="J91" s="188"/>
      <c r="K91" s="188"/>
      <c r="L91" s="188"/>
      <c r="M91" s="181"/>
      <c r="N91" s="181"/>
      <c r="O91" s="181"/>
      <c r="P91" s="181"/>
      <c r="Q91" s="181">
        <f>SUM(G91+J91+M91+N91+O91+P91)</f>
        <v>0</v>
      </c>
      <c r="R91" s="181"/>
      <c r="S91" s="181">
        <f t="shared" si="34"/>
        <v>0</v>
      </c>
      <c r="T91" s="181">
        <f t="shared" si="29"/>
        <v>0</v>
      </c>
      <c r="U91" s="183" t="e">
        <f t="shared" si="30"/>
        <v>#DIV/0!</v>
      </c>
      <c r="V91" s="183" t="e">
        <f t="shared" si="31"/>
        <v>#DIV/0!</v>
      </c>
      <c r="W91" s="184">
        <f t="shared" si="32"/>
        <v>0</v>
      </c>
    </row>
    <row r="92" spans="1:23" ht="15" customHeight="1">
      <c r="A92" s="179">
        <v>22</v>
      </c>
      <c r="B92" s="179">
        <v>2</v>
      </c>
      <c r="C92" s="160" t="s">
        <v>244</v>
      </c>
      <c r="D92" s="180">
        <v>2010</v>
      </c>
      <c r="E92" s="202">
        <v>4</v>
      </c>
      <c r="F92" s="181">
        <v>1835</v>
      </c>
      <c r="G92" s="181">
        <v>304</v>
      </c>
      <c r="H92" s="181">
        <v>40</v>
      </c>
      <c r="I92" s="181">
        <v>34</v>
      </c>
      <c r="J92" s="181">
        <v>7</v>
      </c>
      <c r="K92" s="181">
        <v>286</v>
      </c>
      <c r="L92" s="181">
        <v>9</v>
      </c>
      <c r="M92" s="181">
        <v>0</v>
      </c>
      <c r="N92" s="181">
        <v>13</v>
      </c>
      <c r="O92" s="181">
        <v>7</v>
      </c>
      <c r="P92" s="181">
        <v>1</v>
      </c>
      <c r="Q92" s="181">
        <f t="shared" ref="Q92:Q94" si="40">SUM(P92+O92+N92+M92+L92+K92+J92+I92+H92+G92)</f>
        <v>701</v>
      </c>
      <c r="R92" s="181">
        <v>21</v>
      </c>
      <c r="S92" s="181">
        <f t="shared" si="34"/>
        <v>722</v>
      </c>
      <c r="T92" s="181">
        <f t="shared" si="29"/>
        <v>1113</v>
      </c>
      <c r="U92" s="183">
        <f t="shared" si="30"/>
        <v>39.346049046321525</v>
      </c>
      <c r="V92" s="183">
        <f t="shared" si="31"/>
        <v>60.653950953678475</v>
      </c>
      <c r="W92" s="184">
        <f t="shared" si="32"/>
        <v>304</v>
      </c>
    </row>
    <row r="93" spans="1:23" ht="15" customHeight="1">
      <c r="A93" s="179">
        <v>22</v>
      </c>
      <c r="B93" s="179">
        <v>2</v>
      </c>
      <c r="C93" s="161" t="s">
        <v>244</v>
      </c>
      <c r="D93" s="190">
        <v>2016</v>
      </c>
      <c r="E93" s="173">
        <f>E92*1.1</f>
        <v>4.4000000000000004</v>
      </c>
      <c r="F93" s="181"/>
      <c r="G93" s="181"/>
      <c r="H93" s="181"/>
      <c r="I93" s="181"/>
      <c r="J93" s="181"/>
      <c r="K93" s="181"/>
      <c r="L93" s="181"/>
      <c r="M93" s="181"/>
      <c r="N93" s="181"/>
      <c r="O93" s="181"/>
      <c r="P93" s="181"/>
      <c r="Q93" s="181">
        <f t="shared" si="40"/>
        <v>0</v>
      </c>
      <c r="R93" s="181"/>
      <c r="S93" s="181">
        <f t="shared" si="34"/>
        <v>0</v>
      </c>
      <c r="T93" s="181">
        <f t="shared" si="29"/>
        <v>0</v>
      </c>
      <c r="U93" s="183" t="e">
        <f t="shared" si="30"/>
        <v>#DIV/0!</v>
      </c>
      <c r="V93" s="183" t="e">
        <f t="shared" si="31"/>
        <v>#DIV/0!</v>
      </c>
      <c r="W93" s="184">
        <f t="shared" si="32"/>
        <v>0</v>
      </c>
    </row>
    <row r="94" spans="1:23" ht="15" customHeight="1">
      <c r="A94" s="179">
        <v>23</v>
      </c>
      <c r="B94" s="179">
        <v>2</v>
      </c>
      <c r="C94" s="160" t="s">
        <v>245</v>
      </c>
      <c r="D94" s="180">
        <v>1998</v>
      </c>
      <c r="E94" s="202">
        <v>10</v>
      </c>
      <c r="F94" s="181">
        <v>4942</v>
      </c>
      <c r="G94" s="181">
        <v>265</v>
      </c>
      <c r="H94" s="181">
        <v>1194</v>
      </c>
      <c r="I94" s="181">
        <v>36</v>
      </c>
      <c r="J94" s="181">
        <v>17</v>
      </c>
      <c r="K94" s="181">
        <v>743</v>
      </c>
      <c r="L94" s="181">
        <v>42</v>
      </c>
      <c r="M94" s="181">
        <v>6</v>
      </c>
      <c r="N94" s="181">
        <v>0</v>
      </c>
      <c r="O94" s="181">
        <v>0</v>
      </c>
      <c r="P94" s="181">
        <v>0</v>
      </c>
      <c r="Q94" s="181">
        <f t="shared" si="40"/>
        <v>2303</v>
      </c>
      <c r="R94" s="181">
        <v>44</v>
      </c>
      <c r="S94" s="181">
        <f t="shared" si="34"/>
        <v>2347</v>
      </c>
      <c r="T94" s="181">
        <f t="shared" si="29"/>
        <v>2595</v>
      </c>
      <c r="U94" s="183">
        <f t="shared" si="30"/>
        <v>47.490894374747064</v>
      </c>
      <c r="V94" s="183">
        <f t="shared" si="31"/>
        <v>52.509105625252936</v>
      </c>
      <c r="W94" s="184">
        <f t="shared" si="32"/>
        <v>1194</v>
      </c>
    </row>
    <row r="95" spans="1:23" ht="15" customHeight="1">
      <c r="A95" s="179">
        <v>23</v>
      </c>
      <c r="B95" s="179">
        <v>2</v>
      </c>
      <c r="C95" s="160" t="s">
        <v>245</v>
      </c>
      <c r="D95" s="180">
        <v>2004</v>
      </c>
      <c r="E95" s="202"/>
      <c r="F95" s="181"/>
      <c r="G95" s="188"/>
      <c r="H95" s="188"/>
      <c r="I95" s="188"/>
      <c r="J95" s="188"/>
      <c r="K95" s="188"/>
      <c r="L95" s="188"/>
      <c r="M95" s="181"/>
      <c r="N95" s="181"/>
      <c r="O95" s="181"/>
      <c r="P95" s="181"/>
      <c r="Q95" s="181">
        <f>SUM(G95+J95+M95+N95+O95+P95)</f>
        <v>0</v>
      </c>
      <c r="R95" s="181"/>
      <c r="S95" s="181">
        <f t="shared" si="34"/>
        <v>0</v>
      </c>
      <c r="T95" s="181">
        <f t="shared" si="29"/>
        <v>0</v>
      </c>
      <c r="U95" s="183" t="e">
        <f t="shared" si="30"/>
        <v>#DIV/0!</v>
      </c>
      <c r="V95" s="183" t="e">
        <f t="shared" si="31"/>
        <v>#DIV/0!</v>
      </c>
      <c r="W95" s="184">
        <f t="shared" si="32"/>
        <v>0</v>
      </c>
    </row>
    <row r="96" spans="1:23" ht="15" customHeight="1">
      <c r="A96" s="179">
        <v>23</v>
      </c>
      <c r="B96" s="179">
        <v>2</v>
      </c>
      <c r="C96" s="160" t="s">
        <v>245</v>
      </c>
      <c r="D96" s="180">
        <v>2010</v>
      </c>
      <c r="E96" s="202">
        <v>13</v>
      </c>
      <c r="F96" s="181">
        <v>8346</v>
      </c>
      <c r="G96" s="181">
        <v>1084</v>
      </c>
      <c r="H96" s="181">
        <v>686</v>
      </c>
      <c r="I96" s="181">
        <v>216</v>
      </c>
      <c r="J96" s="181">
        <v>52</v>
      </c>
      <c r="K96" s="181">
        <v>1185</v>
      </c>
      <c r="L96" s="181">
        <v>30</v>
      </c>
      <c r="M96" s="181">
        <v>0</v>
      </c>
      <c r="N96" s="181">
        <v>315</v>
      </c>
      <c r="O96" s="181">
        <v>29</v>
      </c>
      <c r="P96" s="181">
        <v>0</v>
      </c>
      <c r="Q96" s="181">
        <f t="shared" ref="Q96:Q98" si="41">SUM(P96+O96+N96+M96+L96+K96+J96+I96+H96+G96)</f>
        <v>3597</v>
      </c>
      <c r="R96" s="181">
        <v>137</v>
      </c>
      <c r="S96" s="181">
        <f t="shared" si="34"/>
        <v>3734</v>
      </c>
      <c r="T96" s="181">
        <f t="shared" si="29"/>
        <v>4612</v>
      </c>
      <c r="U96" s="183">
        <f t="shared" si="30"/>
        <v>44.739995207284927</v>
      </c>
      <c r="V96" s="183">
        <f t="shared" si="31"/>
        <v>55.260004792715073</v>
      </c>
      <c r="W96" s="184">
        <f t="shared" si="32"/>
        <v>1185</v>
      </c>
    </row>
    <row r="97" spans="1:23" ht="15" customHeight="1">
      <c r="A97" s="179">
        <v>23</v>
      </c>
      <c r="B97" s="179">
        <v>2</v>
      </c>
      <c r="C97" s="161" t="s">
        <v>245</v>
      </c>
      <c r="D97" s="190">
        <v>2016</v>
      </c>
      <c r="E97" s="173">
        <f>E96*1.1</f>
        <v>14.3</v>
      </c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>
        <f t="shared" si="41"/>
        <v>0</v>
      </c>
      <c r="R97" s="181"/>
      <c r="S97" s="181">
        <f t="shared" si="34"/>
        <v>0</v>
      </c>
      <c r="T97" s="181">
        <f t="shared" si="29"/>
        <v>0</v>
      </c>
      <c r="U97" s="183" t="e">
        <f t="shared" si="30"/>
        <v>#DIV/0!</v>
      </c>
      <c r="V97" s="183" t="e">
        <f t="shared" si="31"/>
        <v>#DIV/0!</v>
      </c>
      <c r="W97" s="184">
        <f t="shared" si="32"/>
        <v>0</v>
      </c>
    </row>
    <row r="98" spans="1:23" ht="15" customHeight="1">
      <c r="A98" s="179">
        <v>24</v>
      </c>
      <c r="B98" s="179">
        <v>2</v>
      </c>
      <c r="C98" s="160" t="s">
        <v>246</v>
      </c>
      <c r="D98" s="180">
        <v>1998</v>
      </c>
      <c r="E98" s="202">
        <v>4</v>
      </c>
      <c r="F98" s="181">
        <v>1583</v>
      </c>
      <c r="G98" s="181">
        <v>27</v>
      </c>
      <c r="H98" s="181">
        <v>126</v>
      </c>
      <c r="I98" s="181">
        <v>1</v>
      </c>
      <c r="J98" s="181">
        <v>23</v>
      </c>
      <c r="K98" s="181">
        <v>745</v>
      </c>
      <c r="L98" s="181">
        <v>4</v>
      </c>
      <c r="M98" s="181">
        <v>4</v>
      </c>
      <c r="N98" s="181">
        <v>0</v>
      </c>
      <c r="O98" s="181">
        <v>0</v>
      </c>
      <c r="P98" s="181">
        <v>0</v>
      </c>
      <c r="Q98" s="181">
        <f t="shared" si="41"/>
        <v>930</v>
      </c>
      <c r="R98" s="181">
        <v>85</v>
      </c>
      <c r="S98" s="181">
        <f t="shared" si="34"/>
        <v>1015</v>
      </c>
      <c r="T98" s="181">
        <f t="shared" si="29"/>
        <v>568</v>
      </c>
      <c r="U98" s="183">
        <f t="shared" si="30"/>
        <v>64.118761844598865</v>
      </c>
      <c r="V98" s="183">
        <f t="shared" si="31"/>
        <v>35.881238155401135</v>
      </c>
      <c r="W98" s="184">
        <f t="shared" si="32"/>
        <v>745</v>
      </c>
    </row>
    <row r="99" spans="1:23" ht="15" customHeight="1">
      <c r="A99" s="179">
        <v>24</v>
      </c>
      <c r="B99" s="179">
        <v>2</v>
      </c>
      <c r="C99" s="160" t="s">
        <v>246</v>
      </c>
      <c r="D99" s="180">
        <v>2004</v>
      </c>
      <c r="E99" s="202"/>
      <c r="F99" s="181"/>
      <c r="G99" s="188"/>
      <c r="H99" s="188"/>
      <c r="I99" s="188"/>
      <c r="J99" s="188"/>
      <c r="K99" s="188"/>
      <c r="L99" s="188"/>
      <c r="M99" s="181"/>
      <c r="N99" s="181"/>
      <c r="O99" s="181"/>
      <c r="P99" s="181"/>
      <c r="Q99" s="181">
        <f>SUM(G99+J99+M99+N99+O99+P99)</f>
        <v>0</v>
      </c>
      <c r="R99" s="181"/>
      <c r="S99" s="181">
        <f t="shared" si="34"/>
        <v>0</v>
      </c>
      <c r="T99" s="181">
        <f t="shared" si="29"/>
        <v>0</v>
      </c>
      <c r="U99" s="183" t="e">
        <f t="shared" si="30"/>
        <v>#DIV/0!</v>
      </c>
      <c r="V99" s="183" t="e">
        <f t="shared" si="31"/>
        <v>#DIV/0!</v>
      </c>
      <c r="W99" s="184">
        <f t="shared" si="32"/>
        <v>0</v>
      </c>
    </row>
    <row r="100" spans="1:23" ht="15" customHeight="1">
      <c r="A100" s="179">
        <v>24</v>
      </c>
      <c r="B100" s="179">
        <v>2</v>
      </c>
      <c r="C100" s="160" t="s">
        <v>246</v>
      </c>
      <c r="D100" s="180">
        <v>2010</v>
      </c>
      <c r="E100" s="202">
        <v>4</v>
      </c>
      <c r="F100" s="181">
        <v>2008</v>
      </c>
      <c r="G100" s="181">
        <v>220</v>
      </c>
      <c r="H100" s="181">
        <v>195</v>
      </c>
      <c r="I100" s="181">
        <v>7</v>
      </c>
      <c r="J100" s="181">
        <v>34</v>
      </c>
      <c r="K100" s="181">
        <v>465</v>
      </c>
      <c r="L100" s="181">
        <v>24</v>
      </c>
      <c r="M100" s="181">
        <v>0</v>
      </c>
      <c r="N100" s="181">
        <v>35</v>
      </c>
      <c r="O100" s="181">
        <v>3</v>
      </c>
      <c r="P100" s="181">
        <v>0</v>
      </c>
      <c r="Q100" s="181">
        <f t="shared" ref="Q100:Q102" si="42">SUM(P100+O100+N100+M100+L100+K100+J100+I100+H100+G100)</f>
        <v>983</v>
      </c>
      <c r="R100" s="181">
        <v>58</v>
      </c>
      <c r="S100" s="181">
        <f t="shared" si="34"/>
        <v>1041</v>
      </c>
      <c r="T100" s="181">
        <f t="shared" si="29"/>
        <v>967</v>
      </c>
      <c r="U100" s="183">
        <f t="shared" si="30"/>
        <v>51.842629482071715</v>
      </c>
      <c r="V100" s="183">
        <f t="shared" si="31"/>
        <v>48.157370517928285</v>
      </c>
      <c r="W100" s="184">
        <f t="shared" si="32"/>
        <v>465</v>
      </c>
    </row>
    <row r="101" spans="1:23" ht="15" customHeight="1">
      <c r="A101" s="179">
        <v>24</v>
      </c>
      <c r="B101" s="179">
        <v>2</v>
      </c>
      <c r="C101" s="161" t="s">
        <v>246</v>
      </c>
      <c r="D101" s="190">
        <v>2016</v>
      </c>
      <c r="E101" s="173">
        <f>E100*1.1</f>
        <v>4.4000000000000004</v>
      </c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>
        <f t="shared" si="42"/>
        <v>0</v>
      </c>
      <c r="R101" s="181"/>
      <c r="S101" s="181">
        <f t="shared" si="34"/>
        <v>0</v>
      </c>
      <c r="T101" s="181">
        <f t="shared" si="29"/>
        <v>0</v>
      </c>
      <c r="U101" s="183" t="e">
        <f t="shared" si="30"/>
        <v>#DIV/0!</v>
      </c>
      <c r="V101" s="183" t="e">
        <f t="shared" si="31"/>
        <v>#DIV/0!</v>
      </c>
      <c r="W101" s="184">
        <f t="shared" si="32"/>
        <v>0</v>
      </c>
    </row>
    <row r="102" spans="1:23" ht="15" customHeight="1">
      <c r="A102" s="179">
        <v>25</v>
      </c>
      <c r="B102" s="179">
        <v>2</v>
      </c>
      <c r="C102" s="160" t="s">
        <v>247</v>
      </c>
      <c r="D102" s="180">
        <v>1998</v>
      </c>
      <c r="E102" s="202">
        <v>1</v>
      </c>
      <c r="F102" s="181">
        <v>659</v>
      </c>
      <c r="G102" s="181">
        <v>6</v>
      </c>
      <c r="H102" s="181">
        <v>42</v>
      </c>
      <c r="I102" s="181">
        <v>0</v>
      </c>
      <c r="J102" s="181">
        <v>2</v>
      </c>
      <c r="K102" s="181">
        <v>313</v>
      </c>
      <c r="L102" s="181">
        <v>2</v>
      </c>
      <c r="M102" s="181">
        <v>1</v>
      </c>
      <c r="N102" s="181">
        <v>0</v>
      </c>
      <c r="O102" s="181">
        <v>0</v>
      </c>
      <c r="P102" s="181">
        <v>0</v>
      </c>
      <c r="Q102" s="181">
        <f t="shared" si="42"/>
        <v>366</v>
      </c>
      <c r="R102" s="181">
        <v>41</v>
      </c>
      <c r="S102" s="181">
        <f t="shared" si="34"/>
        <v>407</v>
      </c>
      <c r="T102" s="181">
        <f t="shared" si="29"/>
        <v>252</v>
      </c>
      <c r="U102" s="183">
        <f t="shared" si="30"/>
        <v>61.76024279210926</v>
      </c>
      <c r="V102" s="183">
        <f t="shared" si="31"/>
        <v>38.23975720789074</v>
      </c>
      <c r="W102" s="184">
        <f t="shared" si="32"/>
        <v>313</v>
      </c>
    </row>
    <row r="103" spans="1:23" ht="15" customHeight="1">
      <c r="A103" s="179">
        <v>25</v>
      </c>
      <c r="B103" s="179">
        <v>2</v>
      </c>
      <c r="C103" s="160" t="s">
        <v>247</v>
      </c>
      <c r="D103" s="180">
        <v>2004</v>
      </c>
      <c r="E103" s="202"/>
      <c r="F103" s="181"/>
      <c r="G103" s="188"/>
      <c r="H103" s="188"/>
      <c r="I103" s="188"/>
      <c r="J103" s="188"/>
      <c r="K103" s="188"/>
      <c r="L103" s="188"/>
      <c r="M103" s="181"/>
      <c r="N103" s="181"/>
      <c r="O103" s="181"/>
      <c r="P103" s="181"/>
      <c r="Q103" s="181">
        <f>SUM(G103+J103+M103+N103+O103+P103)</f>
        <v>0</v>
      </c>
      <c r="R103" s="181"/>
      <c r="S103" s="181">
        <f t="shared" si="34"/>
        <v>0</v>
      </c>
      <c r="T103" s="181">
        <f t="shared" si="29"/>
        <v>0</v>
      </c>
      <c r="U103" s="183" t="e">
        <f t="shared" si="30"/>
        <v>#DIV/0!</v>
      </c>
      <c r="V103" s="183" t="e">
        <f t="shared" si="31"/>
        <v>#DIV/0!</v>
      </c>
      <c r="W103" s="184">
        <f t="shared" si="32"/>
        <v>0</v>
      </c>
    </row>
    <row r="104" spans="1:23" ht="15" customHeight="1">
      <c r="A104" s="179">
        <v>25</v>
      </c>
      <c r="B104" s="179">
        <v>2</v>
      </c>
      <c r="C104" s="160" t="s">
        <v>247</v>
      </c>
      <c r="D104" s="180">
        <v>2010</v>
      </c>
      <c r="E104" s="202">
        <v>2</v>
      </c>
      <c r="F104" s="181">
        <v>832</v>
      </c>
      <c r="G104" s="181">
        <v>44</v>
      </c>
      <c r="H104" s="181">
        <v>31</v>
      </c>
      <c r="I104" s="181">
        <v>10</v>
      </c>
      <c r="J104" s="181">
        <v>14</v>
      </c>
      <c r="K104" s="181">
        <v>287</v>
      </c>
      <c r="L104" s="181">
        <v>12</v>
      </c>
      <c r="M104" s="181">
        <v>0</v>
      </c>
      <c r="N104" s="181">
        <v>18</v>
      </c>
      <c r="O104" s="181">
        <v>11</v>
      </c>
      <c r="P104" s="181">
        <v>0</v>
      </c>
      <c r="Q104" s="181">
        <f t="shared" ref="Q104:Q106" si="43">SUM(P104+O104+N104+M104+L104+K104+J104+I104+H104+G104)</f>
        <v>427</v>
      </c>
      <c r="R104" s="181">
        <v>26</v>
      </c>
      <c r="S104" s="181">
        <f t="shared" si="34"/>
        <v>453</v>
      </c>
      <c r="T104" s="181">
        <f t="shared" si="29"/>
        <v>379</v>
      </c>
      <c r="U104" s="183">
        <f t="shared" si="30"/>
        <v>54.447115384615387</v>
      </c>
      <c r="V104" s="183">
        <f t="shared" si="31"/>
        <v>45.552884615384613</v>
      </c>
      <c r="W104" s="184">
        <f t="shared" si="32"/>
        <v>287</v>
      </c>
    </row>
    <row r="105" spans="1:23" ht="15" customHeight="1">
      <c r="A105" s="179">
        <v>25</v>
      </c>
      <c r="B105" s="179">
        <v>2</v>
      </c>
      <c r="C105" s="161" t="s">
        <v>247</v>
      </c>
      <c r="D105" s="190">
        <v>2016</v>
      </c>
      <c r="E105" s="173">
        <f>E104*1.1</f>
        <v>2.2000000000000002</v>
      </c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>
        <f t="shared" si="43"/>
        <v>0</v>
      </c>
      <c r="R105" s="181"/>
      <c r="S105" s="181">
        <f t="shared" si="34"/>
        <v>0</v>
      </c>
      <c r="T105" s="181">
        <f t="shared" si="29"/>
        <v>0</v>
      </c>
      <c r="U105" s="183" t="e">
        <f t="shared" si="30"/>
        <v>#DIV/0!</v>
      </c>
      <c r="V105" s="183" t="e">
        <f t="shared" si="31"/>
        <v>#DIV/0!</v>
      </c>
      <c r="W105" s="184">
        <f t="shared" si="32"/>
        <v>0</v>
      </c>
    </row>
    <row r="106" spans="1:23" ht="15" customHeight="1">
      <c r="A106" s="179">
        <v>26</v>
      </c>
      <c r="B106" s="179">
        <v>2</v>
      </c>
      <c r="C106" s="160" t="s">
        <v>248</v>
      </c>
      <c r="D106" s="180">
        <v>1998</v>
      </c>
      <c r="E106" s="202">
        <v>4</v>
      </c>
      <c r="F106" s="181">
        <v>2653</v>
      </c>
      <c r="G106" s="181">
        <v>244</v>
      </c>
      <c r="H106" s="181">
        <v>519</v>
      </c>
      <c r="I106" s="181">
        <v>5</v>
      </c>
      <c r="J106" s="181">
        <v>15</v>
      </c>
      <c r="K106" s="181">
        <v>417</v>
      </c>
      <c r="L106" s="181">
        <v>26</v>
      </c>
      <c r="M106" s="181">
        <v>2</v>
      </c>
      <c r="N106" s="181">
        <v>0</v>
      </c>
      <c r="O106" s="181">
        <v>0</v>
      </c>
      <c r="P106" s="181">
        <v>0</v>
      </c>
      <c r="Q106" s="181">
        <f t="shared" si="43"/>
        <v>1228</v>
      </c>
      <c r="R106" s="181">
        <v>22</v>
      </c>
      <c r="S106" s="181">
        <f t="shared" si="34"/>
        <v>1250</v>
      </c>
      <c r="T106" s="181">
        <f t="shared" si="29"/>
        <v>1403</v>
      </c>
      <c r="U106" s="183">
        <f t="shared" si="30"/>
        <v>47.116471918582739</v>
      </c>
      <c r="V106" s="183">
        <f t="shared" si="31"/>
        <v>52.883528081417261</v>
      </c>
      <c r="W106" s="184">
        <f t="shared" si="32"/>
        <v>519</v>
      </c>
    </row>
    <row r="107" spans="1:23" ht="15" customHeight="1">
      <c r="A107" s="179">
        <v>26</v>
      </c>
      <c r="B107" s="179">
        <v>2</v>
      </c>
      <c r="C107" s="160" t="s">
        <v>248</v>
      </c>
      <c r="D107" s="180">
        <v>2004</v>
      </c>
      <c r="E107" s="202"/>
      <c r="F107" s="181"/>
      <c r="G107" s="188"/>
      <c r="H107" s="188"/>
      <c r="I107" s="188"/>
      <c r="J107" s="188"/>
      <c r="K107" s="188"/>
      <c r="L107" s="188"/>
      <c r="M107" s="181"/>
      <c r="N107" s="181"/>
      <c r="O107" s="181"/>
      <c r="P107" s="181"/>
      <c r="Q107" s="181">
        <f>SUM(G107+J107+M107+N107+O107+P107)</f>
        <v>0</v>
      </c>
      <c r="R107" s="181"/>
      <c r="S107" s="181">
        <f t="shared" si="34"/>
        <v>0</v>
      </c>
      <c r="T107" s="181">
        <f t="shared" si="29"/>
        <v>0</v>
      </c>
      <c r="U107" s="183" t="e">
        <f t="shared" si="30"/>
        <v>#DIV/0!</v>
      </c>
      <c r="V107" s="183" t="e">
        <f t="shared" si="31"/>
        <v>#DIV/0!</v>
      </c>
      <c r="W107" s="184">
        <f t="shared" si="32"/>
        <v>0</v>
      </c>
    </row>
    <row r="108" spans="1:23" ht="15" customHeight="1">
      <c r="A108" s="179">
        <v>26</v>
      </c>
      <c r="B108" s="179">
        <v>2</v>
      </c>
      <c r="C108" s="160" t="s">
        <v>248</v>
      </c>
      <c r="D108" s="180">
        <v>2010</v>
      </c>
      <c r="E108" s="202">
        <v>11</v>
      </c>
      <c r="F108" s="181">
        <v>8010</v>
      </c>
      <c r="G108" s="181">
        <v>1086</v>
      </c>
      <c r="H108" s="181">
        <v>370</v>
      </c>
      <c r="I108" s="181">
        <v>229</v>
      </c>
      <c r="J108" s="181">
        <v>70</v>
      </c>
      <c r="K108" s="181">
        <v>1366</v>
      </c>
      <c r="L108" s="181">
        <v>41</v>
      </c>
      <c r="M108" s="181">
        <v>0</v>
      </c>
      <c r="N108" s="181">
        <v>225</v>
      </c>
      <c r="O108" s="181">
        <v>35</v>
      </c>
      <c r="P108" s="181">
        <v>2</v>
      </c>
      <c r="Q108" s="181">
        <f t="shared" ref="Q108:Q110" si="44">SUM(P108+O108+N108+M108+L108+K108+J108+I108+H108+G108)</f>
        <v>3424</v>
      </c>
      <c r="R108" s="181">
        <v>127</v>
      </c>
      <c r="S108" s="181">
        <f t="shared" si="34"/>
        <v>3551</v>
      </c>
      <c r="T108" s="181">
        <f t="shared" si="29"/>
        <v>4459</v>
      </c>
      <c r="U108" s="183">
        <f t="shared" si="30"/>
        <v>44.332084893882644</v>
      </c>
      <c r="V108" s="183">
        <f t="shared" si="31"/>
        <v>55.667915106117356</v>
      </c>
      <c r="W108" s="184">
        <f t="shared" si="32"/>
        <v>1366</v>
      </c>
    </row>
    <row r="109" spans="1:23" ht="15" customHeight="1">
      <c r="A109" s="179">
        <v>26</v>
      </c>
      <c r="B109" s="179">
        <v>2</v>
      </c>
      <c r="C109" s="161" t="s">
        <v>248</v>
      </c>
      <c r="D109" s="190">
        <v>2016</v>
      </c>
      <c r="E109" s="173">
        <f>E108*1.1</f>
        <v>12.100000000000001</v>
      </c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>
        <f t="shared" si="44"/>
        <v>0</v>
      </c>
      <c r="R109" s="181"/>
      <c r="S109" s="181">
        <f t="shared" si="34"/>
        <v>0</v>
      </c>
      <c r="T109" s="181">
        <f t="shared" si="29"/>
        <v>0</v>
      </c>
      <c r="U109" s="183" t="e">
        <f t="shared" si="30"/>
        <v>#DIV/0!</v>
      </c>
      <c r="V109" s="183" t="e">
        <f t="shared" si="31"/>
        <v>#DIV/0!</v>
      </c>
      <c r="W109" s="184">
        <f t="shared" si="32"/>
        <v>0</v>
      </c>
    </row>
    <row r="110" spans="1:23" ht="15" customHeight="1">
      <c r="A110" s="179">
        <v>27</v>
      </c>
      <c r="B110" s="179">
        <v>2</v>
      </c>
      <c r="C110" s="160" t="s">
        <v>249</v>
      </c>
      <c r="D110" s="180">
        <v>1998</v>
      </c>
      <c r="E110" s="202">
        <v>7</v>
      </c>
      <c r="F110" s="181">
        <v>3276</v>
      </c>
      <c r="G110" s="181">
        <v>324</v>
      </c>
      <c r="H110" s="181">
        <v>398</v>
      </c>
      <c r="I110" s="181">
        <v>31</v>
      </c>
      <c r="J110" s="181">
        <v>7</v>
      </c>
      <c r="K110" s="181">
        <v>935</v>
      </c>
      <c r="L110" s="181">
        <v>22</v>
      </c>
      <c r="M110" s="181">
        <v>8</v>
      </c>
      <c r="N110" s="181">
        <v>0</v>
      </c>
      <c r="O110" s="181">
        <v>0</v>
      </c>
      <c r="P110" s="181">
        <v>0</v>
      </c>
      <c r="Q110" s="181">
        <f t="shared" si="44"/>
        <v>1725</v>
      </c>
      <c r="R110" s="181">
        <v>27</v>
      </c>
      <c r="S110" s="181">
        <f t="shared" si="34"/>
        <v>1752</v>
      </c>
      <c r="T110" s="181">
        <f t="shared" si="29"/>
        <v>1524</v>
      </c>
      <c r="U110" s="183">
        <f t="shared" si="30"/>
        <v>53.479853479853482</v>
      </c>
      <c r="V110" s="183">
        <f t="shared" si="31"/>
        <v>46.520146520146518</v>
      </c>
      <c r="W110" s="184">
        <f t="shared" si="32"/>
        <v>935</v>
      </c>
    </row>
    <row r="111" spans="1:23" ht="15" customHeight="1">
      <c r="A111" s="179">
        <v>27</v>
      </c>
      <c r="B111" s="179">
        <v>2</v>
      </c>
      <c r="C111" s="160" t="s">
        <v>249</v>
      </c>
      <c r="D111" s="180">
        <v>2004</v>
      </c>
      <c r="E111" s="202"/>
      <c r="F111" s="181"/>
      <c r="G111" s="188"/>
      <c r="H111" s="188"/>
      <c r="I111" s="188"/>
      <c r="J111" s="188"/>
      <c r="K111" s="188"/>
      <c r="L111" s="188"/>
      <c r="M111" s="181"/>
      <c r="N111" s="181"/>
      <c r="O111" s="181"/>
      <c r="P111" s="181"/>
      <c r="Q111" s="181">
        <f>SUM(G111+J111+M111+N111+O111+P111)</f>
        <v>0</v>
      </c>
      <c r="R111" s="181"/>
      <c r="S111" s="181">
        <f t="shared" si="34"/>
        <v>0</v>
      </c>
      <c r="T111" s="181">
        <f t="shared" si="29"/>
        <v>0</v>
      </c>
      <c r="U111" s="183" t="e">
        <f t="shared" si="30"/>
        <v>#DIV/0!</v>
      </c>
      <c r="V111" s="183" t="e">
        <f t="shared" si="31"/>
        <v>#DIV/0!</v>
      </c>
      <c r="W111" s="184">
        <f t="shared" si="32"/>
        <v>0</v>
      </c>
    </row>
    <row r="112" spans="1:23" ht="15" customHeight="1">
      <c r="A112" s="179">
        <v>27</v>
      </c>
      <c r="B112" s="179">
        <v>2</v>
      </c>
      <c r="C112" s="160" t="s">
        <v>249</v>
      </c>
      <c r="D112" s="180">
        <v>2010</v>
      </c>
      <c r="E112" s="202">
        <v>9</v>
      </c>
      <c r="F112" s="181">
        <v>4726</v>
      </c>
      <c r="G112" s="181">
        <v>736</v>
      </c>
      <c r="H112" s="181">
        <v>424</v>
      </c>
      <c r="I112" s="181">
        <v>484</v>
      </c>
      <c r="J112" s="181">
        <v>41</v>
      </c>
      <c r="K112" s="181">
        <v>1077</v>
      </c>
      <c r="L112" s="181">
        <v>58</v>
      </c>
      <c r="M112" s="181">
        <v>0</v>
      </c>
      <c r="N112" s="181">
        <v>285</v>
      </c>
      <c r="O112" s="181">
        <v>18</v>
      </c>
      <c r="P112" s="181">
        <v>0</v>
      </c>
      <c r="Q112" s="181">
        <f t="shared" ref="Q112:Q114" si="45">SUM(P112+O112+N112+M112+L112+K112+J112+I112+H112+G112)</f>
        <v>3123</v>
      </c>
      <c r="R112" s="181">
        <v>86</v>
      </c>
      <c r="S112" s="181">
        <f t="shared" si="34"/>
        <v>3209</v>
      </c>
      <c r="T112" s="181">
        <f t="shared" si="29"/>
        <v>1517</v>
      </c>
      <c r="U112" s="183">
        <f t="shared" si="30"/>
        <v>67.900973338975874</v>
      </c>
      <c r="V112" s="183">
        <f t="shared" si="31"/>
        <v>32.099026661024119</v>
      </c>
      <c r="W112" s="184">
        <f t="shared" si="32"/>
        <v>1077</v>
      </c>
    </row>
    <row r="113" spans="1:23" ht="15" customHeight="1">
      <c r="A113" s="179">
        <v>27</v>
      </c>
      <c r="B113" s="179">
        <v>2</v>
      </c>
      <c r="C113" s="161" t="s">
        <v>249</v>
      </c>
      <c r="D113" s="190">
        <v>2016</v>
      </c>
      <c r="E113" s="173">
        <f>E112*1.1</f>
        <v>9.9</v>
      </c>
      <c r="F113" s="181"/>
      <c r="G113" s="181"/>
      <c r="H113" s="181"/>
      <c r="I113" s="181"/>
      <c r="J113" s="181"/>
      <c r="K113" s="181"/>
      <c r="L113" s="181"/>
      <c r="M113" s="181"/>
      <c r="N113" s="181"/>
      <c r="O113" s="181"/>
      <c r="P113" s="181"/>
      <c r="Q113" s="181">
        <f t="shared" si="45"/>
        <v>0</v>
      </c>
      <c r="R113" s="181"/>
      <c r="S113" s="181">
        <f t="shared" si="34"/>
        <v>0</v>
      </c>
      <c r="T113" s="181">
        <f t="shared" si="29"/>
        <v>0</v>
      </c>
      <c r="U113" s="183" t="e">
        <f t="shared" si="30"/>
        <v>#DIV/0!</v>
      </c>
      <c r="V113" s="183" t="e">
        <f t="shared" si="31"/>
        <v>#DIV/0!</v>
      </c>
      <c r="W113" s="184">
        <f t="shared" si="32"/>
        <v>0</v>
      </c>
    </row>
    <row r="114" spans="1:23" ht="15" customHeight="1">
      <c r="A114" s="179">
        <v>28</v>
      </c>
      <c r="B114" s="179">
        <v>2</v>
      </c>
      <c r="C114" s="160" t="s">
        <v>250</v>
      </c>
      <c r="D114" s="180">
        <v>1998</v>
      </c>
      <c r="E114" s="202">
        <v>2</v>
      </c>
      <c r="F114" s="181">
        <v>965</v>
      </c>
      <c r="G114" s="181">
        <v>22</v>
      </c>
      <c r="H114" s="181">
        <v>72</v>
      </c>
      <c r="I114" s="181">
        <v>1</v>
      </c>
      <c r="J114" s="181">
        <v>11</v>
      </c>
      <c r="K114" s="181">
        <v>233</v>
      </c>
      <c r="L114" s="181">
        <v>1</v>
      </c>
      <c r="M114" s="181">
        <v>7</v>
      </c>
      <c r="N114" s="181">
        <v>0</v>
      </c>
      <c r="O114" s="181">
        <v>0</v>
      </c>
      <c r="P114" s="181">
        <v>1</v>
      </c>
      <c r="Q114" s="181">
        <f t="shared" si="45"/>
        <v>348</v>
      </c>
      <c r="R114" s="181">
        <v>18</v>
      </c>
      <c r="S114" s="181">
        <f t="shared" si="34"/>
        <v>366</v>
      </c>
      <c r="T114" s="181">
        <f t="shared" si="29"/>
        <v>599</v>
      </c>
      <c r="U114" s="183">
        <f t="shared" si="30"/>
        <v>37.927461139896373</v>
      </c>
      <c r="V114" s="183">
        <f t="shared" si="31"/>
        <v>62.072538860103627</v>
      </c>
      <c r="W114" s="184">
        <f t="shared" si="32"/>
        <v>233</v>
      </c>
    </row>
    <row r="115" spans="1:23" ht="15" customHeight="1">
      <c r="A115" s="179">
        <v>28</v>
      </c>
      <c r="B115" s="179">
        <v>2</v>
      </c>
      <c r="C115" s="160" t="s">
        <v>250</v>
      </c>
      <c r="D115" s="180">
        <v>2004</v>
      </c>
      <c r="E115" s="202"/>
      <c r="F115" s="181"/>
      <c r="G115" s="188"/>
      <c r="H115" s="188"/>
      <c r="I115" s="188"/>
      <c r="J115" s="188"/>
      <c r="K115" s="188"/>
      <c r="L115" s="188"/>
      <c r="M115" s="181"/>
      <c r="N115" s="181"/>
      <c r="O115" s="181"/>
      <c r="P115" s="181"/>
      <c r="Q115" s="181">
        <f>SUM(G115+J115+M115+N115+O115+P115)</f>
        <v>0</v>
      </c>
      <c r="R115" s="181"/>
      <c r="S115" s="181">
        <f t="shared" si="34"/>
        <v>0</v>
      </c>
      <c r="T115" s="181">
        <f t="shared" si="29"/>
        <v>0</v>
      </c>
      <c r="U115" s="183" t="e">
        <f t="shared" si="30"/>
        <v>#DIV/0!</v>
      </c>
      <c r="V115" s="183" t="e">
        <f t="shared" si="31"/>
        <v>#DIV/0!</v>
      </c>
      <c r="W115" s="184">
        <f t="shared" si="32"/>
        <v>0</v>
      </c>
    </row>
    <row r="116" spans="1:23" ht="15" customHeight="1">
      <c r="A116" s="179">
        <v>28</v>
      </c>
      <c r="B116" s="179">
        <v>2</v>
      </c>
      <c r="C116" s="160" t="s">
        <v>250</v>
      </c>
      <c r="D116" s="180">
        <v>2010</v>
      </c>
      <c r="E116" s="202">
        <v>2</v>
      </c>
      <c r="F116" s="181">
        <v>1432</v>
      </c>
      <c r="G116" s="181">
        <v>56</v>
      </c>
      <c r="H116" s="181">
        <v>81</v>
      </c>
      <c r="I116" s="181">
        <v>10</v>
      </c>
      <c r="J116" s="181">
        <v>7</v>
      </c>
      <c r="K116" s="181">
        <v>319</v>
      </c>
      <c r="L116" s="181">
        <v>12</v>
      </c>
      <c r="M116" s="181">
        <v>0</v>
      </c>
      <c r="N116" s="181">
        <v>12</v>
      </c>
      <c r="O116" s="181">
        <v>5</v>
      </c>
      <c r="P116" s="181">
        <v>0</v>
      </c>
      <c r="Q116" s="181">
        <f t="shared" ref="Q116:Q118" si="46">SUM(P116+O116+N116+M116+L116+K116+J116+I116+H116+G116)</f>
        <v>502</v>
      </c>
      <c r="R116" s="181">
        <v>37</v>
      </c>
      <c r="S116" s="181">
        <f t="shared" si="34"/>
        <v>539</v>
      </c>
      <c r="T116" s="181">
        <f t="shared" si="29"/>
        <v>893</v>
      </c>
      <c r="U116" s="183">
        <f t="shared" si="30"/>
        <v>37.639664804469277</v>
      </c>
      <c r="V116" s="183">
        <f t="shared" si="31"/>
        <v>62.360335195530723</v>
      </c>
      <c r="W116" s="184">
        <f t="shared" si="32"/>
        <v>319</v>
      </c>
    </row>
    <row r="117" spans="1:23" ht="15" customHeight="1">
      <c r="A117" s="179">
        <v>28</v>
      </c>
      <c r="B117" s="179">
        <v>2</v>
      </c>
      <c r="C117" s="161" t="s">
        <v>250</v>
      </c>
      <c r="D117" s="190">
        <v>2016</v>
      </c>
      <c r="E117" s="173">
        <f>E116*1.1</f>
        <v>2.2000000000000002</v>
      </c>
      <c r="F117" s="181"/>
      <c r="G117" s="181"/>
      <c r="H117" s="181"/>
      <c r="I117" s="181"/>
      <c r="J117" s="181"/>
      <c r="K117" s="181"/>
      <c r="L117" s="181"/>
      <c r="M117" s="181"/>
      <c r="N117" s="181"/>
      <c r="O117" s="181"/>
      <c r="P117" s="181"/>
      <c r="Q117" s="181">
        <f t="shared" si="46"/>
        <v>0</v>
      </c>
      <c r="R117" s="181"/>
      <c r="S117" s="181">
        <f t="shared" si="34"/>
        <v>0</v>
      </c>
      <c r="T117" s="181">
        <f t="shared" si="29"/>
        <v>0</v>
      </c>
      <c r="U117" s="183" t="e">
        <f t="shared" si="30"/>
        <v>#DIV/0!</v>
      </c>
      <c r="V117" s="183" t="e">
        <f t="shared" si="31"/>
        <v>#DIV/0!</v>
      </c>
      <c r="W117" s="184">
        <f t="shared" si="32"/>
        <v>0</v>
      </c>
    </row>
    <row r="118" spans="1:23" ht="15" customHeight="1">
      <c r="A118" s="179">
        <v>29</v>
      </c>
      <c r="B118" s="179">
        <v>2</v>
      </c>
      <c r="C118" s="160" t="s">
        <v>251</v>
      </c>
      <c r="D118" s="180">
        <v>1998</v>
      </c>
      <c r="E118" s="202">
        <v>5</v>
      </c>
      <c r="F118" s="181">
        <v>3061</v>
      </c>
      <c r="G118" s="181">
        <v>19</v>
      </c>
      <c r="H118" s="181">
        <v>298</v>
      </c>
      <c r="I118" s="181">
        <v>3</v>
      </c>
      <c r="J118" s="181">
        <v>13</v>
      </c>
      <c r="K118" s="181">
        <v>1355</v>
      </c>
      <c r="L118" s="181">
        <v>11</v>
      </c>
      <c r="M118" s="181">
        <v>4</v>
      </c>
      <c r="N118" s="181">
        <v>0</v>
      </c>
      <c r="O118" s="181">
        <v>0</v>
      </c>
      <c r="P118" s="181">
        <v>0</v>
      </c>
      <c r="Q118" s="181">
        <f t="shared" si="46"/>
        <v>1703</v>
      </c>
      <c r="R118" s="181">
        <v>66</v>
      </c>
      <c r="S118" s="181">
        <f t="shared" si="34"/>
        <v>1769</v>
      </c>
      <c r="T118" s="181">
        <f t="shared" si="29"/>
        <v>1292</v>
      </c>
      <c r="U118" s="183">
        <f t="shared" si="30"/>
        <v>57.791571381901342</v>
      </c>
      <c r="V118" s="183">
        <f t="shared" si="31"/>
        <v>42.208428618098658</v>
      </c>
      <c r="W118" s="184">
        <f t="shared" si="32"/>
        <v>1355</v>
      </c>
    </row>
    <row r="119" spans="1:23" ht="15" customHeight="1">
      <c r="A119" s="179">
        <v>29</v>
      </c>
      <c r="B119" s="179">
        <v>2</v>
      </c>
      <c r="C119" s="160" t="s">
        <v>251</v>
      </c>
      <c r="D119" s="180">
        <v>2004</v>
      </c>
      <c r="E119" s="202"/>
      <c r="F119" s="181"/>
      <c r="G119" s="188"/>
      <c r="H119" s="188"/>
      <c r="I119" s="188"/>
      <c r="J119" s="188"/>
      <c r="K119" s="188"/>
      <c r="L119" s="188"/>
      <c r="M119" s="181"/>
      <c r="N119" s="181"/>
      <c r="O119" s="181"/>
      <c r="P119" s="181"/>
      <c r="Q119" s="181">
        <f>SUM(G119+J119+M119+N119+O119+P119)</f>
        <v>0</v>
      </c>
      <c r="R119" s="181"/>
      <c r="S119" s="181">
        <f t="shared" si="34"/>
        <v>0</v>
      </c>
      <c r="T119" s="181">
        <f t="shared" si="29"/>
        <v>0</v>
      </c>
      <c r="U119" s="183" t="e">
        <f t="shared" si="30"/>
        <v>#DIV/0!</v>
      </c>
      <c r="V119" s="183" t="e">
        <f t="shared" si="31"/>
        <v>#DIV/0!</v>
      </c>
      <c r="W119" s="184">
        <f t="shared" si="32"/>
        <v>0</v>
      </c>
    </row>
    <row r="120" spans="1:23" ht="15" customHeight="1">
      <c r="A120" s="179">
        <v>29</v>
      </c>
      <c r="B120" s="179">
        <v>2</v>
      </c>
      <c r="C120" s="160" t="s">
        <v>251</v>
      </c>
      <c r="D120" s="180">
        <v>2010</v>
      </c>
      <c r="E120" s="202">
        <v>9</v>
      </c>
      <c r="F120" s="181">
        <v>4068</v>
      </c>
      <c r="G120" s="181">
        <v>51</v>
      </c>
      <c r="H120" s="181">
        <v>516</v>
      </c>
      <c r="I120" s="181">
        <v>31</v>
      </c>
      <c r="J120" s="181">
        <v>35</v>
      </c>
      <c r="K120" s="181">
        <v>1201</v>
      </c>
      <c r="L120" s="181">
        <v>19</v>
      </c>
      <c r="M120" s="181">
        <v>0</v>
      </c>
      <c r="N120" s="181">
        <v>628</v>
      </c>
      <c r="O120" s="181">
        <v>3</v>
      </c>
      <c r="P120" s="181">
        <v>2</v>
      </c>
      <c r="Q120" s="181">
        <f t="shared" ref="Q120:Q122" si="47">SUM(P120+O120+N120+M120+L120+K120+J120+I120+H120+G120)</f>
        <v>2486</v>
      </c>
      <c r="R120" s="181">
        <v>55</v>
      </c>
      <c r="S120" s="181">
        <f t="shared" si="34"/>
        <v>2541</v>
      </c>
      <c r="T120" s="181">
        <f t="shared" si="29"/>
        <v>1527</v>
      </c>
      <c r="U120" s="183">
        <f t="shared" si="30"/>
        <v>62.463126843657818</v>
      </c>
      <c r="V120" s="183">
        <f t="shared" si="31"/>
        <v>37.536873156342182</v>
      </c>
      <c r="W120" s="184">
        <f t="shared" si="32"/>
        <v>1201</v>
      </c>
    </row>
    <row r="121" spans="1:23" ht="15" customHeight="1">
      <c r="A121" s="179">
        <v>29</v>
      </c>
      <c r="B121" s="179">
        <v>2</v>
      </c>
      <c r="C121" s="161" t="s">
        <v>251</v>
      </c>
      <c r="D121" s="190">
        <v>2016</v>
      </c>
      <c r="E121" s="173">
        <f>E120*1.1</f>
        <v>9.9</v>
      </c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>
        <f t="shared" si="47"/>
        <v>0</v>
      </c>
      <c r="R121" s="181"/>
      <c r="S121" s="181">
        <f t="shared" si="34"/>
        <v>0</v>
      </c>
      <c r="T121" s="181">
        <f t="shared" si="29"/>
        <v>0</v>
      </c>
      <c r="U121" s="183" t="e">
        <f t="shared" si="30"/>
        <v>#DIV/0!</v>
      </c>
      <c r="V121" s="183" t="e">
        <f t="shared" si="31"/>
        <v>#DIV/0!</v>
      </c>
      <c r="W121" s="184">
        <f t="shared" si="32"/>
        <v>0</v>
      </c>
    </row>
    <row r="122" spans="1:23" ht="15" customHeight="1">
      <c r="A122" s="179">
        <v>30</v>
      </c>
      <c r="B122" s="179">
        <v>2</v>
      </c>
      <c r="C122" s="160" t="s">
        <v>252</v>
      </c>
      <c r="D122" s="180">
        <v>1998</v>
      </c>
      <c r="E122" s="202">
        <v>8</v>
      </c>
      <c r="F122" s="181">
        <v>3863</v>
      </c>
      <c r="G122" s="181">
        <v>114</v>
      </c>
      <c r="H122" s="181">
        <v>463</v>
      </c>
      <c r="I122" s="181">
        <v>83</v>
      </c>
      <c r="J122" s="181">
        <v>8</v>
      </c>
      <c r="K122" s="181">
        <v>653</v>
      </c>
      <c r="L122" s="181">
        <v>22</v>
      </c>
      <c r="M122" s="181">
        <v>1</v>
      </c>
      <c r="N122" s="181">
        <v>0</v>
      </c>
      <c r="O122" s="181">
        <v>0</v>
      </c>
      <c r="P122" s="181">
        <v>0</v>
      </c>
      <c r="Q122" s="181">
        <f t="shared" si="47"/>
        <v>1344</v>
      </c>
      <c r="R122" s="181">
        <v>26</v>
      </c>
      <c r="S122" s="181">
        <f t="shared" si="34"/>
        <v>1370</v>
      </c>
      <c r="T122" s="181">
        <f t="shared" si="29"/>
        <v>2493</v>
      </c>
      <c r="U122" s="183">
        <f t="shared" si="30"/>
        <v>35.464664768314783</v>
      </c>
      <c r="V122" s="183">
        <f t="shared" si="31"/>
        <v>64.535335231685224</v>
      </c>
      <c r="W122" s="184">
        <f t="shared" si="32"/>
        <v>653</v>
      </c>
    </row>
    <row r="123" spans="1:23" ht="15" customHeight="1">
      <c r="A123" s="179">
        <v>30</v>
      </c>
      <c r="B123" s="179">
        <v>2</v>
      </c>
      <c r="C123" s="160" t="s">
        <v>252</v>
      </c>
      <c r="D123" s="180">
        <v>2004</v>
      </c>
      <c r="E123" s="202"/>
      <c r="F123" s="181"/>
      <c r="G123" s="188"/>
      <c r="H123" s="188"/>
      <c r="I123" s="188"/>
      <c r="J123" s="188"/>
      <c r="K123" s="188"/>
      <c r="L123" s="188"/>
      <c r="M123" s="181"/>
      <c r="N123" s="181"/>
      <c r="O123" s="181"/>
      <c r="P123" s="181"/>
      <c r="Q123" s="181">
        <f>SUM(G123+J123+M123+N123+O123+P123)</f>
        <v>0</v>
      </c>
      <c r="R123" s="181"/>
      <c r="S123" s="181">
        <f t="shared" si="34"/>
        <v>0</v>
      </c>
      <c r="T123" s="181">
        <f t="shared" si="29"/>
        <v>0</v>
      </c>
      <c r="U123" s="183" t="e">
        <f t="shared" si="30"/>
        <v>#DIV/0!</v>
      </c>
      <c r="V123" s="183" t="e">
        <f t="shared" si="31"/>
        <v>#DIV/0!</v>
      </c>
      <c r="W123" s="184">
        <f t="shared" si="32"/>
        <v>0</v>
      </c>
    </row>
    <row r="124" spans="1:23" ht="15" customHeight="1">
      <c r="A124" s="179">
        <v>30</v>
      </c>
      <c r="B124" s="179">
        <v>2</v>
      </c>
      <c r="C124" s="160" t="s">
        <v>252</v>
      </c>
      <c r="D124" s="180">
        <v>2010</v>
      </c>
      <c r="E124" s="202">
        <v>11</v>
      </c>
      <c r="F124" s="181">
        <v>6248</v>
      </c>
      <c r="G124" s="181">
        <v>419</v>
      </c>
      <c r="H124" s="181">
        <v>775</v>
      </c>
      <c r="I124" s="181">
        <v>116</v>
      </c>
      <c r="J124" s="181">
        <v>95</v>
      </c>
      <c r="K124" s="181">
        <v>1724</v>
      </c>
      <c r="L124" s="181">
        <v>30</v>
      </c>
      <c r="M124" s="181">
        <v>0</v>
      </c>
      <c r="N124" s="181">
        <v>278</v>
      </c>
      <c r="O124" s="181">
        <v>172</v>
      </c>
      <c r="P124" s="181">
        <v>1</v>
      </c>
      <c r="Q124" s="181">
        <f t="shared" ref="Q124:Q126" si="48">SUM(P124+O124+N124+M124+L124+K124+J124+I124+H124+G124)</f>
        <v>3610</v>
      </c>
      <c r="R124" s="181">
        <v>94</v>
      </c>
      <c r="S124" s="181">
        <f t="shared" si="34"/>
        <v>3704</v>
      </c>
      <c r="T124" s="181">
        <f t="shared" si="29"/>
        <v>2544</v>
      </c>
      <c r="U124" s="183">
        <f t="shared" si="30"/>
        <v>59.282970550576188</v>
      </c>
      <c r="V124" s="183">
        <f t="shared" si="31"/>
        <v>40.717029449423812</v>
      </c>
      <c r="W124" s="184">
        <f t="shared" si="32"/>
        <v>1724</v>
      </c>
    </row>
    <row r="125" spans="1:23" ht="15" customHeight="1">
      <c r="A125" s="179">
        <v>30</v>
      </c>
      <c r="B125" s="179">
        <v>2</v>
      </c>
      <c r="C125" s="161" t="s">
        <v>252</v>
      </c>
      <c r="D125" s="190">
        <v>2016</v>
      </c>
      <c r="E125" s="173">
        <f>E124*1.1</f>
        <v>12.100000000000001</v>
      </c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>
        <f t="shared" si="48"/>
        <v>0</v>
      </c>
      <c r="R125" s="181"/>
      <c r="S125" s="181">
        <f t="shared" si="34"/>
        <v>0</v>
      </c>
      <c r="T125" s="181">
        <f t="shared" si="29"/>
        <v>0</v>
      </c>
      <c r="U125" s="183" t="e">
        <f t="shared" si="30"/>
        <v>#DIV/0!</v>
      </c>
      <c r="V125" s="183" t="e">
        <f t="shared" si="31"/>
        <v>#DIV/0!</v>
      </c>
      <c r="W125" s="184">
        <f t="shared" si="32"/>
        <v>0</v>
      </c>
    </row>
    <row r="126" spans="1:23" ht="15" customHeight="1">
      <c r="A126" s="179">
        <v>31</v>
      </c>
      <c r="B126" s="179">
        <v>2</v>
      </c>
      <c r="C126" s="160" t="s">
        <v>253</v>
      </c>
      <c r="D126" s="180">
        <v>1998</v>
      </c>
      <c r="E126" s="202">
        <v>2</v>
      </c>
      <c r="F126" s="181">
        <v>955</v>
      </c>
      <c r="G126" s="181">
        <v>38</v>
      </c>
      <c r="H126" s="181">
        <v>161</v>
      </c>
      <c r="I126" s="181">
        <v>1</v>
      </c>
      <c r="J126" s="181">
        <v>6</v>
      </c>
      <c r="K126" s="181">
        <v>193</v>
      </c>
      <c r="L126" s="181">
        <v>6</v>
      </c>
      <c r="M126" s="181">
        <v>0</v>
      </c>
      <c r="N126" s="181">
        <v>0</v>
      </c>
      <c r="O126" s="181">
        <v>0</v>
      </c>
      <c r="P126" s="181">
        <v>0</v>
      </c>
      <c r="Q126" s="181">
        <f t="shared" si="48"/>
        <v>405</v>
      </c>
      <c r="R126" s="181">
        <v>14</v>
      </c>
      <c r="S126" s="181">
        <f t="shared" si="34"/>
        <v>419</v>
      </c>
      <c r="T126" s="181">
        <f t="shared" si="29"/>
        <v>536</v>
      </c>
      <c r="U126" s="183">
        <f t="shared" si="30"/>
        <v>43.874345549738223</v>
      </c>
      <c r="V126" s="183">
        <f t="shared" si="31"/>
        <v>56.125654450261777</v>
      </c>
      <c r="W126" s="184">
        <f t="shared" si="32"/>
        <v>193</v>
      </c>
    </row>
    <row r="127" spans="1:23" ht="15" customHeight="1">
      <c r="A127" s="179">
        <v>31</v>
      </c>
      <c r="B127" s="179">
        <v>2</v>
      </c>
      <c r="C127" s="160" t="s">
        <v>253</v>
      </c>
      <c r="D127" s="180">
        <v>2004</v>
      </c>
      <c r="E127" s="202"/>
      <c r="F127" s="181"/>
      <c r="G127" s="188"/>
      <c r="H127" s="188"/>
      <c r="I127" s="188"/>
      <c r="J127" s="188"/>
      <c r="K127" s="188"/>
      <c r="L127" s="188"/>
      <c r="M127" s="181"/>
      <c r="N127" s="181"/>
      <c r="O127" s="181"/>
      <c r="P127" s="181"/>
      <c r="Q127" s="181">
        <f>SUM(G127+J127+M127+N127+O127+P127)</f>
        <v>0</v>
      </c>
      <c r="R127" s="181"/>
      <c r="S127" s="181">
        <f t="shared" si="34"/>
        <v>0</v>
      </c>
      <c r="T127" s="181">
        <f t="shared" si="29"/>
        <v>0</v>
      </c>
      <c r="U127" s="183" t="e">
        <f t="shared" si="30"/>
        <v>#DIV/0!</v>
      </c>
      <c r="V127" s="183" t="e">
        <f t="shared" si="31"/>
        <v>#DIV/0!</v>
      </c>
      <c r="W127" s="184">
        <f t="shared" si="32"/>
        <v>0</v>
      </c>
    </row>
    <row r="128" spans="1:23" ht="15" customHeight="1">
      <c r="A128" s="179">
        <v>31</v>
      </c>
      <c r="B128" s="179">
        <v>2</v>
      </c>
      <c r="C128" s="160" t="s">
        <v>253</v>
      </c>
      <c r="D128" s="180">
        <v>2010</v>
      </c>
      <c r="E128" s="202">
        <v>2</v>
      </c>
      <c r="F128" s="181">
        <v>1259</v>
      </c>
      <c r="G128" s="181">
        <v>159</v>
      </c>
      <c r="H128" s="181">
        <v>163</v>
      </c>
      <c r="I128" s="181">
        <v>25</v>
      </c>
      <c r="J128" s="181">
        <v>15</v>
      </c>
      <c r="K128" s="181">
        <v>204</v>
      </c>
      <c r="L128" s="181">
        <v>7</v>
      </c>
      <c r="M128" s="181">
        <v>0</v>
      </c>
      <c r="N128" s="181">
        <v>9</v>
      </c>
      <c r="O128" s="181">
        <v>1</v>
      </c>
      <c r="P128" s="181">
        <v>0</v>
      </c>
      <c r="Q128" s="181">
        <f t="shared" ref="Q128:Q130" si="49">SUM(P128+O128+N128+M128+L128+K128+J128+I128+H128+G128)</f>
        <v>583</v>
      </c>
      <c r="R128" s="181">
        <v>7</v>
      </c>
      <c r="S128" s="181">
        <f t="shared" si="34"/>
        <v>590</v>
      </c>
      <c r="T128" s="181">
        <f t="shared" si="29"/>
        <v>669</v>
      </c>
      <c r="U128" s="183">
        <f t="shared" si="30"/>
        <v>46.862589356632249</v>
      </c>
      <c r="V128" s="183">
        <f t="shared" si="31"/>
        <v>53.137410643367751</v>
      </c>
      <c r="W128" s="184">
        <f t="shared" si="32"/>
        <v>204</v>
      </c>
    </row>
    <row r="129" spans="1:23" ht="15" customHeight="1">
      <c r="A129" s="179">
        <v>31</v>
      </c>
      <c r="B129" s="179">
        <v>2</v>
      </c>
      <c r="C129" s="161" t="s">
        <v>253</v>
      </c>
      <c r="D129" s="190">
        <v>2016</v>
      </c>
      <c r="E129" s="173">
        <f>E128*1.1</f>
        <v>2.2000000000000002</v>
      </c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>
        <f t="shared" si="49"/>
        <v>0</v>
      </c>
      <c r="R129" s="181"/>
      <c r="S129" s="181">
        <f t="shared" si="34"/>
        <v>0</v>
      </c>
      <c r="T129" s="181">
        <f t="shared" si="29"/>
        <v>0</v>
      </c>
      <c r="U129" s="183" t="e">
        <f t="shared" si="30"/>
        <v>#DIV/0!</v>
      </c>
      <c r="V129" s="183" t="e">
        <f t="shared" si="31"/>
        <v>#DIV/0!</v>
      </c>
      <c r="W129" s="184">
        <f t="shared" si="32"/>
        <v>0</v>
      </c>
    </row>
    <row r="130" spans="1:23" ht="15" customHeight="1">
      <c r="A130" s="179">
        <v>32</v>
      </c>
      <c r="B130" s="179">
        <v>2</v>
      </c>
      <c r="C130" s="160" t="s">
        <v>254</v>
      </c>
      <c r="D130" s="180">
        <v>1998</v>
      </c>
      <c r="E130" s="202">
        <v>4</v>
      </c>
      <c r="F130" s="181">
        <v>2190</v>
      </c>
      <c r="G130" s="181">
        <v>29</v>
      </c>
      <c r="H130" s="181">
        <v>530</v>
      </c>
      <c r="I130" s="181">
        <v>4</v>
      </c>
      <c r="J130" s="181">
        <v>35</v>
      </c>
      <c r="K130" s="181">
        <v>444</v>
      </c>
      <c r="L130" s="181">
        <v>15</v>
      </c>
      <c r="M130" s="181">
        <v>12</v>
      </c>
      <c r="N130" s="181">
        <v>0</v>
      </c>
      <c r="O130" s="181">
        <v>0</v>
      </c>
      <c r="P130" s="181">
        <v>0</v>
      </c>
      <c r="Q130" s="181">
        <f t="shared" si="49"/>
        <v>1069</v>
      </c>
      <c r="R130" s="181">
        <v>128</v>
      </c>
      <c r="S130" s="181">
        <f t="shared" si="34"/>
        <v>1197</v>
      </c>
      <c r="T130" s="181">
        <f t="shared" si="29"/>
        <v>993</v>
      </c>
      <c r="U130" s="183">
        <f t="shared" si="30"/>
        <v>54.657534246575345</v>
      </c>
      <c r="V130" s="183">
        <f t="shared" si="31"/>
        <v>45.342465753424655</v>
      </c>
      <c r="W130" s="184">
        <f t="shared" si="32"/>
        <v>530</v>
      </c>
    </row>
    <row r="131" spans="1:23" ht="15" customHeight="1">
      <c r="A131" s="179">
        <v>32</v>
      </c>
      <c r="B131" s="179">
        <v>2</v>
      </c>
      <c r="C131" s="160" t="s">
        <v>254</v>
      </c>
      <c r="D131" s="180">
        <v>2004</v>
      </c>
      <c r="E131" s="202"/>
      <c r="F131" s="181"/>
      <c r="G131" s="188"/>
      <c r="H131" s="188"/>
      <c r="I131" s="188"/>
      <c r="J131" s="188"/>
      <c r="K131" s="188"/>
      <c r="L131" s="188"/>
      <c r="M131" s="181"/>
      <c r="N131" s="181"/>
      <c r="O131" s="181"/>
      <c r="P131" s="181"/>
      <c r="Q131" s="181">
        <f>SUM(G131+J131+M131+N131+O131+P131)</f>
        <v>0</v>
      </c>
      <c r="R131" s="181"/>
      <c r="S131" s="181">
        <f t="shared" si="34"/>
        <v>0</v>
      </c>
      <c r="T131" s="181">
        <f t="shared" si="29"/>
        <v>0</v>
      </c>
      <c r="U131" s="183" t="e">
        <f t="shared" si="30"/>
        <v>#DIV/0!</v>
      </c>
      <c r="V131" s="183" t="e">
        <f t="shared" si="31"/>
        <v>#DIV/0!</v>
      </c>
      <c r="W131" s="184">
        <f t="shared" ref="W131:W194" si="50">MAX(G131,H131,I131,J131,K131,L131,M131,N131,O131,P131)</f>
        <v>0</v>
      </c>
    </row>
    <row r="132" spans="1:23" ht="15" customHeight="1">
      <c r="A132" s="179">
        <v>32</v>
      </c>
      <c r="B132" s="179">
        <v>2</v>
      </c>
      <c r="C132" s="160" t="s">
        <v>254</v>
      </c>
      <c r="D132" s="180">
        <v>2010</v>
      </c>
      <c r="E132" s="202">
        <v>6</v>
      </c>
      <c r="F132" s="181">
        <v>2904</v>
      </c>
      <c r="G132" s="181">
        <v>238</v>
      </c>
      <c r="H132" s="181">
        <v>517</v>
      </c>
      <c r="I132" s="181">
        <v>58</v>
      </c>
      <c r="J132" s="181">
        <v>85</v>
      </c>
      <c r="K132" s="181">
        <v>415</v>
      </c>
      <c r="L132" s="181">
        <v>41</v>
      </c>
      <c r="M132" s="181">
        <v>0</v>
      </c>
      <c r="N132" s="181">
        <v>33</v>
      </c>
      <c r="O132" s="181">
        <v>5</v>
      </c>
      <c r="P132" s="181">
        <v>1</v>
      </c>
      <c r="Q132" s="181">
        <f t="shared" ref="Q132:Q134" si="51">SUM(P132+O132+N132+M132+L132+K132+J132+I132+H132+G132)</f>
        <v>1393</v>
      </c>
      <c r="R132" s="181">
        <v>135</v>
      </c>
      <c r="S132" s="181">
        <f t="shared" si="34"/>
        <v>1528</v>
      </c>
      <c r="T132" s="181">
        <f t="shared" si="29"/>
        <v>1376</v>
      </c>
      <c r="U132" s="183">
        <f t="shared" si="30"/>
        <v>52.617079889807165</v>
      </c>
      <c r="V132" s="183">
        <f t="shared" si="31"/>
        <v>47.382920110192835</v>
      </c>
      <c r="W132" s="184">
        <f t="shared" si="50"/>
        <v>517</v>
      </c>
    </row>
    <row r="133" spans="1:23" ht="15" customHeight="1">
      <c r="A133" s="179">
        <v>32</v>
      </c>
      <c r="B133" s="179">
        <v>2</v>
      </c>
      <c r="C133" s="161" t="s">
        <v>254</v>
      </c>
      <c r="D133" s="190">
        <v>2016</v>
      </c>
      <c r="E133" s="173">
        <f>E132*1.1</f>
        <v>6.6000000000000005</v>
      </c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>
        <f t="shared" si="51"/>
        <v>0</v>
      </c>
      <c r="R133" s="181"/>
      <c r="S133" s="181">
        <f t="shared" si="34"/>
        <v>0</v>
      </c>
      <c r="T133" s="181">
        <f t="shared" si="29"/>
        <v>0</v>
      </c>
      <c r="U133" s="183" t="e">
        <f t="shared" si="30"/>
        <v>#DIV/0!</v>
      </c>
      <c r="V133" s="183" t="e">
        <f t="shared" si="31"/>
        <v>#DIV/0!</v>
      </c>
      <c r="W133" s="184">
        <f t="shared" si="50"/>
        <v>0</v>
      </c>
    </row>
    <row r="134" spans="1:23" ht="15" customHeight="1">
      <c r="A134" s="179">
        <v>33</v>
      </c>
      <c r="B134" s="179">
        <v>2</v>
      </c>
      <c r="C134" s="160" t="s">
        <v>255</v>
      </c>
      <c r="D134" s="180">
        <v>1998</v>
      </c>
      <c r="E134" s="202">
        <v>2</v>
      </c>
      <c r="F134" s="181">
        <v>951</v>
      </c>
      <c r="G134" s="181">
        <v>15</v>
      </c>
      <c r="H134" s="181">
        <v>82</v>
      </c>
      <c r="I134" s="181">
        <v>7</v>
      </c>
      <c r="J134" s="181">
        <v>3</v>
      </c>
      <c r="K134" s="181">
        <v>239</v>
      </c>
      <c r="L134" s="181">
        <v>7</v>
      </c>
      <c r="M134" s="181">
        <v>1</v>
      </c>
      <c r="N134" s="181">
        <v>0</v>
      </c>
      <c r="O134" s="181">
        <v>0</v>
      </c>
      <c r="P134" s="181">
        <v>0</v>
      </c>
      <c r="Q134" s="181">
        <f t="shared" si="51"/>
        <v>354</v>
      </c>
      <c r="R134" s="181">
        <v>11</v>
      </c>
      <c r="S134" s="181">
        <f t="shared" si="34"/>
        <v>365</v>
      </c>
      <c r="T134" s="181">
        <f t="shared" ref="T134:T197" si="52">F134-S134</f>
        <v>586</v>
      </c>
      <c r="U134" s="183">
        <f t="shared" ref="U134:U197" si="53">(S134*100)/F134</f>
        <v>38.380651945320714</v>
      </c>
      <c r="V134" s="183">
        <f t="shared" ref="V134:V197" si="54">(T134*100)/F134</f>
        <v>61.619348054679286</v>
      </c>
      <c r="W134" s="184">
        <f t="shared" si="50"/>
        <v>239</v>
      </c>
    </row>
    <row r="135" spans="1:23" ht="15" customHeight="1">
      <c r="A135" s="179">
        <v>33</v>
      </c>
      <c r="B135" s="179">
        <v>2</v>
      </c>
      <c r="C135" s="160" t="s">
        <v>255</v>
      </c>
      <c r="D135" s="180">
        <v>2004</v>
      </c>
      <c r="E135" s="202"/>
      <c r="F135" s="181"/>
      <c r="G135" s="188"/>
      <c r="H135" s="188"/>
      <c r="I135" s="188"/>
      <c r="J135" s="188"/>
      <c r="K135" s="188"/>
      <c r="L135" s="188"/>
      <c r="M135" s="181"/>
      <c r="N135" s="181"/>
      <c r="O135" s="181"/>
      <c r="P135" s="181"/>
      <c r="Q135" s="181">
        <f>SUM(G135+J135+M135+N135+O135+P135)</f>
        <v>0</v>
      </c>
      <c r="R135" s="181"/>
      <c r="S135" s="181">
        <f t="shared" ref="S135:S198" si="55">Q135+R135</f>
        <v>0</v>
      </c>
      <c r="T135" s="181">
        <f t="shared" si="52"/>
        <v>0</v>
      </c>
      <c r="U135" s="183" t="e">
        <f t="shared" si="53"/>
        <v>#DIV/0!</v>
      </c>
      <c r="V135" s="183" t="e">
        <f t="shared" si="54"/>
        <v>#DIV/0!</v>
      </c>
      <c r="W135" s="184">
        <f t="shared" si="50"/>
        <v>0</v>
      </c>
    </row>
    <row r="136" spans="1:23" ht="15" customHeight="1">
      <c r="A136" s="179">
        <v>33</v>
      </c>
      <c r="B136" s="179">
        <v>2</v>
      </c>
      <c r="C136" s="160" t="s">
        <v>255</v>
      </c>
      <c r="D136" s="180">
        <v>2010</v>
      </c>
      <c r="E136" s="202">
        <v>2</v>
      </c>
      <c r="F136" s="181">
        <v>1491</v>
      </c>
      <c r="G136" s="181">
        <v>97</v>
      </c>
      <c r="H136" s="181">
        <v>121</v>
      </c>
      <c r="I136" s="181">
        <v>11</v>
      </c>
      <c r="J136" s="181">
        <v>17</v>
      </c>
      <c r="K136" s="181">
        <v>264</v>
      </c>
      <c r="L136" s="181">
        <v>5</v>
      </c>
      <c r="M136" s="181">
        <v>0</v>
      </c>
      <c r="N136" s="181">
        <v>42</v>
      </c>
      <c r="O136" s="181">
        <v>1</v>
      </c>
      <c r="P136" s="181">
        <v>0</v>
      </c>
      <c r="Q136" s="181">
        <f t="shared" ref="Q136:Q138" si="56">SUM(P136+O136+N136+M136+L136+K136+J136+I136+H136+G136)</f>
        <v>558</v>
      </c>
      <c r="R136" s="181">
        <v>11</v>
      </c>
      <c r="S136" s="181">
        <f t="shared" si="55"/>
        <v>569</v>
      </c>
      <c r="T136" s="181">
        <f t="shared" si="52"/>
        <v>922</v>
      </c>
      <c r="U136" s="183">
        <f t="shared" si="53"/>
        <v>38.162307176391685</v>
      </c>
      <c r="V136" s="183">
        <f t="shared" si="54"/>
        <v>61.837692823608315</v>
      </c>
      <c r="W136" s="184">
        <f t="shared" si="50"/>
        <v>264</v>
      </c>
    </row>
    <row r="137" spans="1:23" ht="15" customHeight="1">
      <c r="A137" s="179">
        <v>33</v>
      </c>
      <c r="B137" s="179">
        <v>2</v>
      </c>
      <c r="C137" s="161" t="s">
        <v>255</v>
      </c>
      <c r="D137" s="190">
        <v>2016</v>
      </c>
      <c r="E137" s="173">
        <f>E136*1.1</f>
        <v>2.2000000000000002</v>
      </c>
      <c r="F137" s="181"/>
      <c r="G137" s="181"/>
      <c r="H137" s="181"/>
      <c r="I137" s="181"/>
      <c r="J137" s="181"/>
      <c r="K137" s="181"/>
      <c r="L137" s="181"/>
      <c r="M137" s="181"/>
      <c r="N137" s="181"/>
      <c r="O137" s="181"/>
      <c r="P137" s="181"/>
      <c r="Q137" s="181">
        <f t="shared" si="56"/>
        <v>0</v>
      </c>
      <c r="R137" s="181"/>
      <c r="S137" s="181">
        <f t="shared" si="55"/>
        <v>0</v>
      </c>
      <c r="T137" s="181">
        <f t="shared" si="52"/>
        <v>0</v>
      </c>
      <c r="U137" s="183" t="e">
        <f t="shared" si="53"/>
        <v>#DIV/0!</v>
      </c>
      <c r="V137" s="183" t="e">
        <f t="shared" si="54"/>
        <v>#DIV/0!</v>
      </c>
      <c r="W137" s="184">
        <f t="shared" si="50"/>
        <v>0</v>
      </c>
    </row>
    <row r="138" spans="1:23" ht="15" customHeight="1">
      <c r="A138" s="179">
        <v>34</v>
      </c>
      <c r="B138" s="179">
        <v>2</v>
      </c>
      <c r="C138" s="160" t="s">
        <v>256</v>
      </c>
      <c r="D138" s="180">
        <v>1998</v>
      </c>
      <c r="E138" s="202">
        <v>5</v>
      </c>
      <c r="F138" s="181">
        <v>2339</v>
      </c>
      <c r="G138" s="181">
        <v>72</v>
      </c>
      <c r="H138" s="181">
        <v>479</v>
      </c>
      <c r="I138" s="181">
        <v>71</v>
      </c>
      <c r="J138" s="181">
        <v>2</v>
      </c>
      <c r="K138" s="181">
        <v>513</v>
      </c>
      <c r="L138" s="181">
        <v>10</v>
      </c>
      <c r="M138" s="181">
        <v>2</v>
      </c>
      <c r="N138" s="181">
        <v>0</v>
      </c>
      <c r="O138" s="181">
        <v>0</v>
      </c>
      <c r="P138" s="181">
        <v>0</v>
      </c>
      <c r="Q138" s="181">
        <f t="shared" si="56"/>
        <v>1149</v>
      </c>
      <c r="R138" s="181">
        <v>25</v>
      </c>
      <c r="S138" s="181">
        <f t="shared" si="55"/>
        <v>1174</v>
      </c>
      <c r="T138" s="181">
        <f t="shared" si="52"/>
        <v>1165</v>
      </c>
      <c r="U138" s="183">
        <f t="shared" si="53"/>
        <v>50.19238991021804</v>
      </c>
      <c r="V138" s="183">
        <f t="shared" si="54"/>
        <v>49.80761008978196</v>
      </c>
      <c r="W138" s="184">
        <f t="shared" si="50"/>
        <v>513</v>
      </c>
    </row>
    <row r="139" spans="1:23" ht="15" customHeight="1">
      <c r="A139" s="179">
        <v>34</v>
      </c>
      <c r="B139" s="179">
        <v>2</v>
      </c>
      <c r="C139" s="160" t="s">
        <v>256</v>
      </c>
      <c r="D139" s="180">
        <v>2004</v>
      </c>
      <c r="E139" s="202"/>
      <c r="F139" s="181"/>
      <c r="G139" s="188"/>
      <c r="H139" s="188"/>
      <c r="I139" s="188"/>
      <c r="J139" s="188"/>
      <c r="K139" s="188"/>
      <c r="L139" s="188"/>
      <c r="M139" s="181"/>
      <c r="N139" s="181"/>
      <c r="O139" s="181"/>
      <c r="P139" s="181"/>
      <c r="Q139" s="181">
        <f>SUM(G139+J139+M139+N139+O139+P139)</f>
        <v>0</v>
      </c>
      <c r="R139" s="181"/>
      <c r="S139" s="181">
        <f t="shared" si="55"/>
        <v>0</v>
      </c>
      <c r="T139" s="181">
        <f t="shared" si="52"/>
        <v>0</v>
      </c>
      <c r="U139" s="183" t="e">
        <f t="shared" si="53"/>
        <v>#DIV/0!</v>
      </c>
      <c r="V139" s="183" t="e">
        <f t="shared" si="54"/>
        <v>#DIV/0!</v>
      </c>
      <c r="W139" s="184">
        <f t="shared" si="50"/>
        <v>0</v>
      </c>
    </row>
    <row r="140" spans="1:23" ht="15" customHeight="1">
      <c r="A140" s="179">
        <v>34</v>
      </c>
      <c r="B140" s="179">
        <v>2</v>
      </c>
      <c r="C140" s="160" t="s">
        <v>256</v>
      </c>
      <c r="D140" s="180">
        <v>2010</v>
      </c>
      <c r="E140" s="202">
        <v>5</v>
      </c>
      <c r="F140" s="181">
        <v>3369</v>
      </c>
      <c r="G140" s="181">
        <v>273</v>
      </c>
      <c r="H140" s="181">
        <v>764</v>
      </c>
      <c r="I140" s="181">
        <v>59</v>
      </c>
      <c r="J140" s="181">
        <v>24</v>
      </c>
      <c r="K140" s="181">
        <v>873</v>
      </c>
      <c r="L140" s="181">
        <v>13</v>
      </c>
      <c r="M140" s="181">
        <v>0</v>
      </c>
      <c r="N140" s="181">
        <v>64</v>
      </c>
      <c r="O140" s="181">
        <v>12</v>
      </c>
      <c r="P140" s="181">
        <v>1</v>
      </c>
      <c r="Q140" s="181">
        <f t="shared" ref="Q140:Q142" si="57">SUM(P140+O140+N140+M140+L140+K140+J140+I140+H140+G140)</f>
        <v>2083</v>
      </c>
      <c r="R140" s="181">
        <v>36</v>
      </c>
      <c r="S140" s="181">
        <f t="shared" si="55"/>
        <v>2119</v>
      </c>
      <c r="T140" s="181">
        <f t="shared" si="52"/>
        <v>1250</v>
      </c>
      <c r="U140" s="183">
        <f t="shared" si="53"/>
        <v>62.897002077767887</v>
      </c>
      <c r="V140" s="183">
        <f t="shared" si="54"/>
        <v>37.102997922232113</v>
      </c>
      <c r="W140" s="184">
        <f t="shared" si="50"/>
        <v>873</v>
      </c>
    </row>
    <row r="141" spans="1:23" ht="15" customHeight="1">
      <c r="A141" s="179">
        <v>34</v>
      </c>
      <c r="B141" s="179">
        <v>2</v>
      </c>
      <c r="C141" s="161" t="s">
        <v>256</v>
      </c>
      <c r="D141" s="190">
        <v>2016</v>
      </c>
      <c r="E141" s="173">
        <f>E140*1.1</f>
        <v>5.5</v>
      </c>
      <c r="F141" s="181"/>
      <c r="G141" s="181"/>
      <c r="H141" s="181"/>
      <c r="I141" s="181"/>
      <c r="J141" s="181"/>
      <c r="K141" s="181"/>
      <c r="L141" s="181"/>
      <c r="M141" s="181"/>
      <c r="N141" s="181"/>
      <c r="O141" s="181"/>
      <c r="P141" s="181"/>
      <c r="Q141" s="181">
        <f t="shared" si="57"/>
        <v>0</v>
      </c>
      <c r="R141" s="181"/>
      <c r="S141" s="181">
        <f t="shared" si="55"/>
        <v>0</v>
      </c>
      <c r="T141" s="181">
        <f t="shared" si="52"/>
        <v>0</v>
      </c>
      <c r="U141" s="183" t="e">
        <f t="shared" si="53"/>
        <v>#DIV/0!</v>
      </c>
      <c r="V141" s="183" t="e">
        <f t="shared" si="54"/>
        <v>#DIV/0!</v>
      </c>
      <c r="W141" s="184">
        <f t="shared" si="50"/>
        <v>0</v>
      </c>
    </row>
    <row r="142" spans="1:23" ht="15" customHeight="1">
      <c r="A142" s="179">
        <v>35</v>
      </c>
      <c r="B142" s="179">
        <v>2</v>
      </c>
      <c r="C142" s="160" t="s">
        <v>257</v>
      </c>
      <c r="D142" s="180">
        <v>1998</v>
      </c>
      <c r="E142" s="202">
        <v>4</v>
      </c>
      <c r="F142" s="181">
        <v>1680</v>
      </c>
      <c r="G142" s="181">
        <v>50</v>
      </c>
      <c r="H142" s="181">
        <v>171</v>
      </c>
      <c r="I142" s="181">
        <v>1</v>
      </c>
      <c r="J142" s="181">
        <v>2</v>
      </c>
      <c r="K142" s="181">
        <v>394</v>
      </c>
      <c r="L142" s="181">
        <v>7</v>
      </c>
      <c r="M142" s="181">
        <v>3</v>
      </c>
      <c r="N142" s="181">
        <v>0</v>
      </c>
      <c r="O142" s="181">
        <v>0</v>
      </c>
      <c r="P142" s="181">
        <v>0</v>
      </c>
      <c r="Q142" s="181">
        <f t="shared" si="57"/>
        <v>628</v>
      </c>
      <c r="R142" s="181">
        <v>27</v>
      </c>
      <c r="S142" s="181">
        <f t="shared" si="55"/>
        <v>655</v>
      </c>
      <c r="T142" s="181">
        <f t="shared" si="52"/>
        <v>1025</v>
      </c>
      <c r="U142" s="183">
        <f t="shared" si="53"/>
        <v>38.988095238095241</v>
      </c>
      <c r="V142" s="183">
        <f t="shared" si="54"/>
        <v>61.011904761904759</v>
      </c>
      <c r="W142" s="184">
        <f t="shared" si="50"/>
        <v>394</v>
      </c>
    </row>
    <row r="143" spans="1:23" ht="15" customHeight="1">
      <c r="A143" s="179">
        <v>35</v>
      </c>
      <c r="B143" s="179">
        <v>2</v>
      </c>
      <c r="C143" s="160" t="s">
        <v>257</v>
      </c>
      <c r="D143" s="180">
        <v>2004</v>
      </c>
      <c r="E143" s="202"/>
      <c r="F143" s="181"/>
      <c r="G143" s="188"/>
      <c r="H143" s="188"/>
      <c r="I143" s="188"/>
      <c r="J143" s="188"/>
      <c r="K143" s="188"/>
      <c r="L143" s="188"/>
      <c r="M143" s="181"/>
      <c r="N143" s="181"/>
      <c r="O143" s="181"/>
      <c r="P143" s="181"/>
      <c r="Q143" s="181">
        <f>SUM(G143+J143+M143+N143+O143+P143)</f>
        <v>0</v>
      </c>
      <c r="R143" s="181"/>
      <c r="S143" s="181">
        <f t="shared" si="55"/>
        <v>0</v>
      </c>
      <c r="T143" s="181">
        <f t="shared" si="52"/>
        <v>0</v>
      </c>
      <c r="U143" s="183" t="e">
        <f t="shared" si="53"/>
        <v>#DIV/0!</v>
      </c>
      <c r="V143" s="183" t="e">
        <f t="shared" si="54"/>
        <v>#DIV/0!</v>
      </c>
      <c r="W143" s="184">
        <f t="shared" si="50"/>
        <v>0</v>
      </c>
    </row>
    <row r="144" spans="1:23" ht="15" customHeight="1">
      <c r="A144" s="179">
        <v>35</v>
      </c>
      <c r="B144" s="179">
        <v>2</v>
      </c>
      <c r="C144" s="160" t="s">
        <v>257</v>
      </c>
      <c r="D144" s="180">
        <v>2010</v>
      </c>
      <c r="E144" s="202">
        <v>4</v>
      </c>
      <c r="F144" s="181">
        <v>2249</v>
      </c>
      <c r="G144" s="181">
        <v>101</v>
      </c>
      <c r="H144" s="181">
        <v>337</v>
      </c>
      <c r="I144" s="181">
        <v>29</v>
      </c>
      <c r="J144" s="181">
        <v>11</v>
      </c>
      <c r="K144" s="181">
        <v>490</v>
      </c>
      <c r="L144" s="181">
        <v>15</v>
      </c>
      <c r="M144" s="181">
        <v>0</v>
      </c>
      <c r="N144" s="181">
        <v>32</v>
      </c>
      <c r="O144" s="181">
        <v>177</v>
      </c>
      <c r="P144" s="181">
        <v>0</v>
      </c>
      <c r="Q144" s="181">
        <f t="shared" ref="Q144:Q146" si="58">SUM(P144+O144+N144+M144+L144+K144+J144+I144+H144+G144)</f>
        <v>1192</v>
      </c>
      <c r="R144" s="181">
        <v>51</v>
      </c>
      <c r="S144" s="181">
        <f t="shared" si="55"/>
        <v>1243</v>
      </c>
      <c r="T144" s="181">
        <f t="shared" si="52"/>
        <v>1006</v>
      </c>
      <c r="U144" s="183">
        <f t="shared" si="53"/>
        <v>55.269008448199202</v>
      </c>
      <c r="V144" s="183">
        <f t="shared" si="54"/>
        <v>44.730991551800798</v>
      </c>
      <c r="W144" s="184">
        <f t="shared" si="50"/>
        <v>490</v>
      </c>
    </row>
    <row r="145" spans="1:23" ht="15" customHeight="1">
      <c r="A145" s="179">
        <v>35</v>
      </c>
      <c r="B145" s="179">
        <v>2</v>
      </c>
      <c r="C145" s="161" t="s">
        <v>257</v>
      </c>
      <c r="D145" s="190">
        <v>2016</v>
      </c>
      <c r="E145" s="173">
        <f>E144*1.1</f>
        <v>4.4000000000000004</v>
      </c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>
        <f t="shared" si="58"/>
        <v>0</v>
      </c>
      <c r="R145" s="181"/>
      <c r="S145" s="181">
        <f t="shared" si="55"/>
        <v>0</v>
      </c>
      <c r="T145" s="181">
        <f t="shared" si="52"/>
        <v>0</v>
      </c>
      <c r="U145" s="183" t="e">
        <f t="shared" si="53"/>
        <v>#DIV/0!</v>
      </c>
      <c r="V145" s="183" t="e">
        <f t="shared" si="54"/>
        <v>#DIV/0!</v>
      </c>
      <c r="W145" s="184">
        <f t="shared" si="50"/>
        <v>0</v>
      </c>
    </row>
    <row r="146" spans="1:23" ht="15" customHeight="1">
      <c r="A146" s="179">
        <v>36</v>
      </c>
      <c r="B146" s="179">
        <v>2</v>
      </c>
      <c r="C146" s="160" t="s">
        <v>258</v>
      </c>
      <c r="D146" s="180">
        <v>1998</v>
      </c>
      <c r="E146" s="202">
        <v>9</v>
      </c>
      <c r="F146" s="181">
        <v>4018</v>
      </c>
      <c r="G146" s="181">
        <v>238</v>
      </c>
      <c r="H146" s="181">
        <v>1093</v>
      </c>
      <c r="I146" s="181">
        <v>6</v>
      </c>
      <c r="J146" s="181">
        <v>16</v>
      </c>
      <c r="K146" s="181">
        <v>920</v>
      </c>
      <c r="L146" s="181">
        <v>47</v>
      </c>
      <c r="M146" s="181">
        <v>6</v>
      </c>
      <c r="N146" s="181">
        <v>0</v>
      </c>
      <c r="O146" s="181">
        <v>0</v>
      </c>
      <c r="P146" s="181">
        <v>0</v>
      </c>
      <c r="Q146" s="181">
        <f t="shared" si="58"/>
        <v>2326</v>
      </c>
      <c r="R146" s="181">
        <v>37</v>
      </c>
      <c r="S146" s="181">
        <f t="shared" si="55"/>
        <v>2363</v>
      </c>
      <c r="T146" s="181">
        <f t="shared" si="52"/>
        <v>1655</v>
      </c>
      <c r="U146" s="183">
        <f t="shared" si="53"/>
        <v>58.810353409656543</v>
      </c>
      <c r="V146" s="183">
        <f t="shared" si="54"/>
        <v>41.189646590343457</v>
      </c>
      <c r="W146" s="184">
        <f t="shared" si="50"/>
        <v>1093</v>
      </c>
    </row>
    <row r="147" spans="1:23" ht="15" customHeight="1">
      <c r="A147" s="179">
        <v>36</v>
      </c>
      <c r="B147" s="179">
        <v>2</v>
      </c>
      <c r="C147" s="160" t="s">
        <v>258</v>
      </c>
      <c r="D147" s="180">
        <v>2004</v>
      </c>
      <c r="E147" s="202"/>
      <c r="F147" s="181"/>
      <c r="G147" s="188"/>
      <c r="H147" s="188"/>
      <c r="I147" s="188"/>
      <c r="J147" s="188"/>
      <c r="K147" s="188"/>
      <c r="L147" s="188"/>
      <c r="M147" s="181"/>
      <c r="N147" s="181"/>
      <c r="O147" s="181"/>
      <c r="P147" s="181"/>
      <c r="Q147" s="181">
        <f>SUM(G147+J147+M147+N147+O147+P147)</f>
        <v>0</v>
      </c>
      <c r="R147" s="181"/>
      <c r="S147" s="181">
        <f t="shared" si="55"/>
        <v>0</v>
      </c>
      <c r="T147" s="181">
        <f t="shared" si="52"/>
        <v>0</v>
      </c>
      <c r="U147" s="183" t="e">
        <f t="shared" si="53"/>
        <v>#DIV/0!</v>
      </c>
      <c r="V147" s="183" t="e">
        <f t="shared" si="54"/>
        <v>#DIV/0!</v>
      </c>
      <c r="W147" s="184">
        <f t="shared" si="50"/>
        <v>0</v>
      </c>
    </row>
    <row r="148" spans="1:23" ht="15" customHeight="1">
      <c r="A148" s="179">
        <v>36</v>
      </c>
      <c r="B148" s="179">
        <v>2</v>
      </c>
      <c r="C148" s="160" t="s">
        <v>258</v>
      </c>
      <c r="D148" s="180">
        <v>2010</v>
      </c>
      <c r="E148" s="202">
        <v>12</v>
      </c>
      <c r="F148" s="181">
        <v>6525</v>
      </c>
      <c r="G148" s="181">
        <v>850</v>
      </c>
      <c r="H148" s="181">
        <v>977</v>
      </c>
      <c r="I148" s="181">
        <v>329</v>
      </c>
      <c r="J148" s="181">
        <v>89</v>
      </c>
      <c r="K148" s="181">
        <v>1536</v>
      </c>
      <c r="L148" s="181">
        <v>29</v>
      </c>
      <c r="M148" s="181">
        <v>0</v>
      </c>
      <c r="N148" s="181">
        <v>155</v>
      </c>
      <c r="O148" s="181">
        <v>64</v>
      </c>
      <c r="P148" s="181">
        <v>3</v>
      </c>
      <c r="Q148" s="181">
        <f t="shared" ref="Q148:Q150" si="59">SUM(P148+O148+N148+M148+L148+K148+J148+I148+H148+G148)</f>
        <v>4032</v>
      </c>
      <c r="R148" s="181">
        <v>137</v>
      </c>
      <c r="S148" s="181">
        <f t="shared" si="55"/>
        <v>4169</v>
      </c>
      <c r="T148" s="181">
        <f t="shared" si="52"/>
        <v>2356</v>
      </c>
      <c r="U148" s="183">
        <f t="shared" si="53"/>
        <v>63.892720306513411</v>
      </c>
      <c r="V148" s="183">
        <f t="shared" si="54"/>
        <v>36.107279693486589</v>
      </c>
      <c r="W148" s="184">
        <f t="shared" si="50"/>
        <v>1536</v>
      </c>
    </row>
    <row r="149" spans="1:23" ht="15" customHeight="1">
      <c r="A149" s="179">
        <v>36</v>
      </c>
      <c r="B149" s="179">
        <v>2</v>
      </c>
      <c r="C149" s="161" t="s">
        <v>258</v>
      </c>
      <c r="D149" s="190">
        <v>2016</v>
      </c>
      <c r="E149" s="173">
        <f>E148*1.1</f>
        <v>13.200000000000001</v>
      </c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>
        <f t="shared" si="59"/>
        <v>0</v>
      </c>
      <c r="R149" s="181"/>
      <c r="S149" s="181">
        <f t="shared" si="55"/>
        <v>0</v>
      </c>
      <c r="T149" s="181">
        <f t="shared" si="52"/>
        <v>0</v>
      </c>
      <c r="U149" s="183" t="e">
        <f t="shared" si="53"/>
        <v>#DIV/0!</v>
      </c>
      <c r="V149" s="183" t="e">
        <f t="shared" si="54"/>
        <v>#DIV/0!</v>
      </c>
      <c r="W149" s="184">
        <f t="shared" si="50"/>
        <v>0</v>
      </c>
    </row>
    <row r="150" spans="1:23" ht="15" customHeight="1">
      <c r="A150" s="179">
        <v>37</v>
      </c>
      <c r="B150" s="179">
        <v>2</v>
      </c>
      <c r="C150" s="160" t="s">
        <v>259</v>
      </c>
      <c r="D150" s="180">
        <v>1998</v>
      </c>
      <c r="E150" s="203">
        <v>14</v>
      </c>
      <c r="F150" s="181">
        <v>8441</v>
      </c>
      <c r="G150" s="181">
        <v>285</v>
      </c>
      <c r="H150" s="181">
        <v>1784</v>
      </c>
      <c r="I150" s="181">
        <v>5</v>
      </c>
      <c r="J150" s="181">
        <v>27</v>
      </c>
      <c r="K150" s="181">
        <v>1707</v>
      </c>
      <c r="L150" s="181">
        <v>49</v>
      </c>
      <c r="M150" s="181">
        <v>9</v>
      </c>
      <c r="N150" s="181">
        <v>0</v>
      </c>
      <c r="O150" s="181">
        <v>0</v>
      </c>
      <c r="P150" s="181">
        <v>3</v>
      </c>
      <c r="Q150" s="181">
        <f t="shared" si="59"/>
        <v>3869</v>
      </c>
      <c r="R150" s="181">
        <v>70</v>
      </c>
      <c r="S150" s="181">
        <f t="shared" si="55"/>
        <v>3939</v>
      </c>
      <c r="T150" s="181">
        <f t="shared" si="52"/>
        <v>4502</v>
      </c>
      <c r="U150" s="183">
        <f t="shared" si="53"/>
        <v>46.665087074991114</v>
      </c>
      <c r="V150" s="183">
        <f t="shared" si="54"/>
        <v>53.334912925008886</v>
      </c>
      <c r="W150" s="184">
        <f t="shared" si="50"/>
        <v>1784</v>
      </c>
    </row>
    <row r="151" spans="1:23" ht="15" customHeight="1">
      <c r="A151" s="179">
        <v>37</v>
      </c>
      <c r="B151" s="179">
        <v>2</v>
      </c>
      <c r="C151" s="160" t="s">
        <v>259</v>
      </c>
      <c r="D151" s="180">
        <v>2004</v>
      </c>
      <c r="E151" s="203"/>
      <c r="F151" s="181"/>
      <c r="G151" s="188"/>
      <c r="H151" s="188"/>
      <c r="I151" s="188"/>
      <c r="J151" s="188"/>
      <c r="K151" s="188"/>
      <c r="L151" s="188"/>
      <c r="M151" s="181"/>
      <c r="N151" s="181"/>
      <c r="O151" s="181"/>
      <c r="P151" s="181"/>
      <c r="Q151" s="181">
        <f>SUM(G151+J151+M151+N151+O151+P151)</f>
        <v>0</v>
      </c>
      <c r="R151" s="181"/>
      <c r="S151" s="181">
        <f t="shared" si="55"/>
        <v>0</v>
      </c>
      <c r="T151" s="181">
        <f t="shared" si="52"/>
        <v>0</v>
      </c>
      <c r="U151" s="183" t="e">
        <f t="shared" si="53"/>
        <v>#DIV/0!</v>
      </c>
      <c r="V151" s="183" t="e">
        <f t="shared" si="54"/>
        <v>#DIV/0!</v>
      </c>
      <c r="W151" s="184">
        <f t="shared" si="50"/>
        <v>0</v>
      </c>
    </row>
    <row r="152" spans="1:23" ht="15" customHeight="1">
      <c r="A152" s="179">
        <v>37</v>
      </c>
      <c r="B152" s="179">
        <v>2</v>
      </c>
      <c r="C152" s="160" t="s">
        <v>259</v>
      </c>
      <c r="D152" s="180">
        <v>2010</v>
      </c>
      <c r="E152" s="203">
        <v>32</v>
      </c>
      <c r="F152" s="181">
        <v>20221</v>
      </c>
      <c r="G152" s="181">
        <v>1615</v>
      </c>
      <c r="H152" s="181">
        <v>3594</v>
      </c>
      <c r="I152" s="181">
        <v>532</v>
      </c>
      <c r="J152" s="181">
        <v>288</v>
      </c>
      <c r="K152" s="181">
        <v>3450</v>
      </c>
      <c r="L152" s="181">
        <v>160</v>
      </c>
      <c r="M152" s="181">
        <v>0</v>
      </c>
      <c r="N152" s="181">
        <v>613</v>
      </c>
      <c r="O152" s="181">
        <v>220</v>
      </c>
      <c r="P152" s="181">
        <v>26</v>
      </c>
      <c r="Q152" s="181">
        <f t="shared" ref="Q152:Q158" si="60">SUM(P152+O152+N152+M152+L152+K152+J152+I152+H152+G152)</f>
        <v>10498</v>
      </c>
      <c r="R152" s="181">
        <v>332</v>
      </c>
      <c r="S152" s="181">
        <f t="shared" si="55"/>
        <v>10830</v>
      </c>
      <c r="T152" s="181">
        <f t="shared" si="52"/>
        <v>9391</v>
      </c>
      <c r="U152" s="183">
        <f t="shared" si="53"/>
        <v>53.558182087928394</v>
      </c>
      <c r="V152" s="183">
        <f t="shared" si="54"/>
        <v>46.441817912071606</v>
      </c>
      <c r="W152" s="184">
        <f t="shared" si="50"/>
        <v>3594</v>
      </c>
    </row>
    <row r="153" spans="1:23" ht="15" customHeight="1">
      <c r="A153" s="179">
        <v>37</v>
      </c>
      <c r="B153" s="179">
        <v>2</v>
      </c>
      <c r="C153" s="160" t="s">
        <v>259</v>
      </c>
      <c r="D153" s="190">
        <v>2016</v>
      </c>
      <c r="E153" s="173">
        <f>E152*1.1</f>
        <v>35.200000000000003</v>
      </c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>
        <f t="shared" si="60"/>
        <v>0</v>
      </c>
      <c r="R153" s="181"/>
      <c r="S153" s="181">
        <f t="shared" si="55"/>
        <v>0</v>
      </c>
      <c r="T153" s="181">
        <f t="shared" si="52"/>
        <v>0</v>
      </c>
      <c r="U153" s="183" t="e">
        <f t="shared" si="53"/>
        <v>#DIV/0!</v>
      </c>
      <c r="V153" s="183" t="e">
        <f t="shared" si="54"/>
        <v>#DIV/0!</v>
      </c>
      <c r="W153" s="184">
        <f t="shared" si="50"/>
        <v>0</v>
      </c>
    </row>
    <row r="154" spans="1:23" s="197" customFormat="1" ht="15" customHeight="1">
      <c r="A154" s="193" t="s">
        <v>448</v>
      </c>
      <c r="B154" s="193">
        <v>2</v>
      </c>
      <c r="C154" s="204" t="s">
        <v>450</v>
      </c>
      <c r="D154" s="151">
        <v>1998</v>
      </c>
      <c r="E154" s="205">
        <f>SUM(E38,E42,E46,E50,E54,E58,E62,E66,E70,E74,E78,E82,E86,E90,E94,E98,E102,E106,E110,E114,E118,E122,E126,E130,E134,E138,E142,E146,E150)</f>
        <v>139</v>
      </c>
      <c r="F154" s="205">
        <f t="shared" ref="F154:T155" si="61">SUM(F38,F42,F46,F50,F54,F58,F62,F66,F70,F74,F78,F82,F86,F90,F94,F98,F102,F106,F110,F114,F118,F122,F126,F130,F134,F138,F142,F146,F150)</f>
        <v>69036</v>
      </c>
      <c r="G154" s="205">
        <f t="shared" si="61"/>
        <v>2778</v>
      </c>
      <c r="H154" s="205">
        <f t="shared" si="61"/>
        <v>13135</v>
      </c>
      <c r="I154" s="205">
        <f t="shared" si="61"/>
        <v>477</v>
      </c>
      <c r="J154" s="205">
        <f t="shared" si="61"/>
        <v>333</v>
      </c>
      <c r="K154" s="206">
        <f t="shared" si="61"/>
        <v>15389</v>
      </c>
      <c r="L154" s="205">
        <f t="shared" si="61"/>
        <v>486</v>
      </c>
      <c r="M154" s="205">
        <f t="shared" si="61"/>
        <v>96</v>
      </c>
      <c r="N154" s="205">
        <f t="shared" si="61"/>
        <v>0</v>
      </c>
      <c r="O154" s="205">
        <f t="shared" si="61"/>
        <v>0</v>
      </c>
      <c r="P154" s="205">
        <f t="shared" si="61"/>
        <v>10</v>
      </c>
      <c r="Q154" s="205">
        <f t="shared" si="61"/>
        <v>32704</v>
      </c>
      <c r="R154" s="205">
        <f t="shared" si="61"/>
        <v>1004</v>
      </c>
      <c r="S154" s="205">
        <f t="shared" si="61"/>
        <v>33708</v>
      </c>
      <c r="T154" s="205">
        <f t="shared" si="61"/>
        <v>35328</v>
      </c>
      <c r="U154" s="207">
        <f>(S154*100)/F154</f>
        <v>48.826699113505995</v>
      </c>
      <c r="V154" s="205">
        <f>(T154*100)/F154</f>
        <v>51.173300886494005</v>
      </c>
      <c r="W154" s="184">
        <f t="shared" si="50"/>
        <v>15389</v>
      </c>
    </row>
    <row r="155" spans="1:23" s="197" customFormat="1" ht="15" customHeight="1">
      <c r="A155" s="193" t="s">
        <v>448</v>
      </c>
      <c r="B155" s="193">
        <v>2</v>
      </c>
      <c r="C155" s="204" t="s">
        <v>450</v>
      </c>
      <c r="D155" s="151">
        <v>2004</v>
      </c>
      <c r="E155" s="205">
        <f>SUM(E39,E43,E47,E51,E55,E59,E63,E67,E71,E75,E79,E83,E87,E91,E95,E99,E103,E107,E111,E115,E119,E123,E127,E131,E135,E139,E143,E147,E151)</f>
        <v>0</v>
      </c>
      <c r="F155" s="205">
        <f>SUM(F39,F43,F47,F51,F55,F59,F63,F67,F71,F75,F79,F83,F87,F91,F95,F99,F103,F107,F111,F115,F119,F123,F127,F131,F135,F139,F143,F147,F151)</f>
        <v>0</v>
      </c>
      <c r="G155" s="208">
        <f t="shared" si="61"/>
        <v>0</v>
      </c>
      <c r="H155" s="209"/>
      <c r="I155" s="210"/>
      <c r="J155" s="208">
        <f t="shared" si="61"/>
        <v>0</v>
      </c>
      <c r="K155" s="209"/>
      <c r="L155" s="210"/>
      <c r="M155" s="205">
        <f>SUM(M39,M43,M47,M51,M55,M59,M63,M67,M71,M75,M79,M83,M87,M91,M95,M99,M103,M107,M111,M115,M119,M123,M127,M131,M135,M139,M143,M147,M151)</f>
        <v>0</v>
      </c>
      <c r="N155" s="205">
        <f t="shared" si="61"/>
        <v>0</v>
      </c>
      <c r="O155" s="205">
        <f t="shared" si="61"/>
        <v>0</v>
      </c>
      <c r="P155" s="205">
        <f t="shared" si="61"/>
        <v>0</v>
      </c>
      <c r="Q155" s="205">
        <f t="shared" si="61"/>
        <v>0</v>
      </c>
      <c r="R155" s="205">
        <f t="shared" si="61"/>
        <v>0</v>
      </c>
      <c r="S155" s="205">
        <f t="shared" si="61"/>
        <v>0</v>
      </c>
      <c r="T155" s="205">
        <f t="shared" si="61"/>
        <v>0</v>
      </c>
      <c r="U155" s="205" t="e">
        <f>(S155*100)/F155</f>
        <v>#DIV/0!</v>
      </c>
      <c r="V155" s="205" t="e">
        <f>(T155*100)/F155</f>
        <v>#DIV/0!</v>
      </c>
      <c r="W155" s="184">
        <f t="shared" si="50"/>
        <v>0</v>
      </c>
    </row>
    <row r="156" spans="1:23" s="197" customFormat="1" ht="15" customHeight="1">
      <c r="A156" s="193" t="s">
        <v>448</v>
      </c>
      <c r="B156" s="193">
        <v>2</v>
      </c>
      <c r="C156" s="204" t="s">
        <v>450</v>
      </c>
      <c r="D156" s="151">
        <v>2010</v>
      </c>
      <c r="E156" s="205">
        <f>SUM(E40,E44,E48,E52,E56,E60,E64,E68,E72,E76,E80,E84,E88,E92,E96,E100,E104,E108,E112,E116,E120,E124,E128,E132,E136,E140,E144,E148,E152)</f>
        <v>200</v>
      </c>
      <c r="F156" s="205">
        <f t="shared" ref="F156:T157" si="62">SUM(F40,F44,F48,F52,F56,F60,F64,F68,F72,F76,F80,F84,F88,F92,F96,F100,F104,F108,F112,F116,F120,F124,F128,F132,F136,F140,F144,F148,F152)</f>
        <v>114240</v>
      </c>
      <c r="G156" s="205">
        <f t="shared" si="62"/>
        <v>11004</v>
      </c>
      <c r="H156" s="205">
        <f t="shared" si="62"/>
        <v>14718</v>
      </c>
      <c r="I156" s="205">
        <f t="shared" si="62"/>
        <v>2971</v>
      </c>
      <c r="J156" s="205">
        <f t="shared" si="62"/>
        <v>1355</v>
      </c>
      <c r="K156" s="205">
        <f t="shared" si="62"/>
        <v>22333</v>
      </c>
      <c r="L156" s="205">
        <f t="shared" si="62"/>
        <v>739</v>
      </c>
      <c r="M156" s="205">
        <f t="shared" si="62"/>
        <v>0</v>
      </c>
      <c r="N156" s="205">
        <f t="shared" si="62"/>
        <v>3754</v>
      </c>
      <c r="O156" s="205">
        <f t="shared" si="62"/>
        <v>1096</v>
      </c>
      <c r="P156" s="205">
        <f t="shared" si="62"/>
        <v>40</v>
      </c>
      <c r="Q156" s="205">
        <f t="shared" si="62"/>
        <v>58010</v>
      </c>
      <c r="R156" s="205">
        <f t="shared" si="62"/>
        <v>1911</v>
      </c>
      <c r="S156" s="205">
        <f t="shared" si="62"/>
        <v>59921</v>
      </c>
      <c r="T156" s="205">
        <f t="shared" si="62"/>
        <v>54319</v>
      </c>
      <c r="U156" s="207">
        <f>(S156*100)/F156</f>
        <v>52.451855742296921</v>
      </c>
      <c r="V156" s="207">
        <f>(T156*100)/F156</f>
        <v>47.548144257703079</v>
      </c>
      <c r="W156" s="184">
        <f t="shared" si="50"/>
        <v>22333</v>
      </c>
    </row>
    <row r="157" spans="1:23" s="197" customFormat="1" ht="15" customHeight="1">
      <c r="A157" s="193" t="s">
        <v>448</v>
      </c>
      <c r="B157" s="193">
        <v>2</v>
      </c>
      <c r="C157" s="204" t="s">
        <v>450</v>
      </c>
      <c r="D157" s="151">
        <v>2016</v>
      </c>
      <c r="E157" s="205">
        <f>SUM(E41,E45,E49,E53,E57,E61,E65,E69,E73,E77,E81,E85,E89,E93,E97,E101,E105,E109,E113,E117,E121,E125,E129,E133,E137,E141,E145,E149,E153)</f>
        <v>220</v>
      </c>
      <c r="F157" s="205">
        <f t="shared" si="62"/>
        <v>0</v>
      </c>
      <c r="G157" s="205">
        <f t="shared" si="62"/>
        <v>0</v>
      </c>
      <c r="H157" s="205">
        <f t="shared" si="62"/>
        <v>0</v>
      </c>
      <c r="I157" s="205">
        <f t="shared" si="62"/>
        <v>0</v>
      </c>
      <c r="J157" s="205">
        <f t="shared" si="62"/>
        <v>0</v>
      </c>
      <c r="K157" s="205">
        <f t="shared" si="62"/>
        <v>0</v>
      </c>
      <c r="L157" s="205">
        <f t="shared" si="62"/>
        <v>0</v>
      </c>
      <c r="M157" s="205">
        <f t="shared" si="62"/>
        <v>0</v>
      </c>
      <c r="N157" s="205">
        <f t="shared" si="62"/>
        <v>0</v>
      </c>
      <c r="O157" s="205">
        <f t="shared" si="62"/>
        <v>0</v>
      </c>
      <c r="P157" s="205">
        <f t="shared" si="62"/>
        <v>0</v>
      </c>
      <c r="Q157" s="205">
        <f t="shared" si="62"/>
        <v>0</v>
      </c>
      <c r="R157" s="205">
        <f t="shared" si="62"/>
        <v>0</v>
      </c>
      <c r="S157" s="205">
        <f>SUM(S41,S45,S49,S53,S57,S61,S65,S69,S73,S77,S81,S85,S89,S93,S97,S101,S105,S109,S113,S117,S121,S125,S129,S133,S137,S141,S145,S149,S153)</f>
        <v>0</v>
      </c>
      <c r="T157" s="205">
        <f t="shared" si="62"/>
        <v>0</v>
      </c>
      <c r="U157" s="205" t="e">
        <f>(S157*100)/F157</f>
        <v>#DIV/0!</v>
      </c>
      <c r="V157" s="205" t="e">
        <f>(T157*100)/F157</f>
        <v>#DIV/0!</v>
      </c>
      <c r="W157" s="184">
        <f t="shared" si="50"/>
        <v>0</v>
      </c>
    </row>
    <row r="158" spans="1:23" ht="15" customHeight="1">
      <c r="A158" s="179">
        <v>38</v>
      </c>
      <c r="B158" s="179">
        <v>3</v>
      </c>
      <c r="C158" s="162" t="s">
        <v>261</v>
      </c>
      <c r="D158" s="180">
        <v>1998</v>
      </c>
      <c r="E158" s="180">
        <v>1</v>
      </c>
      <c r="F158" s="181">
        <v>695</v>
      </c>
      <c r="G158" s="181">
        <v>9</v>
      </c>
      <c r="H158" s="181">
        <v>99</v>
      </c>
      <c r="I158" s="181">
        <v>0</v>
      </c>
      <c r="J158" s="181">
        <v>13</v>
      </c>
      <c r="K158" s="181">
        <v>180</v>
      </c>
      <c r="L158" s="181">
        <v>1</v>
      </c>
      <c r="M158" s="181">
        <v>1</v>
      </c>
      <c r="N158" s="181">
        <v>0</v>
      </c>
      <c r="O158" s="181">
        <v>0</v>
      </c>
      <c r="P158" s="181">
        <v>0</v>
      </c>
      <c r="Q158" s="181">
        <f t="shared" si="60"/>
        <v>303</v>
      </c>
      <c r="R158" s="181">
        <v>11</v>
      </c>
      <c r="S158" s="181">
        <f t="shared" si="55"/>
        <v>314</v>
      </c>
      <c r="T158" s="181">
        <f t="shared" si="52"/>
        <v>381</v>
      </c>
      <c r="U158" s="183">
        <f t="shared" si="53"/>
        <v>45.179856115107917</v>
      </c>
      <c r="V158" s="183">
        <f t="shared" si="54"/>
        <v>54.820143884892083</v>
      </c>
      <c r="W158" s="184">
        <f t="shared" si="50"/>
        <v>180</v>
      </c>
    </row>
    <row r="159" spans="1:23" ht="15" customHeight="1">
      <c r="A159" s="179">
        <v>38</v>
      </c>
      <c r="B159" s="179">
        <v>3</v>
      </c>
      <c r="C159" s="162" t="s">
        <v>261</v>
      </c>
      <c r="D159" s="180">
        <v>2004</v>
      </c>
      <c r="E159" s="180"/>
      <c r="F159" s="181"/>
      <c r="G159" s="188"/>
      <c r="H159" s="188"/>
      <c r="I159" s="188"/>
      <c r="J159" s="188"/>
      <c r="K159" s="188"/>
      <c r="L159" s="188"/>
      <c r="M159" s="181"/>
      <c r="N159" s="181"/>
      <c r="O159" s="181"/>
      <c r="P159" s="181"/>
      <c r="Q159" s="181">
        <f>SUM(G159+J159+M159+N159+O159+P159)</f>
        <v>0</v>
      </c>
      <c r="R159" s="181"/>
      <c r="S159" s="181">
        <f t="shared" si="55"/>
        <v>0</v>
      </c>
      <c r="T159" s="181">
        <f t="shared" si="52"/>
        <v>0</v>
      </c>
      <c r="U159" s="183" t="e">
        <f t="shared" si="53"/>
        <v>#DIV/0!</v>
      </c>
      <c r="V159" s="183" t="e">
        <f t="shared" si="54"/>
        <v>#DIV/0!</v>
      </c>
      <c r="W159" s="184">
        <f t="shared" si="50"/>
        <v>0</v>
      </c>
    </row>
    <row r="160" spans="1:23" ht="15" customHeight="1">
      <c r="A160" s="179">
        <v>38</v>
      </c>
      <c r="B160" s="179">
        <v>3</v>
      </c>
      <c r="C160" s="162" t="s">
        <v>261</v>
      </c>
      <c r="D160" s="180">
        <v>2010</v>
      </c>
      <c r="E160" s="180">
        <v>2</v>
      </c>
      <c r="F160" s="181">
        <v>986</v>
      </c>
      <c r="G160" s="181">
        <v>74</v>
      </c>
      <c r="H160" s="181">
        <v>93</v>
      </c>
      <c r="I160" s="181">
        <v>15</v>
      </c>
      <c r="J160" s="181">
        <v>16</v>
      </c>
      <c r="K160" s="181">
        <v>129</v>
      </c>
      <c r="L160" s="181">
        <v>12</v>
      </c>
      <c r="M160" s="181">
        <v>0</v>
      </c>
      <c r="N160" s="181">
        <v>1</v>
      </c>
      <c r="O160" s="181">
        <v>1</v>
      </c>
      <c r="P160" s="181">
        <v>1</v>
      </c>
      <c r="Q160" s="181">
        <f t="shared" ref="Q160:Q162" si="63">SUM(P160+O160+N160+M160+L160+K160+J160+I160+H160+G160)</f>
        <v>342</v>
      </c>
      <c r="R160" s="181">
        <v>14</v>
      </c>
      <c r="S160" s="181">
        <f t="shared" si="55"/>
        <v>356</v>
      </c>
      <c r="T160" s="181">
        <f t="shared" si="52"/>
        <v>630</v>
      </c>
      <c r="U160" s="183">
        <f t="shared" si="53"/>
        <v>36.105476673427994</v>
      </c>
      <c r="V160" s="183">
        <f t="shared" si="54"/>
        <v>63.894523326572006</v>
      </c>
      <c r="W160" s="184">
        <f t="shared" si="50"/>
        <v>129</v>
      </c>
    </row>
    <row r="161" spans="1:23" ht="15" customHeight="1">
      <c r="A161" s="179">
        <v>38</v>
      </c>
      <c r="B161" s="179">
        <v>3</v>
      </c>
      <c r="C161" s="211" t="s">
        <v>261</v>
      </c>
      <c r="D161" s="190">
        <v>2016</v>
      </c>
      <c r="E161" s="173">
        <f>E160*1.1</f>
        <v>2.2000000000000002</v>
      </c>
      <c r="F161" s="181"/>
      <c r="G161" s="181"/>
      <c r="H161" s="181"/>
      <c r="I161" s="181"/>
      <c r="J161" s="181"/>
      <c r="K161" s="181"/>
      <c r="L161" s="181"/>
      <c r="M161" s="181"/>
      <c r="N161" s="181"/>
      <c r="O161" s="181"/>
      <c r="P161" s="181"/>
      <c r="Q161" s="181">
        <f t="shared" si="63"/>
        <v>0</v>
      </c>
      <c r="R161" s="181"/>
      <c r="S161" s="181">
        <f t="shared" si="55"/>
        <v>0</v>
      </c>
      <c r="T161" s="181">
        <f t="shared" si="52"/>
        <v>0</v>
      </c>
      <c r="U161" s="183" t="e">
        <f t="shared" si="53"/>
        <v>#DIV/0!</v>
      </c>
      <c r="V161" s="183" t="e">
        <f t="shared" si="54"/>
        <v>#DIV/0!</v>
      </c>
      <c r="W161" s="184">
        <f t="shared" si="50"/>
        <v>0</v>
      </c>
    </row>
    <row r="162" spans="1:23" ht="15" customHeight="1">
      <c r="A162" s="179">
        <v>39</v>
      </c>
      <c r="B162" s="179">
        <v>3</v>
      </c>
      <c r="C162" s="162" t="s">
        <v>262</v>
      </c>
      <c r="D162" s="180">
        <v>1998</v>
      </c>
      <c r="E162" s="180">
        <v>1</v>
      </c>
      <c r="F162" s="181">
        <v>312</v>
      </c>
      <c r="G162" s="181">
        <v>10</v>
      </c>
      <c r="H162" s="181">
        <v>97</v>
      </c>
      <c r="I162" s="181">
        <v>0</v>
      </c>
      <c r="J162" s="181">
        <v>1</v>
      </c>
      <c r="K162" s="181">
        <v>77</v>
      </c>
      <c r="L162" s="181">
        <v>0</v>
      </c>
      <c r="M162" s="181">
        <v>1</v>
      </c>
      <c r="N162" s="181">
        <v>0</v>
      </c>
      <c r="O162" s="181">
        <v>0</v>
      </c>
      <c r="P162" s="181">
        <v>1</v>
      </c>
      <c r="Q162" s="181">
        <f t="shared" si="63"/>
        <v>187</v>
      </c>
      <c r="R162" s="181">
        <v>6</v>
      </c>
      <c r="S162" s="181">
        <f t="shared" si="55"/>
        <v>193</v>
      </c>
      <c r="T162" s="181">
        <f t="shared" si="52"/>
        <v>119</v>
      </c>
      <c r="U162" s="183">
        <f t="shared" si="53"/>
        <v>61.858974358974358</v>
      </c>
      <c r="V162" s="183">
        <f t="shared" si="54"/>
        <v>38.141025641025642</v>
      </c>
      <c r="W162" s="184">
        <f t="shared" si="50"/>
        <v>97</v>
      </c>
    </row>
    <row r="163" spans="1:23" ht="15" customHeight="1">
      <c r="A163" s="179">
        <v>39</v>
      </c>
      <c r="B163" s="179">
        <v>3</v>
      </c>
      <c r="C163" s="162" t="s">
        <v>262</v>
      </c>
      <c r="D163" s="180">
        <v>2004</v>
      </c>
      <c r="E163" s="180"/>
      <c r="F163" s="181"/>
      <c r="G163" s="188"/>
      <c r="H163" s="188"/>
      <c r="I163" s="188"/>
      <c r="J163" s="188"/>
      <c r="K163" s="188"/>
      <c r="L163" s="188"/>
      <c r="M163" s="181"/>
      <c r="N163" s="181"/>
      <c r="O163" s="181"/>
      <c r="P163" s="181"/>
      <c r="Q163" s="181">
        <f>SUM(G163+J163+M163+N163+O163+P163)</f>
        <v>0</v>
      </c>
      <c r="R163" s="181"/>
      <c r="S163" s="181">
        <f t="shared" si="55"/>
        <v>0</v>
      </c>
      <c r="T163" s="181">
        <f t="shared" si="52"/>
        <v>0</v>
      </c>
      <c r="U163" s="183" t="e">
        <f t="shared" si="53"/>
        <v>#DIV/0!</v>
      </c>
      <c r="V163" s="183" t="e">
        <f t="shared" si="54"/>
        <v>#DIV/0!</v>
      </c>
      <c r="W163" s="184">
        <f t="shared" si="50"/>
        <v>0</v>
      </c>
    </row>
    <row r="164" spans="1:23" ht="15" customHeight="1">
      <c r="A164" s="179">
        <v>39</v>
      </c>
      <c r="B164" s="179">
        <v>3</v>
      </c>
      <c r="C164" s="162" t="s">
        <v>262</v>
      </c>
      <c r="D164" s="180">
        <v>2010</v>
      </c>
      <c r="E164" s="180">
        <v>1</v>
      </c>
      <c r="F164" s="181">
        <v>406</v>
      </c>
      <c r="G164" s="181">
        <v>37</v>
      </c>
      <c r="H164" s="181">
        <v>67</v>
      </c>
      <c r="I164" s="181">
        <v>14</v>
      </c>
      <c r="J164" s="181">
        <v>10</v>
      </c>
      <c r="K164" s="181">
        <v>90</v>
      </c>
      <c r="L164" s="181">
        <v>3</v>
      </c>
      <c r="M164" s="181">
        <v>0</v>
      </c>
      <c r="N164" s="181">
        <v>3</v>
      </c>
      <c r="O164" s="181">
        <v>1</v>
      </c>
      <c r="P164" s="181">
        <v>0</v>
      </c>
      <c r="Q164" s="181">
        <f t="shared" ref="Q164:Q166" si="64">SUM(P164+O164+N164+M164+L164+K164+J164+I164+H164+G164)</f>
        <v>225</v>
      </c>
      <c r="R164" s="181">
        <v>11</v>
      </c>
      <c r="S164" s="181">
        <f t="shared" si="55"/>
        <v>236</v>
      </c>
      <c r="T164" s="181">
        <f t="shared" si="52"/>
        <v>170</v>
      </c>
      <c r="U164" s="183">
        <f t="shared" si="53"/>
        <v>58.128078817733993</v>
      </c>
      <c r="V164" s="183">
        <f t="shared" si="54"/>
        <v>41.871921182266007</v>
      </c>
      <c r="W164" s="184">
        <f t="shared" si="50"/>
        <v>90</v>
      </c>
    </row>
    <row r="165" spans="1:23" ht="15" customHeight="1">
      <c r="A165" s="179">
        <v>39</v>
      </c>
      <c r="B165" s="179">
        <v>3</v>
      </c>
      <c r="C165" s="211" t="s">
        <v>262</v>
      </c>
      <c r="D165" s="190">
        <v>2016</v>
      </c>
      <c r="E165" s="173">
        <f>E164*1.1</f>
        <v>1.1000000000000001</v>
      </c>
      <c r="F165" s="181"/>
      <c r="G165" s="181"/>
      <c r="H165" s="181"/>
      <c r="I165" s="181"/>
      <c r="J165" s="181"/>
      <c r="K165" s="181"/>
      <c r="L165" s="181"/>
      <c r="M165" s="181"/>
      <c r="N165" s="181"/>
      <c r="O165" s="181"/>
      <c r="P165" s="181"/>
      <c r="Q165" s="181">
        <f t="shared" si="64"/>
        <v>0</v>
      </c>
      <c r="R165" s="181"/>
      <c r="S165" s="181">
        <f t="shared" si="55"/>
        <v>0</v>
      </c>
      <c r="T165" s="181">
        <f t="shared" si="52"/>
        <v>0</v>
      </c>
      <c r="U165" s="183" t="e">
        <f t="shared" si="53"/>
        <v>#DIV/0!</v>
      </c>
      <c r="V165" s="183" t="e">
        <f t="shared" si="54"/>
        <v>#DIV/0!</v>
      </c>
      <c r="W165" s="184">
        <f t="shared" si="50"/>
        <v>0</v>
      </c>
    </row>
    <row r="166" spans="1:23" ht="15" customHeight="1">
      <c r="A166" s="179">
        <v>40</v>
      </c>
      <c r="B166" s="179">
        <v>3</v>
      </c>
      <c r="C166" s="162" t="s">
        <v>263</v>
      </c>
      <c r="D166" s="180">
        <v>1998</v>
      </c>
      <c r="E166" s="180">
        <v>11</v>
      </c>
      <c r="F166" s="181">
        <v>3570</v>
      </c>
      <c r="G166" s="181">
        <v>93</v>
      </c>
      <c r="H166" s="181">
        <v>913</v>
      </c>
      <c r="I166" s="181">
        <v>2</v>
      </c>
      <c r="J166" s="181">
        <v>43</v>
      </c>
      <c r="K166" s="181">
        <v>944</v>
      </c>
      <c r="L166" s="181">
        <v>18</v>
      </c>
      <c r="M166" s="181">
        <v>9</v>
      </c>
      <c r="N166" s="181">
        <v>0</v>
      </c>
      <c r="O166" s="181">
        <v>0</v>
      </c>
      <c r="P166" s="181">
        <v>0</v>
      </c>
      <c r="Q166" s="181">
        <f t="shared" si="64"/>
        <v>2022</v>
      </c>
      <c r="R166" s="181">
        <v>51</v>
      </c>
      <c r="S166" s="181">
        <f t="shared" si="55"/>
        <v>2073</v>
      </c>
      <c r="T166" s="181">
        <f t="shared" si="52"/>
        <v>1497</v>
      </c>
      <c r="U166" s="183">
        <f t="shared" si="53"/>
        <v>58.067226890756302</v>
      </c>
      <c r="V166" s="183">
        <f t="shared" si="54"/>
        <v>41.932773109243698</v>
      </c>
      <c r="W166" s="184">
        <f t="shared" si="50"/>
        <v>944</v>
      </c>
    </row>
    <row r="167" spans="1:23" ht="15" customHeight="1">
      <c r="A167" s="179">
        <v>40</v>
      </c>
      <c r="B167" s="179">
        <v>3</v>
      </c>
      <c r="C167" s="162" t="s">
        <v>263</v>
      </c>
      <c r="D167" s="180">
        <v>2004</v>
      </c>
      <c r="E167" s="180"/>
      <c r="F167" s="181"/>
      <c r="G167" s="188"/>
      <c r="H167" s="188"/>
      <c r="I167" s="188"/>
      <c r="J167" s="188"/>
      <c r="K167" s="188"/>
      <c r="L167" s="188"/>
      <c r="M167" s="181"/>
      <c r="N167" s="181"/>
      <c r="O167" s="181"/>
      <c r="P167" s="181"/>
      <c r="Q167" s="181">
        <f>SUM(G167+J167+M167+N167+O167+P167)</f>
        <v>0</v>
      </c>
      <c r="R167" s="181"/>
      <c r="S167" s="181">
        <f t="shared" si="55"/>
        <v>0</v>
      </c>
      <c r="T167" s="181">
        <f t="shared" si="52"/>
        <v>0</v>
      </c>
      <c r="U167" s="183" t="e">
        <f t="shared" si="53"/>
        <v>#DIV/0!</v>
      </c>
      <c r="V167" s="183" t="e">
        <f t="shared" si="54"/>
        <v>#DIV/0!</v>
      </c>
      <c r="W167" s="184">
        <f t="shared" si="50"/>
        <v>0</v>
      </c>
    </row>
    <row r="168" spans="1:23" ht="15" customHeight="1">
      <c r="A168" s="179">
        <v>40</v>
      </c>
      <c r="B168" s="179">
        <v>3</v>
      </c>
      <c r="C168" s="162" t="s">
        <v>263</v>
      </c>
      <c r="D168" s="180">
        <v>2010</v>
      </c>
      <c r="E168" s="180">
        <v>13</v>
      </c>
      <c r="F168" s="181">
        <v>5052</v>
      </c>
      <c r="G168" s="181">
        <v>585</v>
      </c>
      <c r="H168" s="181">
        <v>519</v>
      </c>
      <c r="I168" s="181">
        <v>280</v>
      </c>
      <c r="J168" s="181">
        <v>121</v>
      </c>
      <c r="K168" s="181">
        <v>992</v>
      </c>
      <c r="L168" s="181">
        <v>63</v>
      </c>
      <c r="M168" s="181">
        <v>0</v>
      </c>
      <c r="N168" s="181">
        <v>25</v>
      </c>
      <c r="O168" s="181">
        <v>19</v>
      </c>
      <c r="P168" s="181">
        <v>0</v>
      </c>
      <c r="Q168" s="181">
        <f t="shared" ref="Q168:Q170" si="65">SUM(P168+O168+N168+M168+L168+K168+J168+I168+H168+G168)</f>
        <v>2604</v>
      </c>
      <c r="R168" s="181">
        <v>99</v>
      </c>
      <c r="S168" s="181">
        <f t="shared" si="55"/>
        <v>2703</v>
      </c>
      <c r="T168" s="181">
        <f t="shared" si="52"/>
        <v>2349</v>
      </c>
      <c r="U168" s="183">
        <f t="shared" si="53"/>
        <v>53.503562945368174</v>
      </c>
      <c r="V168" s="183">
        <f t="shared" si="54"/>
        <v>46.496437054631826</v>
      </c>
      <c r="W168" s="184">
        <f t="shared" si="50"/>
        <v>992</v>
      </c>
    </row>
    <row r="169" spans="1:23" ht="15" customHeight="1">
      <c r="A169" s="179">
        <v>40</v>
      </c>
      <c r="B169" s="179">
        <v>3</v>
      </c>
      <c r="C169" s="211" t="s">
        <v>263</v>
      </c>
      <c r="D169" s="190">
        <v>2016</v>
      </c>
      <c r="E169" s="173">
        <f>E168*1.1</f>
        <v>14.3</v>
      </c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>
        <f t="shared" si="65"/>
        <v>0</v>
      </c>
      <c r="R169" s="181"/>
      <c r="S169" s="181">
        <f t="shared" si="55"/>
        <v>0</v>
      </c>
      <c r="T169" s="181">
        <f t="shared" si="52"/>
        <v>0</v>
      </c>
      <c r="U169" s="183" t="e">
        <f t="shared" si="53"/>
        <v>#DIV/0!</v>
      </c>
      <c r="V169" s="183" t="e">
        <f t="shared" si="54"/>
        <v>#DIV/0!</v>
      </c>
      <c r="W169" s="184">
        <f t="shared" si="50"/>
        <v>0</v>
      </c>
    </row>
    <row r="170" spans="1:23" ht="15" customHeight="1">
      <c r="A170" s="179">
        <v>41</v>
      </c>
      <c r="B170" s="179">
        <v>3</v>
      </c>
      <c r="C170" s="162" t="s">
        <v>264</v>
      </c>
      <c r="D170" s="180">
        <v>1998</v>
      </c>
      <c r="E170" s="180">
        <v>1</v>
      </c>
      <c r="F170" s="181">
        <v>405</v>
      </c>
      <c r="G170" s="181">
        <v>9</v>
      </c>
      <c r="H170" s="181">
        <v>105</v>
      </c>
      <c r="I170" s="181">
        <v>1</v>
      </c>
      <c r="J170" s="181">
        <v>2</v>
      </c>
      <c r="K170" s="181">
        <v>86</v>
      </c>
      <c r="L170" s="181">
        <v>3</v>
      </c>
      <c r="M170" s="181">
        <v>0</v>
      </c>
      <c r="N170" s="181">
        <v>0</v>
      </c>
      <c r="O170" s="181">
        <v>0</v>
      </c>
      <c r="P170" s="181">
        <v>0</v>
      </c>
      <c r="Q170" s="181">
        <f t="shared" si="65"/>
        <v>206</v>
      </c>
      <c r="R170" s="181">
        <v>6</v>
      </c>
      <c r="S170" s="181">
        <f t="shared" si="55"/>
        <v>212</v>
      </c>
      <c r="T170" s="181">
        <f t="shared" si="52"/>
        <v>193</v>
      </c>
      <c r="U170" s="183">
        <f t="shared" si="53"/>
        <v>52.345679012345677</v>
      </c>
      <c r="V170" s="183">
        <f t="shared" si="54"/>
        <v>47.654320987654323</v>
      </c>
      <c r="W170" s="184">
        <f t="shared" si="50"/>
        <v>105</v>
      </c>
    </row>
    <row r="171" spans="1:23" ht="15" customHeight="1">
      <c r="A171" s="179">
        <v>41</v>
      </c>
      <c r="B171" s="179">
        <v>3</v>
      </c>
      <c r="C171" s="162" t="s">
        <v>264</v>
      </c>
      <c r="D171" s="180">
        <v>2004</v>
      </c>
      <c r="E171" s="180"/>
      <c r="F171" s="181"/>
      <c r="G171" s="188"/>
      <c r="H171" s="188"/>
      <c r="I171" s="188"/>
      <c r="J171" s="188"/>
      <c r="K171" s="188"/>
      <c r="L171" s="188"/>
      <c r="M171" s="181"/>
      <c r="N171" s="181"/>
      <c r="O171" s="181"/>
      <c r="P171" s="181"/>
      <c r="Q171" s="181">
        <f>SUM(G171+J171+M171+N171+O171+P171)</f>
        <v>0</v>
      </c>
      <c r="R171" s="181"/>
      <c r="S171" s="181">
        <f t="shared" si="55"/>
        <v>0</v>
      </c>
      <c r="T171" s="181">
        <f t="shared" si="52"/>
        <v>0</v>
      </c>
      <c r="U171" s="183" t="e">
        <f t="shared" si="53"/>
        <v>#DIV/0!</v>
      </c>
      <c r="V171" s="183" t="e">
        <f t="shared" si="54"/>
        <v>#DIV/0!</v>
      </c>
      <c r="W171" s="184">
        <f t="shared" si="50"/>
        <v>0</v>
      </c>
    </row>
    <row r="172" spans="1:23" ht="15" customHeight="1">
      <c r="A172" s="179">
        <v>41</v>
      </c>
      <c r="B172" s="179">
        <v>3</v>
      </c>
      <c r="C172" s="162" t="s">
        <v>264</v>
      </c>
      <c r="D172" s="180">
        <v>2010</v>
      </c>
      <c r="E172" s="180">
        <v>1</v>
      </c>
      <c r="F172" s="181">
        <v>487</v>
      </c>
      <c r="G172" s="181">
        <v>59</v>
      </c>
      <c r="H172" s="181">
        <v>61</v>
      </c>
      <c r="I172" s="181">
        <v>10</v>
      </c>
      <c r="J172" s="181">
        <v>6</v>
      </c>
      <c r="K172" s="181">
        <v>102</v>
      </c>
      <c r="L172" s="181">
        <v>3</v>
      </c>
      <c r="M172" s="181">
        <v>0</v>
      </c>
      <c r="N172" s="181">
        <v>1</v>
      </c>
      <c r="O172" s="181">
        <v>1</v>
      </c>
      <c r="P172" s="181">
        <v>0</v>
      </c>
      <c r="Q172" s="181">
        <f t="shared" ref="Q172:Q174" si="66">SUM(P172+O172+N172+M172+L172+K172+J172+I172+H172+G172)</f>
        <v>243</v>
      </c>
      <c r="R172" s="181">
        <v>12</v>
      </c>
      <c r="S172" s="181">
        <f t="shared" si="55"/>
        <v>255</v>
      </c>
      <c r="T172" s="181">
        <f t="shared" si="52"/>
        <v>232</v>
      </c>
      <c r="U172" s="183">
        <f t="shared" si="53"/>
        <v>52.361396303901437</v>
      </c>
      <c r="V172" s="183">
        <f t="shared" si="54"/>
        <v>47.638603696098563</v>
      </c>
      <c r="W172" s="184">
        <f t="shared" si="50"/>
        <v>102</v>
      </c>
    </row>
    <row r="173" spans="1:23" ht="15" customHeight="1">
      <c r="A173" s="179">
        <v>41</v>
      </c>
      <c r="B173" s="179">
        <v>3</v>
      </c>
      <c r="C173" s="211" t="s">
        <v>264</v>
      </c>
      <c r="D173" s="190">
        <v>2016</v>
      </c>
      <c r="E173" s="173">
        <f>E172*1.1</f>
        <v>1.1000000000000001</v>
      </c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>
        <f t="shared" si="66"/>
        <v>0</v>
      </c>
      <c r="R173" s="181"/>
      <c r="S173" s="181">
        <f t="shared" si="55"/>
        <v>0</v>
      </c>
      <c r="T173" s="181">
        <f t="shared" si="52"/>
        <v>0</v>
      </c>
      <c r="U173" s="183" t="e">
        <f t="shared" si="53"/>
        <v>#DIV/0!</v>
      </c>
      <c r="V173" s="183" t="e">
        <f t="shared" si="54"/>
        <v>#DIV/0!</v>
      </c>
      <c r="W173" s="184">
        <f t="shared" si="50"/>
        <v>0</v>
      </c>
    </row>
    <row r="174" spans="1:23" ht="15" customHeight="1">
      <c r="A174" s="179">
        <v>42</v>
      </c>
      <c r="B174" s="179">
        <v>3</v>
      </c>
      <c r="C174" s="162" t="s">
        <v>265</v>
      </c>
      <c r="D174" s="180">
        <v>1998</v>
      </c>
      <c r="E174" s="180">
        <v>2</v>
      </c>
      <c r="F174" s="181">
        <v>858</v>
      </c>
      <c r="G174" s="181">
        <v>38</v>
      </c>
      <c r="H174" s="181">
        <v>223</v>
      </c>
      <c r="I174" s="181">
        <v>1</v>
      </c>
      <c r="J174" s="181">
        <v>10</v>
      </c>
      <c r="K174" s="181">
        <v>156</v>
      </c>
      <c r="L174" s="181">
        <v>1</v>
      </c>
      <c r="M174" s="181">
        <v>3</v>
      </c>
      <c r="N174" s="181">
        <v>0</v>
      </c>
      <c r="O174" s="181">
        <v>0</v>
      </c>
      <c r="P174" s="181">
        <v>0</v>
      </c>
      <c r="Q174" s="181">
        <f t="shared" si="66"/>
        <v>432</v>
      </c>
      <c r="R174" s="181">
        <v>14</v>
      </c>
      <c r="S174" s="181">
        <f t="shared" si="55"/>
        <v>446</v>
      </c>
      <c r="T174" s="181">
        <f t="shared" si="52"/>
        <v>412</v>
      </c>
      <c r="U174" s="183">
        <f t="shared" si="53"/>
        <v>51.981351981351985</v>
      </c>
      <c r="V174" s="183">
        <f t="shared" si="54"/>
        <v>48.018648018648015</v>
      </c>
      <c r="W174" s="184">
        <f t="shared" si="50"/>
        <v>223</v>
      </c>
    </row>
    <row r="175" spans="1:23" ht="15" customHeight="1">
      <c r="A175" s="179">
        <v>42</v>
      </c>
      <c r="B175" s="179">
        <v>3</v>
      </c>
      <c r="C175" s="162" t="s">
        <v>265</v>
      </c>
      <c r="D175" s="180">
        <v>2004</v>
      </c>
      <c r="E175" s="180"/>
      <c r="F175" s="181"/>
      <c r="G175" s="188"/>
      <c r="H175" s="188"/>
      <c r="I175" s="188"/>
      <c r="J175" s="188"/>
      <c r="K175" s="188"/>
      <c r="L175" s="188"/>
      <c r="M175" s="181"/>
      <c r="N175" s="181"/>
      <c r="O175" s="181"/>
      <c r="P175" s="181"/>
      <c r="Q175" s="181">
        <f>SUM(G175+J175+M175+N175+O175+P175)</f>
        <v>0</v>
      </c>
      <c r="R175" s="181"/>
      <c r="S175" s="181">
        <f t="shared" si="55"/>
        <v>0</v>
      </c>
      <c r="T175" s="181">
        <f t="shared" si="52"/>
        <v>0</v>
      </c>
      <c r="U175" s="183" t="e">
        <f t="shared" si="53"/>
        <v>#DIV/0!</v>
      </c>
      <c r="V175" s="183" t="e">
        <f t="shared" si="54"/>
        <v>#DIV/0!</v>
      </c>
      <c r="W175" s="184">
        <f t="shared" si="50"/>
        <v>0</v>
      </c>
    </row>
    <row r="176" spans="1:23" ht="15" customHeight="1">
      <c r="A176" s="179">
        <v>42</v>
      </c>
      <c r="B176" s="179">
        <v>3</v>
      </c>
      <c r="C176" s="162" t="s">
        <v>265</v>
      </c>
      <c r="D176" s="180">
        <v>2010</v>
      </c>
      <c r="E176" s="180">
        <v>3</v>
      </c>
      <c r="F176" s="181">
        <v>1099</v>
      </c>
      <c r="G176" s="181">
        <v>103</v>
      </c>
      <c r="H176" s="181">
        <v>51</v>
      </c>
      <c r="I176" s="181">
        <v>17</v>
      </c>
      <c r="J176" s="181">
        <v>17</v>
      </c>
      <c r="K176" s="181">
        <v>188</v>
      </c>
      <c r="L176" s="181">
        <v>8</v>
      </c>
      <c r="M176" s="181">
        <v>0</v>
      </c>
      <c r="N176" s="181">
        <v>8</v>
      </c>
      <c r="O176" s="181">
        <v>5</v>
      </c>
      <c r="P176" s="181">
        <v>2</v>
      </c>
      <c r="Q176" s="181">
        <f t="shared" ref="Q176:Q178" si="67">SUM(P176+O176+N176+M176+L176+K176+J176+I176+H176+G176)</f>
        <v>399</v>
      </c>
      <c r="R176" s="181">
        <v>11</v>
      </c>
      <c r="S176" s="181">
        <f t="shared" si="55"/>
        <v>410</v>
      </c>
      <c r="T176" s="181">
        <f t="shared" si="52"/>
        <v>689</v>
      </c>
      <c r="U176" s="183">
        <f t="shared" si="53"/>
        <v>37.306642402183805</v>
      </c>
      <c r="V176" s="183">
        <f t="shared" si="54"/>
        <v>62.693357597816195</v>
      </c>
      <c r="W176" s="184">
        <f t="shared" si="50"/>
        <v>188</v>
      </c>
    </row>
    <row r="177" spans="1:23" ht="15" customHeight="1">
      <c r="A177" s="179">
        <v>42</v>
      </c>
      <c r="B177" s="179">
        <v>3</v>
      </c>
      <c r="C177" s="211" t="s">
        <v>265</v>
      </c>
      <c r="D177" s="190">
        <v>2016</v>
      </c>
      <c r="E177" s="173">
        <f>E176*1.1</f>
        <v>3.3000000000000003</v>
      </c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>
        <f t="shared" si="67"/>
        <v>0</v>
      </c>
      <c r="R177" s="181"/>
      <c r="S177" s="181">
        <f t="shared" si="55"/>
        <v>0</v>
      </c>
      <c r="T177" s="181">
        <f t="shared" si="52"/>
        <v>0</v>
      </c>
      <c r="U177" s="183" t="e">
        <f t="shared" si="53"/>
        <v>#DIV/0!</v>
      </c>
      <c r="V177" s="183" t="e">
        <f t="shared" si="54"/>
        <v>#DIV/0!</v>
      </c>
      <c r="W177" s="184">
        <f t="shared" si="50"/>
        <v>0</v>
      </c>
    </row>
    <row r="178" spans="1:23" ht="15" customHeight="1">
      <c r="A178" s="179">
        <v>43</v>
      </c>
      <c r="B178" s="179">
        <v>3</v>
      </c>
      <c r="C178" s="162" t="s">
        <v>266</v>
      </c>
      <c r="D178" s="180">
        <v>1998</v>
      </c>
      <c r="E178" s="180">
        <v>3</v>
      </c>
      <c r="F178" s="181">
        <v>1193</v>
      </c>
      <c r="G178" s="181">
        <v>24</v>
      </c>
      <c r="H178" s="181">
        <v>318</v>
      </c>
      <c r="I178" s="181">
        <v>1</v>
      </c>
      <c r="J178" s="181">
        <v>20</v>
      </c>
      <c r="K178" s="181">
        <v>260</v>
      </c>
      <c r="L178" s="181">
        <v>3</v>
      </c>
      <c r="M178" s="181">
        <v>3</v>
      </c>
      <c r="N178" s="181">
        <v>0</v>
      </c>
      <c r="O178" s="181">
        <v>0</v>
      </c>
      <c r="P178" s="181">
        <v>0</v>
      </c>
      <c r="Q178" s="181">
        <f t="shared" si="67"/>
        <v>629</v>
      </c>
      <c r="R178" s="181">
        <v>15</v>
      </c>
      <c r="S178" s="181">
        <f t="shared" si="55"/>
        <v>644</v>
      </c>
      <c r="T178" s="181">
        <f t="shared" si="52"/>
        <v>549</v>
      </c>
      <c r="U178" s="183">
        <f t="shared" si="53"/>
        <v>53.981559094719195</v>
      </c>
      <c r="V178" s="183">
        <f t="shared" si="54"/>
        <v>46.018440905280805</v>
      </c>
      <c r="W178" s="184">
        <f t="shared" si="50"/>
        <v>318</v>
      </c>
    </row>
    <row r="179" spans="1:23" ht="15" customHeight="1">
      <c r="A179" s="179">
        <v>43</v>
      </c>
      <c r="B179" s="179">
        <v>3</v>
      </c>
      <c r="C179" s="162" t="s">
        <v>266</v>
      </c>
      <c r="D179" s="180">
        <v>2004</v>
      </c>
      <c r="E179" s="180"/>
      <c r="F179" s="181"/>
      <c r="G179" s="188"/>
      <c r="H179" s="188"/>
      <c r="I179" s="188"/>
      <c r="J179" s="188"/>
      <c r="K179" s="188"/>
      <c r="L179" s="188"/>
      <c r="M179" s="181"/>
      <c r="N179" s="181"/>
      <c r="O179" s="181"/>
      <c r="P179" s="181"/>
      <c r="Q179" s="181">
        <f>SUM(G179+J179+M179+N179+O179+P179)</f>
        <v>0</v>
      </c>
      <c r="R179" s="181"/>
      <c r="S179" s="181">
        <f t="shared" si="55"/>
        <v>0</v>
      </c>
      <c r="T179" s="181">
        <f t="shared" si="52"/>
        <v>0</v>
      </c>
      <c r="U179" s="183" t="e">
        <f t="shared" si="53"/>
        <v>#DIV/0!</v>
      </c>
      <c r="V179" s="183" t="e">
        <f t="shared" si="54"/>
        <v>#DIV/0!</v>
      </c>
      <c r="W179" s="184">
        <f t="shared" si="50"/>
        <v>0</v>
      </c>
    </row>
    <row r="180" spans="1:23" ht="15" customHeight="1">
      <c r="A180" s="179">
        <v>43</v>
      </c>
      <c r="B180" s="179">
        <v>3</v>
      </c>
      <c r="C180" s="162" t="s">
        <v>266</v>
      </c>
      <c r="D180" s="180">
        <v>2010</v>
      </c>
      <c r="E180" s="180">
        <v>3</v>
      </c>
      <c r="F180" s="181">
        <v>1375</v>
      </c>
      <c r="G180" s="181">
        <v>131</v>
      </c>
      <c r="H180" s="181">
        <v>139</v>
      </c>
      <c r="I180" s="181">
        <v>29</v>
      </c>
      <c r="J180" s="181">
        <v>29</v>
      </c>
      <c r="K180" s="181">
        <v>137</v>
      </c>
      <c r="L180" s="181">
        <v>3</v>
      </c>
      <c r="M180" s="181">
        <v>0</v>
      </c>
      <c r="N180" s="181">
        <v>2</v>
      </c>
      <c r="O180" s="181">
        <v>0</v>
      </c>
      <c r="P180" s="181">
        <v>0</v>
      </c>
      <c r="Q180" s="181">
        <f t="shared" ref="Q180:Q182" si="68">SUM(P180+O180+N180+M180+L180+K180+J180+I180+H180+G180)</f>
        <v>470</v>
      </c>
      <c r="R180" s="181">
        <v>23</v>
      </c>
      <c r="S180" s="181">
        <f t="shared" si="55"/>
        <v>493</v>
      </c>
      <c r="T180" s="181">
        <f t="shared" si="52"/>
        <v>882</v>
      </c>
      <c r="U180" s="183">
        <f t="shared" si="53"/>
        <v>35.854545454545452</v>
      </c>
      <c r="V180" s="183">
        <f t="shared" si="54"/>
        <v>64.145454545454541</v>
      </c>
      <c r="W180" s="184">
        <f t="shared" si="50"/>
        <v>139</v>
      </c>
    </row>
    <row r="181" spans="1:23" ht="15" customHeight="1">
      <c r="A181" s="179">
        <v>43</v>
      </c>
      <c r="B181" s="179">
        <v>3</v>
      </c>
      <c r="C181" s="211" t="s">
        <v>266</v>
      </c>
      <c r="D181" s="190">
        <v>2016</v>
      </c>
      <c r="E181" s="173">
        <f>E180*1.1</f>
        <v>3.3000000000000003</v>
      </c>
      <c r="F181" s="181"/>
      <c r="G181" s="181"/>
      <c r="H181" s="181"/>
      <c r="I181" s="181"/>
      <c r="J181" s="181"/>
      <c r="K181" s="181"/>
      <c r="L181" s="181"/>
      <c r="M181" s="181"/>
      <c r="N181" s="181"/>
      <c r="O181" s="181"/>
      <c r="P181" s="181"/>
      <c r="Q181" s="181">
        <f t="shared" si="68"/>
        <v>0</v>
      </c>
      <c r="R181" s="181"/>
      <c r="S181" s="181">
        <f t="shared" si="55"/>
        <v>0</v>
      </c>
      <c r="T181" s="181">
        <f t="shared" si="52"/>
        <v>0</v>
      </c>
      <c r="U181" s="183" t="e">
        <f t="shared" si="53"/>
        <v>#DIV/0!</v>
      </c>
      <c r="V181" s="183" t="e">
        <f t="shared" si="54"/>
        <v>#DIV/0!</v>
      </c>
      <c r="W181" s="184">
        <f t="shared" si="50"/>
        <v>0</v>
      </c>
    </row>
    <row r="182" spans="1:23" ht="15" customHeight="1">
      <c r="A182" s="179">
        <v>44</v>
      </c>
      <c r="B182" s="179">
        <v>3</v>
      </c>
      <c r="C182" s="162" t="s">
        <v>267</v>
      </c>
      <c r="D182" s="180">
        <v>1998</v>
      </c>
      <c r="E182" s="180">
        <v>1</v>
      </c>
      <c r="F182" s="181">
        <v>359</v>
      </c>
      <c r="G182" s="181">
        <v>7</v>
      </c>
      <c r="H182" s="181">
        <v>62</v>
      </c>
      <c r="I182" s="181">
        <v>1</v>
      </c>
      <c r="J182" s="181">
        <v>15</v>
      </c>
      <c r="K182" s="181">
        <v>72</v>
      </c>
      <c r="L182" s="181">
        <v>2</v>
      </c>
      <c r="M182" s="181">
        <v>1</v>
      </c>
      <c r="N182" s="181">
        <v>0</v>
      </c>
      <c r="O182" s="181">
        <v>0</v>
      </c>
      <c r="P182" s="181">
        <v>0</v>
      </c>
      <c r="Q182" s="181">
        <f t="shared" si="68"/>
        <v>160</v>
      </c>
      <c r="R182" s="181">
        <v>17</v>
      </c>
      <c r="S182" s="181">
        <f t="shared" si="55"/>
        <v>177</v>
      </c>
      <c r="T182" s="181">
        <f t="shared" si="52"/>
        <v>182</v>
      </c>
      <c r="U182" s="183">
        <f t="shared" si="53"/>
        <v>49.303621169916433</v>
      </c>
      <c r="V182" s="183">
        <f t="shared" si="54"/>
        <v>50.696378830083567</v>
      </c>
      <c r="W182" s="184">
        <f t="shared" si="50"/>
        <v>72</v>
      </c>
    </row>
    <row r="183" spans="1:23" ht="15" customHeight="1">
      <c r="A183" s="179">
        <v>44</v>
      </c>
      <c r="B183" s="179">
        <v>3</v>
      </c>
      <c r="C183" s="162" t="s">
        <v>267</v>
      </c>
      <c r="D183" s="180">
        <v>2004</v>
      </c>
      <c r="E183" s="180"/>
      <c r="F183" s="181"/>
      <c r="G183" s="188"/>
      <c r="H183" s="188"/>
      <c r="I183" s="188"/>
      <c r="J183" s="188"/>
      <c r="K183" s="188"/>
      <c r="L183" s="188"/>
      <c r="M183" s="181"/>
      <c r="N183" s="181"/>
      <c r="O183" s="181"/>
      <c r="P183" s="181"/>
      <c r="Q183" s="181">
        <f>SUM(G183+J183+M183+N183+O183+P183)</f>
        <v>0</v>
      </c>
      <c r="R183" s="181"/>
      <c r="S183" s="181">
        <f t="shared" si="55"/>
        <v>0</v>
      </c>
      <c r="T183" s="181">
        <f t="shared" si="52"/>
        <v>0</v>
      </c>
      <c r="U183" s="183" t="e">
        <f t="shared" si="53"/>
        <v>#DIV/0!</v>
      </c>
      <c r="V183" s="183" t="e">
        <f t="shared" si="54"/>
        <v>#DIV/0!</v>
      </c>
      <c r="W183" s="184">
        <f t="shared" si="50"/>
        <v>0</v>
      </c>
    </row>
    <row r="184" spans="1:23" ht="15" customHeight="1">
      <c r="A184" s="179">
        <v>44</v>
      </c>
      <c r="B184" s="179">
        <v>3</v>
      </c>
      <c r="C184" s="162" t="s">
        <v>267</v>
      </c>
      <c r="D184" s="180">
        <v>2010</v>
      </c>
      <c r="E184" s="180">
        <v>1</v>
      </c>
      <c r="F184" s="181">
        <v>459</v>
      </c>
      <c r="G184" s="181">
        <v>35</v>
      </c>
      <c r="H184" s="181">
        <v>61</v>
      </c>
      <c r="I184" s="181">
        <v>38</v>
      </c>
      <c r="J184" s="181">
        <v>11</v>
      </c>
      <c r="K184" s="181">
        <v>42</v>
      </c>
      <c r="L184" s="181">
        <v>1</v>
      </c>
      <c r="M184" s="181">
        <v>0</v>
      </c>
      <c r="N184" s="181">
        <v>1</v>
      </c>
      <c r="O184" s="181">
        <v>0</v>
      </c>
      <c r="P184" s="181">
        <v>1</v>
      </c>
      <c r="Q184" s="181">
        <f t="shared" ref="Q184:Q186" si="69">SUM(P184+O184+N184+M184+L184+K184+J184+I184+H184+G184)</f>
        <v>190</v>
      </c>
      <c r="R184" s="181">
        <v>15</v>
      </c>
      <c r="S184" s="181">
        <f t="shared" si="55"/>
        <v>205</v>
      </c>
      <c r="T184" s="181">
        <f t="shared" si="52"/>
        <v>254</v>
      </c>
      <c r="U184" s="183">
        <f t="shared" si="53"/>
        <v>44.662309368191721</v>
      </c>
      <c r="V184" s="183">
        <f t="shared" si="54"/>
        <v>55.337690631808279</v>
      </c>
      <c r="W184" s="184">
        <f t="shared" si="50"/>
        <v>61</v>
      </c>
    </row>
    <row r="185" spans="1:23" ht="15" customHeight="1">
      <c r="A185" s="179">
        <v>44</v>
      </c>
      <c r="B185" s="179">
        <v>3</v>
      </c>
      <c r="C185" s="211" t="s">
        <v>267</v>
      </c>
      <c r="D185" s="190">
        <v>2016</v>
      </c>
      <c r="E185" s="173">
        <f>E184*1.1</f>
        <v>1.1000000000000001</v>
      </c>
      <c r="F185" s="181"/>
      <c r="G185" s="181"/>
      <c r="H185" s="181"/>
      <c r="I185" s="181"/>
      <c r="J185" s="181"/>
      <c r="K185" s="181"/>
      <c r="L185" s="181"/>
      <c r="M185" s="181"/>
      <c r="N185" s="181"/>
      <c r="O185" s="181"/>
      <c r="P185" s="181"/>
      <c r="Q185" s="181">
        <f t="shared" si="69"/>
        <v>0</v>
      </c>
      <c r="R185" s="181"/>
      <c r="S185" s="181">
        <f t="shared" si="55"/>
        <v>0</v>
      </c>
      <c r="T185" s="181">
        <f t="shared" si="52"/>
        <v>0</v>
      </c>
      <c r="U185" s="183" t="e">
        <f t="shared" si="53"/>
        <v>#DIV/0!</v>
      </c>
      <c r="V185" s="183" t="e">
        <f t="shared" si="54"/>
        <v>#DIV/0!</v>
      </c>
      <c r="W185" s="184">
        <f t="shared" si="50"/>
        <v>0</v>
      </c>
    </row>
    <row r="186" spans="1:23" ht="15" customHeight="1">
      <c r="A186" s="179">
        <v>45</v>
      </c>
      <c r="B186" s="179">
        <v>3</v>
      </c>
      <c r="C186" s="162" t="s">
        <v>268</v>
      </c>
      <c r="D186" s="180">
        <v>1998</v>
      </c>
      <c r="E186" s="180">
        <v>3</v>
      </c>
      <c r="F186" s="181">
        <v>579</v>
      </c>
      <c r="G186" s="181">
        <v>22</v>
      </c>
      <c r="H186" s="181">
        <v>155</v>
      </c>
      <c r="I186" s="181">
        <v>1</v>
      </c>
      <c r="J186" s="181">
        <v>9</v>
      </c>
      <c r="K186" s="181">
        <v>164</v>
      </c>
      <c r="L186" s="181">
        <v>4</v>
      </c>
      <c r="M186" s="181">
        <v>3</v>
      </c>
      <c r="N186" s="181">
        <v>0</v>
      </c>
      <c r="O186" s="181">
        <v>0</v>
      </c>
      <c r="P186" s="181">
        <v>0</v>
      </c>
      <c r="Q186" s="181">
        <f t="shared" si="69"/>
        <v>358</v>
      </c>
      <c r="R186" s="181">
        <v>13</v>
      </c>
      <c r="S186" s="181">
        <f t="shared" si="55"/>
        <v>371</v>
      </c>
      <c r="T186" s="181">
        <f t="shared" si="52"/>
        <v>208</v>
      </c>
      <c r="U186" s="183">
        <f t="shared" si="53"/>
        <v>64.075993091537129</v>
      </c>
      <c r="V186" s="183">
        <f t="shared" si="54"/>
        <v>35.924006908462864</v>
      </c>
      <c r="W186" s="184">
        <f t="shared" si="50"/>
        <v>164</v>
      </c>
    </row>
    <row r="187" spans="1:23" ht="15" customHeight="1">
      <c r="A187" s="179">
        <v>45</v>
      </c>
      <c r="B187" s="179">
        <v>3</v>
      </c>
      <c r="C187" s="162" t="s">
        <v>268</v>
      </c>
      <c r="D187" s="180">
        <v>2004</v>
      </c>
      <c r="E187" s="180"/>
      <c r="F187" s="181"/>
      <c r="G187" s="188"/>
      <c r="H187" s="188"/>
      <c r="I187" s="188"/>
      <c r="J187" s="188"/>
      <c r="K187" s="188"/>
      <c r="L187" s="188"/>
      <c r="M187" s="181"/>
      <c r="N187" s="181"/>
      <c r="O187" s="181"/>
      <c r="P187" s="181"/>
      <c r="Q187" s="181">
        <f>SUM(G187+J187+M187+N187+O187+P187)</f>
        <v>0</v>
      </c>
      <c r="R187" s="181"/>
      <c r="S187" s="181">
        <f t="shared" si="55"/>
        <v>0</v>
      </c>
      <c r="T187" s="181">
        <f t="shared" si="52"/>
        <v>0</v>
      </c>
      <c r="U187" s="183" t="e">
        <f t="shared" si="53"/>
        <v>#DIV/0!</v>
      </c>
      <c r="V187" s="183" t="e">
        <f t="shared" si="54"/>
        <v>#DIV/0!</v>
      </c>
      <c r="W187" s="184">
        <f t="shared" si="50"/>
        <v>0</v>
      </c>
    </row>
    <row r="188" spans="1:23" ht="15" customHeight="1">
      <c r="A188" s="179">
        <v>45</v>
      </c>
      <c r="B188" s="179">
        <v>3</v>
      </c>
      <c r="C188" s="162" t="s">
        <v>268</v>
      </c>
      <c r="D188" s="180">
        <v>2010</v>
      </c>
      <c r="E188" s="180">
        <v>3</v>
      </c>
      <c r="F188" s="181">
        <v>655</v>
      </c>
      <c r="G188" s="181">
        <v>36</v>
      </c>
      <c r="H188" s="181">
        <v>95</v>
      </c>
      <c r="I188" s="181">
        <v>18</v>
      </c>
      <c r="J188" s="181">
        <v>16</v>
      </c>
      <c r="K188" s="181">
        <v>89</v>
      </c>
      <c r="L188" s="181">
        <v>5</v>
      </c>
      <c r="M188" s="181">
        <v>0</v>
      </c>
      <c r="N188" s="181">
        <v>0</v>
      </c>
      <c r="O188" s="181">
        <v>0</v>
      </c>
      <c r="P188" s="181">
        <v>0</v>
      </c>
      <c r="Q188" s="181">
        <f t="shared" ref="Q188:Q190" si="70">SUM(P188+O188+N188+M188+L188+K188+J188+I188+H188+G188)</f>
        <v>259</v>
      </c>
      <c r="R188" s="181">
        <v>7</v>
      </c>
      <c r="S188" s="181">
        <f t="shared" si="55"/>
        <v>266</v>
      </c>
      <c r="T188" s="181">
        <f t="shared" si="52"/>
        <v>389</v>
      </c>
      <c r="U188" s="183">
        <f t="shared" si="53"/>
        <v>40.610687022900763</v>
      </c>
      <c r="V188" s="183">
        <f t="shared" si="54"/>
        <v>59.389312977099237</v>
      </c>
      <c r="W188" s="184">
        <f t="shared" si="50"/>
        <v>95</v>
      </c>
    </row>
    <row r="189" spans="1:23" ht="15" customHeight="1">
      <c r="A189" s="179">
        <v>45</v>
      </c>
      <c r="B189" s="179">
        <v>3</v>
      </c>
      <c r="C189" s="211" t="s">
        <v>268</v>
      </c>
      <c r="D189" s="190">
        <v>2016</v>
      </c>
      <c r="E189" s="173">
        <f>E188*1.1</f>
        <v>3.3000000000000003</v>
      </c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>
        <f t="shared" si="70"/>
        <v>0</v>
      </c>
      <c r="R189" s="181"/>
      <c r="S189" s="181">
        <f t="shared" si="55"/>
        <v>0</v>
      </c>
      <c r="T189" s="181">
        <f t="shared" si="52"/>
        <v>0</v>
      </c>
      <c r="U189" s="183" t="e">
        <f t="shared" si="53"/>
        <v>#DIV/0!</v>
      </c>
      <c r="V189" s="183" t="e">
        <f t="shared" si="54"/>
        <v>#DIV/0!</v>
      </c>
      <c r="W189" s="184">
        <f t="shared" si="50"/>
        <v>0</v>
      </c>
    </row>
    <row r="190" spans="1:23" ht="15" customHeight="1">
      <c r="A190" s="179">
        <v>46</v>
      </c>
      <c r="B190" s="179">
        <v>3</v>
      </c>
      <c r="C190" s="162" t="s">
        <v>269</v>
      </c>
      <c r="D190" s="180">
        <v>1998</v>
      </c>
      <c r="E190" s="180">
        <v>1</v>
      </c>
      <c r="F190" s="181">
        <v>334</v>
      </c>
      <c r="G190" s="181">
        <v>5</v>
      </c>
      <c r="H190" s="181">
        <v>180</v>
      </c>
      <c r="I190" s="181">
        <v>1</v>
      </c>
      <c r="J190" s="181">
        <v>4</v>
      </c>
      <c r="K190" s="181">
        <v>12</v>
      </c>
      <c r="L190" s="181">
        <v>0</v>
      </c>
      <c r="M190" s="181">
        <v>0</v>
      </c>
      <c r="N190" s="181">
        <v>0</v>
      </c>
      <c r="O190" s="181">
        <v>0</v>
      </c>
      <c r="P190" s="181">
        <v>0</v>
      </c>
      <c r="Q190" s="181">
        <f t="shared" si="70"/>
        <v>202</v>
      </c>
      <c r="R190" s="181">
        <v>6</v>
      </c>
      <c r="S190" s="181">
        <f t="shared" si="55"/>
        <v>208</v>
      </c>
      <c r="T190" s="181">
        <f t="shared" si="52"/>
        <v>126</v>
      </c>
      <c r="U190" s="183">
        <f t="shared" si="53"/>
        <v>62.275449101796404</v>
      </c>
      <c r="V190" s="183">
        <f t="shared" si="54"/>
        <v>37.724550898203596</v>
      </c>
      <c r="W190" s="184">
        <f t="shared" si="50"/>
        <v>180</v>
      </c>
    </row>
    <row r="191" spans="1:23" ht="15" customHeight="1">
      <c r="A191" s="179">
        <v>46</v>
      </c>
      <c r="B191" s="179">
        <v>3</v>
      </c>
      <c r="C191" s="162" t="s">
        <v>269</v>
      </c>
      <c r="D191" s="180">
        <v>2004</v>
      </c>
      <c r="E191" s="180"/>
      <c r="F191" s="181"/>
      <c r="G191" s="188"/>
      <c r="H191" s="188"/>
      <c r="I191" s="188"/>
      <c r="J191" s="188"/>
      <c r="K191" s="188"/>
      <c r="L191" s="188"/>
      <c r="M191" s="181"/>
      <c r="N191" s="181"/>
      <c r="O191" s="181"/>
      <c r="P191" s="181"/>
      <c r="Q191" s="181">
        <f>SUM(G191+J191+M191+N191+O191+P191)</f>
        <v>0</v>
      </c>
      <c r="R191" s="181"/>
      <c r="S191" s="181">
        <f t="shared" si="55"/>
        <v>0</v>
      </c>
      <c r="T191" s="181">
        <f t="shared" si="52"/>
        <v>0</v>
      </c>
      <c r="U191" s="183" t="e">
        <f t="shared" si="53"/>
        <v>#DIV/0!</v>
      </c>
      <c r="V191" s="183" t="e">
        <f t="shared" si="54"/>
        <v>#DIV/0!</v>
      </c>
      <c r="W191" s="184">
        <f t="shared" si="50"/>
        <v>0</v>
      </c>
    </row>
    <row r="192" spans="1:23" ht="15" customHeight="1">
      <c r="A192" s="179">
        <v>46</v>
      </c>
      <c r="B192" s="179">
        <v>3</v>
      </c>
      <c r="C192" s="162" t="s">
        <v>269</v>
      </c>
      <c r="D192" s="180">
        <v>2010</v>
      </c>
      <c r="E192" s="180">
        <v>1</v>
      </c>
      <c r="F192" s="181">
        <v>341</v>
      </c>
      <c r="G192" s="181">
        <v>19</v>
      </c>
      <c r="H192" s="181">
        <v>71</v>
      </c>
      <c r="I192" s="181">
        <v>11</v>
      </c>
      <c r="J192" s="181">
        <v>13</v>
      </c>
      <c r="K192" s="181">
        <v>44</v>
      </c>
      <c r="L192" s="181">
        <v>1</v>
      </c>
      <c r="M192" s="181">
        <v>0</v>
      </c>
      <c r="N192" s="181">
        <v>0</v>
      </c>
      <c r="O192" s="181">
        <v>2</v>
      </c>
      <c r="P192" s="181">
        <v>0</v>
      </c>
      <c r="Q192" s="181">
        <f t="shared" ref="Q192:Q194" si="71">SUM(P192+O192+N192+M192+L192+K192+J192+I192+H192+G192)</f>
        <v>161</v>
      </c>
      <c r="R192" s="181">
        <v>3</v>
      </c>
      <c r="S192" s="181">
        <f t="shared" si="55"/>
        <v>164</v>
      </c>
      <c r="T192" s="181">
        <f t="shared" si="52"/>
        <v>177</v>
      </c>
      <c r="U192" s="183">
        <f t="shared" si="53"/>
        <v>48.093841642228739</v>
      </c>
      <c r="V192" s="183">
        <f t="shared" si="54"/>
        <v>51.906158357771261</v>
      </c>
      <c r="W192" s="184">
        <f t="shared" si="50"/>
        <v>71</v>
      </c>
    </row>
    <row r="193" spans="1:23" ht="15" customHeight="1">
      <c r="A193" s="179">
        <v>46</v>
      </c>
      <c r="B193" s="179">
        <v>3</v>
      </c>
      <c r="C193" s="211" t="s">
        <v>269</v>
      </c>
      <c r="D193" s="190">
        <v>2016</v>
      </c>
      <c r="E193" s="173">
        <f>E192*1.1</f>
        <v>1.1000000000000001</v>
      </c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>
        <f t="shared" si="71"/>
        <v>0</v>
      </c>
      <c r="R193" s="181"/>
      <c r="S193" s="181">
        <f t="shared" si="55"/>
        <v>0</v>
      </c>
      <c r="T193" s="181">
        <f t="shared" si="52"/>
        <v>0</v>
      </c>
      <c r="U193" s="183" t="e">
        <f t="shared" si="53"/>
        <v>#DIV/0!</v>
      </c>
      <c r="V193" s="183" t="e">
        <f t="shared" si="54"/>
        <v>#DIV/0!</v>
      </c>
      <c r="W193" s="184">
        <f t="shared" si="50"/>
        <v>0</v>
      </c>
    </row>
    <row r="194" spans="1:23" ht="15" customHeight="1">
      <c r="A194" s="179">
        <v>47</v>
      </c>
      <c r="B194" s="179">
        <v>3</v>
      </c>
      <c r="C194" s="162" t="s">
        <v>270</v>
      </c>
      <c r="D194" s="180">
        <v>1998</v>
      </c>
      <c r="E194" s="180">
        <v>2</v>
      </c>
      <c r="F194" s="181">
        <v>878</v>
      </c>
      <c r="G194" s="181">
        <v>8</v>
      </c>
      <c r="H194" s="181">
        <v>94</v>
      </c>
      <c r="I194" s="181">
        <v>3</v>
      </c>
      <c r="J194" s="181">
        <v>33</v>
      </c>
      <c r="K194" s="181">
        <v>308</v>
      </c>
      <c r="L194" s="181">
        <v>17</v>
      </c>
      <c r="M194" s="181">
        <v>4</v>
      </c>
      <c r="N194" s="181">
        <v>0</v>
      </c>
      <c r="O194" s="181">
        <v>0</v>
      </c>
      <c r="P194" s="181">
        <v>0</v>
      </c>
      <c r="Q194" s="181">
        <f t="shared" si="71"/>
        <v>467</v>
      </c>
      <c r="R194" s="181">
        <v>71</v>
      </c>
      <c r="S194" s="181">
        <f t="shared" si="55"/>
        <v>538</v>
      </c>
      <c r="T194" s="181">
        <f t="shared" si="52"/>
        <v>340</v>
      </c>
      <c r="U194" s="183">
        <f t="shared" si="53"/>
        <v>61.275626423690206</v>
      </c>
      <c r="V194" s="183">
        <f t="shared" si="54"/>
        <v>38.724373576309794</v>
      </c>
      <c r="W194" s="184">
        <f t="shared" si="50"/>
        <v>308</v>
      </c>
    </row>
    <row r="195" spans="1:23" ht="15" customHeight="1">
      <c r="A195" s="179">
        <v>47</v>
      </c>
      <c r="B195" s="179">
        <v>3</v>
      </c>
      <c r="C195" s="162" t="s">
        <v>270</v>
      </c>
      <c r="D195" s="180">
        <v>2004</v>
      </c>
      <c r="E195" s="180"/>
      <c r="F195" s="181"/>
      <c r="G195" s="188"/>
      <c r="H195" s="188"/>
      <c r="I195" s="188"/>
      <c r="J195" s="188"/>
      <c r="K195" s="188"/>
      <c r="L195" s="188"/>
      <c r="M195" s="181"/>
      <c r="N195" s="181"/>
      <c r="O195" s="181"/>
      <c r="P195" s="181"/>
      <c r="Q195" s="181">
        <f>SUM(G195+J195+M195+N195+O195+P195)</f>
        <v>0</v>
      </c>
      <c r="R195" s="181"/>
      <c r="S195" s="181">
        <f t="shared" si="55"/>
        <v>0</v>
      </c>
      <c r="T195" s="181">
        <f t="shared" si="52"/>
        <v>0</v>
      </c>
      <c r="U195" s="183" t="e">
        <f t="shared" si="53"/>
        <v>#DIV/0!</v>
      </c>
      <c r="V195" s="183" t="e">
        <f t="shared" si="54"/>
        <v>#DIV/0!</v>
      </c>
      <c r="W195" s="184">
        <f t="shared" ref="W195:W258" si="72">MAX(G195,H195,I195,J195,K195,L195,M195,N195,O195,P195)</f>
        <v>0</v>
      </c>
    </row>
    <row r="196" spans="1:23" ht="15" customHeight="1">
      <c r="A196" s="179">
        <v>47</v>
      </c>
      <c r="B196" s="179">
        <v>3</v>
      </c>
      <c r="C196" s="162" t="s">
        <v>270</v>
      </c>
      <c r="D196" s="180">
        <v>2010</v>
      </c>
      <c r="E196" s="180">
        <v>2</v>
      </c>
      <c r="F196" s="181">
        <v>1133</v>
      </c>
      <c r="G196" s="181">
        <v>108</v>
      </c>
      <c r="H196" s="181">
        <v>105</v>
      </c>
      <c r="I196" s="181">
        <v>10</v>
      </c>
      <c r="J196" s="181">
        <v>26</v>
      </c>
      <c r="K196" s="181">
        <v>307</v>
      </c>
      <c r="L196" s="181">
        <v>24</v>
      </c>
      <c r="M196" s="181">
        <v>0</v>
      </c>
      <c r="N196" s="181">
        <v>3</v>
      </c>
      <c r="O196" s="181">
        <v>0</v>
      </c>
      <c r="P196" s="181">
        <v>0</v>
      </c>
      <c r="Q196" s="181">
        <f t="shared" ref="Q196:Q198" si="73">SUM(P196+O196+N196+M196+L196+K196+J196+I196+H196+G196)</f>
        <v>583</v>
      </c>
      <c r="R196" s="181">
        <v>53</v>
      </c>
      <c r="S196" s="181">
        <f t="shared" si="55"/>
        <v>636</v>
      </c>
      <c r="T196" s="181">
        <f t="shared" si="52"/>
        <v>497</v>
      </c>
      <c r="U196" s="183">
        <f t="shared" si="53"/>
        <v>56.134157105030894</v>
      </c>
      <c r="V196" s="183">
        <f t="shared" si="54"/>
        <v>43.865842894969106</v>
      </c>
      <c r="W196" s="184">
        <f t="shared" si="72"/>
        <v>307</v>
      </c>
    </row>
    <row r="197" spans="1:23" ht="15" customHeight="1">
      <c r="A197" s="179">
        <v>47</v>
      </c>
      <c r="B197" s="179">
        <v>3</v>
      </c>
      <c r="C197" s="211" t="s">
        <v>270</v>
      </c>
      <c r="D197" s="190">
        <v>2016</v>
      </c>
      <c r="E197" s="173">
        <f>E196*1.1</f>
        <v>2.2000000000000002</v>
      </c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>
        <f t="shared" si="73"/>
        <v>0</v>
      </c>
      <c r="R197" s="181"/>
      <c r="S197" s="181">
        <f t="shared" si="55"/>
        <v>0</v>
      </c>
      <c r="T197" s="181">
        <f t="shared" si="52"/>
        <v>0</v>
      </c>
      <c r="U197" s="183" t="e">
        <f t="shared" si="53"/>
        <v>#DIV/0!</v>
      </c>
      <c r="V197" s="183" t="e">
        <f t="shared" si="54"/>
        <v>#DIV/0!</v>
      </c>
      <c r="W197" s="184">
        <f t="shared" si="72"/>
        <v>0</v>
      </c>
    </row>
    <row r="198" spans="1:23" ht="15" customHeight="1">
      <c r="A198" s="179">
        <v>48</v>
      </c>
      <c r="B198" s="179">
        <v>3</v>
      </c>
      <c r="C198" s="162" t="s">
        <v>271</v>
      </c>
      <c r="D198" s="180">
        <v>1998</v>
      </c>
      <c r="E198" s="180">
        <v>1</v>
      </c>
      <c r="F198" s="181">
        <v>365</v>
      </c>
      <c r="G198" s="181">
        <v>5</v>
      </c>
      <c r="H198" s="181">
        <v>71</v>
      </c>
      <c r="I198" s="181">
        <v>0</v>
      </c>
      <c r="J198" s="181">
        <v>3</v>
      </c>
      <c r="K198" s="181">
        <v>76</v>
      </c>
      <c r="L198" s="181">
        <v>2</v>
      </c>
      <c r="M198" s="181">
        <v>1</v>
      </c>
      <c r="N198" s="181">
        <v>0</v>
      </c>
      <c r="O198" s="181">
        <v>0</v>
      </c>
      <c r="P198" s="181">
        <v>0</v>
      </c>
      <c r="Q198" s="181">
        <f t="shared" si="73"/>
        <v>158</v>
      </c>
      <c r="R198" s="181">
        <v>6</v>
      </c>
      <c r="S198" s="181">
        <f t="shared" si="55"/>
        <v>164</v>
      </c>
      <c r="T198" s="181">
        <f t="shared" ref="T198:T265" si="74">F198-S198</f>
        <v>201</v>
      </c>
      <c r="U198" s="183">
        <f t="shared" ref="U198:U265" si="75">(S198*100)/F198</f>
        <v>44.93150684931507</v>
      </c>
      <c r="V198" s="183">
        <f t="shared" ref="V198:V265" si="76">(T198*100)/F198</f>
        <v>55.06849315068493</v>
      </c>
      <c r="W198" s="184">
        <f t="shared" si="72"/>
        <v>76</v>
      </c>
    </row>
    <row r="199" spans="1:23" ht="15" customHeight="1">
      <c r="A199" s="179">
        <v>48</v>
      </c>
      <c r="B199" s="179">
        <v>3</v>
      </c>
      <c r="C199" s="162" t="s">
        <v>271</v>
      </c>
      <c r="D199" s="180">
        <v>2004</v>
      </c>
      <c r="E199" s="180"/>
      <c r="F199" s="181"/>
      <c r="G199" s="188"/>
      <c r="H199" s="188"/>
      <c r="I199" s="188"/>
      <c r="J199" s="188"/>
      <c r="K199" s="188"/>
      <c r="L199" s="188"/>
      <c r="M199" s="181"/>
      <c r="N199" s="181"/>
      <c r="O199" s="181"/>
      <c r="P199" s="181"/>
      <c r="Q199" s="181">
        <f>SUM(G199+J199+M199+N199+O199+P199)</f>
        <v>0</v>
      </c>
      <c r="R199" s="181"/>
      <c r="S199" s="181">
        <f t="shared" ref="S199:S265" si="77">Q199+R199</f>
        <v>0</v>
      </c>
      <c r="T199" s="181">
        <f t="shared" si="74"/>
        <v>0</v>
      </c>
      <c r="U199" s="183" t="e">
        <f t="shared" si="75"/>
        <v>#DIV/0!</v>
      </c>
      <c r="V199" s="183" t="e">
        <f t="shared" si="76"/>
        <v>#DIV/0!</v>
      </c>
      <c r="W199" s="184">
        <f t="shared" si="72"/>
        <v>0</v>
      </c>
    </row>
    <row r="200" spans="1:23" ht="15" customHeight="1">
      <c r="A200" s="179">
        <v>48</v>
      </c>
      <c r="B200" s="179">
        <v>3</v>
      </c>
      <c r="C200" s="162" t="s">
        <v>271</v>
      </c>
      <c r="D200" s="180">
        <v>2010</v>
      </c>
      <c r="E200" s="180">
        <v>1</v>
      </c>
      <c r="F200" s="181">
        <v>425</v>
      </c>
      <c r="G200" s="181">
        <v>21</v>
      </c>
      <c r="H200" s="181">
        <v>46</v>
      </c>
      <c r="I200" s="181">
        <v>40</v>
      </c>
      <c r="J200" s="181">
        <v>7</v>
      </c>
      <c r="K200" s="181">
        <v>25</v>
      </c>
      <c r="L200" s="181">
        <v>4</v>
      </c>
      <c r="M200" s="181">
        <v>0</v>
      </c>
      <c r="N200" s="181">
        <v>6</v>
      </c>
      <c r="O200" s="181">
        <v>0</v>
      </c>
      <c r="P200" s="181">
        <v>0</v>
      </c>
      <c r="Q200" s="181">
        <f t="shared" ref="Q200:Q202" si="78">SUM(P200+O200+N200+M200+L200+K200+J200+I200+H200+G200)</f>
        <v>149</v>
      </c>
      <c r="R200" s="181">
        <v>5</v>
      </c>
      <c r="S200" s="181">
        <f t="shared" si="77"/>
        <v>154</v>
      </c>
      <c r="T200" s="181">
        <f t="shared" si="74"/>
        <v>271</v>
      </c>
      <c r="U200" s="183">
        <f t="shared" si="75"/>
        <v>36.235294117647058</v>
      </c>
      <c r="V200" s="183">
        <f t="shared" si="76"/>
        <v>63.764705882352942</v>
      </c>
      <c r="W200" s="184">
        <f t="shared" si="72"/>
        <v>46</v>
      </c>
    </row>
    <row r="201" spans="1:23" ht="15" customHeight="1">
      <c r="A201" s="179">
        <v>48</v>
      </c>
      <c r="B201" s="179">
        <v>3</v>
      </c>
      <c r="C201" s="211" t="s">
        <v>271</v>
      </c>
      <c r="D201" s="190">
        <v>2016</v>
      </c>
      <c r="E201" s="173">
        <f>E200*1.1</f>
        <v>1.1000000000000001</v>
      </c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>
        <f t="shared" si="78"/>
        <v>0</v>
      </c>
      <c r="R201" s="181"/>
      <c r="S201" s="181">
        <f t="shared" si="77"/>
        <v>0</v>
      </c>
      <c r="T201" s="181">
        <f t="shared" si="74"/>
        <v>0</v>
      </c>
      <c r="U201" s="183" t="e">
        <f t="shared" si="75"/>
        <v>#DIV/0!</v>
      </c>
      <c r="V201" s="183" t="e">
        <f t="shared" si="76"/>
        <v>#DIV/0!</v>
      </c>
      <c r="W201" s="184">
        <f t="shared" si="72"/>
        <v>0</v>
      </c>
    </row>
    <row r="202" spans="1:23" ht="15" customHeight="1">
      <c r="A202" s="179">
        <v>49</v>
      </c>
      <c r="B202" s="179">
        <v>3</v>
      </c>
      <c r="C202" s="162" t="s">
        <v>272</v>
      </c>
      <c r="D202" s="180">
        <v>1998</v>
      </c>
      <c r="E202" s="180">
        <v>6</v>
      </c>
      <c r="F202" s="181">
        <v>1803</v>
      </c>
      <c r="G202" s="181">
        <v>13</v>
      </c>
      <c r="H202" s="181">
        <v>275</v>
      </c>
      <c r="I202" s="181">
        <v>1</v>
      </c>
      <c r="J202" s="181">
        <v>26</v>
      </c>
      <c r="K202" s="181">
        <v>470</v>
      </c>
      <c r="L202" s="181">
        <v>2</v>
      </c>
      <c r="M202" s="181">
        <v>1</v>
      </c>
      <c r="N202" s="181">
        <v>0</v>
      </c>
      <c r="O202" s="181">
        <v>0</v>
      </c>
      <c r="P202" s="181">
        <v>0</v>
      </c>
      <c r="Q202" s="181">
        <f t="shared" si="78"/>
        <v>788</v>
      </c>
      <c r="R202" s="181">
        <v>20</v>
      </c>
      <c r="S202" s="181">
        <f t="shared" si="77"/>
        <v>808</v>
      </c>
      <c r="T202" s="181">
        <f t="shared" si="74"/>
        <v>995</v>
      </c>
      <c r="U202" s="183">
        <f t="shared" si="75"/>
        <v>44.81419855795896</v>
      </c>
      <c r="V202" s="183">
        <f t="shared" si="76"/>
        <v>55.18580144204104</v>
      </c>
      <c r="W202" s="184">
        <f t="shared" si="72"/>
        <v>470</v>
      </c>
    </row>
    <row r="203" spans="1:23" ht="15" customHeight="1">
      <c r="A203" s="179">
        <v>49</v>
      </c>
      <c r="B203" s="179">
        <v>3</v>
      </c>
      <c r="C203" s="162" t="s">
        <v>272</v>
      </c>
      <c r="D203" s="180">
        <v>2004</v>
      </c>
      <c r="E203" s="180"/>
      <c r="F203" s="181"/>
      <c r="G203" s="188"/>
      <c r="H203" s="188"/>
      <c r="I203" s="188"/>
      <c r="J203" s="188"/>
      <c r="K203" s="188"/>
      <c r="L203" s="188"/>
      <c r="M203" s="181"/>
      <c r="N203" s="181"/>
      <c r="O203" s="181"/>
      <c r="P203" s="181"/>
      <c r="Q203" s="181">
        <f>SUM(G203+J203+M203+N203+O203+P203)</f>
        <v>0</v>
      </c>
      <c r="R203" s="181"/>
      <c r="S203" s="181">
        <f t="shared" si="77"/>
        <v>0</v>
      </c>
      <c r="T203" s="181">
        <f t="shared" si="74"/>
        <v>0</v>
      </c>
      <c r="U203" s="183" t="e">
        <f t="shared" si="75"/>
        <v>#DIV/0!</v>
      </c>
      <c r="V203" s="183" t="e">
        <f t="shared" si="76"/>
        <v>#DIV/0!</v>
      </c>
      <c r="W203" s="184">
        <f t="shared" si="72"/>
        <v>0</v>
      </c>
    </row>
    <row r="204" spans="1:23" ht="15" customHeight="1">
      <c r="A204" s="179">
        <v>49</v>
      </c>
      <c r="B204" s="179">
        <v>3</v>
      </c>
      <c r="C204" s="162" t="s">
        <v>272</v>
      </c>
      <c r="D204" s="180">
        <v>2010</v>
      </c>
      <c r="E204" s="180">
        <v>6</v>
      </c>
      <c r="F204" s="181">
        <v>2573</v>
      </c>
      <c r="G204" s="181">
        <v>204</v>
      </c>
      <c r="H204" s="181">
        <v>480</v>
      </c>
      <c r="I204" s="181">
        <v>63</v>
      </c>
      <c r="J204" s="181">
        <v>61</v>
      </c>
      <c r="K204" s="181">
        <v>500</v>
      </c>
      <c r="L204" s="181">
        <v>27</v>
      </c>
      <c r="M204" s="181">
        <v>0</v>
      </c>
      <c r="N204" s="181">
        <v>9</v>
      </c>
      <c r="O204" s="181">
        <v>8</v>
      </c>
      <c r="P204" s="181">
        <v>0</v>
      </c>
      <c r="Q204" s="181">
        <f t="shared" ref="Q204:Q206" si="79">SUM(P204+O204+N204+M204+L204+K204+J204+I204+H204+G204)</f>
        <v>1352</v>
      </c>
      <c r="R204" s="181">
        <v>46</v>
      </c>
      <c r="S204" s="181">
        <f t="shared" si="77"/>
        <v>1398</v>
      </c>
      <c r="T204" s="181">
        <f t="shared" si="74"/>
        <v>1175</v>
      </c>
      <c r="U204" s="183">
        <f t="shared" si="75"/>
        <v>54.333462883793239</v>
      </c>
      <c r="V204" s="183">
        <f t="shared" si="76"/>
        <v>45.666537116206761</v>
      </c>
      <c r="W204" s="184">
        <f t="shared" si="72"/>
        <v>500</v>
      </c>
    </row>
    <row r="205" spans="1:23" ht="15" customHeight="1">
      <c r="A205" s="179">
        <v>49</v>
      </c>
      <c r="B205" s="179">
        <v>3</v>
      </c>
      <c r="C205" s="211" t="s">
        <v>272</v>
      </c>
      <c r="D205" s="190">
        <v>2016</v>
      </c>
      <c r="E205" s="173">
        <f>E204*1.1</f>
        <v>6.6000000000000005</v>
      </c>
      <c r="F205" s="181"/>
      <c r="G205" s="181"/>
      <c r="H205" s="181"/>
      <c r="I205" s="181"/>
      <c r="J205" s="181"/>
      <c r="K205" s="181"/>
      <c r="L205" s="181"/>
      <c r="M205" s="181"/>
      <c r="N205" s="181"/>
      <c r="O205" s="181"/>
      <c r="P205" s="181"/>
      <c r="Q205" s="181">
        <f t="shared" si="79"/>
        <v>0</v>
      </c>
      <c r="R205" s="181"/>
      <c r="S205" s="181">
        <f t="shared" si="77"/>
        <v>0</v>
      </c>
      <c r="T205" s="181">
        <f t="shared" si="74"/>
        <v>0</v>
      </c>
      <c r="U205" s="183" t="e">
        <f t="shared" si="75"/>
        <v>#DIV/0!</v>
      </c>
      <c r="V205" s="183" t="e">
        <f t="shared" si="76"/>
        <v>#DIV/0!</v>
      </c>
      <c r="W205" s="184">
        <f t="shared" si="72"/>
        <v>0</v>
      </c>
    </row>
    <row r="206" spans="1:23" ht="15" customHeight="1">
      <c r="A206" s="179">
        <v>50</v>
      </c>
      <c r="B206" s="179">
        <v>3</v>
      </c>
      <c r="C206" s="162" t="s">
        <v>273</v>
      </c>
      <c r="D206" s="180">
        <v>1998</v>
      </c>
      <c r="E206" s="180">
        <v>2</v>
      </c>
      <c r="F206" s="181">
        <v>973</v>
      </c>
      <c r="G206" s="181">
        <v>14</v>
      </c>
      <c r="H206" s="181">
        <v>217</v>
      </c>
      <c r="I206" s="181">
        <v>2</v>
      </c>
      <c r="J206" s="181">
        <v>6</v>
      </c>
      <c r="K206" s="181">
        <v>232</v>
      </c>
      <c r="L206" s="181">
        <v>5</v>
      </c>
      <c r="M206" s="181">
        <v>5</v>
      </c>
      <c r="N206" s="181">
        <v>0</v>
      </c>
      <c r="O206" s="181">
        <v>0</v>
      </c>
      <c r="P206" s="181">
        <v>0</v>
      </c>
      <c r="Q206" s="181">
        <f t="shared" si="79"/>
        <v>481</v>
      </c>
      <c r="R206" s="181">
        <v>19</v>
      </c>
      <c r="S206" s="181">
        <f t="shared" si="77"/>
        <v>500</v>
      </c>
      <c r="T206" s="181">
        <f t="shared" si="74"/>
        <v>473</v>
      </c>
      <c r="U206" s="183">
        <f t="shared" si="75"/>
        <v>51.387461459403909</v>
      </c>
      <c r="V206" s="183">
        <f t="shared" si="76"/>
        <v>48.612538540596091</v>
      </c>
      <c r="W206" s="184">
        <f t="shared" si="72"/>
        <v>232</v>
      </c>
    </row>
    <row r="207" spans="1:23" ht="15" customHeight="1">
      <c r="A207" s="179">
        <v>50</v>
      </c>
      <c r="B207" s="179">
        <v>3</v>
      </c>
      <c r="C207" s="162" t="s">
        <v>273</v>
      </c>
      <c r="D207" s="180">
        <v>2004</v>
      </c>
      <c r="E207" s="180"/>
      <c r="F207" s="181"/>
      <c r="G207" s="188"/>
      <c r="H207" s="188"/>
      <c r="I207" s="188"/>
      <c r="J207" s="188"/>
      <c r="K207" s="188"/>
      <c r="L207" s="188"/>
      <c r="M207" s="181"/>
      <c r="N207" s="181"/>
      <c r="O207" s="181"/>
      <c r="P207" s="181"/>
      <c r="Q207" s="181">
        <f>SUM(G207+J207+M207+N207+O207+P207)</f>
        <v>0</v>
      </c>
      <c r="R207" s="181"/>
      <c r="S207" s="181">
        <f t="shared" si="77"/>
        <v>0</v>
      </c>
      <c r="T207" s="181">
        <f t="shared" si="74"/>
        <v>0</v>
      </c>
      <c r="U207" s="183" t="e">
        <f t="shared" si="75"/>
        <v>#DIV/0!</v>
      </c>
      <c r="V207" s="183" t="e">
        <f t="shared" si="76"/>
        <v>#DIV/0!</v>
      </c>
      <c r="W207" s="184">
        <f t="shared" si="72"/>
        <v>0</v>
      </c>
    </row>
    <row r="208" spans="1:23" ht="15" customHeight="1">
      <c r="A208" s="179">
        <v>50</v>
      </c>
      <c r="B208" s="179">
        <v>3</v>
      </c>
      <c r="C208" s="162" t="s">
        <v>273</v>
      </c>
      <c r="D208" s="180">
        <v>2010</v>
      </c>
      <c r="E208" s="180">
        <v>2</v>
      </c>
      <c r="F208" s="181">
        <v>1225</v>
      </c>
      <c r="G208" s="181">
        <v>82</v>
      </c>
      <c r="H208" s="181">
        <v>162</v>
      </c>
      <c r="I208" s="181">
        <v>22</v>
      </c>
      <c r="J208" s="181">
        <v>29</v>
      </c>
      <c r="K208" s="181">
        <v>243</v>
      </c>
      <c r="L208" s="181">
        <v>15</v>
      </c>
      <c r="M208" s="181">
        <v>0</v>
      </c>
      <c r="N208" s="181">
        <v>5</v>
      </c>
      <c r="O208" s="181">
        <v>0</v>
      </c>
      <c r="P208" s="181">
        <v>0</v>
      </c>
      <c r="Q208" s="181">
        <f t="shared" ref="Q208:Q210" si="80">SUM(P208+O208+N208+M208+L208+K208+J208+I208+H208+G208)</f>
        <v>558</v>
      </c>
      <c r="R208" s="181">
        <v>21</v>
      </c>
      <c r="S208" s="181">
        <f t="shared" si="77"/>
        <v>579</v>
      </c>
      <c r="T208" s="181">
        <f t="shared" si="74"/>
        <v>646</v>
      </c>
      <c r="U208" s="183">
        <f t="shared" si="75"/>
        <v>47.265306122448976</v>
      </c>
      <c r="V208" s="183">
        <f t="shared" si="76"/>
        <v>52.734693877551024</v>
      </c>
      <c r="W208" s="184">
        <f t="shared" si="72"/>
        <v>243</v>
      </c>
    </row>
    <row r="209" spans="1:23" ht="15" customHeight="1">
      <c r="A209" s="179">
        <v>50</v>
      </c>
      <c r="B209" s="179">
        <v>3</v>
      </c>
      <c r="C209" s="211" t="s">
        <v>273</v>
      </c>
      <c r="D209" s="190">
        <v>2016</v>
      </c>
      <c r="E209" s="173">
        <f>E208*1.1</f>
        <v>2.2000000000000002</v>
      </c>
      <c r="F209" s="181"/>
      <c r="G209" s="181"/>
      <c r="H209" s="181"/>
      <c r="I209" s="181"/>
      <c r="J209" s="181"/>
      <c r="K209" s="181"/>
      <c r="L209" s="181"/>
      <c r="M209" s="181"/>
      <c r="N209" s="181"/>
      <c r="O209" s="181"/>
      <c r="P209" s="181"/>
      <c r="Q209" s="181">
        <f t="shared" si="80"/>
        <v>0</v>
      </c>
      <c r="R209" s="181"/>
      <c r="S209" s="181">
        <f t="shared" si="77"/>
        <v>0</v>
      </c>
      <c r="T209" s="181">
        <f t="shared" si="74"/>
        <v>0</v>
      </c>
      <c r="U209" s="183" t="e">
        <f t="shared" si="75"/>
        <v>#DIV/0!</v>
      </c>
      <c r="V209" s="183" t="e">
        <f t="shared" si="76"/>
        <v>#DIV/0!</v>
      </c>
      <c r="W209" s="184">
        <f t="shared" si="72"/>
        <v>0</v>
      </c>
    </row>
    <row r="210" spans="1:23" ht="15" customHeight="1">
      <c r="A210" s="179">
        <v>51</v>
      </c>
      <c r="B210" s="179">
        <v>3</v>
      </c>
      <c r="C210" s="162" t="s">
        <v>274</v>
      </c>
      <c r="D210" s="180">
        <v>1998</v>
      </c>
      <c r="E210" s="180">
        <v>1</v>
      </c>
      <c r="F210" s="181">
        <v>254</v>
      </c>
      <c r="G210" s="181">
        <v>8</v>
      </c>
      <c r="H210" s="181">
        <v>65</v>
      </c>
      <c r="I210" s="181">
        <v>0</v>
      </c>
      <c r="J210" s="181">
        <v>3</v>
      </c>
      <c r="K210" s="181">
        <v>60</v>
      </c>
      <c r="L210" s="181">
        <v>2</v>
      </c>
      <c r="M210" s="181">
        <v>1</v>
      </c>
      <c r="N210" s="181">
        <v>0</v>
      </c>
      <c r="O210" s="181">
        <v>0</v>
      </c>
      <c r="P210" s="181">
        <v>0</v>
      </c>
      <c r="Q210" s="181">
        <f t="shared" si="80"/>
        <v>139</v>
      </c>
      <c r="R210" s="181">
        <v>6</v>
      </c>
      <c r="S210" s="181">
        <f t="shared" si="77"/>
        <v>145</v>
      </c>
      <c r="T210" s="181">
        <f t="shared" si="74"/>
        <v>109</v>
      </c>
      <c r="U210" s="183">
        <f t="shared" si="75"/>
        <v>57.086614173228348</v>
      </c>
      <c r="V210" s="183">
        <f t="shared" si="76"/>
        <v>42.913385826771652</v>
      </c>
      <c r="W210" s="184">
        <f t="shared" si="72"/>
        <v>65</v>
      </c>
    </row>
    <row r="211" spans="1:23" ht="15" customHeight="1">
      <c r="A211" s="179">
        <v>51</v>
      </c>
      <c r="B211" s="179">
        <v>3</v>
      </c>
      <c r="C211" s="162" t="s">
        <v>274</v>
      </c>
      <c r="D211" s="180">
        <v>2004</v>
      </c>
      <c r="E211" s="180"/>
      <c r="F211" s="181"/>
      <c r="G211" s="188"/>
      <c r="H211" s="188"/>
      <c r="I211" s="188"/>
      <c r="J211" s="188"/>
      <c r="K211" s="188"/>
      <c r="L211" s="188"/>
      <c r="M211" s="181"/>
      <c r="N211" s="181"/>
      <c r="O211" s="181"/>
      <c r="P211" s="181"/>
      <c r="Q211" s="181">
        <f>SUM(G211+J211+M211+N211+O211+P211)</f>
        <v>0</v>
      </c>
      <c r="R211" s="181"/>
      <c r="S211" s="181">
        <f t="shared" si="77"/>
        <v>0</v>
      </c>
      <c r="T211" s="181">
        <f t="shared" si="74"/>
        <v>0</v>
      </c>
      <c r="U211" s="183" t="e">
        <f t="shared" si="75"/>
        <v>#DIV/0!</v>
      </c>
      <c r="V211" s="183" t="e">
        <f t="shared" si="76"/>
        <v>#DIV/0!</v>
      </c>
      <c r="W211" s="184">
        <f t="shared" si="72"/>
        <v>0</v>
      </c>
    </row>
    <row r="212" spans="1:23" ht="15" customHeight="1">
      <c r="A212" s="179">
        <v>51</v>
      </c>
      <c r="B212" s="179">
        <v>3</v>
      </c>
      <c r="C212" s="162" t="s">
        <v>274</v>
      </c>
      <c r="D212" s="180">
        <v>2010</v>
      </c>
      <c r="E212" s="180">
        <v>1</v>
      </c>
      <c r="F212" s="181">
        <v>268</v>
      </c>
      <c r="G212" s="181">
        <v>25</v>
      </c>
      <c r="H212" s="181">
        <v>9</v>
      </c>
      <c r="I212" s="181">
        <v>5</v>
      </c>
      <c r="J212" s="181">
        <v>2</v>
      </c>
      <c r="K212" s="181">
        <v>86</v>
      </c>
      <c r="L212" s="181">
        <v>8</v>
      </c>
      <c r="M212" s="181">
        <v>0</v>
      </c>
      <c r="N212" s="181">
        <v>0</v>
      </c>
      <c r="O212" s="181">
        <v>0</v>
      </c>
      <c r="P212" s="181">
        <v>0</v>
      </c>
      <c r="Q212" s="181">
        <f t="shared" ref="Q212:Q214" si="81">SUM(P212+O212+N212+M212+L212+K212+J212+I212+H212+G212)</f>
        <v>135</v>
      </c>
      <c r="R212" s="181">
        <v>5</v>
      </c>
      <c r="S212" s="181">
        <f t="shared" si="77"/>
        <v>140</v>
      </c>
      <c r="T212" s="181">
        <f t="shared" si="74"/>
        <v>128</v>
      </c>
      <c r="U212" s="183">
        <f t="shared" si="75"/>
        <v>52.238805970149251</v>
      </c>
      <c r="V212" s="183">
        <f t="shared" si="76"/>
        <v>47.761194029850749</v>
      </c>
      <c r="W212" s="184">
        <f t="shared" si="72"/>
        <v>86</v>
      </c>
    </row>
    <row r="213" spans="1:23" ht="15" customHeight="1">
      <c r="A213" s="179">
        <v>51</v>
      </c>
      <c r="B213" s="179">
        <v>3</v>
      </c>
      <c r="C213" s="211" t="s">
        <v>274</v>
      </c>
      <c r="D213" s="190">
        <v>2016</v>
      </c>
      <c r="E213" s="173">
        <f>E212*1.1</f>
        <v>1.1000000000000001</v>
      </c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>
        <f t="shared" si="81"/>
        <v>0</v>
      </c>
      <c r="R213" s="181"/>
      <c r="S213" s="181">
        <f t="shared" si="77"/>
        <v>0</v>
      </c>
      <c r="T213" s="181">
        <f t="shared" si="74"/>
        <v>0</v>
      </c>
      <c r="U213" s="183" t="e">
        <f t="shared" si="75"/>
        <v>#DIV/0!</v>
      </c>
      <c r="V213" s="183" t="e">
        <f t="shared" si="76"/>
        <v>#DIV/0!</v>
      </c>
      <c r="W213" s="184">
        <f t="shared" si="72"/>
        <v>0</v>
      </c>
    </row>
    <row r="214" spans="1:23" ht="15" customHeight="1">
      <c r="A214" s="179">
        <v>52</v>
      </c>
      <c r="B214" s="179">
        <v>3</v>
      </c>
      <c r="C214" s="162" t="s">
        <v>275</v>
      </c>
      <c r="D214" s="180">
        <v>1998</v>
      </c>
      <c r="E214" s="180">
        <v>1</v>
      </c>
      <c r="F214" s="181">
        <v>325</v>
      </c>
      <c r="G214" s="181">
        <v>0</v>
      </c>
      <c r="H214" s="181">
        <v>132</v>
      </c>
      <c r="I214" s="181">
        <v>0</v>
      </c>
      <c r="J214" s="181">
        <v>5</v>
      </c>
      <c r="K214" s="181">
        <v>55</v>
      </c>
      <c r="L214" s="181">
        <v>1</v>
      </c>
      <c r="M214" s="181">
        <v>1</v>
      </c>
      <c r="N214" s="181">
        <v>0</v>
      </c>
      <c r="O214" s="181">
        <v>0</v>
      </c>
      <c r="P214" s="181">
        <v>0</v>
      </c>
      <c r="Q214" s="181">
        <f t="shared" si="81"/>
        <v>194</v>
      </c>
      <c r="R214" s="181">
        <v>11</v>
      </c>
      <c r="S214" s="181">
        <f t="shared" si="77"/>
        <v>205</v>
      </c>
      <c r="T214" s="181">
        <f t="shared" si="74"/>
        <v>120</v>
      </c>
      <c r="U214" s="183">
        <f t="shared" si="75"/>
        <v>63.07692307692308</v>
      </c>
      <c r="V214" s="183">
        <f t="shared" si="76"/>
        <v>36.92307692307692</v>
      </c>
      <c r="W214" s="184">
        <f t="shared" si="72"/>
        <v>132</v>
      </c>
    </row>
    <row r="215" spans="1:23" ht="15" customHeight="1">
      <c r="A215" s="179">
        <v>52</v>
      </c>
      <c r="B215" s="179">
        <v>3</v>
      </c>
      <c r="C215" s="162" t="s">
        <v>275</v>
      </c>
      <c r="D215" s="180">
        <v>2004</v>
      </c>
      <c r="E215" s="180"/>
      <c r="F215" s="181"/>
      <c r="G215" s="188"/>
      <c r="H215" s="188"/>
      <c r="I215" s="188"/>
      <c r="J215" s="188"/>
      <c r="K215" s="188"/>
      <c r="L215" s="188"/>
      <c r="M215" s="181"/>
      <c r="N215" s="181"/>
      <c r="O215" s="181"/>
      <c r="P215" s="181"/>
      <c r="Q215" s="181">
        <f>SUM(G215+J215+M215+N215+O215+P215)</f>
        <v>0</v>
      </c>
      <c r="R215" s="181"/>
      <c r="S215" s="181">
        <f t="shared" si="77"/>
        <v>0</v>
      </c>
      <c r="T215" s="181">
        <f t="shared" si="74"/>
        <v>0</v>
      </c>
      <c r="U215" s="183" t="e">
        <f t="shared" si="75"/>
        <v>#DIV/0!</v>
      </c>
      <c r="V215" s="183" t="e">
        <f t="shared" si="76"/>
        <v>#DIV/0!</v>
      </c>
      <c r="W215" s="184">
        <f t="shared" si="72"/>
        <v>0</v>
      </c>
    </row>
    <row r="216" spans="1:23" ht="15" customHeight="1">
      <c r="A216" s="179">
        <v>52</v>
      </c>
      <c r="B216" s="179">
        <v>3</v>
      </c>
      <c r="C216" s="162" t="s">
        <v>275</v>
      </c>
      <c r="D216" s="180">
        <v>2010</v>
      </c>
      <c r="E216" s="180">
        <v>1</v>
      </c>
      <c r="F216" s="181">
        <v>385</v>
      </c>
      <c r="G216" s="181">
        <v>17</v>
      </c>
      <c r="H216" s="181">
        <v>77</v>
      </c>
      <c r="I216" s="181">
        <v>11</v>
      </c>
      <c r="J216" s="181">
        <v>8</v>
      </c>
      <c r="K216" s="181">
        <v>97</v>
      </c>
      <c r="L216" s="181">
        <v>3</v>
      </c>
      <c r="M216" s="181">
        <v>0</v>
      </c>
      <c r="N216" s="181">
        <v>0</v>
      </c>
      <c r="O216" s="181">
        <v>1</v>
      </c>
      <c r="P216" s="181">
        <v>1</v>
      </c>
      <c r="Q216" s="181">
        <f t="shared" ref="Q216:Q218" si="82">SUM(P216+O216+N216+M216+L216+K216+J216+I216+H216+G216)</f>
        <v>215</v>
      </c>
      <c r="R216" s="181">
        <v>11</v>
      </c>
      <c r="S216" s="181">
        <f t="shared" si="77"/>
        <v>226</v>
      </c>
      <c r="T216" s="181">
        <f t="shared" si="74"/>
        <v>159</v>
      </c>
      <c r="U216" s="183">
        <f t="shared" si="75"/>
        <v>58.701298701298704</v>
      </c>
      <c r="V216" s="183">
        <f t="shared" si="76"/>
        <v>41.298701298701296</v>
      </c>
      <c r="W216" s="184">
        <f t="shared" si="72"/>
        <v>97</v>
      </c>
    </row>
    <row r="217" spans="1:23" ht="15" customHeight="1">
      <c r="A217" s="179">
        <v>52</v>
      </c>
      <c r="B217" s="179">
        <v>3</v>
      </c>
      <c r="C217" s="211" t="s">
        <v>275</v>
      </c>
      <c r="D217" s="190">
        <v>2016</v>
      </c>
      <c r="E217" s="173">
        <f>E216*1.1</f>
        <v>1.1000000000000001</v>
      </c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>
        <f t="shared" si="82"/>
        <v>0</v>
      </c>
      <c r="R217" s="181"/>
      <c r="S217" s="181">
        <f t="shared" si="77"/>
        <v>0</v>
      </c>
      <c r="T217" s="181">
        <f t="shared" si="74"/>
        <v>0</v>
      </c>
      <c r="U217" s="183" t="e">
        <f t="shared" si="75"/>
        <v>#DIV/0!</v>
      </c>
      <c r="V217" s="183" t="e">
        <f t="shared" si="76"/>
        <v>#DIV/0!</v>
      </c>
      <c r="W217" s="184">
        <f t="shared" si="72"/>
        <v>0</v>
      </c>
    </row>
    <row r="218" spans="1:23" ht="15" customHeight="1">
      <c r="A218" s="179">
        <v>53</v>
      </c>
      <c r="B218" s="179">
        <v>3</v>
      </c>
      <c r="C218" s="162" t="s">
        <v>276</v>
      </c>
      <c r="D218" s="180">
        <v>1998</v>
      </c>
      <c r="E218" s="180">
        <v>2</v>
      </c>
      <c r="F218" s="181">
        <v>925</v>
      </c>
      <c r="G218" s="181">
        <v>14</v>
      </c>
      <c r="H218" s="181">
        <v>186</v>
      </c>
      <c r="I218" s="181">
        <v>3</v>
      </c>
      <c r="J218" s="181">
        <v>27</v>
      </c>
      <c r="K218" s="181">
        <v>329</v>
      </c>
      <c r="L218" s="181">
        <v>6</v>
      </c>
      <c r="M218" s="181">
        <v>5</v>
      </c>
      <c r="N218" s="181">
        <v>0</v>
      </c>
      <c r="O218" s="181">
        <v>0</v>
      </c>
      <c r="P218" s="181">
        <v>0</v>
      </c>
      <c r="Q218" s="181">
        <f t="shared" si="82"/>
        <v>570</v>
      </c>
      <c r="R218" s="181">
        <v>68</v>
      </c>
      <c r="S218" s="181">
        <f t="shared" si="77"/>
        <v>638</v>
      </c>
      <c r="T218" s="181">
        <f t="shared" si="74"/>
        <v>287</v>
      </c>
      <c r="U218" s="183">
        <f t="shared" si="75"/>
        <v>68.972972972972968</v>
      </c>
      <c r="V218" s="183">
        <f t="shared" si="76"/>
        <v>31.027027027027028</v>
      </c>
      <c r="W218" s="184">
        <f t="shared" si="72"/>
        <v>329</v>
      </c>
    </row>
    <row r="219" spans="1:23" ht="15" customHeight="1">
      <c r="A219" s="179">
        <v>53</v>
      </c>
      <c r="B219" s="179">
        <v>3</v>
      </c>
      <c r="C219" s="162" t="s">
        <v>276</v>
      </c>
      <c r="D219" s="180">
        <v>2004</v>
      </c>
      <c r="E219" s="180"/>
      <c r="F219" s="181"/>
      <c r="G219" s="188"/>
      <c r="H219" s="188"/>
      <c r="I219" s="188"/>
      <c r="J219" s="188"/>
      <c r="K219" s="188"/>
      <c r="L219" s="188"/>
      <c r="M219" s="181"/>
      <c r="N219" s="181"/>
      <c r="O219" s="181"/>
      <c r="P219" s="181"/>
      <c r="Q219" s="181">
        <f>SUM(G219+J219+M219+N219+O219+P219)</f>
        <v>0</v>
      </c>
      <c r="R219" s="181"/>
      <c r="S219" s="181">
        <f t="shared" si="77"/>
        <v>0</v>
      </c>
      <c r="T219" s="181">
        <f t="shared" si="74"/>
        <v>0</v>
      </c>
      <c r="U219" s="183" t="e">
        <f t="shared" si="75"/>
        <v>#DIV/0!</v>
      </c>
      <c r="V219" s="183" t="e">
        <f t="shared" si="76"/>
        <v>#DIV/0!</v>
      </c>
      <c r="W219" s="184">
        <f t="shared" si="72"/>
        <v>0</v>
      </c>
    </row>
    <row r="220" spans="1:23" ht="15" customHeight="1">
      <c r="A220" s="179">
        <v>53</v>
      </c>
      <c r="B220" s="179">
        <v>3</v>
      </c>
      <c r="C220" s="162" t="s">
        <v>276</v>
      </c>
      <c r="D220" s="180">
        <v>2010</v>
      </c>
      <c r="E220" s="180">
        <v>2</v>
      </c>
      <c r="F220" s="181">
        <v>1245</v>
      </c>
      <c r="G220" s="181">
        <v>52</v>
      </c>
      <c r="H220" s="181">
        <v>195</v>
      </c>
      <c r="I220" s="181">
        <v>44</v>
      </c>
      <c r="J220" s="181">
        <v>28</v>
      </c>
      <c r="K220" s="181">
        <v>255</v>
      </c>
      <c r="L220" s="181">
        <v>10</v>
      </c>
      <c r="M220" s="181">
        <v>0</v>
      </c>
      <c r="N220" s="181">
        <v>4</v>
      </c>
      <c r="O220" s="181">
        <v>3</v>
      </c>
      <c r="P220" s="181">
        <v>0</v>
      </c>
      <c r="Q220" s="181">
        <f t="shared" ref="Q220:Q222" si="83">SUM(P220+O220+N220+M220+L220+K220+J220+I220+H220+G220)</f>
        <v>591</v>
      </c>
      <c r="R220" s="181">
        <v>40</v>
      </c>
      <c r="S220" s="181">
        <f t="shared" si="77"/>
        <v>631</v>
      </c>
      <c r="T220" s="181">
        <f t="shared" si="74"/>
        <v>614</v>
      </c>
      <c r="U220" s="183">
        <f t="shared" si="75"/>
        <v>50.682730923694777</v>
      </c>
      <c r="V220" s="183">
        <f t="shared" si="76"/>
        <v>49.317269076305223</v>
      </c>
      <c r="W220" s="184">
        <f t="shared" si="72"/>
        <v>255</v>
      </c>
    </row>
    <row r="221" spans="1:23" ht="15" customHeight="1">
      <c r="A221" s="179">
        <v>53</v>
      </c>
      <c r="B221" s="179">
        <v>3</v>
      </c>
      <c r="C221" s="211" t="s">
        <v>276</v>
      </c>
      <c r="D221" s="190">
        <v>2016</v>
      </c>
      <c r="E221" s="173">
        <f>E220*1.1</f>
        <v>2.2000000000000002</v>
      </c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>
        <f t="shared" si="83"/>
        <v>0</v>
      </c>
      <c r="R221" s="181"/>
      <c r="S221" s="181">
        <f t="shared" si="77"/>
        <v>0</v>
      </c>
      <c r="T221" s="181">
        <f t="shared" si="74"/>
        <v>0</v>
      </c>
      <c r="U221" s="183" t="e">
        <f t="shared" si="75"/>
        <v>#DIV/0!</v>
      </c>
      <c r="V221" s="183" t="e">
        <f t="shared" si="76"/>
        <v>#DIV/0!</v>
      </c>
      <c r="W221" s="184">
        <f t="shared" si="72"/>
        <v>0</v>
      </c>
    </row>
    <row r="222" spans="1:23" ht="15" customHeight="1">
      <c r="A222" s="179">
        <v>54</v>
      </c>
      <c r="B222" s="179">
        <v>3</v>
      </c>
      <c r="C222" s="162" t="s">
        <v>277</v>
      </c>
      <c r="D222" s="180">
        <v>1998</v>
      </c>
      <c r="E222" s="180">
        <v>3</v>
      </c>
      <c r="F222" s="181">
        <v>1173</v>
      </c>
      <c r="G222" s="181">
        <v>8</v>
      </c>
      <c r="H222" s="181">
        <v>98</v>
      </c>
      <c r="I222" s="181">
        <v>1</v>
      </c>
      <c r="J222" s="181">
        <v>12</v>
      </c>
      <c r="K222" s="181">
        <v>130</v>
      </c>
      <c r="L222" s="181">
        <v>3</v>
      </c>
      <c r="M222" s="181">
        <v>5</v>
      </c>
      <c r="N222" s="181">
        <v>0</v>
      </c>
      <c r="O222" s="181">
        <v>0</v>
      </c>
      <c r="P222" s="181">
        <v>0</v>
      </c>
      <c r="Q222" s="181">
        <f t="shared" si="83"/>
        <v>257</v>
      </c>
      <c r="R222" s="181">
        <v>27</v>
      </c>
      <c r="S222" s="181">
        <f t="shared" si="77"/>
        <v>284</v>
      </c>
      <c r="T222" s="181">
        <f t="shared" si="74"/>
        <v>889</v>
      </c>
      <c r="U222" s="183">
        <f t="shared" si="75"/>
        <v>24.21142369991475</v>
      </c>
      <c r="V222" s="183">
        <f t="shared" si="76"/>
        <v>75.788576300085253</v>
      </c>
      <c r="W222" s="184">
        <f t="shared" si="72"/>
        <v>130</v>
      </c>
    </row>
    <row r="223" spans="1:23" ht="15" customHeight="1">
      <c r="A223" s="179">
        <v>54</v>
      </c>
      <c r="B223" s="179">
        <v>3</v>
      </c>
      <c r="C223" s="162" t="s">
        <v>277</v>
      </c>
      <c r="D223" s="180">
        <v>2004</v>
      </c>
      <c r="E223" s="180"/>
      <c r="F223" s="181"/>
      <c r="G223" s="188"/>
      <c r="H223" s="188"/>
      <c r="I223" s="188"/>
      <c r="J223" s="188"/>
      <c r="K223" s="188"/>
      <c r="L223" s="188"/>
      <c r="M223" s="181"/>
      <c r="N223" s="181"/>
      <c r="O223" s="181"/>
      <c r="P223" s="181"/>
      <c r="Q223" s="181">
        <f>SUM(G223+J223+M223+N223+O223+P223)</f>
        <v>0</v>
      </c>
      <c r="R223" s="181"/>
      <c r="S223" s="181">
        <f t="shared" si="77"/>
        <v>0</v>
      </c>
      <c r="T223" s="181">
        <f t="shared" si="74"/>
        <v>0</v>
      </c>
      <c r="U223" s="183" t="e">
        <f t="shared" si="75"/>
        <v>#DIV/0!</v>
      </c>
      <c r="V223" s="183" t="e">
        <f t="shared" si="76"/>
        <v>#DIV/0!</v>
      </c>
      <c r="W223" s="184">
        <f t="shared" si="72"/>
        <v>0</v>
      </c>
    </row>
    <row r="224" spans="1:23" ht="15" customHeight="1">
      <c r="A224" s="179">
        <v>54</v>
      </c>
      <c r="B224" s="179">
        <v>3</v>
      </c>
      <c r="C224" s="162" t="s">
        <v>277</v>
      </c>
      <c r="D224" s="180">
        <v>2010</v>
      </c>
      <c r="E224" s="180">
        <v>4</v>
      </c>
      <c r="F224" s="181">
        <v>1936</v>
      </c>
      <c r="G224" s="181">
        <v>150</v>
      </c>
      <c r="H224" s="181">
        <v>118</v>
      </c>
      <c r="I224" s="181">
        <v>35</v>
      </c>
      <c r="J224" s="181">
        <v>21</v>
      </c>
      <c r="K224" s="181">
        <v>280</v>
      </c>
      <c r="L224" s="181">
        <v>18</v>
      </c>
      <c r="M224" s="181">
        <v>0</v>
      </c>
      <c r="N224" s="181">
        <v>66</v>
      </c>
      <c r="O224" s="181">
        <v>4</v>
      </c>
      <c r="P224" s="181">
        <v>0</v>
      </c>
      <c r="Q224" s="181">
        <f t="shared" ref="Q224:Q226" si="84">SUM(P224+O224+N224+M224+L224+K224+J224+I224+H224+G224)</f>
        <v>692</v>
      </c>
      <c r="R224" s="181">
        <v>69</v>
      </c>
      <c r="S224" s="181">
        <f t="shared" si="77"/>
        <v>761</v>
      </c>
      <c r="T224" s="181">
        <f t="shared" si="74"/>
        <v>1175</v>
      </c>
      <c r="U224" s="183">
        <f t="shared" si="75"/>
        <v>39.307851239669418</v>
      </c>
      <c r="V224" s="183">
        <f t="shared" si="76"/>
        <v>60.692148760330582</v>
      </c>
      <c r="W224" s="184">
        <f t="shared" si="72"/>
        <v>280</v>
      </c>
    </row>
    <row r="225" spans="1:23" ht="15" customHeight="1">
      <c r="A225" s="179">
        <v>54</v>
      </c>
      <c r="B225" s="179">
        <v>3</v>
      </c>
      <c r="C225" s="211" t="s">
        <v>277</v>
      </c>
      <c r="D225" s="190">
        <v>2016</v>
      </c>
      <c r="E225" s="173">
        <f>E224*1.1</f>
        <v>4.4000000000000004</v>
      </c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>
        <f t="shared" si="84"/>
        <v>0</v>
      </c>
      <c r="R225" s="181"/>
      <c r="S225" s="181">
        <f t="shared" si="77"/>
        <v>0</v>
      </c>
      <c r="T225" s="181">
        <f t="shared" si="74"/>
        <v>0</v>
      </c>
      <c r="U225" s="183" t="e">
        <f t="shared" si="75"/>
        <v>#DIV/0!</v>
      </c>
      <c r="V225" s="183" t="e">
        <f t="shared" si="76"/>
        <v>#DIV/0!</v>
      </c>
      <c r="W225" s="184">
        <f t="shared" si="72"/>
        <v>0</v>
      </c>
    </row>
    <row r="226" spans="1:23" ht="15" customHeight="1">
      <c r="A226" s="179">
        <v>55</v>
      </c>
      <c r="B226" s="179">
        <v>3</v>
      </c>
      <c r="C226" s="162" t="s">
        <v>278</v>
      </c>
      <c r="D226" s="180">
        <v>1998</v>
      </c>
      <c r="E226" s="180">
        <v>1</v>
      </c>
      <c r="F226" s="181">
        <v>662</v>
      </c>
      <c r="G226" s="181">
        <v>6</v>
      </c>
      <c r="H226" s="181">
        <v>174</v>
      </c>
      <c r="I226" s="181">
        <v>1</v>
      </c>
      <c r="J226" s="181">
        <v>1</v>
      </c>
      <c r="K226" s="181">
        <v>67</v>
      </c>
      <c r="L226" s="181">
        <v>1</v>
      </c>
      <c r="M226" s="181">
        <v>0</v>
      </c>
      <c r="N226" s="181">
        <v>0</v>
      </c>
      <c r="O226" s="181">
        <v>0</v>
      </c>
      <c r="P226" s="181">
        <v>0</v>
      </c>
      <c r="Q226" s="181">
        <f t="shared" si="84"/>
        <v>250</v>
      </c>
      <c r="R226" s="181">
        <v>20</v>
      </c>
      <c r="S226" s="181">
        <f t="shared" si="77"/>
        <v>270</v>
      </c>
      <c r="T226" s="181">
        <f t="shared" si="74"/>
        <v>392</v>
      </c>
      <c r="U226" s="183">
        <f t="shared" si="75"/>
        <v>40.785498489425983</v>
      </c>
      <c r="V226" s="183">
        <f t="shared" si="76"/>
        <v>59.214501510574017</v>
      </c>
      <c r="W226" s="184">
        <f t="shared" si="72"/>
        <v>174</v>
      </c>
    </row>
    <row r="227" spans="1:23" ht="15" customHeight="1">
      <c r="A227" s="179">
        <v>55</v>
      </c>
      <c r="B227" s="179">
        <v>3</v>
      </c>
      <c r="C227" s="162" t="s">
        <v>278</v>
      </c>
      <c r="D227" s="180">
        <v>2004</v>
      </c>
      <c r="E227" s="180"/>
      <c r="F227" s="181"/>
      <c r="G227" s="188"/>
      <c r="H227" s="188"/>
      <c r="I227" s="188"/>
      <c r="J227" s="188"/>
      <c r="K227" s="188"/>
      <c r="L227" s="188"/>
      <c r="M227" s="181"/>
      <c r="N227" s="181"/>
      <c r="O227" s="181"/>
      <c r="P227" s="181"/>
      <c r="Q227" s="181">
        <f>SUM(G227+J227+M227+N227+O227+P227)</f>
        <v>0</v>
      </c>
      <c r="R227" s="181"/>
      <c r="S227" s="181">
        <f t="shared" si="77"/>
        <v>0</v>
      </c>
      <c r="T227" s="181">
        <f t="shared" si="74"/>
        <v>0</v>
      </c>
      <c r="U227" s="183" t="e">
        <f t="shared" si="75"/>
        <v>#DIV/0!</v>
      </c>
      <c r="V227" s="183" t="e">
        <f t="shared" si="76"/>
        <v>#DIV/0!</v>
      </c>
      <c r="W227" s="184">
        <f t="shared" si="72"/>
        <v>0</v>
      </c>
    </row>
    <row r="228" spans="1:23" ht="15" customHeight="1">
      <c r="A228" s="179">
        <v>55</v>
      </c>
      <c r="B228" s="179">
        <v>3</v>
      </c>
      <c r="C228" s="162" t="s">
        <v>278</v>
      </c>
      <c r="D228" s="180">
        <v>2010</v>
      </c>
      <c r="E228" s="180">
        <v>2</v>
      </c>
      <c r="F228" s="181">
        <v>868</v>
      </c>
      <c r="G228" s="181">
        <v>24</v>
      </c>
      <c r="H228" s="181">
        <v>89</v>
      </c>
      <c r="I228" s="181">
        <v>16</v>
      </c>
      <c r="J228" s="181">
        <v>6</v>
      </c>
      <c r="K228" s="181">
        <v>97</v>
      </c>
      <c r="L228" s="181">
        <v>5</v>
      </c>
      <c r="M228" s="181">
        <v>0</v>
      </c>
      <c r="N228" s="181">
        <v>0</v>
      </c>
      <c r="O228" s="181">
        <v>2</v>
      </c>
      <c r="P228" s="181">
        <v>0</v>
      </c>
      <c r="Q228" s="181">
        <f t="shared" ref="Q228:Q230" si="85">SUM(P228+O228+N228+M228+L228+K228+J228+I228+H228+G228)</f>
        <v>239</v>
      </c>
      <c r="R228" s="181">
        <v>9</v>
      </c>
      <c r="S228" s="181">
        <f t="shared" si="77"/>
        <v>248</v>
      </c>
      <c r="T228" s="181">
        <f t="shared" si="74"/>
        <v>620</v>
      </c>
      <c r="U228" s="183">
        <f t="shared" si="75"/>
        <v>28.571428571428573</v>
      </c>
      <c r="V228" s="183">
        <f t="shared" si="76"/>
        <v>71.428571428571431</v>
      </c>
      <c r="W228" s="184">
        <f t="shared" si="72"/>
        <v>97</v>
      </c>
    </row>
    <row r="229" spans="1:23" ht="15" customHeight="1">
      <c r="A229" s="179">
        <v>55</v>
      </c>
      <c r="B229" s="179">
        <v>3</v>
      </c>
      <c r="C229" s="211" t="s">
        <v>278</v>
      </c>
      <c r="D229" s="190">
        <v>2016</v>
      </c>
      <c r="E229" s="173">
        <f>E228*1.1</f>
        <v>2.2000000000000002</v>
      </c>
      <c r="F229" s="181"/>
      <c r="G229" s="181"/>
      <c r="H229" s="181"/>
      <c r="I229" s="181"/>
      <c r="J229" s="181"/>
      <c r="K229" s="181"/>
      <c r="L229" s="181"/>
      <c r="M229" s="181"/>
      <c r="N229" s="181"/>
      <c r="O229" s="181"/>
      <c r="P229" s="181"/>
      <c r="Q229" s="181">
        <f t="shared" si="85"/>
        <v>0</v>
      </c>
      <c r="R229" s="181"/>
      <c r="S229" s="181">
        <f t="shared" si="77"/>
        <v>0</v>
      </c>
      <c r="T229" s="181">
        <f t="shared" si="74"/>
        <v>0</v>
      </c>
      <c r="U229" s="183" t="e">
        <f t="shared" si="75"/>
        <v>#DIV/0!</v>
      </c>
      <c r="V229" s="183" t="e">
        <f t="shared" si="76"/>
        <v>#DIV/0!</v>
      </c>
      <c r="W229" s="184">
        <f t="shared" si="72"/>
        <v>0</v>
      </c>
    </row>
    <row r="230" spans="1:23" ht="15" customHeight="1">
      <c r="A230" s="179">
        <v>56</v>
      </c>
      <c r="B230" s="179">
        <v>3</v>
      </c>
      <c r="C230" s="162" t="s">
        <v>279</v>
      </c>
      <c r="D230" s="180">
        <v>1998</v>
      </c>
      <c r="E230" s="180">
        <v>2</v>
      </c>
      <c r="F230" s="181">
        <v>912</v>
      </c>
      <c r="G230" s="181">
        <v>20</v>
      </c>
      <c r="H230" s="181">
        <v>291</v>
      </c>
      <c r="I230" s="181">
        <v>0</v>
      </c>
      <c r="J230" s="181">
        <v>10</v>
      </c>
      <c r="K230" s="181">
        <v>245</v>
      </c>
      <c r="L230" s="181">
        <v>12</v>
      </c>
      <c r="M230" s="181">
        <v>3</v>
      </c>
      <c r="N230" s="181">
        <v>0</v>
      </c>
      <c r="O230" s="181">
        <v>0</v>
      </c>
      <c r="P230" s="181">
        <v>0</v>
      </c>
      <c r="Q230" s="181">
        <f t="shared" si="85"/>
        <v>581</v>
      </c>
      <c r="R230" s="181">
        <v>48</v>
      </c>
      <c r="S230" s="181">
        <f t="shared" si="77"/>
        <v>629</v>
      </c>
      <c r="T230" s="181">
        <f t="shared" si="74"/>
        <v>283</v>
      </c>
      <c r="U230" s="183">
        <f t="shared" si="75"/>
        <v>68.969298245614041</v>
      </c>
      <c r="V230" s="183">
        <f t="shared" si="76"/>
        <v>31.030701754385966</v>
      </c>
      <c r="W230" s="184">
        <f t="shared" si="72"/>
        <v>291</v>
      </c>
    </row>
    <row r="231" spans="1:23" ht="15" customHeight="1">
      <c r="A231" s="179">
        <v>56</v>
      </c>
      <c r="B231" s="179">
        <v>3</v>
      </c>
      <c r="C231" s="162" t="s">
        <v>279</v>
      </c>
      <c r="D231" s="180">
        <v>2004</v>
      </c>
      <c r="E231" s="180"/>
      <c r="F231" s="181"/>
      <c r="G231" s="188"/>
      <c r="H231" s="188"/>
      <c r="I231" s="188"/>
      <c r="J231" s="188"/>
      <c r="K231" s="188"/>
      <c r="L231" s="188"/>
      <c r="M231" s="181"/>
      <c r="N231" s="181"/>
      <c r="O231" s="181"/>
      <c r="P231" s="181"/>
      <c r="Q231" s="181">
        <f>SUM(G231+J231+M231+N231+O231+P231)</f>
        <v>0</v>
      </c>
      <c r="R231" s="181"/>
      <c r="S231" s="181">
        <f t="shared" si="77"/>
        <v>0</v>
      </c>
      <c r="T231" s="181">
        <f t="shared" si="74"/>
        <v>0</v>
      </c>
      <c r="U231" s="183" t="e">
        <f t="shared" si="75"/>
        <v>#DIV/0!</v>
      </c>
      <c r="V231" s="183" t="e">
        <f t="shared" si="76"/>
        <v>#DIV/0!</v>
      </c>
      <c r="W231" s="184">
        <f t="shared" si="72"/>
        <v>0</v>
      </c>
    </row>
    <row r="232" spans="1:23" ht="15" customHeight="1">
      <c r="A232" s="179">
        <v>56</v>
      </c>
      <c r="B232" s="179">
        <v>3</v>
      </c>
      <c r="C232" s="162" t="s">
        <v>279</v>
      </c>
      <c r="D232" s="180">
        <v>2010</v>
      </c>
      <c r="E232" s="180">
        <v>3</v>
      </c>
      <c r="F232" s="181">
        <v>1052</v>
      </c>
      <c r="G232" s="181">
        <v>69</v>
      </c>
      <c r="H232" s="181">
        <v>157</v>
      </c>
      <c r="I232" s="181">
        <v>17</v>
      </c>
      <c r="J232" s="181">
        <v>14</v>
      </c>
      <c r="K232" s="181">
        <v>145</v>
      </c>
      <c r="L232" s="181">
        <v>7</v>
      </c>
      <c r="M232" s="181">
        <v>0</v>
      </c>
      <c r="N232" s="181">
        <v>2</v>
      </c>
      <c r="O232" s="181">
        <v>7</v>
      </c>
      <c r="P232" s="181">
        <v>0</v>
      </c>
      <c r="Q232" s="181">
        <f t="shared" ref="Q232:Q234" si="86">SUM(P232+O232+N232+M232+L232+K232+J232+I232+H232+G232)</f>
        <v>418</v>
      </c>
      <c r="R232" s="181">
        <v>13</v>
      </c>
      <c r="S232" s="181">
        <f t="shared" si="77"/>
        <v>431</v>
      </c>
      <c r="T232" s="181">
        <f t="shared" si="74"/>
        <v>621</v>
      </c>
      <c r="U232" s="183">
        <f t="shared" si="75"/>
        <v>40.969581749049432</v>
      </c>
      <c r="V232" s="183">
        <f t="shared" si="76"/>
        <v>59.030418250950568</v>
      </c>
      <c r="W232" s="184">
        <f t="shared" si="72"/>
        <v>157</v>
      </c>
    </row>
    <row r="233" spans="1:23" ht="15" customHeight="1">
      <c r="A233" s="179">
        <v>56</v>
      </c>
      <c r="B233" s="179">
        <v>3</v>
      </c>
      <c r="C233" s="211" t="s">
        <v>279</v>
      </c>
      <c r="D233" s="190">
        <v>2016</v>
      </c>
      <c r="E233" s="173">
        <f>E232*1.1</f>
        <v>3.3000000000000003</v>
      </c>
      <c r="F233" s="181"/>
      <c r="G233" s="181"/>
      <c r="H233" s="181"/>
      <c r="I233" s="181"/>
      <c r="J233" s="181"/>
      <c r="K233" s="181"/>
      <c r="L233" s="181"/>
      <c r="M233" s="181"/>
      <c r="N233" s="181"/>
      <c r="O233" s="181"/>
      <c r="P233" s="181"/>
      <c r="Q233" s="181">
        <f t="shared" si="86"/>
        <v>0</v>
      </c>
      <c r="R233" s="181"/>
      <c r="S233" s="181">
        <f t="shared" si="77"/>
        <v>0</v>
      </c>
      <c r="T233" s="181">
        <f t="shared" si="74"/>
        <v>0</v>
      </c>
      <c r="U233" s="183" t="e">
        <f t="shared" si="75"/>
        <v>#DIV/0!</v>
      </c>
      <c r="V233" s="183" t="e">
        <f t="shared" si="76"/>
        <v>#DIV/0!</v>
      </c>
      <c r="W233" s="184">
        <f t="shared" si="72"/>
        <v>0</v>
      </c>
    </row>
    <row r="234" spans="1:23" ht="15" customHeight="1">
      <c r="A234" s="179">
        <v>57</v>
      </c>
      <c r="B234" s="179">
        <v>3</v>
      </c>
      <c r="C234" s="162" t="s">
        <v>280</v>
      </c>
      <c r="D234" s="180">
        <v>1998</v>
      </c>
      <c r="E234" s="180">
        <v>1</v>
      </c>
      <c r="F234" s="181">
        <v>264</v>
      </c>
      <c r="G234" s="181">
        <v>1</v>
      </c>
      <c r="H234" s="181">
        <v>121</v>
      </c>
      <c r="I234" s="181">
        <v>0</v>
      </c>
      <c r="J234" s="181">
        <v>14</v>
      </c>
      <c r="K234" s="181">
        <v>65</v>
      </c>
      <c r="L234" s="181">
        <v>0</v>
      </c>
      <c r="M234" s="181">
        <v>1</v>
      </c>
      <c r="N234" s="181">
        <v>0</v>
      </c>
      <c r="O234" s="181">
        <v>0</v>
      </c>
      <c r="P234" s="181">
        <v>0</v>
      </c>
      <c r="Q234" s="181">
        <f t="shared" si="86"/>
        <v>202</v>
      </c>
      <c r="R234" s="181">
        <v>14</v>
      </c>
      <c r="S234" s="181">
        <f t="shared" si="77"/>
        <v>216</v>
      </c>
      <c r="T234" s="181">
        <f t="shared" si="74"/>
        <v>48</v>
      </c>
      <c r="U234" s="183">
        <f t="shared" si="75"/>
        <v>81.818181818181813</v>
      </c>
      <c r="V234" s="183">
        <f t="shared" si="76"/>
        <v>18.181818181818183</v>
      </c>
      <c r="W234" s="184">
        <f t="shared" si="72"/>
        <v>121</v>
      </c>
    </row>
    <row r="235" spans="1:23" ht="15" customHeight="1">
      <c r="A235" s="179">
        <v>57</v>
      </c>
      <c r="B235" s="179">
        <v>3</v>
      </c>
      <c r="C235" s="162" t="s">
        <v>280</v>
      </c>
      <c r="D235" s="180">
        <v>2004</v>
      </c>
      <c r="E235" s="180"/>
      <c r="F235" s="181"/>
      <c r="G235" s="188"/>
      <c r="H235" s="188"/>
      <c r="I235" s="188"/>
      <c r="J235" s="188"/>
      <c r="K235" s="188"/>
      <c r="L235" s="188"/>
      <c r="M235" s="181"/>
      <c r="N235" s="181"/>
      <c r="O235" s="181"/>
      <c r="P235" s="181"/>
      <c r="Q235" s="181">
        <f>SUM(G235+J235+M235+N235+O235+P235)</f>
        <v>0</v>
      </c>
      <c r="R235" s="181"/>
      <c r="S235" s="181">
        <f t="shared" si="77"/>
        <v>0</v>
      </c>
      <c r="T235" s="181">
        <f t="shared" si="74"/>
        <v>0</v>
      </c>
      <c r="U235" s="183" t="e">
        <f t="shared" si="75"/>
        <v>#DIV/0!</v>
      </c>
      <c r="V235" s="183" t="e">
        <f t="shared" si="76"/>
        <v>#DIV/0!</v>
      </c>
      <c r="W235" s="184">
        <f t="shared" si="72"/>
        <v>0</v>
      </c>
    </row>
    <row r="236" spans="1:23" ht="15" customHeight="1">
      <c r="A236" s="179">
        <v>57</v>
      </c>
      <c r="B236" s="179">
        <v>3</v>
      </c>
      <c r="C236" s="162" t="s">
        <v>280</v>
      </c>
      <c r="D236" s="180">
        <v>2010</v>
      </c>
      <c r="E236" s="180">
        <v>1</v>
      </c>
      <c r="F236" s="181">
        <v>332</v>
      </c>
      <c r="G236" s="181">
        <v>14</v>
      </c>
      <c r="H236" s="181">
        <v>69</v>
      </c>
      <c r="I236" s="181">
        <v>4</v>
      </c>
      <c r="J236" s="181">
        <v>4</v>
      </c>
      <c r="K236" s="181">
        <v>114</v>
      </c>
      <c r="L236" s="181">
        <v>2</v>
      </c>
      <c r="M236" s="181">
        <v>0</v>
      </c>
      <c r="N236" s="181">
        <v>0</v>
      </c>
      <c r="O236" s="181">
        <v>0</v>
      </c>
      <c r="P236" s="181">
        <v>0</v>
      </c>
      <c r="Q236" s="181">
        <f t="shared" ref="Q236:Q238" si="87">SUM(P236+O236+N236+M236+L236+K236+J236+I236+H236+G236)</f>
        <v>207</v>
      </c>
      <c r="R236" s="181">
        <v>7</v>
      </c>
      <c r="S236" s="181">
        <f t="shared" si="77"/>
        <v>214</v>
      </c>
      <c r="T236" s="181">
        <f t="shared" si="74"/>
        <v>118</v>
      </c>
      <c r="U236" s="183">
        <f t="shared" si="75"/>
        <v>64.4578313253012</v>
      </c>
      <c r="V236" s="183">
        <f t="shared" si="76"/>
        <v>35.542168674698793</v>
      </c>
      <c r="W236" s="184">
        <f t="shared" si="72"/>
        <v>114</v>
      </c>
    </row>
    <row r="237" spans="1:23" ht="15" customHeight="1">
      <c r="A237" s="179">
        <v>57</v>
      </c>
      <c r="B237" s="179">
        <v>3</v>
      </c>
      <c r="C237" s="211" t="s">
        <v>280</v>
      </c>
      <c r="D237" s="190">
        <v>2016</v>
      </c>
      <c r="E237" s="173">
        <f>E236*1.1</f>
        <v>1.1000000000000001</v>
      </c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>
        <f t="shared" si="87"/>
        <v>0</v>
      </c>
      <c r="R237" s="181"/>
      <c r="S237" s="181">
        <f t="shared" si="77"/>
        <v>0</v>
      </c>
      <c r="T237" s="181">
        <f t="shared" si="74"/>
        <v>0</v>
      </c>
      <c r="U237" s="183" t="e">
        <f t="shared" si="75"/>
        <v>#DIV/0!</v>
      </c>
      <c r="V237" s="183" t="e">
        <f t="shared" si="76"/>
        <v>#DIV/0!</v>
      </c>
      <c r="W237" s="184">
        <f t="shared" si="72"/>
        <v>0</v>
      </c>
    </row>
    <row r="238" spans="1:23" ht="15" customHeight="1">
      <c r="A238" s="179">
        <v>58</v>
      </c>
      <c r="B238" s="179">
        <v>3</v>
      </c>
      <c r="C238" s="162" t="s">
        <v>281</v>
      </c>
      <c r="D238" s="180">
        <v>1998</v>
      </c>
      <c r="E238" s="180">
        <v>1</v>
      </c>
      <c r="F238" s="181">
        <v>333</v>
      </c>
      <c r="G238" s="181">
        <v>3</v>
      </c>
      <c r="H238" s="181">
        <v>25</v>
      </c>
      <c r="I238" s="181">
        <v>0</v>
      </c>
      <c r="J238" s="181">
        <v>4</v>
      </c>
      <c r="K238" s="181">
        <v>109</v>
      </c>
      <c r="L238" s="181">
        <v>3</v>
      </c>
      <c r="M238" s="181">
        <v>0</v>
      </c>
      <c r="N238" s="181">
        <v>0</v>
      </c>
      <c r="O238" s="181">
        <v>0</v>
      </c>
      <c r="P238" s="181">
        <v>0</v>
      </c>
      <c r="Q238" s="181">
        <f t="shared" si="87"/>
        <v>144</v>
      </c>
      <c r="R238" s="181">
        <v>14</v>
      </c>
      <c r="S238" s="181">
        <f t="shared" si="77"/>
        <v>158</v>
      </c>
      <c r="T238" s="181">
        <f t="shared" si="74"/>
        <v>175</v>
      </c>
      <c r="U238" s="183">
        <f t="shared" si="75"/>
        <v>47.447447447447445</v>
      </c>
      <c r="V238" s="183">
        <f t="shared" si="76"/>
        <v>52.552552552552555</v>
      </c>
      <c r="W238" s="184">
        <f t="shared" si="72"/>
        <v>109</v>
      </c>
    </row>
    <row r="239" spans="1:23" ht="15" customHeight="1">
      <c r="A239" s="179">
        <v>58</v>
      </c>
      <c r="B239" s="179">
        <v>3</v>
      </c>
      <c r="C239" s="162" t="s">
        <v>281</v>
      </c>
      <c r="D239" s="180">
        <v>2004</v>
      </c>
      <c r="E239" s="180"/>
      <c r="F239" s="181"/>
      <c r="G239" s="188"/>
      <c r="H239" s="188"/>
      <c r="I239" s="188"/>
      <c r="J239" s="188"/>
      <c r="K239" s="188"/>
      <c r="L239" s="188"/>
      <c r="M239" s="181"/>
      <c r="N239" s="181"/>
      <c r="O239" s="181"/>
      <c r="P239" s="181"/>
      <c r="Q239" s="181">
        <f>SUM(G239+J239+M239+N239+O239+P239)</f>
        <v>0</v>
      </c>
      <c r="R239" s="181"/>
      <c r="S239" s="181">
        <f t="shared" si="77"/>
        <v>0</v>
      </c>
      <c r="T239" s="181">
        <f t="shared" si="74"/>
        <v>0</v>
      </c>
      <c r="U239" s="183" t="e">
        <f t="shared" si="75"/>
        <v>#DIV/0!</v>
      </c>
      <c r="V239" s="183" t="e">
        <f t="shared" si="76"/>
        <v>#DIV/0!</v>
      </c>
      <c r="W239" s="184">
        <f t="shared" si="72"/>
        <v>0</v>
      </c>
    </row>
    <row r="240" spans="1:23" ht="15" customHeight="1">
      <c r="A240" s="179">
        <v>58</v>
      </c>
      <c r="B240" s="179">
        <v>3</v>
      </c>
      <c r="C240" s="162" t="s">
        <v>281</v>
      </c>
      <c r="D240" s="180">
        <v>2010</v>
      </c>
      <c r="E240" s="180">
        <v>1</v>
      </c>
      <c r="F240" s="181">
        <v>496</v>
      </c>
      <c r="G240" s="181">
        <v>24</v>
      </c>
      <c r="H240" s="181">
        <v>37</v>
      </c>
      <c r="I240" s="181">
        <v>5</v>
      </c>
      <c r="J240" s="181">
        <v>13</v>
      </c>
      <c r="K240" s="181">
        <v>125</v>
      </c>
      <c r="L240" s="181">
        <v>1</v>
      </c>
      <c r="M240" s="181">
        <v>0</v>
      </c>
      <c r="N240" s="181">
        <v>0</v>
      </c>
      <c r="O240" s="181">
        <v>1</v>
      </c>
      <c r="P240" s="181">
        <v>0</v>
      </c>
      <c r="Q240" s="181">
        <f t="shared" ref="Q240:Q242" si="88">SUM(P240+O240+N240+M240+L240+K240+J240+I240+H240+G240)</f>
        <v>206</v>
      </c>
      <c r="R240" s="181">
        <v>6</v>
      </c>
      <c r="S240" s="181">
        <f t="shared" si="77"/>
        <v>212</v>
      </c>
      <c r="T240" s="181">
        <f t="shared" si="74"/>
        <v>284</v>
      </c>
      <c r="U240" s="183">
        <f t="shared" si="75"/>
        <v>42.741935483870968</v>
      </c>
      <c r="V240" s="183">
        <f t="shared" si="76"/>
        <v>57.258064516129032</v>
      </c>
      <c r="W240" s="184">
        <f t="shared" si="72"/>
        <v>125</v>
      </c>
    </row>
    <row r="241" spans="1:23" ht="15" customHeight="1">
      <c r="A241" s="179">
        <v>58</v>
      </c>
      <c r="B241" s="179">
        <v>3</v>
      </c>
      <c r="C241" s="211" t="s">
        <v>281</v>
      </c>
      <c r="D241" s="190">
        <v>2016</v>
      </c>
      <c r="E241" s="173">
        <f>E240*1.1</f>
        <v>1.1000000000000001</v>
      </c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>
        <f t="shared" si="88"/>
        <v>0</v>
      </c>
      <c r="R241" s="181"/>
      <c r="S241" s="181">
        <f t="shared" si="77"/>
        <v>0</v>
      </c>
      <c r="T241" s="181">
        <f t="shared" si="74"/>
        <v>0</v>
      </c>
      <c r="U241" s="183" t="e">
        <f t="shared" si="75"/>
        <v>#DIV/0!</v>
      </c>
      <c r="V241" s="183" t="e">
        <f t="shared" si="76"/>
        <v>#DIV/0!</v>
      </c>
      <c r="W241" s="184">
        <f t="shared" si="72"/>
        <v>0</v>
      </c>
    </row>
    <row r="242" spans="1:23" ht="15" customHeight="1">
      <c r="A242" s="179">
        <v>59</v>
      </c>
      <c r="B242" s="179">
        <v>3</v>
      </c>
      <c r="C242" s="162" t="s">
        <v>282</v>
      </c>
      <c r="D242" s="180">
        <v>1998</v>
      </c>
      <c r="E242" s="180">
        <v>1</v>
      </c>
      <c r="F242" s="181">
        <v>635</v>
      </c>
      <c r="G242" s="181">
        <v>4</v>
      </c>
      <c r="H242" s="181">
        <v>34</v>
      </c>
      <c r="I242" s="181">
        <v>0</v>
      </c>
      <c r="J242" s="181">
        <v>6</v>
      </c>
      <c r="K242" s="181">
        <v>219</v>
      </c>
      <c r="L242" s="181">
        <v>8</v>
      </c>
      <c r="M242" s="181">
        <v>5</v>
      </c>
      <c r="N242" s="181">
        <v>0</v>
      </c>
      <c r="O242" s="181">
        <v>0</v>
      </c>
      <c r="P242" s="181">
        <v>0</v>
      </c>
      <c r="Q242" s="181">
        <f t="shared" si="88"/>
        <v>276</v>
      </c>
      <c r="R242" s="181">
        <v>17</v>
      </c>
      <c r="S242" s="181">
        <f t="shared" si="77"/>
        <v>293</v>
      </c>
      <c r="T242" s="181">
        <f t="shared" si="74"/>
        <v>342</v>
      </c>
      <c r="U242" s="183">
        <f t="shared" si="75"/>
        <v>46.14173228346457</v>
      </c>
      <c r="V242" s="183">
        <f t="shared" si="76"/>
        <v>53.85826771653543</v>
      </c>
      <c r="W242" s="184">
        <f t="shared" si="72"/>
        <v>219</v>
      </c>
    </row>
    <row r="243" spans="1:23" ht="15" customHeight="1">
      <c r="A243" s="179">
        <v>59</v>
      </c>
      <c r="B243" s="179">
        <v>3</v>
      </c>
      <c r="C243" s="162" t="s">
        <v>282</v>
      </c>
      <c r="D243" s="180">
        <v>2004</v>
      </c>
      <c r="E243" s="180"/>
      <c r="F243" s="181"/>
      <c r="G243" s="188"/>
      <c r="H243" s="188"/>
      <c r="I243" s="188"/>
      <c r="J243" s="188"/>
      <c r="K243" s="188"/>
      <c r="L243" s="188"/>
      <c r="M243" s="181"/>
      <c r="N243" s="181"/>
      <c r="O243" s="181"/>
      <c r="P243" s="181"/>
      <c r="Q243" s="181">
        <f>SUM(G243+J243+M243+N243+O243+P243)</f>
        <v>0</v>
      </c>
      <c r="R243" s="181"/>
      <c r="S243" s="181">
        <f t="shared" si="77"/>
        <v>0</v>
      </c>
      <c r="T243" s="181">
        <f t="shared" si="74"/>
        <v>0</v>
      </c>
      <c r="U243" s="183" t="e">
        <f t="shared" si="75"/>
        <v>#DIV/0!</v>
      </c>
      <c r="V243" s="183" t="e">
        <f t="shared" si="76"/>
        <v>#DIV/0!</v>
      </c>
      <c r="W243" s="184">
        <f t="shared" si="72"/>
        <v>0</v>
      </c>
    </row>
    <row r="244" spans="1:23" ht="15" customHeight="1">
      <c r="A244" s="179">
        <v>59</v>
      </c>
      <c r="B244" s="179">
        <v>3</v>
      </c>
      <c r="C244" s="162" t="s">
        <v>282</v>
      </c>
      <c r="D244" s="180">
        <v>2010</v>
      </c>
      <c r="E244" s="180">
        <v>2</v>
      </c>
      <c r="F244" s="181">
        <v>884</v>
      </c>
      <c r="G244" s="181">
        <v>12</v>
      </c>
      <c r="H244" s="181">
        <v>95</v>
      </c>
      <c r="I244" s="181">
        <v>6</v>
      </c>
      <c r="J244" s="181">
        <v>82</v>
      </c>
      <c r="K244" s="181">
        <v>104</v>
      </c>
      <c r="L244" s="181">
        <v>9</v>
      </c>
      <c r="M244" s="181">
        <v>0</v>
      </c>
      <c r="N244" s="181">
        <v>0</v>
      </c>
      <c r="O244" s="181">
        <v>0</v>
      </c>
      <c r="P244" s="181">
        <v>0</v>
      </c>
      <c r="Q244" s="181">
        <f t="shared" ref="Q244:Q246" si="89">SUM(P244+O244+N244+M244+L244+K244+J244+I244+H244+G244)</f>
        <v>308</v>
      </c>
      <c r="R244" s="181">
        <v>17</v>
      </c>
      <c r="S244" s="181">
        <f t="shared" si="77"/>
        <v>325</v>
      </c>
      <c r="T244" s="181">
        <f t="shared" si="74"/>
        <v>559</v>
      </c>
      <c r="U244" s="183">
        <f t="shared" si="75"/>
        <v>36.764705882352942</v>
      </c>
      <c r="V244" s="183">
        <f t="shared" si="76"/>
        <v>63.235294117647058</v>
      </c>
      <c r="W244" s="184">
        <f t="shared" si="72"/>
        <v>104</v>
      </c>
    </row>
    <row r="245" spans="1:23" ht="15" customHeight="1">
      <c r="A245" s="179">
        <v>59</v>
      </c>
      <c r="B245" s="179">
        <v>3</v>
      </c>
      <c r="C245" s="211" t="s">
        <v>282</v>
      </c>
      <c r="D245" s="190">
        <v>2016</v>
      </c>
      <c r="E245" s="173">
        <f>E244*1.1</f>
        <v>2.2000000000000002</v>
      </c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>
        <f t="shared" si="89"/>
        <v>0</v>
      </c>
      <c r="R245" s="181"/>
      <c r="S245" s="181">
        <f t="shared" si="77"/>
        <v>0</v>
      </c>
      <c r="T245" s="181">
        <f t="shared" si="74"/>
        <v>0</v>
      </c>
      <c r="U245" s="183" t="e">
        <f t="shared" si="75"/>
        <v>#DIV/0!</v>
      </c>
      <c r="V245" s="183" t="e">
        <f t="shared" si="76"/>
        <v>#DIV/0!</v>
      </c>
      <c r="W245" s="184">
        <f t="shared" si="72"/>
        <v>0</v>
      </c>
    </row>
    <row r="246" spans="1:23" ht="15" customHeight="1">
      <c r="A246" s="179">
        <v>60</v>
      </c>
      <c r="B246" s="179">
        <v>3</v>
      </c>
      <c r="C246" s="162" t="s">
        <v>283</v>
      </c>
      <c r="D246" s="180">
        <v>1998</v>
      </c>
      <c r="E246" s="180">
        <v>3</v>
      </c>
      <c r="F246" s="181">
        <v>1257</v>
      </c>
      <c r="G246" s="181">
        <v>14</v>
      </c>
      <c r="H246" s="181">
        <v>172</v>
      </c>
      <c r="I246" s="181">
        <v>7</v>
      </c>
      <c r="J246" s="181">
        <v>15</v>
      </c>
      <c r="K246" s="181">
        <v>405</v>
      </c>
      <c r="L246" s="181">
        <v>35</v>
      </c>
      <c r="M246" s="181">
        <v>5</v>
      </c>
      <c r="N246" s="181">
        <v>0</v>
      </c>
      <c r="O246" s="181">
        <v>0</v>
      </c>
      <c r="P246" s="181">
        <v>0</v>
      </c>
      <c r="Q246" s="181">
        <f t="shared" si="89"/>
        <v>653</v>
      </c>
      <c r="R246" s="181">
        <v>46</v>
      </c>
      <c r="S246" s="181">
        <f t="shared" si="77"/>
        <v>699</v>
      </c>
      <c r="T246" s="181">
        <f t="shared" si="74"/>
        <v>558</v>
      </c>
      <c r="U246" s="183">
        <f t="shared" si="75"/>
        <v>55.608591885441527</v>
      </c>
      <c r="V246" s="183">
        <f t="shared" si="76"/>
        <v>44.391408114558473</v>
      </c>
      <c r="W246" s="184">
        <f t="shared" si="72"/>
        <v>405</v>
      </c>
    </row>
    <row r="247" spans="1:23" ht="15" customHeight="1">
      <c r="A247" s="179">
        <v>60</v>
      </c>
      <c r="B247" s="179">
        <v>3</v>
      </c>
      <c r="C247" s="162" t="s">
        <v>283</v>
      </c>
      <c r="D247" s="180">
        <v>2004</v>
      </c>
      <c r="E247" s="180"/>
      <c r="F247" s="181"/>
      <c r="G247" s="188"/>
      <c r="H247" s="188"/>
      <c r="I247" s="188"/>
      <c r="J247" s="188"/>
      <c r="K247" s="188"/>
      <c r="L247" s="188"/>
      <c r="M247" s="181"/>
      <c r="N247" s="181"/>
      <c r="O247" s="181"/>
      <c r="P247" s="181"/>
      <c r="Q247" s="181">
        <f>SUM(G247+J247+M247+N247+O247+P247)</f>
        <v>0</v>
      </c>
      <c r="R247" s="181"/>
      <c r="S247" s="181">
        <f t="shared" si="77"/>
        <v>0</v>
      </c>
      <c r="T247" s="181">
        <f t="shared" si="74"/>
        <v>0</v>
      </c>
      <c r="U247" s="183" t="e">
        <f t="shared" si="75"/>
        <v>#DIV/0!</v>
      </c>
      <c r="V247" s="183" t="e">
        <f t="shared" si="76"/>
        <v>#DIV/0!</v>
      </c>
      <c r="W247" s="184">
        <f t="shared" si="72"/>
        <v>0</v>
      </c>
    </row>
    <row r="248" spans="1:23" ht="15" customHeight="1">
      <c r="A248" s="179">
        <v>60</v>
      </c>
      <c r="B248" s="179">
        <v>3</v>
      </c>
      <c r="C248" s="162" t="s">
        <v>283</v>
      </c>
      <c r="D248" s="180">
        <v>2010</v>
      </c>
      <c r="E248" s="180">
        <v>3</v>
      </c>
      <c r="F248" s="181">
        <v>1713</v>
      </c>
      <c r="G248" s="181">
        <v>234</v>
      </c>
      <c r="H248" s="181">
        <v>268</v>
      </c>
      <c r="I248" s="181">
        <v>36</v>
      </c>
      <c r="J248" s="181">
        <v>24</v>
      </c>
      <c r="K248" s="181">
        <v>326</v>
      </c>
      <c r="L248" s="181">
        <v>13</v>
      </c>
      <c r="M248" s="181">
        <v>0</v>
      </c>
      <c r="N248" s="181">
        <v>4</v>
      </c>
      <c r="O248" s="181">
        <v>4</v>
      </c>
      <c r="P248" s="181">
        <v>0</v>
      </c>
      <c r="Q248" s="181">
        <f t="shared" ref="Q248:Q250" si="90">SUM(P248+O248+N248+M248+L248+K248+J248+I248+H248+G248)</f>
        <v>909</v>
      </c>
      <c r="R248" s="181">
        <v>29</v>
      </c>
      <c r="S248" s="181">
        <f t="shared" si="77"/>
        <v>938</v>
      </c>
      <c r="T248" s="181">
        <f t="shared" si="74"/>
        <v>775</v>
      </c>
      <c r="U248" s="183">
        <f t="shared" si="75"/>
        <v>54.757734967892588</v>
      </c>
      <c r="V248" s="183">
        <f t="shared" si="76"/>
        <v>45.242265032107412</v>
      </c>
      <c r="W248" s="184">
        <f t="shared" si="72"/>
        <v>326</v>
      </c>
    </row>
    <row r="249" spans="1:23" ht="15" customHeight="1">
      <c r="A249" s="179">
        <v>60</v>
      </c>
      <c r="B249" s="179">
        <v>3</v>
      </c>
      <c r="C249" s="211" t="s">
        <v>283</v>
      </c>
      <c r="D249" s="190">
        <v>2016</v>
      </c>
      <c r="E249" s="173">
        <f>E248*1.1</f>
        <v>3.3000000000000003</v>
      </c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>
        <f t="shared" si="90"/>
        <v>0</v>
      </c>
      <c r="R249" s="181"/>
      <c r="S249" s="181">
        <f t="shared" si="77"/>
        <v>0</v>
      </c>
      <c r="T249" s="181">
        <f t="shared" si="74"/>
        <v>0</v>
      </c>
      <c r="U249" s="183" t="e">
        <f t="shared" si="75"/>
        <v>#DIV/0!</v>
      </c>
      <c r="V249" s="183" t="e">
        <f t="shared" si="76"/>
        <v>#DIV/0!</v>
      </c>
      <c r="W249" s="184">
        <f t="shared" si="72"/>
        <v>0</v>
      </c>
    </row>
    <row r="250" spans="1:23" ht="15" customHeight="1">
      <c r="A250" s="179">
        <v>61</v>
      </c>
      <c r="B250" s="179">
        <v>3</v>
      </c>
      <c r="C250" s="162" t="s">
        <v>284</v>
      </c>
      <c r="D250" s="180">
        <v>1998</v>
      </c>
      <c r="E250" s="180">
        <v>3</v>
      </c>
      <c r="F250" s="181">
        <v>651</v>
      </c>
      <c r="G250" s="181">
        <v>9</v>
      </c>
      <c r="H250" s="181">
        <v>59</v>
      </c>
      <c r="I250" s="181">
        <v>2</v>
      </c>
      <c r="J250" s="181">
        <v>6</v>
      </c>
      <c r="K250" s="181">
        <v>221</v>
      </c>
      <c r="L250" s="181">
        <v>1</v>
      </c>
      <c r="M250" s="181">
        <v>1</v>
      </c>
      <c r="N250" s="181">
        <v>0</v>
      </c>
      <c r="O250" s="181">
        <v>0</v>
      </c>
      <c r="P250" s="181">
        <v>0</v>
      </c>
      <c r="Q250" s="181">
        <f t="shared" si="90"/>
        <v>299</v>
      </c>
      <c r="R250" s="181">
        <v>8</v>
      </c>
      <c r="S250" s="181">
        <f t="shared" si="77"/>
        <v>307</v>
      </c>
      <c r="T250" s="181">
        <f t="shared" si="74"/>
        <v>344</v>
      </c>
      <c r="U250" s="183">
        <f t="shared" si="75"/>
        <v>47.158218125960062</v>
      </c>
      <c r="V250" s="183">
        <f t="shared" si="76"/>
        <v>52.841781874039938</v>
      </c>
      <c r="W250" s="184">
        <f t="shared" si="72"/>
        <v>221</v>
      </c>
    </row>
    <row r="251" spans="1:23" ht="15" customHeight="1">
      <c r="A251" s="179">
        <v>61</v>
      </c>
      <c r="B251" s="179">
        <v>3</v>
      </c>
      <c r="C251" s="162" t="s">
        <v>284</v>
      </c>
      <c r="D251" s="180">
        <v>2004</v>
      </c>
      <c r="E251" s="180"/>
      <c r="F251" s="181"/>
      <c r="G251" s="188"/>
      <c r="H251" s="188"/>
      <c r="I251" s="188"/>
      <c r="J251" s="188"/>
      <c r="K251" s="188"/>
      <c r="L251" s="188"/>
      <c r="M251" s="181"/>
      <c r="N251" s="181"/>
      <c r="O251" s="181"/>
      <c r="P251" s="181"/>
      <c r="Q251" s="181">
        <f>SUM(G251+J251+M251+N251+O251+P251)</f>
        <v>0</v>
      </c>
      <c r="R251" s="181"/>
      <c r="S251" s="181">
        <f t="shared" si="77"/>
        <v>0</v>
      </c>
      <c r="T251" s="181">
        <f t="shared" si="74"/>
        <v>0</v>
      </c>
      <c r="U251" s="183" t="e">
        <f t="shared" si="75"/>
        <v>#DIV/0!</v>
      </c>
      <c r="V251" s="183" t="e">
        <f t="shared" si="76"/>
        <v>#DIV/0!</v>
      </c>
      <c r="W251" s="184">
        <f t="shared" si="72"/>
        <v>0</v>
      </c>
    </row>
    <row r="252" spans="1:23" ht="15" customHeight="1">
      <c r="A252" s="179">
        <v>61</v>
      </c>
      <c r="B252" s="179">
        <v>3</v>
      </c>
      <c r="C252" s="162" t="s">
        <v>284</v>
      </c>
      <c r="D252" s="180">
        <v>2010</v>
      </c>
      <c r="E252" s="180">
        <v>3</v>
      </c>
      <c r="F252" s="181">
        <v>784</v>
      </c>
      <c r="G252" s="181">
        <v>61</v>
      </c>
      <c r="H252" s="181">
        <v>28</v>
      </c>
      <c r="I252" s="181">
        <v>9</v>
      </c>
      <c r="J252" s="181">
        <v>9</v>
      </c>
      <c r="K252" s="181">
        <v>299</v>
      </c>
      <c r="L252" s="181">
        <v>8</v>
      </c>
      <c r="M252" s="181">
        <v>0</v>
      </c>
      <c r="N252" s="181">
        <v>4</v>
      </c>
      <c r="O252" s="181">
        <v>2</v>
      </c>
      <c r="P252" s="181">
        <v>0</v>
      </c>
      <c r="Q252" s="181">
        <f t="shared" ref="Q252:Q254" si="91">SUM(P252+O252+N252+M252+L252+K252+J252+I252+H252+G252)</f>
        <v>420</v>
      </c>
      <c r="R252" s="181">
        <v>11</v>
      </c>
      <c r="S252" s="181">
        <f t="shared" si="77"/>
        <v>431</v>
      </c>
      <c r="T252" s="181">
        <f t="shared" si="74"/>
        <v>353</v>
      </c>
      <c r="U252" s="183">
        <f t="shared" si="75"/>
        <v>54.974489795918366</v>
      </c>
      <c r="V252" s="183">
        <f t="shared" si="76"/>
        <v>45.025510204081634</v>
      </c>
      <c r="W252" s="184">
        <f t="shared" si="72"/>
        <v>299</v>
      </c>
    </row>
    <row r="253" spans="1:23" ht="15" customHeight="1">
      <c r="A253" s="179">
        <v>61</v>
      </c>
      <c r="B253" s="179">
        <v>3</v>
      </c>
      <c r="C253" s="211" t="s">
        <v>284</v>
      </c>
      <c r="D253" s="190">
        <v>2016</v>
      </c>
      <c r="E253" s="173">
        <f>E252*1.1</f>
        <v>3.3000000000000003</v>
      </c>
      <c r="F253" s="181"/>
      <c r="G253" s="181"/>
      <c r="H253" s="181"/>
      <c r="I253" s="181"/>
      <c r="J253" s="181"/>
      <c r="K253" s="181"/>
      <c r="L253" s="181"/>
      <c r="M253" s="181"/>
      <c r="N253" s="181"/>
      <c r="O253" s="181"/>
      <c r="P253" s="181"/>
      <c r="Q253" s="181">
        <f t="shared" si="91"/>
        <v>0</v>
      </c>
      <c r="R253" s="181"/>
      <c r="S253" s="181">
        <f t="shared" si="77"/>
        <v>0</v>
      </c>
      <c r="T253" s="181">
        <f t="shared" si="74"/>
        <v>0</v>
      </c>
      <c r="U253" s="183" t="e">
        <f t="shared" si="75"/>
        <v>#DIV/0!</v>
      </c>
      <c r="V253" s="183" t="e">
        <f t="shared" si="76"/>
        <v>#DIV/0!</v>
      </c>
      <c r="W253" s="184">
        <f t="shared" si="72"/>
        <v>0</v>
      </c>
    </row>
    <row r="254" spans="1:23" ht="15" customHeight="1">
      <c r="A254" s="179">
        <v>62</v>
      </c>
      <c r="B254" s="179">
        <v>3</v>
      </c>
      <c r="C254" s="162" t="s">
        <v>285</v>
      </c>
      <c r="D254" s="180">
        <v>1998</v>
      </c>
      <c r="E254" s="180">
        <v>1</v>
      </c>
      <c r="F254" s="181">
        <v>227</v>
      </c>
      <c r="G254" s="181">
        <v>11</v>
      </c>
      <c r="H254" s="181">
        <v>28</v>
      </c>
      <c r="I254" s="181">
        <v>0</v>
      </c>
      <c r="J254" s="181">
        <v>2</v>
      </c>
      <c r="K254" s="181">
        <v>46</v>
      </c>
      <c r="L254" s="181">
        <v>0</v>
      </c>
      <c r="M254" s="181">
        <v>0</v>
      </c>
      <c r="N254" s="181">
        <v>0</v>
      </c>
      <c r="O254" s="181">
        <v>0</v>
      </c>
      <c r="P254" s="181">
        <v>0</v>
      </c>
      <c r="Q254" s="181">
        <f t="shared" si="91"/>
        <v>87</v>
      </c>
      <c r="R254" s="181">
        <v>0</v>
      </c>
      <c r="S254" s="181">
        <f t="shared" si="77"/>
        <v>87</v>
      </c>
      <c r="T254" s="181">
        <f t="shared" si="74"/>
        <v>140</v>
      </c>
      <c r="U254" s="183">
        <f t="shared" si="75"/>
        <v>38.325991189427313</v>
      </c>
      <c r="V254" s="183">
        <f t="shared" si="76"/>
        <v>61.674008810572687</v>
      </c>
      <c r="W254" s="184">
        <f t="shared" si="72"/>
        <v>46</v>
      </c>
    </row>
    <row r="255" spans="1:23" ht="15" customHeight="1">
      <c r="A255" s="179">
        <v>62</v>
      </c>
      <c r="B255" s="179">
        <v>3</v>
      </c>
      <c r="C255" s="162" t="s">
        <v>285</v>
      </c>
      <c r="D255" s="180">
        <v>2004</v>
      </c>
      <c r="E255" s="180"/>
      <c r="F255" s="181"/>
      <c r="G255" s="188"/>
      <c r="H255" s="188"/>
      <c r="I255" s="188"/>
      <c r="J255" s="188"/>
      <c r="K255" s="188"/>
      <c r="L255" s="188"/>
      <c r="M255" s="181"/>
      <c r="N255" s="181"/>
      <c r="O255" s="181"/>
      <c r="P255" s="181"/>
      <c r="Q255" s="181">
        <f>SUM(G255+J255+M255+N255+O255+P255)</f>
        <v>0</v>
      </c>
      <c r="R255" s="181"/>
      <c r="S255" s="181">
        <f t="shared" si="77"/>
        <v>0</v>
      </c>
      <c r="T255" s="181">
        <f t="shared" si="74"/>
        <v>0</v>
      </c>
      <c r="U255" s="183" t="e">
        <f t="shared" si="75"/>
        <v>#DIV/0!</v>
      </c>
      <c r="V255" s="183" t="e">
        <f t="shared" si="76"/>
        <v>#DIV/0!</v>
      </c>
      <c r="W255" s="184">
        <f t="shared" si="72"/>
        <v>0</v>
      </c>
    </row>
    <row r="256" spans="1:23" ht="15" customHeight="1">
      <c r="A256" s="179">
        <v>62</v>
      </c>
      <c r="B256" s="179">
        <v>3</v>
      </c>
      <c r="C256" s="162" t="s">
        <v>285</v>
      </c>
      <c r="D256" s="180">
        <v>2010</v>
      </c>
      <c r="E256" s="180">
        <v>1</v>
      </c>
      <c r="F256" s="181">
        <v>253</v>
      </c>
      <c r="G256" s="181">
        <v>18</v>
      </c>
      <c r="H256" s="181">
        <v>36</v>
      </c>
      <c r="I256" s="181">
        <v>2</v>
      </c>
      <c r="J256" s="181">
        <v>2</v>
      </c>
      <c r="K256" s="181">
        <v>37</v>
      </c>
      <c r="L256" s="181">
        <v>1</v>
      </c>
      <c r="M256" s="181">
        <v>0</v>
      </c>
      <c r="N256" s="181">
        <v>3</v>
      </c>
      <c r="O256" s="181">
        <v>0</v>
      </c>
      <c r="P256" s="181">
        <v>0</v>
      </c>
      <c r="Q256" s="181">
        <f t="shared" ref="Q256:Q258" si="92">SUM(P256+O256+N256+M256+L256+K256+J256+I256+H256+G256)</f>
        <v>99</v>
      </c>
      <c r="R256" s="181">
        <v>5</v>
      </c>
      <c r="S256" s="181">
        <f t="shared" si="77"/>
        <v>104</v>
      </c>
      <c r="T256" s="181">
        <f t="shared" si="74"/>
        <v>149</v>
      </c>
      <c r="U256" s="183">
        <f t="shared" si="75"/>
        <v>41.10671936758893</v>
      </c>
      <c r="V256" s="183">
        <f t="shared" si="76"/>
        <v>58.89328063241107</v>
      </c>
      <c r="W256" s="184">
        <f t="shared" si="72"/>
        <v>37</v>
      </c>
    </row>
    <row r="257" spans="1:23" ht="15" customHeight="1">
      <c r="A257" s="179">
        <v>62</v>
      </c>
      <c r="B257" s="179">
        <v>3</v>
      </c>
      <c r="C257" s="211" t="s">
        <v>285</v>
      </c>
      <c r="D257" s="190">
        <v>2016</v>
      </c>
      <c r="E257" s="173">
        <f>E256*1.1</f>
        <v>1.1000000000000001</v>
      </c>
      <c r="F257" s="181"/>
      <c r="G257" s="181"/>
      <c r="H257" s="181"/>
      <c r="I257" s="181"/>
      <c r="J257" s="181"/>
      <c r="K257" s="181"/>
      <c r="L257" s="181"/>
      <c r="M257" s="181"/>
      <c r="N257" s="181"/>
      <c r="O257" s="181"/>
      <c r="P257" s="181"/>
      <c r="Q257" s="181">
        <f t="shared" si="92"/>
        <v>0</v>
      </c>
      <c r="R257" s="181"/>
      <c r="S257" s="181">
        <f t="shared" si="77"/>
        <v>0</v>
      </c>
      <c r="T257" s="181">
        <f t="shared" si="74"/>
        <v>0</v>
      </c>
      <c r="U257" s="183" t="e">
        <f t="shared" si="75"/>
        <v>#DIV/0!</v>
      </c>
      <c r="V257" s="183" t="e">
        <f t="shared" si="76"/>
        <v>#DIV/0!</v>
      </c>
      <c r="W257" s="184">
        <f t="shared" si="72"/>
        <v>0</v>
      </c>
    </row>
    <row r="258" spans="1:23" ht="15" customHeight="1">
      <c r="A258" s="179">
        <v>63</v>
      </c>
      <c r="B258" s="179">
        <v>3</v>
      </c>
      <c r="C258" s="162" t="s">
        <v>286</v>
      </c>
      <c r="D258" s="180">
        <v>1998</v>
      </c>
      <c r="E258" s="180">
        <v>3</v>
      </c>
      <c r="F258" s="181">
        <v>1601</v>
      </c>
      <c r="G258" s="181">
        <v>59</v>
      </c>
      <c r="H258" s="181">
        <v>219</v>
      </c>
      <c r="I258" s="181">
        <v>0</v>
      </c>
      <c r="J258" s="181">
        <v>15</v>
      </c>
      <c r="K258" s="181">
        <v>499</v>
      </c>
      <c r="L258" s="181">
        <v>3</v>
      </c>
      <c r="M258" s="181">
        <v>1</v>
      </c>
      <c r="N258" s="181">
        <v>0</v>
      </c>
      <c r="O258" s="181">
        <v>0</v>
      </c>
      <c r="P258" s="181">
        <v>0</v>
      </c>
      <c r="Q258" s="181">
        <f t="shared" si="92"/>
        <v>796</v>
      </c>
      <c r="R258" s="181">
        <v>31</v>
      </c>
      <c r="S258" s="181">
        <f t="shared" si="77"/>
        <v>827</v>
      </c>
      <c r="T258" s="181">
        <f t="shared" si="74"/>
        <v>774</v>
      </c>
      <c r="U258" s="183">
        <f t="shared" si="75"/>
        <v>51.655215490318554</v>
      </c>
      <c r="V258" s="183">
        <f t="shared" si="76"/>
        <v>48.344784509681446</v>
      </c>
      <c r="W258" s="184">
        <f t="shared" si="72"/>
        <v>499</v>
      </c>
    </row>
    <row r="259" spans="1:23" ht="15" customHeight="1">
      <c r="A259" s="179">
        <v>63</v>
      </c>
      <c r="B259" s="179">
        <v>3</v>
      </c>
      <c r="C259" s="162" t="s">
        <v>286</v>
      </c>
      <c r="D259" s="180">
        <v>2004</v>
      </c>
      <c r="E259" s="180"/>
      <c r="F259" s="181"/>
      <c r="G259" s="188"/>
      <c r="H259" s="188"/>
      <c r="I259" s="188"/>
      <c r="J259" s="188"/>
      <c r="K259" s="188"/>
      <c r="L259" s="188"/>
      <c r="M259" s="181"/>
      <c r="N259" s="181"/>
      <c r="O259" s="181"/>
      <c r="P259" s="181"/>
      <c r="Q259" s="181">
        <f>SUM(G259+J259+M259+N259+O259+P259)</f>
        <v>0</v>
      </c>
      <c r="R259" s="181"/>
      <c r="S259" s="181">
        <f t="shared" si="77"/>
        <v>0</v>
      </c>
      <c r="T259" s="181">
        <f t="shared" si="74"/>
        <v>0</v>
      </c>
      <c r="U259" s="183" t="e">
        <f t="shared" si="75"/>
        <v>#DIV/0!</v>
      </c>
      <c r="V259" s="183" t="e">
        <f t="shared" si="76"/>
        <v>#DIV/0!</v>
      </c>
      <c r="W259" s="184">
        <f t="shared" ref="W259:W322" si="93">MAX(G259,H259,I259,J259,K259,L259,M259,N259,O259,P259)</f>
        <v>0</v>
      </c>
    </row>
    <row r="260" spans="1:23" ht="15" customHeight="1">
      <c r="A260" s="179">
        <v>63</v>
      </c>
      <c r="B260" s="179">
        <v>3</v>
      </c>
      <c r="C260" s="162" t="s">
        <v>286</v>
      </c>
      <c r="D260" s="180">
        <v>2010</v>
      </c>
      <c r="E260" s="180">
        <v>3</v>
      </c>
      <c r="F260" s="181">
        <v>1826</v>
      </c>
      <c r="G260" s="181">
        <v>184</v>
      </c>
      <c r="H260" s="181">
        <v>229</v>
      </c>
      <c r="I260" s="181">
        <v>64</v>
      </c>
      <c r="J260" s="181">
        <v>38</v>
      </c>
      <c r="K260" s="181">
        <v>283</v>
      </c>
      <c r="L260" s="181">
        <v>14</v>
      </c>
      <c r="M260" s="181">
        <v>0</v>
      </c>
      <c r="N260" s="181">
        <v>2</v>
      </c>
      <c r="O260" s="181">
        <v>1</v>
      </c>
      <c r="P260" s="181">
        <v>0</v>
      </c>
      <c r="Q260" s="181">
        <f t="shared" ref="Q260:Q262" si="94">SUM(P260+O260+N260+M260+L260+K260+J260+I260+H260+G260)</f>
        <v>815</v>
      </c>
      <c r="R260" s="181">
        <v>38</v>
      </c>
      <c r="S260" s="181">
        <f t="shared" si="77"/>
        <v>853</v>
      </c>
      <c r="T260" s="181">
        <f t="shared" si="74"/>
        <v>973</v>
      </c>
      <c r="U260" s="183">
        <f t="shared" si="75"/>
        <v>46.714129244249726</v>
      </c>
      <c r="V260" s="183">
        <f t="shared" si="76"/>
        <v>53.285870755750274</v>
      </c>
      <c r="W260" s="184">
        <f t="shared" si="93"/>
        <v>283</v>
      </c>
    </row>
    <row r="261" spans="1:23" ht="15" customHeight="1">
      <c r="A261" s="179">
        <v>63</v>
      </c>
      <c r="B261" s="179">
        <v>3</v>
      </c>
      <c r="C261" s="211" t="s">
        <v>286</v>
      </c>
      <c r="D261" s="190">
        <v>2016</v>
      </c>
      <c r="E261" s="173">
        <f>E260*1.1</f>
        <v>3.3000000000000003</v>
      </c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>
        <f t="shared" si="94"/>
        <v>0</v>
      </c>
      <c r="R261" s="181"/>
      <c r="S261" s="181">
        <f t="shared" si="77"/>
        <v>0</v>
      </c>
      <c r="T261" s="181">
        <f t="shared" si="74"/>
        <v>0</v>
      </c>
      <c r="U261" s="183" t="e">
        <f t="shared" si="75"/>
        <v>#DIV/0!</v>
      </c>
      <c r="V261" s="183" t="e">
        <f t="shared" si="76"/>
        <v>#DIV/0!</v>
      </c>
      <c r="W261" s="184">
        <f t="shared" si="93"/>
        <v>0</v>
      </c>
    </row>
    <row r="262" spans="1:23" ht="15" customHeight="1">
      <c r="A262" s="179">
        <v>64</v>
      </c>
      <c r="B262" s="179">
        <v>3</v>
      </c>
      <c r="C262" s="162" t="s">
        <v>287</v>
      </c>
      <c r="D262" s="180">
        <v>1998</v>
      </c>
      <c r="E262" s="180">
        <v>1</v>
      </c>
      <c r="F262" s="181">
        <v>256</v>
      </c>
      <c r="G262" s="181">
        <v>2</v>
      </c>
      <c r="H262" s="181">
        <v>18</v>
      </c>
      <c r="I262" s="181">
        <v>0</v>
      </c>
      <c r="J262" s="181">
        <v>3</v>
      </c>
      <c r="K262" s="181">
        <v>125</v>
      </c>
      <c r="L262" s="181">
        <v>2</v>
      </c>
      <c r="M262" s="181">
        <v>0</v>
      </c>
      <c r="N262" s="181">
        <v>0</v>
      </c>
      <c r="O262" s="181">
        <v>0</v>
      </c>
      <c r="P262" s="181">
        <v>0</v>
      </c>
      <c r="Q262" s="181">
        <f t="shared" si="94"/>
        <v>150</v>
      </c>
      <c r="R262" s="181">
        <v>0</v>
      </c>
      <c r="S262" s="181">
        <f t="shared" si="77"/>
        <v>150</v>
      </c>
      <c r="T262" s="181">
        <f t="shared" si="74"/>
        <v>106</v>
      </c>
      <c r="U262" s="183">
        <f t="shared" si="75"/>
        <v>58.59375</v>
      </c>
      <c r="V262" s="183">
        <f t="shared" si="76"/>
        <v>41.40625</v>
      </c>
      <c r="W262" s="184">
        <f t="shared" si="93"/>
        <v>125</v>
      </c>
    </row>
    <row r="263" spans="1:23" ht="15" customHeight="1">
      <c r="A263" s="179">
        <v>64</v>
      </c>
      <c r="B263" s="179">
        <v>3</v>
      </c>
      <c r="C263" s="162" t="s">
        <v>287</v>
      </c>
      <c r="D263" s="180">
        <v>2004</v>
      </c>
      <c r="E263" s="180"/>
      <c r="F263" s="181"/>
      <c r="G263" s="188"/>
      <c r="H263" s="188"/>
      <c r="I263" s="188"/>
      <c r="J263" s="188"/>
      <c r="K263" s="188"/>
      <c r="L263" s="188"/>
      <c r="M263" s="181"/>
      <c r="N263" s="181"/>
      <c r="O263" s="181"/>
      <c r="P263" s="181"/>
      <c r="Q263" s="181">
        <f>SUM(G263+J263+M263+N263+O263+P263)</f>
        <v>0</v>
      </c>
      <c r="R263" s="181"/>
      <c r="S263" s="181">
        <f t="shared" si="77"/>
        <v>0</v>
      </c>
      <c r="T263" s="181">
        <f t="shared" si="74"/>
        <v>0</v>
      </c>
      <c r="U263" s="183" t="e">
        <f t="shared" si="75"/>
        <v>#DIV/0!</v>
      </c>
      <c r="V263" s="183" t="e">
        <f t="shared" si="76"/>
        <v>#DIV/0!</v>
      </c>
      <c r="W263" s="184">
        <f t="shared" si="93"/>
        <v>0</v>
      </c>
    </row>
    <row r="264" spans="1:23" ht="15" customHeight="1">
      <c r="A264" s="179">
        <v>64</v>
      </c>
      <c r="B264" s="179">
        <v>3</v>
      </c>
      <c r="C264" s="162" t="s">
        <v>287</v>
      </c>
      <c r="D264" s="180">
        <v>2010</v>
      </c>
      <c r="E264" s="180">
        <v>1</v>
      </c>
      <c r="F264" s="181">
        <v>383</v>
      </c>
      <c r="G264" s="181">
        <v>22</v>
      </c>
      <c r="H264" s="181">
        <v>33</v>
      </c>
      <c r="I264" s="181">
        <v>6</v>
      </c>
      <c r="J264" s="181">
        <v>6</v>
      </c>
      <c r="K264" s="181">
        <v>168</v>
      </c>
      <c r="L264" s="181">
        <v>7</v>
      </c>
      <c r="M264" s="181">
        <v>0</v>
      </c>
      <c r="N264" s="181">
        <v>1</v>
      </c>
      <c r="O264" s="181">
        <v>0</v>
      </c>
      <c r="P264" s="181">
        <v>0</v>
      </c>
      <c r="Q264" s="181">
        <f t="shared" ref="Q264:Q266" si="95">SUM(P264+O264+N264+M264+L264+K264+J264+I264+H264+G264)</f>
        <v>243</v>
      </c>
      <c r="R264" s="181">
        <v>13</v>
      </c>
      <c r="S264" s="181">
        <f t="shared" si="77"/>
        <v>256</v>
      </c>
      <c r="T264" s="181">
        <f t="shared" si="74"/>
        <v>127</v>
      </c>
      <c r="U264" s="183">
        <f t="shared" si="75"/>
        <v>66.840731070496091</v>
      </c>
      <c r="V264" s="183">
        <f t="shared" si="76"/>
        <v>33.159268929503916</v>
      </c>
      <c r="W264" s="184">
        <f t="shared" si="93"/>
        <v>168</v>
      </c>
    </row>
    <row r="265" spans="1:23" ht="15" customHeight="1">
      <c r="A265" s="179">
        <v>64</v>
      </c>
      <c r="B265" s="179">
        <v>3</v>
      </c>
      <c r="C265" s="211" t="s">
        <v>287</v>
      </c>
      <c r="D265" s="190">
        <v>2016</v>
      </c>
      <c r="E265" s="173">
        <f>E264*1.1</f>
        <v>1.1000000000000001</v>
      </c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>
        <f t="shared" si="95"/>
        <v>0</v>
      </c>
      <c r="R265" s="181"/>
      <c r="S265" s="181">
        <f t="shared" si="77"/>
        <v>0</v>
      </c>
      <c r="T265" s="181">
        <f t="shared" si="74"/>
        <v>0</v>
      </c>
      <c r="U265" s="183" t="e">
        <f t="shared" si="75"/>
        <v>#DIV/0!</v>
      </c>
      <c r="V265" s="183" t="e">
        <f t="shared" si="76"/>
        <v>#DIV/0!</v>
      </c>
      <c r="W265" s="184">
        <f t="shared" si="93"/>
        <v>0</v>
      </c>
    </row>
    <row r="266" spans="1:23" ht="15" customHeight="1">
      <c r="A266" s="179">
        <v>65</v>
      </c>
      <c r="B266" s="179">
        <v>3</v>
      </c>
      <c r="C266" s="162" t="s">
        <v>288</v>
      </c>
      <c r="D266" s="180">
        <v>1998</v>
      </c>
      <c r="E266" s="180">
        <v>2</v>
      </c>
      <c r="F266" s="181">
        <v>679</v>
      </c>
      <c r="G266" s="181">
        <v>13</v>
      </c>
      <c r="H266" s="181">
        <v>248</v>
      </c>
      <c r="I266" s="181">
        <v>3</v>
      </c>
      <c r="J266" s="181">
        <v>9</v>
      </c>
      <c r="K266" s="181">
        <v>172</v>
      </c>
      <c r="L266" s="181">
        <v>1</v>
      </c>
      <c r="M266" s="181">
        <v>1</v>
      </c>
      <c r="N266" s="181">
        <v>0</v>
      </c>
      <c r="O266" s="181">
        <v>0</v>
      </c>
      <c r="P266" s="181">
        <v>0</v>
      </c>
      <c r="Q266" s="181">
        <f t="shared" si="95"/>
        <v>447</v>
      </c>
      <c r="R266" s="181">
        <v>13</v>
      </c>
      <c r="S266" s="181">
        <f t="shared" ref="S266:S329" si="96">Q266+R266</f>
        <v>460</v>
      </c>
      <c r="T266" s="181">
        <f t="shared" ref="T266:T329" si="97">F266-S266</f>
        <v>219</v>
      </c>
      <c r="U266" s="183">
        <f t="shared" ref="U266:U329" si="98">(S266*100)/F266</f>
        <v>67.746686303387335</v>
      </c>
      <c r="V266" s="183">
        <f t="shared" ref="V266:V329" si="99">(T266*100)/F266</f>
        <v>32.253313696612665</v>
      </c>
      <c r="W266" s="184">
        <f t="shared" si="93"/>
        <v>248</v>
      </c>
    </row>
    <row r="267" spans="1:23" ht="15" customHeight="1">
      <c r="A267" s="179">
        <v>65</v>
      </c>
      <c r="B267" s="179">
        <v>3</v>
      </c>
      <c r="C267" s="162" t="s">
        <v>288</v>
      </c>
      <c r="D267" s="180">
        <v>2004</v>
      </c>
      <c r="E267" s="180"/>
      <c r="F267" s="181"/>
      <c r="G267" s="188"/>
      <c r="H267" s="188"/>
      <c r="I267" s="188"/>
      <c r="J267" s="188"/>
      <c r="K267" s="188"/>
      <c r="L267" s="188"/>
      <c r="M267" s="181"/>
      <c r="N267" s="181"/>
      <c r="O267" s="181"/>
      <c r="P267" s="181"/>
      <c r="Q267" s="181">
        <f>SUM(G267+J267+M267+N267+O267+P267)</f>
        <v>0</v>
      </c>
      <c r="R267" s="181"/>
      <c r="S267" s="181">
        <f t="shared" si="96"/>
        <v>0</v>
      </c>
      <c r="T267" s="181">
        <f t="shared" si="97"/>
        <v>0</v>
      </c>
      <c r="U267" s="183" t="e">
        <f t="shared" si="98"/>
        <v>#DIV/0!</v>
      </c>
      <c r="V267" s="183" t="e">
        <f t="shared" si="99"/>
        <v>#DIV/0!</v>
      </c>
      <c r="W267" s="184">
        <f t="shared" si="93"/>
        <v>0</v>
      </c>
    </row>
    <row r="268" spans="1:23" ht="15" customHeight="1">
      <c r="A268" s="179">
        <v>65</v>
      </c>
      <c r="B268" s="179">
        <v>3</v>
      </c>
      <c r="C268" s="162" t="s">
        <v>288</v>
      </c>
      <c r="D268" s="180">
        <v>2010</v>
      </c>
      <c r="E268" s="180">
        <v>2</v>
      </c>
      <c r="F268" s="181">
        <v>860</v>
      </c>
      <c r="G268" s="181">
        <v>53</v>
      </c>
      <c r="H268" s="181">
        <v>116</v>
      </c>
      <c r="I268" s="181">
        <v>13</v>
      </c>
      <c r="J268" s="181">
        <v>22</v>
      </c>
      <c r="K268" s="181">
        <v>192</v>
      </c>
      <c r="L268" s="181">
        <v>11</v>
      </c>
      <c r="M268" s="181">
        <v>0</v>
      </c>
      <c r="N268" s="181">
        <v>1</v>
      </c>
      <c r="O268" s="181">
        <v>0</v>
      </c>
      <c r="P268" s="181">
        <v>0</v>
      </c>
      <c r="Q268" s="181">
        <f t="shared" ref="Q268:Q270" si="100">SUM(P268+O268+N268+M268+L268+K268+J268+I268+H268+G268)</f>
        <v>408</v>
      </c>
      <c r="R268" s="181">
        <v>15</v>
      </c>
      <c r="S268" s="181">
        <f t="shared" si="96"/>
        <v>423</v>
      </c>
      <c r="T268" s="181">
        <f t="shared" si="97"/>
        <v>437</v>
      </c>
      <c r="U268" s="183">
        <f t="shared" si="98"/>
        <v>49.186046511627907</v>
      </c>
      <c r="V268" s="183">
        <f t="shared" si="99"/>
        <v>50.813953488372093</v>
      </c>
      <c r="W268" s="184">
        <f t="shared" si="93"/>
        <v>192</v>
      </c>
    </row>
    <row r="269" spans="1:23" ht="15" customHeight="1">
      <c r="A269" s="179">
        <v>65</v>
      </c>
      <c r="B269" s="179">
        <v>3</v>
      </c>
      <c r="C269" s="211" t="s">
        <v>288</v>
      </c>
      <c r="D269" s="190">
        <v>2016</v>
      </c>
      <c r="E269" s="173">
        <f>E268*1.1</f>
        <v>2.2000000000000002</v>
      </c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>
        <f t="shared" si="100"/>
        <v>0</v>
      </c>
      <c r="R269" s="181"/>
      <c r="S269" s="181">
        <f t="shared" si="96"/>
        <v>0</v>
      </c>
      <c r="T269" s="181">
        <f t="shared" si="97"/>
        <v>0</v>
      </c>
      <c r="U269" s="183" t="e">
        <f t="shared" si="98"/>
        <v>#DIV/0!</v>
      </c>
      <c r="V269" s="183" t="e">
        <f t="shared" si="99"/>
        <v>#DIV/0!</v>
      </c>
      <c r="W269" s="184">
        <f t="shared" si="93"/>
        <v>0</v>
      </c>
    </row>
    <row r="270" spans="1:23" ht="15" customHeight="1">
      <c r="A270" s="179">
        <v>66</v>
      </c>
      <c r="B270" s="179">
        <v>3</v>
      </c>
      <c r="C270" s="162" t="s">
        <v>289</v>
      </c>
      <c r="D270" s="180">
        <v>1998</v>
      </c>
      <c r="E270" s="180">
        <v>1</v>
      </c>
      <c r="F270" s="181">
        <v>540</v>
      </c>
      <c r="G270" s="181">
        <v>7</v>
      </c>
      <c r="H270" s="181">
        <v>130</v>
      </c>
      <c r="I270" s="181">
        <v>0</v>
      </c>
      <c r="J270" s="181">
        <v>17</v>
      </c>
      <c r="K270" s="181">
        <v>134</v>
      </c>
      <c r="L270" s="181">
        <v>6</v>
      </c>
      <c r="M270" s="181">
        <v>0</v>
      </c>
      <c r="N270" s="181">
        <v>0</v>
      </c>
      <c r="O270" s="181">
        <v>0</v>
      </c>
      <c r="P270" s="181">
        <v>0</v>
      </c>
      <c r="Q270" s="181">
        <f t="shared" si="100"/>
        <v>294</v>
      </c>
      <c r="R270" s="181">
        <v>13</v>
      </c>
      <c r="S270" s="181">
        <f t="shared" si="96"/>
        <v>307</v>
      </c>
      <c r="T270" s="181">
        <f t="shared" si="97"/>
        <v>233</v>
      </c>
      <c r="U270" s="183">
        <f t="shared" si="98"/>
        <v>56.851851851851855</v>
      </c>
      <c r="V270" s="183">
        <f t="shared" si="99"/>
        <v>43.148148148148145</v>
      </c>
      <c r="W270" s="184">
        <f t="shared" si="93"/>
        <v>134</v>
      </c>
    </row>
    <row r="271" spans="1:23" ht="15" customHeight="1">
      <c r="A271" s="179">
        <v>66</v>
      </c>
      <c r="B271" s="179">
        <v>3</v>
      </c>
      <c r="C271" s="162" t="s">
        <v>289</v>
      </c>
      <c r="D271" s="180">
        <v>2004</v>
      </c>
      <c r="E271" s="180"/>
      <c r="F271" s="181"/>
      <c r="G271" s="188"/>
      <c r="H271" s="188"/>
      <c r="I271" s="188"/>
      <c r="J271" s="188"/>
      <c r="K271" s="188"/>
      <c r="L271" s="188"/>
      <c r="M271" s="181"/>
      <c r="N271" s="181"/>
      <c r="O271" s="181"/>
      <c r="P271" s="181"/>
      <c r="Q271" s="181">
        <f>SUM(G271+J271+M271+N271+O271+P271)</f>
        <v>0</v>
      </c>
      <c r="R271" s="181"/>
      <c r="S271" s="181">
        <f t="shared" si="96"/>
        <v>0</v>
      </c>
      <c r="T271" s="181">
        <f t="shared" si="97"/>
        <v>0</v>
      </c>
      <c r="U271" s="183" t="e">
        <f t="shared" si="98"/>
        <v>#DIV/0!</v>
      </c>
      <c r="V271" s="183" t="e">
        <f t="shared" si="99"/>
        <v>#DIV/0!</v>
      </c>
      <c r="W271" s="184">
        <f t="shared" si="93"/>
        <v>0</v>
      </c>
    </row>
    <row r="272" spans="1:23" ht="15" customHeight="1">
      <c r="A272" s="179">
        <v>66</v>
      </c>
      <c r="B272" s="179">
        <v>3</v>
      </c>
      <c r="C272" s="162" t="s">
        <v>289</v>
      </c>
      <c r="D272" s="180">
        <v>2010</v>
      </c>
      <c r="E272" s="180">
        <v>2</v>
      </c>
      <c r="F272" s="181">
        <v>776</v>
      </c>
      <c r="G272" s="181">
        <v>66</v>
      </c>
      <c r="H272" s="181">
        <v>52</v>
      </c>
      <c r="I272" s="181">
        <v>6</v>
      </c>
      <c r="J272" s="181">
        <v>26</v>
      </c>
      <c r="K272" s="181">
        <v>118</v>
      </c>
      <c r="L272" s="181">
        <v>10</v>
      </c>
      <c r="M272" s="181">
        <v>0</v>
      </c>
      <c r="N272" s="181">
        <v>1</v>
      </c>
      <c r="O272" s="181">
        <v>3</v>
      </c>
      <c r="P272" s="181">
        <v>1</v>
      </c>
      <c r="Q272" s="181">
        <f t="shared" ref="Q272:Q274" si="101">SUM(P272+O272+N272+M272+L272+K272+J272+I272+H272+G272)</f>
        <v>283</v>
      </c>
      <c r="R272" s="181">
        <v>5</v>
      </c>
      <c r="S272" s="181">
        <f t="shared" si="96"/>
        <v>288</v>
      </c>
      <c r="T272" s="181">
        <f t="shared" si="97"/>
        <v>488</v>
      </c>
      <c r="U272" s="183">
        <f t="shared" si="98"/>
        <v>37.113402061855673</v>
      </c>
      <c r="V272" s="183">
        <f t="shared" si="99"/>
        <v>62.886597938144327</v>
      </c>
      <c r="W272" s="184">
        <f t="shared" si="93"/>
        <v>118</v>
      </c>
    </row>
    <row r="273" spans="1:23" ht="15" customHeight="1">
      <c r="A273" s="179">
        <v>66</v>
      </c>
      <c r="B273" s="179">
        <v>3</v>
      </c>
      <c r="C273" s="211" t="s">
        <v>289</v>
      </c>
      <c r="D273" s="190">
        <v>2016</v>
      </c>
      <c r="E273" s="173">
        <f>E272*1.1</f>
        <v>2.2000000000000002</v>
      </c>
      <c r="F273" s="181"/>
      <c r="G273" s="181"/>
      <c r="H273" s="181"/>
      <c r="I273" s="181"/>
      <c r="J273" s="181"/>
      <c r="K273" s="181"/>
      <c r="L273" s="181"/>
      <c r="M273" s="181"/>
      <c r="N273" s="181"/>
      <c r="O273" s="181"/>
      <c r="P273" s="181"/>
      <c r="Q273" s="181">
        <f t="shared" si="101"/>
        <v>0</v>
      </c>
      <c r="R273" s="181"/>
      <c r="S273" s="181">
        <f t="shared" si="96"/>
        <v>0</v>
      </c>
      <c r="T273" s="181">
        <f t="shared" si="97"/>
        <v>0</v>
      </c>
      <c r="U273" s="183" t="e">
        <f t="shared" si="98"/>
        <v>#DIV/0!</v>
      </c>
      <c r="V273" s="183" t="e">
        <f t="shared" si="99"/>
        <v>#DIV/0!</v>
      </c>
      <c r="W273" s="184">
        <f t="shared" si="93"/>
        <v>0</v>
      </c>
    </row>
    <row r="274" spans="1:23" ht="15" customHeight="1">
      <c r="A274" s="179">
        <v>67</v>
      </c>
      <c r="B274" s="179">
        <v>3</v>
      </c>
      <c r="C274" s="162" t="s">
        <v>290</v>
      </c>
      <c r="D274" s="180">
        <v>1998</v>
      </c>
      <c r="E274" s="180">
        <v>1</v>
      </c>
      <c r="F274" s="181">
        <v>706</v>
      </c>
      <c r="G274" s="181">
        <v>44</v>
      </c>
      <c r="H274" s="181">
        <v>121</v>
      </c>
      <c r="I274" s="181">
        <v>0</v>
      </c>
      <c r="J274" s="181">
        <v>15</v>
      </c>
      <c r="K274" s="181">
        <v>145</v>
      </c>
      <c r="L274" s="181">
        <v>3</v>
      </c>
      <c r="M274" s="181">
        <v>4</v>
      </c>
      <c r="N274" s="181">
        <v>0</v>
      </c>
      <c r="O274" s="181">
        <v>0</v>
      </c>
      <c r="P274" s="181">
        <v>0</v>
      </c>
      <c r="Q274" s="181">
        <f t="shared" si="101"/>
        <v>332</v>
      </c>
      <c r="R274" s="181">
        <v>10</v>
      </c>
      <c r="S274" s="181">
        <f t="shared" si="96"/>
        <v>342</v>
      </c>
      <c r="T274" s="181">
        <f t="shared" si="97"/>
        <v>364</v>
      </c>
      <c r="U274" s="183">
        <f t="shared" si="98"/>
        <v>48.441926345609062</v>
      </c>
      <c r="V274" s="183">
        <f t="shared" si="99"/>
        <v>51.558073654390938</v>
      </c>
      <c r="W274" s="184">
        <f t="shared" si="93"/>
        <v>145</v>
      </c>
    </row>
    <row r="275" spans="1:23" ht="15" customHeight="1">
      <c r="A275" s="179">
        <v>67</v>
      </c>
      <c r="B275" s="179">
        <v>3</v>
      </c>
      <c r="C275" s="162" t="s">
        <v>290</v>
      </c>
      <c r="D275" s="180">
        <v>2004</v>
      </c>
      <c r="E275" s="180"/>
      <c r="F275" s="181"/>
      <c r="G275" s="188"/>
      <c r="H275" s="188"/>
      <c r="I275" s="188"/>
      <c r="J275" s="188"/>
      <c r="K275" s="188"/>
      <c r="L275" s="188"/>
      <c r="M275" s="181"/>
      <c r="N275" s="181"/>
      <c r="O275" s="181"/>
      <c r="P275" s="181"/>
      <c r="Q275" s="181">
        <f>SUM(G275+J275+M275+N275+O275+P275)</f>
        <v>0</v>
      </c>
      <c r="R275" s="181"/>
      <c r="S275" s="181">
        <f t="shared" si="96"/>
        <v>0</v>
      </c>
      <c r="T275" s="181">
        <f t="shared" si="97"/>
        <v>0</v>
      </c>
      <c r="U275" s="183" t="e">
        <f t="shared" si="98"/>
        <v>#DIV/0!</v>
      </c>
      <c r="V275" s="183" t="e">
        <f t="shared" si="99"/>
        <v>#DIV/0!</v>
      </c>
      <c r="W275" s="184">
        <f t="shared" si="93"/>
        <v>0</v>
      </c>
    </row>
    <row r="276" spans="1:23" ht="15" customHeight="1">
      <c r="A276" s="179">
        <v>67</v>
      </c>
      <c r="B276" s="179">
        <v>3</v>
      </c>
      <c r="C276" s="162" t="s">
        <v>290</v>
      </c>
      <c r="D276" s="180">
        <v>2010</v>
      </c>
      <c r="E276" s="180">
        <v>2</v>
      </c>
      <c r="F276" s="181">
        <v>890</v>
      </c>
      <c r="G276" s="181">
        <v>88</v>
      </c>
      <c r="H276" s="181">
        <v>105</v>
      </c>
      <c r="I276" s="181">
        <v>53</v>
      </c>
      <c r="J276" s="181">
        <v>34</v>
      </c>
      <c r="K276" s="181">
        <v>122</v>
      </c>
      <c r="L276" s="181">
        <v>10</v>
      </c>
      <c r="M276" s="181">
        <v>0</v>
      </c>
      <c r="N276" s="181">
        <v>1</v>
      </c>
      <c r="O276" s="181">
        <v>1</v>
      </c>
      <c r="P276" s="181">
        <v>0</v>
      </c>
      <c r="Q276" s="181">
        <f t="shared" ref="Q276:Q278" si="102">SUM(P276+O276+N276+M276+L276+K276+J276+I276+H276+G276)</f>
        <v>414</v>
      </c>
      <c r="R276" s="181">
        <v>12</v>
      </c>
      <c r="S276" s="181">
        <f t="shared" si="96"/>
        <v>426</v>
      </c>
      <c r="T276" s="181">
        <f t="shared" si="97"/>
        <v>464</v>
      </c>
      <c r="U276" s="183">
        <f t="shared" si="98"/>
        <v>47.865168539325843</v>
      </c>
      <c r="V276" s="183">
        <f t="shared" si="99"/>
        <v>52.134831460674157</v>
      </c>
      <c r="W276" s="184">
        <f t="shared" si="93"/>
        <v>122</v>
      </c>
    </row>
    <row r="277" spans="1:23" ht="15" customHeight="1">
      <c r="A277" s="179">
        <v>67</v>
      </c>
      <c r="B277" s="179">
        <v>3</v>
      </c>
      <c r="C277" s="211" t="s">
        <v>290</v>
      </c>
      <c r="D277" s="190">
        <v>2016</v>
      </c>
      <c r="E277" s="173">
        <f>E276*1.1</f>
        <v>2.2000000000000002</v>
      </c>
      <c r="F277" s="181"/>
      <c r="G277" s="181"/>
      <c r="H277" s="181"/>
      <c r="I277" s="181"/>
      <c r="J277" s="181"/>
      <c r="K277" s="181"/>
      <c r="L277" s="181"/>
      <c r="M277" s="181"/>
      <c r="N277" s="181"/>
      <c r="O277" s="181"/>
      <c r="P277" s="181"/>
      <c r="Q277" s="181">
        <f t="shared" si="102"/>
        <v>0</v>
      </c>
      <c r="R277" s="181"/>
      <c r="S277" s="181">
        <f t="shared" si="96"/>
        <v>0</v>
      </c>
      <c r="T277" s="181">
        <f t="shared" si="97"/>
        <v>0</v>
      </c>
      <c r="U277" s="183" t="e">
        <f t="shared" si="98"/>
        <v>#DIV/0!</v>
      </c>
      <c r="V277" s="183" t="e">
        <f t="shared" si="99"/>
        <v>#DIV/0!</v>
      </c>
      <c r="W277" s="184">
        <f t="shared" si="93"/>
        <v>0</v>
      </c>
    </row>
    <row r="278" spans="1:23" ht="15" customHeight="1">
      <c r="A278" s="179">
        <v>68</v>
      </c>
      <c r="B278" s="179">
        <v>3</v>
      </c>
      <c r="C278" s="162" t="s">
        <v>291</v>
      </c>
      <c r="D278" s="180">
        <v>1998</v>
      </c>
      <c r="E278" s="180">
        <v>1</v>
      </c>
      <c r="F278" s="181">
        <v>443</v>
      </c>
      <c r="G278" s="181">
        <v>0</v>
      </c>
      <c r="H278" s="181">
        <v>5</v>
      </c>
      <c r="I278" s="181">
        <v>0</v>
      </c>
      <c r="J278" s="181">
        <v>2</v>
      </c>
      <c r="K278" s="181">
        <v>117</v>
      </c>
      <c r="L278" s="181">
        <v>0</v>
      </c>
      <c r="M278" s="181">
        <v>0</v>
      </c>
      <c r="N278" s="181">
        <v>0</v>
      </c>
      <c r="O278" s="181">
        <v>0</v>
      </c>
      <c r="P278" s="181">
        <v>0</v>
      </c>
      <c r="Q278" s="181">
        <f t="shared" si="102"/>
        <v>124</v>
      </c>
      <c r="R278" s="181">
        <v>2</v>
      </c>
      <c r="S278" s="181">
        <f t="shared" si="96"/>
        <v>126</v>
      </c>
      <c r="T278" s="181">
        <f t="shared" si="97"/>
        <v>317</v>
      </c>
      <c r="U278" s="183">
        <f t="shared" si="98"/>
        <v>28.442437923250566</v>
      </c>
      <c r="V278" s="183">
        <f t="shared" si="99"/>
        <v>71.557562076749434</v>
      </c>
      <c r="W278" s="184">
        <f t="shared" si="93"/>
        <v>117</v>
      </c>
    </row>
    <row r="279" spans="1:23" ht="15" customHeight="1">
      <c r="A279" s="179">
        <v>68</v>
      </c>
      <c r="B279" s="179">
        <v>3</v>
      </c>
      <c r="C279" s="162" t="s">
        <v>291</v>
      </c>
      <c r="D279" s="180">
        <v>2004</v>
      </c>
      <c r="E279" s="180"/>
      <c r="F279" s="181"/>
      <c r="G279" s="188"/>
      <c r="H279" s="188"/>
      <c r="I279" s="188"/>
      <c r="J279" s="188"/>
      <c r="K279" s="188"/>
      <c r="L279" s="188"/>
      <c r="M279" s="181"/>
      <c r="N279" s="181"/>
      <c r="O279" s="181"/>
      <c r="P279" s="181"/>
      <c r="Q279" s="181">
        <f>SUM(G279+J279+M279+N279+O279+P279)</f>
        <v>0</v>
      </c>
      <c r="R279" s="181"/>
      <c r="S279" s="181">
        <f t="shared" si="96"/>
        <v>0</v>
      </c>
      <c r="T279" s="181">
        <f t="shared" si="97"/>
        <v>0</v>
      </c>
      <c r="U279" s="183" t="e">
        <f t="shared" si="98"/>
        <v>#DIV/0!</v>
      </c>
      <c r="V279" s="183" t="e">
        <f t="shared" si="99"/>
        <v>#DIV/0!</v>
      </c>
      <c r="W279" s="184">
        <f t="shared" si="93"/>
        <v>0</v>
      </c>
    </row>
    <row r="280" spans="1:23" ht="15" customHeight="1">
      <c r="A280" s="179">
        <v>68</v>
      </c>
      <c r="B280" s="179">
        <v>3</v>
      </c>
      <c r="C280" s="162" t="s">
        <v>291</v>
      </c>
      <c r="D280" s="180">
        <v>2010</v>
      </c>
      <c r="E280" s="180">
        <v>2</v>
      </c>
      <c r="F280" s="181">
        <v>628</v>
      </c>
      <c r="G280" s="181">
        <v>26</v>
      </c>
      <c r="H280" s="181">
        <v>79</v>
      </c>
      <c r="I280" s="181">
        <v>12</v>
      </c>
      <c r="J280" s="212">
        <v>16</v>
      </c>
      <c r="K280" s="181">
        <v>192</v>
      </c>
      <c r="L280" s="181">
        <v>4</v>
      </c>
      <c r="M280" s="181">
        <v>0</v>
      </c>
      <c r="N280" s="181">
        <v>2</v>
      </c>
      <c r="O280" s="181">
        <v>0</v>
      </c>
      <c r="P280" s="181">
        <v>0</v>
      </c>
      <c r="Q280" s="181">
        <f t="shared" ref="Q280:Q282" si="103">SUM(P280+O280+N280+M280+L280+K280+J280+I280+H280+G280)</f>
        <v>331</v>
      </c>
      <c r="R280" s="181">
        <v>11</v>
      </c>
      <c r="S280" s="181">
        <f t="shared" si="96"/>
        <v>342</v>
      </c>
      <c r="T280" s="181">
        <f t="shared" si="97"/>
        <v>286</v>
      </c>
      <c r="U280" s="183">
        <f t="shared" si="98"/>
        <v>54.458598726114651</v>
      </c>
      <c r="V280" s="183">
        <f t="shared" si="99"/>
        <v>45.541401273885349</v>
      </c>
      <c r="W280" s="184">
        <f t="shared" si="93"/>
        <v>192</v>
      </c>
    </row>
    <row r="281" spans="1:23" ht="15" customHeight="1">
      <c r="A281" s="179">
        <v>68</v>
      </c>
      <c r="B281" s="179">
        <v>3</v>
      </c>
      <c r="C281" s="211" t="s">
        <v>291</v>
      </c>
      <c r="D281" s="190">
        <v>2016</v>
      </c>
      <c r="E281" s="173">
        <f>E280*1.1</f>
        <v>2.2000000000000002</v>
      </c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>
        <f t="shared" si="103"/>
        <v>0</v>
      </c>
      <c r="R281" s="181"/>
      <c r="S281" s="181">
        <f t="shared" si="96"/>
        <v>0</v>
      </c>
      <c r="T281" s="181">
        <f t="shared" si="97"/>
        <v>0</v>
      </c>
      <c r="U281" s="183" t="e">
        <f t="shared" si="98"/>
        <v>#DIV/0!</v>
      </c>
      <c r="V281" s="183" t="e">
        <f t="shared" si="99"/>
        <v>#DIV/0!</v>
      </c>
      <c r="W281" s="184">
        <f t="shared" si="93"/>
        <v>0</v>
      </c>
    </row>
    <row r="282" spans="1:23" ht="15" customHeight="1">
      <c r="A282" s="179">
        <v>69</v>
      </c>
      <c r="B282" s="179">
        <v>3</v>
      </c>
      <c r="C282" s="162" t="s">
        <v>292</v>
      </c>
      <c r="D282" s="180">
        <v>1998</v>
      </c>
      <c r="E282" s="180">
        <v>5</v>
      </c>
      <c r="F282" s="181">
        <v>1143</v>
      </c>
      <c r="G282" s="181">
        <v>16</v>
      </c>
      <c r="H282" s="181">
        <v>175</v>
      </c>
      <c r="I282" s="181">
        <v>3</v>
      </c>
      <c r="J282" s="181">
        <v>14</v>
      </c>
      <c r="K282" s="181">
        <v>336</v>
      </c>
      <c r="L282" s="181">
        <v>6</v>
      </c>
      <c r="M282" s="181">
        <v>8</v>
      </c>
      <c r="N282" s="181">
        <v>0</v>
      </c>
      <c r="O282" s="181">
        <v>0</v>
      </c>
      <c r="P282" s="181">
        <v>0</v>
      </c>
      <c r="Q282" s="181">
        <f t="shared" si="103"/>
        <v>558</v>
      </c>
      <c r="R282" s="181">
        <v>44</v>
      </c>
      <c r="S282" s="181">
        <f t="shared" si="96"/>
        <v>602</v>
      </c>
      <c r="T282" s="181">
        <f t="shared" si="97"/>
        <v>541</v>
      </c>
      <c r="U282" s="183">
        <f t="shared" si="98"/>
        <v>52.668416447944004</v>
      </c>
      <c r="V282" s="183">
        <f t="shared" si="99"/>
        <v>47.331583552055996</v>
      </c>
      <c r="W282" s="184">
        <f t="shared" si="93"/>
        <v>336</v>
      </c>
    </row>
    <row r="283" spans="1:23" ht="15" customHeight="1">
      <c r="A283" s="179">
        <v>69</v>
      </c>
      <c r="B283" s="179">
        <v>3</v>
      </c>
      <c r="C283" s="162" t="s">
        <v>292</v>
      </c>
      <c r="D283" s="180">
        <v>2004</v>
      </c>
      <c r="E283" s="180"/>
      <c r="F283" s="181"/>
      <c r="G283" s="188"/>
      <c r="H283" s="188"/>
      <c r="I283" s="188"/>
      <c r="J283" s="188"/>
      <c r="K283" s="188"/>
      <c r="L283" s="188"/>
      <c r="M283" s="181"/>
      <c r="N283" s="181"/>
      <c r="O283" s="181"/>
      <c r="P283" s="181"/>
      <c r="Q283" s="181">
        <f>SUM(G283+J283+M283+N283+O283+P283)</f>
        <v>0</v>
      </c>
      <c r="R283" s="181"/>
      <c r="S283" s="181">
        <f t="shared" si="96"/>
        <v>0</v>
      </c>
      <c r="T283" s="181">
        <f t="shared" si="97"/>
        <v>0</v>
      </c>
      <c r="U283" s="183" t="e">
        <f t="shared" si="98"/>
        <v>#DIV/0!</v>
      </c>
      <c r="V283" s="183" t="e">
        <f t="shared" si="99"/>
        <v>#DIV/0!</v>
      </c>
      <c r="W283" s="184">
        <f t="shared" si="93"/>
        <v>0</v>
      </c>
    </row>
    <row r="284" spans="1:23" ht="15" customHeight="1">
      <c r="A284" s="179">
        <v>69</v>
      </c>
      <c r="B284" s="179">
        <v>3</v>
      </c>
      <c r="C284" s="162" t="s">
        <v>292</v>
      </c>
      <c r="D284" s="180">
        <v>2010</v>
      </c>
      <c r="E284" s="180">
        <v>5</v>
      </c>
      <c r="F284" s="181">
        <v>1858</v>
      </c>
      <c r="G284" s="181">
        <v>354</v>
      </c>
      <c r="H284" s="181">
        <v>158</v>
      </c>
      <c r="I284" s="181">
        <v>50</v>
      </c>
      <c r="J284" s="181">
        <v>40</v>
      </c>
      <c r="K284" s="181">
        <v>244</v>
      </c>
      <c r="L284" s="181">
        <v>40</v>
      </c>
      <c r="M284" s="181">
        <v>0</v>
      </c>
      <c r="N284" s="181">
        <v>10</v>
      </c>
      <c r="O284" s="181">
        <v>6</v>
      </c>
      <c r="P284" s="181">
        <v>1</v>
      </c>
      <c r="Q284" s="181">
        <f t="shared" ref="Q284:Q286" si="104">SUM(P284+O284+N284+M284+L284+K284+J284+I284+H284+G284)</f>
        <v>903</v>
      </c>
      <c r="R284" s="181">
        <v>38</v>
      </c>
      <c r="S284" s="181">
        <f t="shared" si="96"/>
        <v>941</v>
      </c>
      <c r="T284" s="181">
        <f t="shared" si="97"/>
        <v>917</v>
      </c>
      <c r="U284" s="183">
        <f t="shared" si="98"/>
        <v>50.645855758880515</v>
      </c>
      <c r="V284" s="183">
        <f t="shared" si="99"/>
        <v>49.354144241119485</v>
      </c>
      <c r="W284" s="184">
        <f t="shared" si="93"/>
        <v>354</v>
      </c>
    </row>
    <row r="285" spans="1:23" ht="15" customHeight="1">
      <c r="A285" s="179">
        <v>69</v>
      </c>
      <c r="B285" s="179">
        <v>3</v>
      </c>
      <c r="C285" s="211" t="s">
        <v>292</v>
      </c>
      <c r="D285" s="190">
        <v>2016</v>
      </c>
      <c r="E285" s="173">
        <f>E284*1.1</f>
        <v>5.5</v>
      </c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>
        <f t="shared" si="104"/>
        <v>0</v>
      </c>
      <c r="R285" s="181"/>
      <c r="S285" s="181">
        <f t="shared" si="96"/>
        <v>0</v>
      </c>
      <c r="T285" s="181">
        <f t="shared" si="97"/>
        <v>0</v>
      </c>
      <c r="U285" s="183" t="e">
        <f t="shared" si="98"/>
        <v>#DIV/0!</v>
      </c>
      <c r="V285" s="183" t="e">
        <f t="shared" si="99"/>
        <v>#DIV/0!</v>
      </c>
      <c r="W285" s="184">
        <f t="shared" si="93"/>
        <v>0</v>
      </c>
    </row>
    <row r="286" spans="1:23" ht="15" customHeight="1">
      <c r="A286" s="179">
        <v>70</v>
      </c>
      <c r="B286" s="179">
        <v>3</v>
      </c>
      <c r="C286" s="162" t="s">
        <v>293</v>
      </c>
      <c r="D286" s="180">
        <v>1998</v>
      </c>
      <c r="E286" s="180">
        <v>1</v>
      </c>
      <c r="F286" s="181">
        <v>696</v>
      </c>
      <c r="G286" s="181">
        <v>19</v>
      </c>
      <c r="H286" s="181">
        <v>192</v>
      </c>
      <c r="I286" s="181">
        <v>0</v>
      </c>
      <c r="J286" s="181">
        <v>14</v>
      </c>
      <c r="K286" s="181">
        <v>112</v>
      </c>
      <c r="L286" s="181">
        <v>3</v>
      </c>
      <c r="M286" s="181">
        <v>3</v>
      </c>
      <c r="N286" s="181">
        <v>0</v>
      </c>
      <c r="O286" s="181">
        <v>0</v>
      </c>
      <c r="P286" s="181">
        <v>0</v>
      </c>
      <c r="Q286" s="181">
        <f t="shared" si="104"/>
        <v>343</v>
      </c>
      <c r="R286" s="181">
        <v>20</v>
      </c>
      <c r="S286" s="181">
        <f t="shared" si="96"/>
        <v>363</v>
      </c>
      <c r="T286" s="181">
        <f t="shared" si="97"/>
        <v>333</v>
      </c>
      <c r="U286" s="183">
        <f t="shared" si="98"/>
        <v>52.155172413793103</v>
      </c>
      <c r="V286" s="183">
        <f t="shared" si="99"/>
        <v>47.844827586206897</v>
      </c>
      <c r="W286" s="184">
        <f t="shared" si="93"/>
        <v>192</v>
      </c>
    </row>
    <row r="287" spans="1:23" ht="15" customHeight="1">
      <c r="A287" s="179">
        <v>70</v>
      </c>
      <c r="B287" s="179">
        <v>3</v>
      </c>
      <c r="C287" s="162" t="s">
        <v>293</v>
      </c>
      <c r="D287" s="180">
        <v>2004</v>
      </c>
      <c r="E287" s="180"/>
      <c r="F287" s="181"/>
      <c r="G287" s="188"/>
      <c r="H287" s="188"/>
      <c r="I287" s="188"/>
      <c r="J287" s="188"/>
      <c r="K287" s="188"/>
      <c r="L287" s="188"/>
      <c r="M287" s="181"/>
      <c r="N287" s="181"/>
      <c r="O287" s="181"/>
      <c r="P287" s="181"/>
      <c r="Q287" s="181">
        <f>SUM(G287+J287+M287+N287+O287+P287)</f>
        <v>0</v>
      </c>
      <c r="R287" s="181"/>
      <c r="S287" s="181">
        <f t="shared" si="96"/>
        <v>0</v>
      </c>
      <c r="T287" s="181">
        <f t="shared" si="97"/>
        <v>0</v>
      </c>
      <c r="U287" s="183" t="e">
        <f t="shared" si="98"/>
        <v>#DIV/0!</v>
      </c>
      <c r="V287" s="183" t="e">
        <f t="shared" si="99"/>
        <v>#DIV/0!</v>
      </c>
      <c r="W287" s="184">
        <f t="shared" si="93"/>
        <v>0</v>
      </c>
    </row>
    <row r="288" spans="1:23" ht="15" customHeight="1">
      <c r="A288" s="179">
        <v>70</v>
      </c>
      <c r="B288" s="179">
        <v>3</v>
      </c>
      <c r="C288" s="162" t="s">
        <v>293</v>
      </c>
      <c r="D288" s="180">
        <v>2010</v>
      </c>
      <c r="E288" s="180">
        <v>2</v>
      </c>
      <c r="F288" s="181">
        <v>819</v>
      </c>
      <c r="G288" s="181">
        <v>38</v>
      </c>
      <c r="H288" s="181">
        <v>121</v>
      </c>
      <c r="I288" s="181">
        <v>11</v>
      </c>
      <c r="J288" s="181">
        <v>23</v>
      </c>
      <c r="K288" s="181">
        <v>87</v>
      </c>
      <c r="L288" s="181">
        <v>2</v>
      </c>
      <c r="M288" s="181">
        <v>0</v>
      </c>
      <c r="N288" s="181">
        <v>4</v>
      </c>
      <c r="O288" s="181">
        <v>3</v>
      </c>
      <c r="P288" s="181">
        <v>1</v>
      </c>
      <c r="Q288" s="181">
        <f t="shared" ref="Q288:Q290" si="105">SUM(P288+O288+N288+M288+L288+K288+J288+I288+H288+G288)</f>
        <v>290</v>
      </c>
      <c r="R288" s="181">
        <v>16</v>
      </c>
      <c r="S288" s="181">
        <f t="shared" si="96"/>
        <v>306</v>
      </c>
      <c r="T288" s="181">
        <f t="shared" si="97"/>
        <v>513</v>
      </c>
      <c r="U288" s="183">
        <f t="shared" si="98"/>
        <v>37.362637362637365</v>
      </c>
      <c r="V288" s="183">
        <f t="shared" si="99"/>
        <v>62.637362637362635</v>
      </c>
      <c r="W288" s="184">
        <f t="shared" si="93"/>
        <v>121</v>
      </c>
    </row>
    <row r="289" spans="1:23" ht="15" customHeight="1">
      <c r="A289" s="179">
        <v>70</v>
      </c>
      <c r="B289" s="179">
        <v>3</v>
      </c>
      <c r="C289" s="211" t="s">
        <v>293</v>
      </c>
      <c r="D289" s="190">
        <v>2016</v>
      </c>
      <c r="E289" s="173">
        <f>E288*1.1</f>
        <v>2.2000000000000002</v>
      </c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>
        <f t="shared" si="105"/>
        <v>0</v>
      </c>
      <c r="R289" s="181"/>
      <c r="S289" s="181">
        <f t="shared" si="96"/>
        <v>0</v>
      </c>
      <c r="T289" s="181">
        <f t="shared" si="97"/>
        <v>0</v>
      </c>
      <c r="U289" s="183" t="e">
        <f t="shared" si="98"/>
        <v>#DIV/0!</v>
      </c>
      <c r="V289" s="183" t="e">
        <f t="shared" si="99"/>
        <v>#DIV/0!</v>
      </c>
      <c r="W289" s="184">
        <f t="shared" si="93"/>
        <v>0</v>
      </c>
    </row>
    <row r="290" spans="1:23" ht="15" customHeight="1">
      <c r="A290" s="179">
        <v>71</v>
      </c>
      <c r="B290" s="179">
        <v>3</v>
      </c>
      <c r="C290" s="162" t="s">
        <v>294</v>
      </c>
      <c r="D290" s="180">
        <v>1998</v>
      </c>
      <c r="E290" s="180">
        <v>4</v>
      </c>
      <c r="F290" s="181">
        <v>1505</v>
      </c>
      <c r="G290" s="181">
        <v>59</v>
      </c>
      <c r="H290" s="181">
        <v>246</v>
      </c>
      <c r="I290" s="181">
        <v>1</v>
      </c>
      <c r="J290" s="181">
        <v>24</v>
      </c>
      <c r="K290" s="181">
        <v>488</v>
      </c>
      <c r="L290" s="181">
        <v>5</v>
      </c>
      <c r="M290" s="181">
        <v>2</v>
      </c>
      <c r="N290" s="181">
        <v>0</v>
      </c>
      <c r="O290" s="181">
        <v>0</v>
      </c>
      <c r="P290" s="181">
        <v>0</v>
      </c>
      <c r="Q290" s="181">
        <f t="shared" si="105"/>
        <v>825</v>
      </c>
      <c r="R290" s="181">
        <v>16</v>
      </c>
      <c r="S290" s="181">
        <f t="shared" si="96"/>
        <v>841</v>
      </c>
      <c r="T290" s="181">
        <f t="shared" si="97"/>
        <v>664</v>
      </c>
      <c r="U290" s="183">
        <f t="shared" si="98"/>
        <v>55.880398671096344</v>
      </c>
      <c r="V290" s="183">
        <f t="shared" si="99"/>
        <v>44.119601328903656</v>
      </c>
      <c r="W290" s="184">
        <f t="shared" si="93"/>
        <v>488</v>
      </c>
    </row>
    <row r="291" spans="1:23" ht="15" customHeight="1">
      <c r="A291" s="179">
        <v>71</v>
      </c>
      <c r="B291" s="179">
        <v>3</v>
      </c>
      <c r="C291" s="162" t="s">
        <v>294</v>
      </c>
      <c r="D291" s="180">
        <v>2004</v>
      </c>
      <c r="E291" s="180"/>
      <c r="F291" s="181"/>
      <c r="G291" s="188"/>
      <c r="H291" s="188"/>
      <c r="I291" s="188"/>
      <c r="J291" s="188"/>
      <c r="K291" s="188"/>
      <c r="L291" s="188"/>
      <c r="M291" s="181"/>
      <c r="N291" s="181"/>
      <c r="O291" s="181"/>
      <c r="P291" s="181"/>
      <c r="Q291" s="181">
        <f>SUM(G291+J291+M291+N291+O291+P291)</f>
        <v>0</v>
      </c>
      <c r="R291" s="181"/>
      <c r="S291" s="181">
        <f t="shared" si="96"/>
        <v>0</v>
      </c>
      <c r="T291" s="181">
        <f t="shared" si="97"/>
        <v>0</v>
      </c>
      <c r="U291" s="183" t="e">
        <f t="shared" si="98"/>
        <v>#DIV/0!</v>
      </c>
      <c r="V291" s="183" t="e">
        <f t="shared" si="99"/>
        <v>#DIV/0!</v>
      </c>
      <c r="W291" s="184">
        <f t="shared" si="93"/>
        <v>0</v>
      </c>
    </row>
    <row r="292" spans="1:23" ht="15" customHeight="1">
      <c r="A292" s="179">
        <v>71</v>
      </c>
      <c r="B292" s="179">
        <v>3</v>
      </c>
      <c r="C292" s="162" t="s">
        <v>294</v>
      </c>
      <c r="D292" s="180">
        <v>2010</v>
      </c>
      <c r="E292" s="180">
        <v>5</v>
      </c>
      <c r="F292" s="181">
        <v>1877</v>
      </c>
      <c r="G292" s="181">
        <v>130</v>
      </c>
      <c r="H292" s="181">
        <v>78</v>
      </c>
      <c r="I292" s="181">
        <v>27</v>
      </c>
      <c r="J292" s="181">
        <v>18</v>
      </c>
      <c r="K292" s="181">
        <v>564</v>
      </c>
      <c r="L292" s="181">
        <v>22</v>
      </c>
      <c r="M292" s="181">
        <v>0</v>
      </c>
      <c r="N292" s="181">
        <v>15</v>
      </c>
      <c r="O292" s="181">
        <v>11</v>
      </c>
      <c r="P292" s="181">
        <v>0</v>
      </c>
      <c r="Q292" s="181">
        <f t="shared" ref="Q292:Q294" si="106">SUM(P292+O292+N292+M292+L292+K292+J292+I292+H292+G292)</f>
        <v>865</v>
      </c>
      <c r="R292" s="181">
        <v>26</v>
      </c>
      <c r="S292" s="181">
        <f t="shared" si="96"/>
        <v>891</v>
      </c>
      <c r="T292" s="181">
        <f t="shared" si="97"/>
        <v>986</v>
      </c>
      <c r="U292" s="183">
        <f t="shared" si="98"/>
        <v>47.46936600958977</v>
      </c>
      <c r="V292" s="183">
        <f t="shared" si="99"/>
        <v>52.53063399041023</v>
      </c>
      <c r="W292" s="184">
        <f t="shared" si="93"/>
        <v>564</v>
      </c>
    </row>
    <row r="293" spans="1:23" ht="15" customHeight="1">
      <c r="A293" s="179">
        <v>71</v>
      </c>
      <c r="B293" s="179">
        <v>3</v>
      </c>
      <c r="C293" s="211" t="s">
        <v>294</v>
      </c>
      <c r="D293" s="190">
        <v>2016</v>
      </c>
      <c r="E293" s="173">
        <f>E292*1.1</f>
        <v>5.5</v>
      </c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>
        <f t="shared" si="106"/>
        <v>0</v>
      </c>
      <c r="R293" s="181"/>
      <c r="S293" s="181">
        <f t="shared" si="96"/>
        <v>0</v>
      </c>
      <c r="T293" s="181">
        <f t="shared" si="97"/>
        <v>0</v>
      </c>
      <c r="U293" s="183" t="e">
        <f t="shared" si="98"/>
        <v>#DIV/0!</v>
      </c>
      <c r="V293" s="183" t="e">
        <f t="shared" si="99"/>
        <v>#DIV/0!</v>
      </c>
      <c r="W293" s="184">
        <f t="shared" si="93"/>
        <v>0</v>
      </c>
    </row>
    <row r="294" spans="1:23" ht="15" customHeight="1">
      <c r="A294" s="179">
        <v>72</v>
      </c>
      <c r="B294" s="179">
        <v>3</v>
      </c>
      <c r="C294" s="162" t="s">
        <v>295</v>
      </c>
      <c r="D294" s="180">
        <v>1998</v>
      </c>
      <c r="E294" s="180">
        <v>3</v>
      </c>
      <c r="F294" s="181">
        <v>889</v>
      </c>
      <c r="G294" s="181">
        <v>63</v>
      </c>
      <c r="H294" s="181">
        <v>133</v>
      </c>
      <c r="I294" s="181">
        <v>0</v>
      </c>
      <c r="J294" s="181">
        <v>5</v>
      </c>
      <c r="K294" s="181">
        <v>347</v>
      </c>
      <c r="L294" s="181">
        <v>2</v>
      </c>
      <c r="M294" s="181">
        <v>5</v>
      </c>
      <c r="N294" s="181">
        <v>0</v>
      </c>
      <c r="O294" s="181">
        <v>0</v>
      </c>
      <c r="P294" s="181">
        <v>0</v>
      </c>
      <c r="Q294" s="181">
        <f t="shared" si="106"/>
        <v>555</v>
      </c>
      <c r="R294" s="181">
        <v>11</v>
      </c>
      <c r="S294" s="181">
        <f t="shared" si="96"/>
        <v>566</v>
      </c>
      <c r="T294" s="181">
        <f t="shared" si="97"/>
        <v>323</v>
      </c>
      <c r="U294" s="183">
        <f t="shared" si="98"/>
        <v>63.667041619797523</v>
      </c>
      <c r="V294" s="183">
        <f t="shared" si="99"/>
        <v>36.332958380202477</v>
      </c>
      <c r="W294" s="184">
        <f t="shared" si="93"/>
        <v>347</v>
      </c>
    </row>
    <row r="295" spans="1:23" ht="15" customHeight="1">
      <c r="A295" s="179">
        <v>72</v>
      </c>
      <c r="B295" s="179">
        <v>3</v>
      </c>
      <c r="C295" s="162" t="s">
        <v>295</v>
      </c>
      <c r="D295" s="180">
        <v>2004</v>
      </c>
      <c r="E295" s="180"/>
      <c r="F295" s="181"/>
      <c r="G295" s="188"/>
      <c r="H295" s="188"/>
      <c r="I295" s="188"/>
      <c r="J295" s="188"/>
      <c r="K295" s="188"/>
      <c r="L295" s="188"/>
      <c r="M295" s="181"/>
      <c r="N295" s="181"/>
      <c r="O295" s="181"/>
      <c r="P295" s="181"/>
      <c r="Q295" s="181">
        <f>SUM(G295+J295+M295+N295+O295+P295)</f>
        <v>0</v>
      </c>
      <c r="R295" s="181"/>
      <c r="S295" s="181">
        <f t="shared" si="96"/>
        <v>0</v>
      </c>
      <c r="T295" s="181">
        <f t="shared" si="97"/>
        <v>0</v>
      </c>
      <c r="U295" s="183" t="e">
        <f t="shared" si="98"/>
        <v>#DIV/0!</v>
      </c>
      <c r="V295" s="183" t="e">
        <f t="shared" si="99"/>
        <v>#DIV/0!</v>
      </c>
      <c r="W295" s="184">
        <f t="shared" si="93"/>
        <v>0</v>
      </c>
    </row>
    <row r="296" spans="1:23" ht="15" customHeight="1">
      <c r="A296" s="179">
        <v>72</v>
      </c>
      <c r="B296" s="179">
        <v>3</v>
      </c>
      <c r="C296" s="162" t="s">
        <v>295</v>
      </c>
      <c r="D296" s="180">
        <v>2010</v>
      </c>
      <c r="E296" s="180">
        <v>3</v>
      </c>
      <c r="F296" s="181">
        <v>1139</v>
      </c>
      <c r="G296" s="181">
        <v>134</v>
      </c>
      <c r="H296" s="181">
        <v>57</v>
      </c>
      <c r="I296" s="181">
        <v>48</v>
      </c>
      <c r="J296" s="181">
        <v>21</v>
      </c>
      <c r="K296" s="181">
        <v>359</v>
      </c>
      <c r="L296" s="181">
        <v>15</v>
      </c>
      <c r="M296" s="181">
        <v>0</v>
      </c>
      <c r="N296" s="181">
        <v>5</v>
      </c>
      <c r="O296" s="181">
        <v>1</v>
      </c>
      <c r="P296" s="181">
        <v>0</v>
      </c>
      <c r="Q296" s="181">
        <f t="shared" ref="Q296:Q298" si="107">SUM(P296+O296+N296+M296+L296+K296+J296+I296+H296+G296)</f>
        <v>640</v>
      </c>
      <c r="R296" s="181">
        <v>32</v>
      </c>
      <c r="S296" s="181">
        <f t="shared" si="96"/>
        <v>672</v>
      </c>
      <c r="T296" s="181">
        <f t="shared" si="97"/>
        <v>467</v>
      </c>
      <c r="U296" s="183">
        <f t="shared" si="98"/>
        <v>58.999122036874454</v>
      </c>
      <c r="V296" s="183">
        <f t="shared" si="99"/>
        <v>41.000877963125546</v>
      </c>
      <c r="W296" s="184">
        <f t="shared" si="93"/>
        <v>359</v>
      </c>
    </row>
    <row r="297" spans="1:23" ht="15" customHeight="1">
      <c r="A297" s="179">
        <v>72</v>
      </c>
      <c r="B297" s="179">
        <v>3</v>
      </c>
      <c r="C297" s="211" t="s">
        <v>295</v>
      </c>
      <c r="D297" s="190">
        <v>2016</v>
      </c>
      <c r="E297" s="173">
        <f>E296*1.1</f>
        <v>3.3000000000000003</v>
      </c>
      <c r="F297" s="181"/>
      <c r="G297" s="181"/>
      <c r="H297" s="181"/>
      <c r="I297" s="181"/>
      <c r="J297" s="181"/>
      <c r="K297" s="181"/>
      <c r="L297" s="181"/>
      <c r="M297" s="181"/>
      <c r="N297" s="181"/>
      <c r="O297" s="181"/>
      <c r="P297" s="181"/>
      <c r="Q297" s="181">
        <f t="shared" si="107"/>
        <v>0</v>
      </c>
      <c r="R297" s="181"/>
      <c r="S297" s="181">
        <f t="shared" si="96"/>
        <v>0</v>
      </c>
      <c r="T297" s="181">
        <f t="shared" si="97"/>
        <v>0</v>
      </c>
      <c r="U297" s="183" t="e">
        <f t="shared" si="98"/>
        <v>#DIV/0!</v>
      </c>
      <c r="V297" s="183" t="e">
        <f t="shared" si="99"/>
        <v>#DIV/0!</v>
      </c>
      <c r="W297" s="184">
        <f t="shared" si="93"/>
        <v>0</v>
      </c>
    </row>
    <row r="298" spans="1:23" ht="15" customHeight="1">
      <c r="A298" s="179">
        <v>73</v>
      </c>
      <c r="B298" s="179">
        <v>3</v>
      </c>
      <c r="C298" s="162" t="s">
        <v>296</v>
      </c>
      <c r="D298" s="180">
        <v>1998</v>
      </c>
      <c r="E298" s="180">
        <v>1</v>
      </c>
      <c r="F298" s="181">
        <v>390</v>
      </c>
      <c r="G298" s="181">
        <v>15</v>
      </c>
      <c r="H298" s="181">
        <v>91</v>
      </c>
      <c r="I298" s="181">
        <v>0</v>
      </c>
      <c r="J298" s="181">
        <v>2</v>
      </c>
      <c r="K298" s="181">
        <v>72</v>
      </c>
      <c r="L298" s="181">
        <v>1</v>
      </c>
      <c r="M298" s="181">
        <v>0</v>
      </c>
      <c r="N298" s="181">
        <v>0</v>
      </c>
      <c r="O298" s="181">
        <v>0</v>
      </c>
      <c r="P298" s="181">
        <v>2</v>
      </c>
      <c r="Q298" s="181">
        <f t="shared" si="107"/>
        <v>183</v>
      </c>
      <c r="R298" s="181">
        <v>5</v>
      </c>
      <c r="S298" s="181">
        <f t="shared" si="96"/>
        <v>188</v>
      </c>
      <c r="T298" s="181">
        <f t="shared" si="97"/>
        <v>202</v>
      </c>
      <c r="U298" s="183">
        <f t="shared" si="98"/>
        <v>48.205128205128204</v>
      </c>
      <c r="V298" s="183">
        <f t="shared" si="99"/>
        <v>51.794871794871796</v>
      </c>
      <c r="W298" s="184">
        <f t="shared" si="93"/>
        <v>91</v>
      </c>
    </row>
    <row r="299" spans="1:23" ht="15" customHeight="1">
      <c r="A299" s="179">
        <v>73</v>
      </c>
      <c r="B299" s="179">
        <v>3</v>
      </c>
      <c r="C299" s="162" t="s">
        <v>296</v>
      </c>
      <c r="D299" s="180">
        <v>2004</v>
      </c>
      <c r="E299" s="180"/>
      <c r="F299" s="181"/>
      <c r="G299" s="188"/>
      <c r="H299" s="188"/>
      <c r="I299" s="188"/>
      <c r="J299" s="188"/>
      <c r="K299" s="188"/>
      <c r="L299" s="188"/>
      <c r="M299" s="181"/>
      <c r="N299" s="181"/>
      <c r="O299" s="181"/>
      <c r="P299" s="181"/>
      <c r="Q299" s="181">
        <f>SUM(G299+J299+M299+N299+O299+P299)</f>
        <v>0</v>
      </c>
      <c r="R299" s="181"/>
      <c r="S299" s="181">
        <f t="shared" si="96"/>
        <v>0</v>
      </c>
      <c r="T299" s="181">
        <f t="shared" si="97"/>
        <v>0</v>
      </c>
      <c r="U299" s="183" t="e">
        <f t="shared" si="98"/>
        <v>#DIV/0!</v>
      </c>
      <c r="V299" s="183" t="e">
        <f t="shared" si="99"/>
        <v>#DIV/0!</v>
      </c>
      <c r="W299" s="184">
        <f t="shared" si="93"/>
        <v>0</v>
      </c>
    </row>
    <row r="300" spans="1:23" ht="15" customHeight="1">
      <c r="A300" s="179">
        <v>73</v>
      </c>
      <c r="B300" s="179">
        <v>3</v>
      </c>
      <c r="C300" s="162" t="s">
        <v>296</v>
      </c>
      <c r="D300" s="180">
        <v>2010</v>
      </c>
      <c r="E300" s="180">
        <v>1</v>
      </c>
      <c r="F300" s="181">
        <v>562</v>
      </c>
      <c r="G300" s="181">
        <v>49</v>
      </c>
      <c r="H300" s="181">
        <v>57</v>
      </c>
      <c r="I300" s="181">
        <v>22</v>
      </c>
      <c r="J300" s="181">
        <v>11</v>
      </c>
      <c r="K300" s="181">
        <v>34</v>
      </c>
      <c r="L300" s="181">
        <v>4</v>
      </c>
      <c r="M300" s="181">
        <v>0</v>
      </c>
      <c r="N300" s="181">
        <v>2</v>
      </c>
      <c r="O300" s="181">
        <v>1</v>
      </c>
      <c r="P300" s="181">
        <v>0</v>
      </c>
      <c r="Q300" s="181">
        <f t="shared" ref="Q300:Q302" si="108">SUM(P300+O300+N300+M300+L300+K300+J300+I300+H300+G300)</f>
        <v>180</v>
      </c>
      <c r="R300" s="181">
        <v>6</v>
      </c>
      <c r="S300" s="181">
        <f t="shared" si="96"/>
        <v>186</v>
      </c>
      <c r="T300" s="181">
        <f t="shared" si="97"/>
        <v>376</v>
      </c>
      <c r="U300" s="183">
        <f t="shared" si="98"/>
        <v>33.096085409252666</v>
      </c>
      <c r="V300" s="183">
        <f t="shared" si="99"/>
        <v>66.903914590747334</v>
      </c>
      <c r="W300" s="184">
        <f t="shared" si="93"/>
        <v>57</v>
      </c>
    </row>
    <row r="301" spans="1:23" ht="15" customHeight="1">
      <c r="A301" s="179">
        <v>73</v>
      </c>
      <c r="B301" s="179">
        <v>3</v>
      </c>
      <c r="C301" s="211" t="s">
        <v>296</v>
      </c>
      <c r="D301" s="190">
        <v>2016</v>
      </c>
      <c r="E301" s="173">
        <f>E300*1.1</f>
        <v>1.1000000000000001</v>
      </c>
      <c r="F301" s="181"/>
      <c r="G301" s="181"/>
      <c r="H301" s="181"/>
      <c r="I301" s="181"/>
      <c r="J301" s="181"/>
      <c r="K301" s="181"/>
      <c r="L301" s="181"/>
      <c r="M301" s="181"/>
      <c r="N301" s="181"/>
      <c r="O301" s="181"/>
      <c r="P301" s="181"/>
      <c r="Q301" s="181">
        <f t="shared" si="108"/>
        <v>0</v>
      </c>
      <c r="R301" s="181"/>
      <c r="S301" s="181">
        <f t="shared" si="96"/>
        <v>0</v>
      </c>
      <c r="T301" s="181">
        <f t="shared" si="97"/>
        <v>0</v>
      </c>
      <c r="U301" s="183" t="e">
        <f t="shared" si="98"/>
        <v>#DIV/0!</v>
      </c>
      <c r="V301" s="183" t="e">
        <f t="shared" si="99"/>
        <v>#DIV/0!</v>
      </c>
      <c r="W301" s="184">
        <f t="shared" si="93"/>
        <v>0</v>
      </c>
    </row>
    <row r="302" spans="1:23" ht="15" customHeight="1">
      <c r="A302" s="179">
        <v>74</v>
      </c>
      <c r="B302" s="179">
        <v>3</v>
      </c>
      <c r="C302" s="162" t="s">
        <v>297</v>
      </c>
      <c r="D302" s="180">
        <v>1998</v>
      </c>
      <c r="E302" s="180">
        <v>1</v>
      </c>
      <c r="F302" s="181">
        <v>516</v>
      </c>
      <c r="G302" s="181">
        <v>7</v>
      </c>
      <c r="H302" s="181">
        <v>85</v>
      </c>
      <c r="I302" s="181">
        <v>0</v>
      </c>
      <c r="J302" s="181">
        <v>12</v>
      </c>
      <c r="K302" s="181">
        <v>98</v>
      </c>
      <c r="L302" s="181">
        <v>1</v>
      </c>
      <c r="M302" s="181">
        <v>0</v>
      </c>
      <c r="N302" s="181">
        <v>0</v>
      </c>
      <c r="O302" s="181">
        <v>0</v>
      </c>
      <c r="P302" s="181">
        <v>0</v>
      </c>
      <c r="Q302" s="181">
        <f t="shared" si="108"/>
        <v>203</v>
      </c>
      <c r="R302" s="181">
        <v>26</v>
      </c>
      <c r="S302" s="181">
        <f t="shared" si="96"/>
        <v>229</v>
      </c>
      <c r="T302" s="181">
        <f t="shared" si="97"/>
        <v>287</v>
      </c>
      <c r="U302" s="183">
        <f t="shared" si="98"/>
        <v>44.379844961240309</v>
      </c>
      <c r="V302" s="183">
        <f t="shared" si="99"/>
        <v>55.620155038759691</v>
      </c>
      <c r="W302" s="184">
        <f t="shared" si="93"/>
        <v>98</v>
      </c>
    </row>
    <row r="303" spans="1:23" ht="15" customHeight="1">
      <c r="A303" s="179">
        <v>74</v>
      </c>
      <c r="B303" s="179">
        <v>3</v>
      </c>
      <c r="C303" s="162" t="s">
        <v>297</v>
      </c>
      <c r="D303" s="180">
        <v>2004</v>
      </c>
      <c r="E303" s="180"/>
      <c r="F303" s="181"/>
      <c r="G303" s="188"/>
      <c r="H303" s="188"/>
      <c r="I303" s="188"/>
      <c r="J303" s="188"/>
      <c r="K303" s="188"/>
      <c r="L303" s="188"/>
      <c r="M303" s="181"/>
      <c r="N303" s="181"/>
      <c r="O303" s="181"/>
      <c r="P303" s="181"/>
      <c r="Q303" s="181">
        <f>SUM(G303+J303+M303+N303+O303+P303)</f>
        <v>0</v>
      </c>
      <c r="R303" s="181"/>
      <c r="S303" s="181">
        <f t="shared" si="96"/>
        <v>0</v>
      </c>
      <c r="T303" s="181">
        <f t="shared" si="97"/>
        <v>0</v>
      </c>
      <c r="U303" s="183" t="e">
        <f t="shared" si="98"/>
        <v>#DIV/0!</v>
      </c>
      <c r="V303" s="183" t="e">
        <f t="shared" si="99"/>
        <v>#DIV/0!</v>
      </c>
      <c r="W303" s="184">
        <f t="shared" si="93"/>
        <v>0</v>
      </c>
    </row>
    <row r="304" spans="1:23" ht="15" customHeight="1">
      <c r="A304" s="179">
        <v>74</v>
      </c>
      <c r="B304" s="179">
        <v>3</v>
      </c>
      <c r="C304" s="162" t="s">
        <v>297</v>
      </c>
      <c r="D304" s="180">
        <v>2010</v>
      </c>
      <c r="E304" s="180">
        <v>1</v>
      </c>
      <c r="F304" s="181">
        <v>708</v>
      </c>
      <c r="G304" s="181">
        <v>50</v>
      </c>
      <c r="H304" s="181">
        <v>115</v>
      </c>
      <c r="I304" s="181">
        <v>11</v>
      </c>
      <c r="J304" s="181">
        <v>23</v>
      </c>
      <c r="K304" s="181">
        <v>88</v>
      </c>
      <c r="L304" s="181">
        <v>11</v>
      </c>
      <c r="M304" s="181">
        <v>0</v>
      </c>
      <c r="N304" s="181">
        <v>0</v>
      </c>
      <c r="O304" s="181">
        <v>0</v>
      </c>
      <c r="P304" s="181">
        <v>0</v>
      </c>
      <c r="Q304" s="181">
        <f t="shared" ref="Q304:Q306" si="109">SUM(P304+O304+N304+M304+L304+K304+J304+I304+H304+G304)</f>
        <v>298</v>
      </c>
      <c r="R304" s="181">
        <v>20</v>
      </c>
      <c r="S304" s="181">
        <f t="shared" si="96"/>
        <v>318</v>
      </c>
      <c r="T304" s="181">
        <f t="shared" si="97"/>
        <v>390</v>
      </c>
      <c r="U304" s="183">
        <f t="shared" si="98"/>
        <v>44.915254237288138</v>
      </c>
      <c r="V304" s="183">
        <f t="shared" si="99"/>
        <v>55.084745762711862</v>
      </c>
      <c r="W304" s="184">
        <f t="shared" si="93"/>
        <v>115</v>
      </c>
    </row>
    <row r="305" spans="1:23" ht="15" customHeight="1">
      <c r="A305" s="179">
        <v>74</v>
      </c>
      <c r="B305" s="179">
        <v>3</v>
      </c>
      <c r="C305" s="211" t="s">
        <v>297</v>
      </c>
      <c r="D305" s="190">
        <v>2016</v>
      </c>
      <c r="E305" s="173">
        <f>E304*1.1</f>
        <v>1.1000000000000001</v>
      </c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>
        <f t="shared" si="109"/>
        <v>0</v>
      </c>
      <c r="R305" s="181"/>
      <c r="S305" s="181">
        <f t="shared" si="96"/>
        <v>0</v>
      </c>
      <c r="T305" s="181">
        <f t="shared" si="97"/>
        <v>0</v>
      </c>
      <c r="U305" s="183" t="e">
        <f t="shared" si="98"/>
        <v>#DIV/0!</v>
      </c>
      <c r="V305" s="183" t="e">
        <f t="shared" si="99"/>
        <v>#DIV/0!</v>
      </c>
      <c r="W305" s="184">
        <f t="shared" si="93"/>
        <v>0</v>
      </c>
    </row>
    <row r="306" spans="1:23" ht="15" customHeight="1">
      <c r="A306" s="179">
        <v>75</v>
      </c>
      <c r="B306" s="179">
        <v>3</v>
      </c>
      <c r="C306" s="162" t="s">
        <v>298</v>
      </c>
      <c r="D306" s="180">
        <v>1998</v>
      </c>
      <c r="E306" s="180">
        <v>1</v>
      </c>
      <c r="F306" s="181">
        <v>264</v>
      </c>
      <c r="G306" s="181">
        <v>12</v>
      </c>
      <c r="H306" s="181">
        <v>40</v>
      </c>
      <c r="I306" s="181">
        <v>2</v>
      </c>
      <c r="J306" s="181">
        <v>9</v>
      </c>
      <c r="K306" s="181">
        <v>119</v>
      </c>
      <c r="L306" s="181">
        <v>3</v>
      </c>
      <c r="M306" s="181">
        <v>2</v>
      </c>
      <c r="N306" s="181">
        <v>0</v>
      </c>
      <c r="O306" s="181">
        <v>0</v>
      </c>
      <c r="P306" s="181">
        <v>0</v>
      </c>
      <c r="Q306" s="181">
        <f t="shared" si="109"/>
        <v>187</v>
      </c>
      <c r="R306" s="181">
        <v>11</v>
      </c>
      <c r="S306" s="181">
        <f t="shared" si="96"/>
        <v>198</v>
      </c>
      <c r="T306" s="181">
        <f t="shared" si="97"/>
        <v>66</v>
      </c>
      <c r="U306" s="183">
        <f t="shared" si="98"/>
        <v>75</v>
      </c>
      <c r="V306" s="183">
        <f t="shared" si="99"/>
        <v>25</v>
      </c>
      <c r="W306" s="184">
        <f t="shared" si="93"/>
        <v>119</v>
      </c>
    </row>
    <row r="307" spans="1:23" ht="15" customHeight="1">
      <c r="A307" s="179">
        <v>75</v>
      </c>
      <c r="B307" s="179">
        <v>3</v>
      </c>
      <c r="C307" s="162" t="s">
        <v>298</v>
      </c>
      <c r="D307" s="180">
        <v>2004</v>
      </c>
      <c r="E307" s="180"/>
      <c r="F307" s="181"/>
      <c r="G307" s="188"/>
      <c r="H307" s="188"/>
      <c r="I307" s="188"/>
      <c r="J307" s="188"/>
      <c r="K307" s="188"/>
      <c r="L307" s="188"/>
      <c r="M307" s="181"/>
      <c r="N307" s="181"/>
      <c r="O307" s="181"/>
      <c r="P307" s="181"/>
      <c r="Q307" s="181">
        <f>SUM(G307+J307+M307+N307+O307+P307)</f>
        <v>0</v>
      </c>
      <c r="R307" s="181"/>
      <c r="S307" s="181">
        <f t="shared" si="96"/>
        <v>0</v>
      </c>
      <c r="T307" s="181">
        <f t="shared" si="97"/>
        <v>0</v>
      </c>
      <c r="U307" s="183" t="e">
        <f t="shared" si="98"/>
        <v>#DIV/0!</v>
      </c>
      <c r="V307" s="183" t="e">
        <f t="shared" si="99"/>
        <v>#DIV/0!</v>
      </c>
      <c r="W307" s="184">
        <f t="shared" si="93"/>
        <v>0</v>
      </c>
    </row>
    <row r="308" spans="1:23" ht="15" customHeight="1">
      <c r="A308" s="179">
        <v>75</v>
      </c>
      <c r="B308" s="179">
        <v>3</v>
      </c>
      <c r="C308" s="162" t="s">
        <v>298</v>
      </c>
      <c r="D308" s="180">
        <v>2010</v>
      </c>
      <c r="E308" s="180">
        <v>1</v>
      </c>
      <c r="F308" s="181">
        <v>305</v>
      </c>
      <c r="G308" s="181">
        <v>40</v>
      </c>
      <c r="H308" s="181">
        <v>48</v>
      </c>
      <c r="I308" s="181">
        <v>5</v>
      </c>
      <c r="J308" s="181">
        <v>17</v>
      </c>
      <c r="K308" s="181">
        <v>50</v>
      </c>
      <c r="L308" s="181">
        <v>4</v>
      </c>
      <c r="M308" s="181">
        <v>0</v>
      </c>
      <c r="N308" s="181">
        <v>1</v>
      </c>
      <c r="O308" s="181">
        <v>0</v>
      </c>
      <c r="P308" s="181">
        <v>0</v>
      </c>
      <c r="Q308" s="181">
        <f t="shared" ref="Q308:Q310" si="110">SUM(P308+O308+N308+M308+L308+K308+J308+I308+H308+G308)</f>
        <v>165</v>
      </c>
      <c r="R308" s="181">
        <v>8</v>
      </c>
      <c r="S308" s="181">
        <f t="shared" si="96"/>
        <v>173</v>
      </c>
      <c r="T308" s="181">
        <f t="shared" si="97"/>
        <v>132</v>
      </c>
      <c r="U308" s="183">
        <f t="shared" si="98"/>
        <v>56.721311475409834</v>
      </c>
      <c r="V308" s="183">
        <f t="shared" si="99"/>
        <v>43.278688524590166</v>
      </c>
      <c r="W308" s="184">
        <f t="shared" si="93"/>
        <v>50</v>
      </c>
    </row>
    <row r="309" spans="1:23" ht="15" customHeight="1">
      <c r="A309" s="179">
        <v>75</v>
      </c>
      <c r="B309" s="179">
        <v>3</v>
      </c>
      <c r="C309" s="211" t="s">
        <v>298</v>
      </c>
      <c r="D309" s="190">
        <v>2016</v>
      </c>
      <c r="E309" s="173">
        <f>E308*1.1</f>
        <v>1.1000000000000001</v>
      </c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>
        <f t="shared" si="110"/>
        <v>0</v>
      </c>
      <c r="R309" s="181"/>
      <c r="S309" s="181">
        <f t="shared" si="96"/>
        <v>0</v>
      </c>
      <c r="T309" s="181">
        <f t="shared" si="97"/>
        <v>0</v>
      </c>
      <c r="U309" s="183" t="e">
        <f t="shared" si="98"/>
        <v>#DIV/0!</v>
      </c>
      <c r="V309" s="183" t="e">
        <f t="shared" si="99"/>
        <v>#DIV/0!</v>
      </c>
      <c r="W309" s="184">
        <f t="shared" si="93"/>
        <v>0</v>
      </c>
    </row>
    <row r="310" spans="1:23" ht="15" customHeight="1">
      <c r="A310" s="179">
        <v>76</v>
      </c>
      <c r="B310" s="179">
        <v>3</v>
      </c>
      <c r="C310" s="162" t="s">
        <v>299</v>
      </c>
      <c r="D310" s="180">
        <v>1998</v>
      </c>
      <c r="E310" s="180">
        <v>1</v>
      </c>
      <c r="F310" s="181">
        <v>299</v>
      </c>
      <c r="G310" s="181">
        <v>1</v>
      </c>
      <c r="H310" s="181">
        <v>65</v>
      </c>
      <c r="I310" s="181">
        <v>0</v>
      </c>
      <c r="J310" s="181">
        <v>2</v>
      </c>
      <c r="K310" s="181">
        <v>90</v>
      </c>
      <c r="L310" s="181">
        <v>0</v>
      </c>
      <c r="M310" s="181">
        <v>9</v>
      </c>
      <c r="N310" s="181">
        <v>0</v>
      </c>
      <c r="O310" s="181">
        <v>0</v>
      </c>
      <c r="P310" s="181">
        <v>0</v>
      </c>
      <c r="Q310" s="181">
        <f t="shared" si="110"/>
        <v>167</v>
      </c>
      <c r="R310" s="181">
        <v>4</v>
      </c>
      <c r="S310" s="181">
        <f t="shared" si="96"/>
        <v>171</v>
      </c>
      <c r="T310" s="181">
        <f t="shared" si="97"/>
        <v>128</v>
      </c>
      <c r="U310" s="183">
        <f t="shared" si="98"/>
        <v>57.190635451505017</v>
      </c>
      <c r="V310" s="183">
        <f t="shared" si="99"/>
        <v>42.809364548494983</v>
      </c>
      <c r="W310" s="184">
        <f t="shared" si="93"/>
        <v>90</v>
      </c>
    </row>
    <row r="311" spans="1:23" ht="15" customHeight="1">
      <c r="A311" s="179">
        <v>76</v>
      </c>
      <c r="B311" s="179">
        <v>3</v>
      </c>
      <c r="C311" s="162" t="s">
        <v>299</v>
      </c>
      <c r="D311" s="180">
        <v>2004</v>
      </c>
      <c r="E311" s="180"/>
      <c r="F311" s="181"/>
      <c r="G311" s="188"/>
      <c r="H311" s="188"/>
      <c r="I311" s="188"/>
      <c r="J311" s="188"/>
      <c r="K311" s="188"/>
      <c r="L311" s="188"/>
      <c r="M311" s="181"/>
      <c r="N311" s="181"/>
      <c r="O311" s="181"/>
      <c r="P311" s="181"/>
      <c r="Q311" s="181">
        <f>SUM(G311+J311+M311+N311+O311+P311)</f>
        <v>0</v>
      </c>
      <c r="R311" s="181"/>
      <c r="S311" s="181">
        <f t="shared" si="96"/>
        <v>0</v>
      </c>
      <c r="T311" s="181">
        <f t="shared" si="97"/>
        <v>0</v>
      </c>
      <c r="U311" s="183" t="e">
        <f t="shared" si="98"/>
        <v>#DIV/0!</v>
      </c>
      <c r="V311" s="183" t="e">
        <f t="shared" si="99"/>
        <v>#DIV/0!</v>
      </c>
      <c r="W311" s="184">
        <f t="shared" si="93"/>
        <v>0</v>
      </c>
    </row>
    <row r="312" spans="1:23" ht="15" customHeight="1">
      <c r="A312" s="179">
        <v>76</v>
      </c>
      <c r="B312" s="179">
        <v>3</v>
      </c>
      <c r="C312" s="162" t="s">
        <v>299</v>
      </c>
      <c r="D312" s="180">
        <v>2010</v>
      </c>
      <c r="E312" s="180">
        <v>1</v>
      </c>
      <c r="F312" s="181">
        <v>364</v>
      </c>
      <c r="G312" s="181">
        <v>46</v>
      </c>
      <c r="H312" s="181">
        <v>58</v>
      </c>
      <c r="I312" s="181">
        <v>16</v>
      </c>
      <c r="J312" s="181">
        <v>9</v>
      </c>
      <c r="K312" s="181">
        <v>52</v>
      </c>
      <c r="L312" s="181">
        <v>3</v>
      </c>
      <c r="M312" s="181">
        <v>0</v>
      </c>
      <c r="N312" s="181">
        <v>0</v>
      </c>
      <c r="O312" s="181">
        <v>0</v>
      </c>
      <c r="P312" s="181">
        <v>0</v>
      </c>
      <c r="Q312" s="181">
        <f t="shared" ref="Q312:Q314" si="111">SUM(P312+O312+N312+M312+L312+K312+J312+I312+H312+G312)</f>
        <v>184</v>
      </c>
      <c r="R312" s="181">
        <v>6</v>
      </c>
      <c r="S312" s="181">
        <f t="shared" si="96"/>
        <v>190</v>
      </c>
      <c r="T312" s="181">
        <f t="shared" si="97"/>
        <v>174</v>
      </c>
      <c r="U312" s="183">
        <f t="shared" si="98"/>
        <v>52.197802197802197</v>
      </c>
      <c r="V312" s="183">
        <f t="shared" si="99"/>
        <v>47.802197802197803</v>
      </c>
      <c r="W312" s="184">
        <f t="shared" si="93"/>
        <v>58</v>
      </c>
    </row>
    <row r="313" spans="1:23" ht="15" customHeight="1">
      <c r="A313" s="179">
        <v>76</v>
      </c>
      <c r="B313" s="179">
        <v>3</v>
      </c>
      <c r="C313" s="211" t="s">
        <v>299</v>
      </c>
      <c r="D313" s="190">
        <v>2016</v>
      </c>
      <c r="E313" s="173">
        <f>E312*1.1</f>
        <v>1.1000000000000001</v>
      </c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>
        <f t="shared" si="111"/>
        <v>0</v>
      </c>
      <c r="R313" s="181"/>
      <c r="S313" s="181">
        <f t="shared" si="96"/>
        <v>0</v>
      </c>
      <c r="T313" s="181">
        <f t="shared" si="97"/>
        <v>0</v>
      </c>
      <c r="U313" s="183" t="e">
        <f t="shared" si="98"/>
        <v>#DIV/0!</v>
      </c>
      <c r="V313" s="183" t="e">
        <f t="shared" si="99"/>
        <v>#DIV/0!</v>
      </c>
      <c r="W313" s="184">
        <f t="shared" si="93"/>
        <v>0</v>
      </c>
    </row>
    <row r="314" spans="1:23" ht="15" customHeight="1">
      <c r="A314" s="179">
        <v>77</v>
      </c>
      <c r="B314" s="179">
        <v>3</v>
      </c>
      <c r="C314" s="162" t="s">
        <v>300</v>
      </c>
      <c r="D314" s="180">
        <v>1998</v>
      </c>
      <c r="E314" s="180">
        <v>3</v>
      </c>
      <c r="F314" s="181">
        <v>1358</v>
      </c>
      <c r="G314" s="181">
        <v>8</v>
      </c>
      <c r="H314" s="181">
        <v>419</v>
      </c>
      <c r="I314" s="181">
        <v>1</v>
      </c>
      <c r="J314" s="181">
        <v>13</v>
      </c>
      <c r="K314" s="181">
        <v>197</v>
      </c>
      <c r="L314" s="181">
        <v>4</v>
      </c>
      <c r="M314" s="181">
        <v>1</v>
      </c>
      <c r="N314" s="181">
        <v>0</v>
      </c>
      <c r="O314" s="181">
        <v>0</v>
      </c>
      <c r="P314" s="181">
        <v>1</v>
      </c>
      <c r="Q314" s="181">
        <f t="shared" si="111"/>
        <v>644</v>
      </c>
      <c r="R314" s="181">
        <v>44</v>
      </c>
      <c r="S314" s="181">
        <f t="shared" si="96"/>
        <v>688</v>
      </c>
      <c r="T314" s="181">
        <f t="shared" si="97"/>
        <v>670</v>
      </c>
      <c r="U314" s="183">
        <f t="shared" si="98"/>
        <v>50.662739322533135</v>
      </c>
      <c r="V314" s="183">
        <f t="shared" si="99"/>
        <v>49.337260677466865</v>
      </c>
      <c r="W314" s="184">
        <f t="shared" si="93"/>
        <v>419</v>
      </c>
    </row>
    <row r="315" spans="1:23" ht="15" customHeight="1">
      <c r="A315" s="179">
        <v>77</v>
      </c>
      <c r="B315" s="179">
        <v>3</v>
      </c>
      <c r="C315" s="162" t="s">
        <v>300</v>
      </c>
      <c r="D315" s="180">
        <v>2004</v>
      </c>
      <c r="E315" s="180"/>
      <c r="F315" s="181"/>
      <c r="G315" s="188"/>
      <c r="H315" s="188"/>
      <c r="I315" s="188"/>
      <c r="J315" s="188"/>
      <c r="K315" s="188"/>
      <c r="L315" s="188"/>
      <c r="M315" s="181"/>
      <c r="N315" s="181"/>
      <c r="O315" s="181"/>
      <c r="P315" s="181"/>
      <c r="Q315" s="181">
        <f>SUM(G315+J315+M315+N315+O315+P315)</f>
        <v>0</v>
      </c>
      <c r="R315" s="181"/>
      <c r="S315" s="181">
        <f t="shared" si="96"/>
        <v>0</v>
      </c>
      <c r="T315" s="181">
        <f t="shared" si="97"/>
        <v>0</v>
      </c>
      <c r="U315" s="183" t="e">
        <f t="shared" si="98"/>
        <v>#DIV/0!</v>
      </c>
      <c r="V315" s="183" t="e">
        <f t="shared" si="99"/>
        <v>#DIV/0!</v>
      </c>
      <c r="W315" s="184">
        <f t="shared" si="93"/>
        <v>0</v>
      </c>
    </row>
    <row r="316" spans="1:23" ht="15" customHeight="1">
      <c r="A316" s="179">
        <v>77</v>
      </c>
      <c r="B316" s="179">
        <v>3</v>
      </c>
      <c r="C316" s="162" t="s">
        <v>300</v>
      </c>
      <c r="D316" s="180">
        <v>2010</v>
      </c>
      <c r="E316" s="180">
        <v>5</v>
      </c>
      <c r="F316" s="181">
        <v>1942</v>
      </c>
      <c r="G316" s="181">
        <v>109</v>
      </c>
      <c r="H316" s="181">
        <v>435</v>
      </c>
      <c r="I316" s="181">
        <v>30</v>
      </c>
      <c r="J316" s="181">
        <v>50</v>
      </c>
      <c r="K316" s="181">
        <v>287</v>
      </c>
      <c r="L316" s="181">
        <v>17</v>
      </c>
      <c r="M316" s="181">
        <v>0</v>
      </c>
      <c r="N316" s="181">
        <v>3</v>
      </c>
      <c r="O316" s="181">
        <v>2</v>
      </c>
      <c r="P316" s="181">
        <v>1</v>
      </c>
      <c r="Q316" s="181">
        <f t="shared" ref="Q316:Q318" si="112">SUM(P316+O316+N316+M316+L316+K316+J316+I316+H316+G316)</f>
        <v>934</v>
      </c>
      <c r="R316" s="181">
        <v>31</v>
      </c>
      <c r="S316" s="181">
        <f t="shared" si="96"/>
        <v>965</v>
      </c>
      <c r="T316" s="181">
        <f t="shared" si="97"/>
        <v>977</v>
      </c>
      <c r="U316" s="183">
        <f t="shared" si="98"/>
        <v>49.691040164778578</v>
      </c>
      <c r="V316" s="183">
        <f t="shared" si="99"/>
        <v>50.308959835221422</v>
      </c>
      <c r="W316" s="184">
        <f t="shared" si="93"/>
        <v>435</v>
      </c>
    </row>
    <row r="317" spans="1:23" ht="15" customHeight="1">
      <c r="A317" s="179">
        <v>77</v>
      </c>
      <c r="B317" s="179">
        <v>3</v>
      </c>
      <c r="C317" s="211" t="s">
        <v>300</v>
      </c>
      <c r="D317" s="190">
        <v>2016</v>
      </c>
      <c r="E317" s="173">
        <f>E316*1.1</f>
        <v>5.5</v>
      </c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>
        <f t="shared" si="112"/>
        <v>0</v>
      </c>
      <c r="R317" s="181"/>
      <c r="S317" s="181">
        <f t="shared" si="96"/>
        <v>0</v>
      </c>
      <c r="T317" s="181">
        <f t="shared" si="97"/>
        <v>0</v>
      </c>
      <c r="U317" s="183" t="e">
        <f t="shared" si="98"/>
        <v>#DIV/0!</v>
      </c>
      <c r="V317" s="183" t="e">
        <f t="shared" si="99"/>
        <v>#DIV/0!</v>
      </c>
      <c r="W317" s="184">
        <f t="shared" si="93"/>
        <v>0</v>
      </c>
    </row>
    <row r="318" spans="1:23" ht="15" customHeight="1">
      <c r="A318" s="179">
        <v>78</v>
      </c>
      <c r="B318" s="179">
        <v>3</v>
      </c>
      <c r="C318" s="162" t="s">
        <v>301</v>
      </c>
      <c r="D318" s="180">
        <v>1998</v>
      </c>
      <c r="E318" s="180">
        <v>2</v>
      </c>
      <c r="F318" s="181">
        <v>888</v>
      </c>
      <c r="G318" s="181">
        <v>28</v>
      </c>
      <c r="H318" s="181">
        <v>189</v>
      </c>
      <c r="I318" s="181">
        <v>1</v>
      </c>
      <c r="J318" s="181">
        <v>12</v>
      </c>
      <c r="K318" s="181">
        <v>223</v>
      </c>
      <c r="L318" s="181">
        <v>4</v>
      </c>
      <c r="M318" s="181">
        <v>0</v>
      </c>
      <c r="N318" s="181">
        <v>0</v>
      </c>
      <c r="O318" s="181">
        <v>0</v>
      </c>
      <c r="P318" s="181">
        <v>1</v>
      </c>
      <c r="Q318" s="181">
        <f t="shared" si="112"/>
        <v>458</v>
      </c>
      <c r="R318" s="181">
        <v>24</v>
      </c>
      <c r="S318" s="181">
        <f t="shared" si="96"/>
        <v>482</v>
      </c>
      <c r="T318" s="181">
        <f t="shared" si="97"/>
        <v>406</v>
      </c>
      <c r="U318" s="183">
        <f t="shared" si="98"/>
        <v>54.27927927927928</v>
      </c>
      <c r="V318" s="183">
        <f t="shared" si="99"/>
        <v>45.72072072072072</v>
      </c>
      <c r="W318" s="184">
        <f t="shared" si="93"/>
        <v>223</v>
      </c>
    </row>
    <row r="319" spans="1:23" ht="15" customHeight="1">
      <c r="A319" s="179">
        <v>78</v>
      </c>
      <c r="B319" s="179">
        <v>3</v>
      </c>
      <c r="C319" s="162" t="s">
        <v>301</v>
      </c>
      <c r="D319" s="180">
        <v>2004</v>
      </c>
      <c r="E319" s="180"/>
      <c r="F319" s="181"/>
      <c r="G319" s="188"/>
      <c r="H319" s="188"/>
      <c r="I319" s="188"/>
      <c r="J319" s="188"/>
      <c r="K319" s="188"/>
      <c r="L319" s="188"/>
      <c r="M319" s="181"/>
      <c r="N319" s="181"/>
      <c r="O319" s="181"/>
      <c r="P319" s="181"/>
      <c r="Q319" s="181">
        <f>SUM(G319+J319+M319+N319+O319+P319)</f>
        <v>0</v>
      </c>
      <c r="R319" s="181"/>
      <c r="S319" s="181">
        <f t="shared" si="96"/>
        <v>0</v>
      </c>
      <c r="T319" s="181">
        <f t="shared" si="97"/>
        <v>0</v>
      </c>
      <c r="U319" s="183" t="e">
        <f t="shared" si="98"/>
        <v>#DIV/0!</v>
      </c>
      <c r="V319" s="183" t="e">
        <f t="shared" si="99"/>
        <v>#DIV/0!</v>
      </c>
      <c r="W319" s="184">
        <f t="shared" si="93"/>
        <v>0</v>
      </c>
    </row>
    <row r="320" spans="1:23" ht="15" customHeight="1">
      <c r="A320" s="179">
        <v>78</v>
      </c>
      <c r="B320" s="179">
        <v>3</v>
      </c>
      <c r="C320" s="162" t="s">
        <v>301</v>
      </c>
      <c r="D320" s="180">
        <v>2010</v>
      </c>
      <c r="E320" s="180">
        <v>3</v>
      </c>
      <c r="F320" s="181">
        <v>1257</v>
      </c>
      <c r="G320" s="181">
        <v>133</v>
      </c>
      <c r="H320" s="181">
        <v>114</v>
      </c>
      <c r="I320" s="181">
        <v>20</v>
      </c>
      <c r="J320" s="181">
        <v>36</v>
      </c>
      <c r="K320" s="181">
        <v>190</v>
      </c>
      <c r="L320" s="181">
        <v>17</v>
      </c>
      <c r="M320" s="181">
        <v>0</v>
      </c>
      <c r="N320" s="181">
        <v>4</v>
      </c>
      <c r="O320" s="181">
        <v>2</v>
      </c>
      <c r="P320" s="181">
        <v>0</v>
      </c>
      <c r="Q320" s="181">
        <f t="shared" ref="Q320:Q322" si="113">SUM(P320+O320+N320+M320+L320+K320+J320+I320+H320+G320)</f>
        <v>516</v>
      </c>
      <c r="R320" s="181">
        <v>19</v>
      </c>
      <c r="S320" s="181">
        <f t="shared" si="96"/>
        <v>535</v>
      </c>
      <c r="T320" s="181">
        <f t="shared" si="97"/>
        <v>722</v>
      </c>
      <c r="U320" s="183">
        <f t="shared" si="98"/>
        <v>42.561654733492439</v>
      </c>
      <c r="V320" s="183">
        <f t="shared" si="99"/>
        <v>57.438345266507561</v>
      </c>
      <c r="W320" s="184">
        <f t="shared" si="93"/>
        <v>190</v>
      </c>
    </row>
    <row r="321" spans="1:23" ht="15" customHeight="1">
      <c r="A321" s="179">
        <v>78</v>
      </c>
      <c r="B321" s="179">
        <v>3</v>
      </c>
      <c r="C321" s="211" t="s">
        <v>301</v>
      </c>
      <c r="D321" s="190">
        <v>2016</v>
      </c>
      <c r="E321" s="173">
        <f>E320*1.1</f>
        <v>3.3000000000000003</v>
      </c>
      <c r="F321" s="181"/>
      <c r="G321" s="181"/>
      <c r="H321" s="181"/>
      <c r="I321" s="181"/>
      <c r="J321" s="181"/>
      <c r="K321" s="181"/>
      <c r="L321" s="181"/>
      <c r="M321" s="181"/>
      <c r="N321" s="181"/>
      <c r="O321" s="181"/>
      <c r="P321" s="181"/>
      <c r="Q321" s="181">
        <f t="shared" si="113"/>
        <v>0</v>
      </c>
      <c r="R321" s="181"/>
      <c r="S321" s="181">
        <f t="shared" si="96"/>
        <v>0</v>
      </c>
      <c r="T321" s="181">
        <f t="shared" si="97"/>
        <v>0</v>
      </c>
      <c r="U321" s="183" t="e">
        <f t="shared" si="98"/>
        <v>#DIV/0!</v>
      </c>
      <c r="V321" s="183" t="e">
        <f t="shared" si="99"/>
        <v>#DIV/0!</v>
      </c>
      <c r="W321" s="184">
        <f t="shared" si="93"/>
        <v>0</v>
      </c>
    </row>
    <row r="322" spans="1:23" ht="15" customHeight="1">
      <c r="A322" s="179">
        <v>79</v>
      </c>
      <c r="B322" s="179">
        <v>3</v>
      </c>
      <c r="C322" s="162" t="s">
        <v>302</v>
      </c>
      <c r="D322" s="180">
        <v>1998</v>
      </c>
      <c r="E322" s="180">
        <v>1</v>
      </c>
      <c r="F322" s="181">
        <v>300</v>
      </c>
      <c r="G322" s="181">
        <v>3</v>
      </c>
      <c r="H322" s="181">
        <v>56</v>
      </c>
      <c r="I322" s="181">
        <v>1</v>
      </c>
      <c r="J322" s="181">
        <v>8</v>
      </c>
      <c r="K322" s="181">
        <v>129</v>
      </c>
      <c r="L322" s="181">
        <v>2</v>
      </c>
      <c r="M322" s="181">
        <v>1</v>
      </c>
      <c r="N322" s="181">
        <v>0</v>
      </c>
      <c r="O322" s="181">
        <v>0</v>
      </c>
      <c r="P322" s="181">
        <v>0</v>
      </c>
      <c r="Q322" s="181">
        <f t="shared" si="113"/>
        <v>200</v>
      </c>
      <c r="R322" s="181">
        <v>4</v>
      </c>
      <c r="S322" s="181">
        <f t="shared" si="96"/>
        <v>204</v>
      </c>
      <c r="T322" s="181">
        <f t="shared" si="97"/>
        <v>96</v>
      </c>
      <c r="U322" s="183">
        <f t="shared" si="98"/>
        <v>68</v>
      </c>
      <c r="V322" s="183">
        <f t="shared" si="99"/>
        <v>32</v>
      </c>
      <c r="W322" s="184">
        <f t="shared" si="93"/>
        <v>129</v>
      </c>
    </row>
    <row r="323" spans="1:23" ht="15" customHeight="1">
      <c r="A323" s="179">
        <v>79</v>
      </c>
      <c r="B323" s="179">
        <v>3</v>
      </c>
      <c r="C323" s="162" t="s">
        <v>302</v>
      </c>
      <c r="D323" s="180">
        <v>2004</v>
      </c>
      <c r="E323" s="180"/>
      <c r="F323" s="181"/>
      <c r="G323" s="188"/>
      <c r="H323" s="188"/>
      <c r="I323" s="188"/>
      <c r="J323" s="188"/>
      <c r="K323" s="188"/>
      <c r="L323" s="188"/>
      <c r="M323" s="181"/>
      <c r="N323" s="181"/>
      <c r="O323" s="181"/>
      <c r="P323" s="181"/>
      <c r="Q323" s="181">
        <f>SUM(G323+J323+M323+N323+O323+P323)</f>
        <v>0</v>
      </c>
      <c r="R323" s="181"/>
      <c r="S323" s="181">
        <f t="shared" si="96"/>
        <v>0</v>
      </c>
      <c r="T323" s="181">
        <f t="shared" si="97"/>
        <v>0</v>
      </c>
      <c r="U323" s="183" t="e">
        <f t="shared" si="98"/>
        <v>#DIV/0!</v>
      </c>
      <c r="V323" s="183" t="e">
        <f t="shared" si="99"/>
        <v>#DIV/0!</v>
      </c>
      <c r="W323" s="184">
        <f t="shared" ref="W323:W386" si="114">MAX(G323,H323,I323,J323,K323,L323,M323,N323,O323,P323)</f>
        <v>0</v>
      </c>
    </row>
    <row r="324" spans="1:23" ht="15" customHeight="1">
      <c r="A324" s="179">
        <v>79</v>
      </c>
      <c r="B324" s="179">
        <v>3</v>
      </c>
      <c r="C324" s="162" t="s">
        <v>302</v>
      </c>
      <c r="D324" s="180">
        <v>2010</v>
      </c>
      <c r="E324" s="180">
        <v>1</v>
      </c>
      <c r="F324" s="181">
        <v>372</v>
      </c>
      <c r="G324" s="181">
        <v>21</v>
      </c>
      <c r="H324" s="181">
        <v>119</v>
      </c>
      <c r="I324" s="181">
        <v>15</v>
      </c>
      <c r="J324" s="181">
        <v>20</v>
      </c>
      <c r="K324" s="181">
        <v>32</v>
      </c>
      <c r="L324" s="181">
        <v>8</v>
      </c>
      <c r="M324" s="181">
        <v>0</v>
      </c>
      <c r="N324" s="181">
        <v>0</v>
      </c>
      <c r="O324" s="181">
        <v>2</v>
      </c>
      <c r="P324" s="181">
        <v>0</v>
      </c>
      <c r="Q324" s="181">
        <f t="shared" ref="Q324:Q326" si="115">SUM(P324+O324+N324+M324+L324+K324+J324+I324+H324+G324)</f>
        <v>217</v>
      </c>
      <c r="R324" s="181">
        <v>9</v>
      </c>
      <c r="S324" s="181">
        <f t="shared" si="96"/>
        <v>226</v>
      </c>
      <c r="T324" s="181">
        <f t="shared" si="97"/>
        <v>146</v>
      </c>
      <c r="U324" s="183">
        <f t="shared" si="98"/>
        <v>60.752688172043008</v>
      </c>
      <c r="V324" s="183">
        <f t="shared" si="99"/>
        <v>39.247311827956992</v>
      </c>
      <c r="W324" s="184">
        <f t="shared" si="114"/>
        <v>119</v>
      </c>
    </row>
    <row r="325" spans="1:23" ht="15" customHeight="1">
      <c r="A325" s="179">
        <v>79</v>
      </c>
      <c r="B325" s="179">
        <v>3</v>
      </c>
      <c r="C325" s="211" t="s">
        <v>302</v>
      </c>
      <c r="D325" s="190">
        <v>2016</v>
      </c>
      <c r="E325" s="173">
        <f>E324*1.1</f>
        <v>1.1000000000000001</v>
      </c>
      <c r="F325" s="181"/>
      <c r="G325" s="181"/>
      <c r="H325" s="181"/>
      <c r="I325" s="181"/>
      <c r="J325" s="181"/>
      <c r="K325" s="181"/>
      <c r="L325" s="181"/>
      <c r="M325" s="181"/>
      <c r="N325" s="181"/>
      <c r="O325" s="181"/>
      <c r="P325" s="181"/>
      <c r="Q325" s="181">
        <f t="shared" si="115"/>
        <v>0</v>
      </c>
      <c r="R325" s="181"/>
      <c r="S325" s="181">
        <f t="shared" si="96"/>
        <v>0</v>
      </c>
      <c r="T325" s="181">
        <f t="shared" si="97"/>
        <v>0</v>
      </c>
      <c r="U325" s="183" t="e">
        <f t="shared" si="98"/>
        <v>#DIV/0!</v>
      </c>
      <c r="V325" s="183" t="e">
        <f t="shared" si="99"/>
        <v>#DIV/0!</v>
      </c>
      <c r="W325" s="184">
        <f t="shared" si="114"/>
        <v>0</v>
      </c>
    </row>
    <row r="326" spans="1:23" ht="15" customHeight="1">
      <c r="A326" s="179">
        <v>80</v>
      </c>
      <c r="B326" s="179">
        <v>3</v>
      </c>
      <c r="C326" s="162" t="s">
        <v>303</v>
      </c>
      <c r="D326" s="180">
        <v>1998</v>
      </c>
      <c r="E326" s="180">
        <v>2</v>
      </c>
      <c r="F326" s="181">
        <v>792</v>
      </c>
      <c r="G326" s="181">
        <v>16</v>
      </c>
      <c r="H326" s="181">
        <v>170</v>
      </c>
      <c r="I326" s="181">
        <v>0</v>
      </c>
      <c r="J326" s="181">
        <v>4</v>
      </c>
      <c r="K326" s="181">
        <v>221</v>
      </c>
      <c r="L326" s="181">
        <v>10</v>
      </c>
      <c r="M326" s="181">
        <v>0</v>
      </c>
      <c r="N326" s="181">
        <v>0</v>
      </c>
      <c r="O326" s="181">
        <v>0</v>
      </c>
      <c r="P326" s="181">
        <v>3</v>
      </c>
      <c r="Q326" s="181">
        <f t="shared" si="115"/>
        <v>424</v>
      </c>
      <c r="R326" s="181">
        <v>12</v>
      </c>
      <c r="S326" s="181">
        <f t="shared" si="96"/>
        <v>436</v>
      </c>
      <c r="T326" s="181">
        <f t="shared" si="97"/>
        <v>356</v>
      </c>
      <c r="U326" s="183">
        <f t="shared" si="98"/>
        <v>55.050505050505052</v>
      </c>
      <c r="V326" s="183">
        <f t="shared" si="99"/>
        <v>44.949494949494948</v>
      </c>
      <c r="W326" s="184">
        <f t="shared" si="114"/>
        <v>221</v>
      </c>
    </row>
    <row r="327" spans="1:23" ht="15" customHeight="1">
      <c r="A327" s="179">
        <v>80</v>
      </c>
      <c r="B327" s="179">
        <v>3</v>
      </c>
      <c r="C327" s="162" t="s">
        <v>303</v>
      </c>
      <c r="D327" s="180">
        <v>2004</v>
      </c>
      <c r="E327" s="180"/>
      <c r="F327" s="181"/>
      <c r="G327" s="188"/>
      <c r="H327" s="188"/>
      <c r="I327" s="188"/>
      <c r="J327" s="188"/>
      <c r="K327" s="188"/>
      <c r="L327" s="188"/>
      <c r="M327" s="181"/>
      <c r="N327" s="181"/>
      <c r="O327" s="181"/>
      <c r="P327" s="181"/>
      <c r="Q327" s="181">
        <f>SUM(G327+J327+M327+N327+O327+P327)</f>
        <v>0</v>
      </c>
      <c r="R327" s="181"/>
      <c r="S327" s="181">
        <f t="shared" si="96"/>
        <v>0</v>
      </c>
      <c r="T327" s="181">
        <f t="shared" si="97"/>
        <v>0</v>
      </c>
      <c r="U327" s="183" t="e">
        <f t="shared" si="98"/>
        <v>#DIV/0!</v>
      </c>
      <c r="V327" s="183" t="e">
        <f t="shared" si="99"/>
        <v>#DIV/0!</v>
      </c>
      <c r="W327" s="184">
        <f t="shared" si="114"/>
        <v>0</v>
      </c>
    </row>
    <row r="328" spans="1:23" ht="15" customHeight="1">
      <c r="A328" s="179">
        <v>80</v>
      </c>
      <c r="B328" s="179">
        <v>3</v>
      </c>
      <c r="C328" s="162" t="s">
        <v>303</v>
      </c>
      <c r="D328" s="180">
        <v>2010</v>
      </c>
      <c r="E328" s="180">
        <v>2</v>
      </c>
      <c r="F328" s="181">
        <v>932</v>
      </c>
      <c r="G328" s="181">
        <v>47</v>
      </c>
      <c r="H328" s="181">
        <v>75</v>
      </c>
      <c r="I328" s="181">
        <v>14</v>
      </c>
      <c r="J328" s="181">
        <v>9</v>
      </c>
      <c r="K328" s="181">
        <v>83</v>
      </c>
      <c r="L328" s="181">
        <v>1</v>
      </c>
      <c r="M328" s="181">
        <v>0</v>
      </c>
      <c r="N328" s="181">
        <v>0</v>
      </c>
      <c r="O328" s="181">
        <v>1</v>
      </c>
      <c r="P328" s="181">
        <v>0</v>
      </c>
      <c r="Q328" s="181">
        <f t="shared" ref="Q328:Q330" si="116">SUM(P328+O328+N328+M328+L328+K328+J328+I328+H328+G328)</f>
        <v>230</v>
      </c>
      <c r="R328" s="181">
        <v>10</v>
      </c>
      <c r="S328" s="181">
        <f t="shared" si="96"/>
        <v>240</v>
      </c>
      <c r="T328" s="181">
        <f t="shared" si="97"/>
        <v>692</v>
      </c>
      <c r="U328" s="183">
        <f t="shared" si="98"/>
        <v>25.751072961373392</v>
      </c>
      <c r="V328" s="183">
        <f t="shared" si="99"/>
        <v>74.248927038626604</v>
      </c>
      <c r="W328" s="184">
        <f t="shared" si="114"/>
        <v>83</v>
      </c>
    </row>
    <row r="329" spans="1:23" ht="15" customHeight="1">
      <c r="A329" s="179">
        <v>80</v>
      </c>
      <c r="B329" s="179">
        <v>3</v>
      </c>
      <c r="C329" s="211" t="s">
        <v>303</v>
      </c>
      <c r="D329" s="190">
        <v>2016</v>
      </c>
      <c r="E329" s="173">
        <f>E328*1.1</f>
        <v>2.2000000000000002</v>
      </c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>
        <f t="shared" si="116"/>
        <v>0</v>
      </c>
      <c r="R329" s="181"/>
      <c r="S329" s="181">
        <f t="shared" si="96"/>
        <v>0</v>
      </c>
      <c r="T329" s="181">
        <f t="shared" si="97"/>
        <v>0</v>
      </c>
      <c r="U329" s="183" t="e">
        <f t="shared" si="98"/>
        <v>#DIV/0!</v>
      </c>
      <c r="V329" s="183" t="e">
        <f t="shared" si="99"/>
        <v>#DIV/0!</v>
      </c>
      <c r="W329" s="184">
        <f t="shared" si="114"/>
        <v>0</v>
      </c>
    </row>
    <row r="330" spans="1:23" ht="15" customHeight="1">
      <c r="A330" s="179">
        <v>81</v>
      </c>
      <c r="B330" s="179">
        <v>3</v>
      </c>
      <c r="C330" s="162" t="s">
        <v>304</v>
      </c>
      <c r="D330" s="180">
        <v>1998</v>
      </c>
      <c r="E330" s="180">
        <v>4</v>
      </c>
      <c r="F330" s="181">
        <v>1183</v>
      </c>
      <c r="G330" s="181">
        <v>23</v>
      </c>
      <c r="H330" s="181">
        <v>233</v>
      </c>
      <c r="I330" s="181">
        <v>1</v>
      </c>
      <c r="J330" s="181">
        <v>22</v>
      </c>
      <c r="K330" s="181">
        <v>323</v>
      </c>
      <c r="L330" s="181">
        <v>3</v>
      </c>
      <c r="M330" s="181">
        <v>0</v>
      </c>
      <c r="N330" s="181">
        <v>0</v>
      </c>
      <c r="O330" s="181">
        <v>0</v>
      </c>
      <c r="P330" s="181">
        <v>0</v>
      </c>
      <c r="Q330" s="181">
        <f t="shared" si="116"/>
        <v>605</v>
      </c>
      <c r="R330" s="181">
        <v>18</v>
      </c>
      <c r="S330" s="181">
        <f t="shared" ref="S330:S393" si="117">Q330+R330</f>
        <v>623</v>
      </c>
      <c r="T330" s="181">
        <f t="shared" ref="T330:T393" si="118">F330-S330</f>
        <v>560</v>
      </c>
      <c r="U330" s="183">
        <f t="shared" ref="U330:U393" si="119">(S330*100)/F330</f>
        <v>52.662721893491124</v>
      </c>
      <c r="V330" s="183">
        <f t="shared" ref="V330:V393" si="120">(T330*100)/F330</f>
        <v>47.337278106508876</v>
      </c>
      <c r="W330" s="184">
        <f t="shared" si="114"/>
        <v>323</v>
      </c>
    </row>
    <row r="331" spans="1:23" ht="15" customHeight="1">
      <c r="A331" s="179">
        <v>81</v>
      </c>
      <c r="B331" s="179">
        <v>3</v>
      </c>
      <c r="C331" s="162" t="s">
        <v>304</v>
      </c>
      <c r="D331" s="180">
        <v>2004</v>
      </c>
      <c r="E331" s="180"/>
      <c r="F331" s="181"/>
      <c r="G331" s="188"/>
      <c r="H331" s="188"/>
      <c r="I331" s="188"/>
      <c r="J331" s="188"/>
      <c r="K331" s="188"/>
      <c r="L331" s="188"/>
      <c r="M331" s="181"/>
      <c r="N331" s="181"/>
      <c r="O331" s="181"/>
      <c r="P331" s="181"/>
      <c r="Q331" s="181">
        <f>SUM(G331+J331+M331+N331+O331+P331)</f>
        <v>0</v>
      </c>
      <c r="R331" s="181"/>
      <c r="S331" s="181">
        <f t="shared" si="117"/>
        <v>0</v>
      </c>
      <c r="T331" s="181">
        <f t="shared" si="118"/>
        <v>0</v>
      </c>
      <c r="U331" s="183" t="e">
        <f t="shared" si="119"/>
        <v>#DIV/0!</v>
      </c>
      <c r="V331" s="183" t="e">
        <f t="shared" si="120"/>
        <v>#DIV/0!</v>
      </c>
      <c r="W331" s="184">
        <f t="shared" si="114"/>
        <v>0</v>
      </c>
    </row>
    <row r="332" spans="1:23" ht="15" customHeight="1">
      <c r="A332" s="179">
        <v>81</v>
      </c>
      <c r="B332" s="179">
        <v>3</v>
      </c>
      <c r="C332" s="162" t="s">
        <v>304</v>
      </c>
      <c r="D332" s="180">
        <v>2010</v>
      </c>
      <c r="E332" s="180">
        <v>4</v>
      </c>
      <c r="F332" s="181">
        <v>1374</v>
      </c>
      <c r="G332" s="181">
        <v>103</v>
      </c>
      <c r="H332" s="181">
        <v>93</v>
      </c>
      <c r="I332" s="181">
        <v>20</v>
      </c>
      <c r="J332" s="181">
        <v>12</v>
      </c>
      <c r="K332" s="181">
        <v>530</v>
      </c>
      <c r="L332" s="181">
        <v>12</v>
      </c>
      <c r="M332" s="181">
        <v>0</v>
      </c>
      <c r="N332" s="181">
        <v>5</v>
      </c>
      <c r="O332" s="181">
        <v>2</v>
      </c>
      <c r="P332" s="181">
        <v>0</v>
      </c>
      <c r="Q332" s="181">
        <f t="shared" ref="Q332:Q334" si="121">SUM(P332+O332+N332+M332+L332+K332+J332+I332+H332+G332)</f>
        <v>777</v>
      </c>
      <c r="R332" s="181">
        <v>23</v>
      </c>
      <c r="S332" s="181">
        <f t="shared" si="117"/>
        <v>800</v>
      </c>
      <c r="T332" s="181">
        <f t="shared" si="118"/>
        <v>574</v>
      </c>
      <c r="U332" s="183">
        <f t="shared" si="119"/>
        <v>58.224163027656481</v>
      </c>
      <c r="V332" s="183">
        <f t="shared" si="120"/>
        <v>41.775836972343519</v>
      </c>
      <c r="W332" s="184">
        <f t="shared" si="114"/>
        <v>530</v>
      </c>
    </row>
    <row r="333" spans="1:23" ht="15" customHeight="1">
      <c r="A333" s="179">
        <v>81</v>
      </c>
      <c r="B333" s="179">
        <v>3</v>
      </c>
      <c r="C333" s="211" t="s">
        <v>304</v>
      </c>
      <c r="D333" s="190">
        <v>2016</v>
      </c>
      <c r="E333" s="173">
        <f>E332*1.1</f>
        <v>4.4000000000000004</v>
      </c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>
        <f t="shared" si="121"/>
        <v>0</v>
      </c>
      <c r="R333" s="181"/>
      <c r="S333" s="181">
        <f t="shared" si="117"/>
        <v>0</v>
      </c>
      <c r="T333" s="181">
        <f t="shared" si="118"/>
        <v>0</v>
      </c>
      <c r="U333" s="183" t="e">
        <f t="shared" si="119"/>
        <v>#DIV/0!</v>
      </c>
      <c r="V333" s="183" t="e">
        <f t="shared" si="120"/>
        <v>#DIV/0!</v>
      </c>
      <c r="W333" s="184">
        <f t="shared" si="114"/>
        <v>0</v>
      </c>
    </row>
    <row r="334" spans="1:23" ht="15" customHeight="1">
      <c r="A334" s="179">
        <v>82</v>
      </c>
      <c r="B334" s="179">
        <v>3</v>
      </c>
      <c r="C334" s="162" t="s">
        <v>305</v>
      </c>
      <c r="D334" s="180">
        <v>1998</v>
      </c>
      <c r="E334" s="180">
        <v>1</v>
      </c>
      <c r="F334" s="181">
        <v>273</v>
      </c>
      <c r="G334" s="181">
        <v>81</v>
      </c>
      <c r="H334" s="181">
        <v>59</v>
      </c>
      <c r="I334" s="181">
        <v>2</v>
      </c>
      <c r="J334" s="181">
        <v>0</v>
      </c>
      <c r="K334" s="181">
        <v>22</v>
      </c>
      <c r="L334" s="181">
        <v>0</v>
      </c>
      <c r="M334" s="181">
        <v>0</v>
      </c>
      <c r="N334" s="181">
        <v>0</v>
      </c>
      <c r="O334" s="181">
        <v>0</v>
      </c>
      <c r="P334" s="181">
        <v>0</v>
      </c>
      <c r="Q334" s="181">
        <f t="shared" si="121"/>
        <v>164</v>
      </c>
      <c r="R334" s="181">
        <v>7</v>
      </c>
      <c r="S334" s="181">
        <f t="shared" si="117"/>
        <v>171</v>
      </c>
      <c r="T334" s="181">
        <f t="shared" si="118"/>
        <v>102</v>
      </c>
      <c r="U334" s="183">
        <f t="shared" si="119"/>
        <v>62.637362637362635</v>
      </c>
      <c r="V334" s="183">
        <f t="shared" si="120"/>
        <v>37.362637362637365</v>
      </c>
      <c r="W334" s="184">
        <f t="shared" si="114"/>
        <v>81</v>
      </c>
    </row>
    <row r="335" spans="1:23" ht="15" customHeight="1">
      <c r="A335" s="179">
        <v>82</v>
      </c>
      <c r="B335" s="179">
        <v>3</v>
      </c>
      <c r="C335" s="162" t="s">
        <v>305</v>
      </c>
      <c r="D335" s="180">
        <v>2004</v>
      </c>
      <c r="E335" s="180"/>
      <c r="F335" s="181"/>
      <c r="G335" s="188"/>
      <c r="H335" s="188"/>
      <c r="I335" s="188"/>
      <c r="J335" s="188"/>
      <c r="K335" s="188"/>
      <c r="L335" s="188"/>
      <c r="M335" s="181"/>
      <c r="N335" s="181"/>
      <c r="O335" s="181"/>
      <c r="P335" s="181"/>
      <c r="Q335" s="181">
        <f>SUM(G335+J335+M335+N335+O335+P335)</f>
        <v>0</v>
      </c>
      <c r="R335" s="181"/>
      <c r="S335" s="181">
        <f t="shared" si="117"/>
        <v>0</v>
      </c>
      <c r="T335" s="181">
        <f t="shared" si="118"/>
        <v>0</v>
      </c>
      <c r="U335" s="183" t="e">
        <f t="shared" si="119"/>
        <v>#DIV/0!</v>
      </c>
      <c r="V335" s="183" t="e">
        <f t="shared" si="120"/>
        <v>#DIV/0!</v>
      </c>
      <c r="W335" s="184">
        <f t="shared" si="114"/>
        <v>0</v>
      </c>
    </row>
    <row r="336" spans="1:23" ht="15" customHeight="1">
      <c r="A336" s="179">
        <v>82</v>
      </c>
      <c r="B336" s="179">
        <v>3</v>
      </c>
      <c r="C336" s="162" t="s">
        <v>305</v>
      </c>
      <c r="D336" s="180">
        <v>2010</v>
      </c>
      <c r="E336" s="180">
        <v>1</v>
      </c>
      <c r="F336" s="181">
        <v>348</v>
      </c>
      <c r="G336" s="181">
        <v>38</v>
      </c>
      <c r="H336" s="181">
        <v>50</v>
      </c>
      <c r="I336" s="181">
        <v>6</v>
      </c>
      <c r="J336" s="181">
        <v>10</v>
      </c>
      <c r="K336" s="181">
        <v>71</v>
      </c>
      <c r="L336" s="181">
        <v>6</v>
      </c>
      <c r="M336" s="181">
        <v>0</v>
      </c>
      <c r="N336" s="181">
        <v>1</v>
      </c>
      <c r="O336" s="181">
        <v>0</v>
      </c>
      <c r="P336" s="181">
        <v>0</v>
      </c>
      <c r="Q336" s="181">
        <f t="shared" ref="Q336:Q338" si="122">SUM(P336+O336+N336+M336+L336+K336+J336+I336+H336+G336)</f>
        <v>182</v>
      </c>
      <c r="R336" s="181">
        <v>4</v>
      </c>
      <c r="S336" s="181">
        <f t="shared" si="117"/>
        <v>186</v>
      </c>
      <c r="T336" s="181">
        <f t="shared" si="118"/>
        <v>162</v>
      </c>
      <c r="U336" s="183">
        <f t="shared" si="119"/>
        <v>53.448275862068968</v>
      </c>
      <c r="V336" s="183">
        <f t="shared" si="120"/>
        <v>46.551724137931032</v>
      </c>
      <c r="W336" s="184">
        <f t="shared" si="114"/>
        <v>71</v>
      </c>
    </row>
    <row r="337" spans="1:23" ht="15" customHeight="1">
      <c r="A337" s="179">
        <v>82</v>
      </c>
      <c r="B337" s="179">
        <v>3</v>
      </c>
      <c r="C337" s="211" t="s">
        <v>305</v>
      </c>
      <c r="D337" s="190">
        <v>2016</v>
      </c>
      <c r="E337" s="173">
        <f>E336*1.1</f>
        <v>1.1000000000000001</v>
      </c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>
        <f t="shared" si="122"/>
        <v>0</v>
      </c>
      <c r="R337" s="181"/>
      <c r="S337" s="181">
        <f t="shared" si="117"/>
        <v>0</v>
      </c>
      <c r="T337" s="181">
        <f t="shared" si="118"/>
        <v>0</v>
      </c>
      <c r="U337" s="183" t="e">
        <f t="shared" si="119"/>
        <v>#DIV/0!</v>
      </c>
      <c r="V337" s="183" t="e">
        <f t="shared" si="120"/>
        <v>#DIV/0!</v>
      </c>
      <c r="W337" s="184">
        <f t="shared" si="114"/>
        <v>0</v>
      </c>
    </row>
    <row r="338" spans="1:23" ht="15" customHeight="1">
      <c r="A338" s="179">
        <v>83</v>
      </c>
      <c r="B338" s="179">
        <v>3</v>
      </c>
      <c r="C338" s="162" t="s">
        <v>306</v>
      </c>
      <c r="D338" s="180">
        <v>1998</v>
      </c>
      <c r="E338" s="180">
        <v>1</v>
      </c>
      <c r="F338" s="181">
        <v>453</v>
      </c>
      <c r="G338" s="181">
        <v>4</v>
      </c>
      <c r="H338" s="181">
        <v>20</v>
      </c>
      <c r="I338" s="181">
        <v>1</v>
      </c>
      <c r="J338" s="181">
        <v>6</v>
      </c>
      <c r="K338" s="181">
        <v>85</v>
      </c>
      <c r="L338" s="181">
        <v>3</v>
      </c>
      <c r="M338" s="181">
        <v>4</v>
      </c>
      <c r="N338" s="181">
        <v>0</v>
      </c>
      <c r="O338" s="181">
        <v>0</v>
      </c>
      <c r="P338" s="181">
        <v>0</v>
      </c>
      <c r="Q338" s="181">
        <f t="shared" si="122"/>
        <v>123</v>
      </c>
      <c r="R338" s="181">
        <v>9</v>
      </c>
      <c r="S338" s="181">
        <f t="shared" si="117"/>
        <v>132</v>
      </c>
      <c r="T338" s="181">
        <f t="shared" si="118"/>
        <v>321</v>
      </c>
      <c r="U338" s="183">
        <f t="shared" si="119"/>
        <v>29.139072847682119</v>
      </c>
      <c r="V338" s="183">
        <f t="shared" si="120"/>
        <v>70.860927152317885</v>
      </c>
      <c r="W338" s="184">
        <f t="shared" si="114"/>
        <v>85</v>
      </c>
    </row>
    <row r="339" spans="1:23" ht="15" customHeight="1">
      <c r="A339" s="179">
        <v>83</v>
      </c>
      <c r="B339" s="179">
        <v>3</v>
      </c>
      <c r="C339" s="162" t="s">
        <v>306</v>
      </c>
      <c r="D339" s="180">
        <v>2004</v>
      </c>
      <c r="E339" s="180"/>
      <c r="F339" s="181"/>
      <c r="G339" s="188"/>
      <c r="H339" s="188"/>
      <c r="I339" s="188"/>
      <c r="J339" s="188"/>
      <c r="K339" s="188"/>
      <c r="L339" s="188"/>
      <c r="M339" s="181"/>
      <c r="N339" s="181"/>
      <c r="O339" s="181"/>
      <c r="P339" s="181"/>
      <c r="Q339" s="181">
        <f>SUM(G339+J339+M339+N339+O339+P339)</f>
        <v>0</v>
      </c>
      <c r="R339" s="181"/>
      <c r="S339" s="181">
        <f t="shared" si="117"/>
        <v>0</v>
      </c>
      <c r="T339" s="181">
        <f t="shared" si="118"/>
        <v>0</v>
      </c>
      <c r="U339" s="183" t="e">
        <f t="shared" si="119"/>
        <v>#DIV/0!</v>
      </c>
      <c r="V339" s="183" t="e">
        <f t="shared" si="120"/>
        <v>#DIV/0!</v>
      </c>
      <c r="W339" s="184">
        <f t="shared" si="114"/>
        <v>0</v>
      </c>
    </row>
    <row r="340" spans="1:23" ht="15" customHeight="1">
      <c r="A340" s="179">
        <v>83</v>
      </c>
      <c r="B340" s="179">
        <v>3</v>
      </c>
      <c r="C340" s="162" t="s">
        <v>306</v>
      </c>
      <c r="D340" s="180">
        <v>2010</v>
      </c>
      <c r="E340" s="180">
        <v>1</v>
      </c>
      <c r="F340" s="181">
        <v>563</v>
      </c>
      <c r="G340" s="181">
        <v>14</v>
      </c>
      <c r="H340" s="181">
        <v>14</v>
      </c>
      <c r="I340" s="181">
        <v>19</v>
      </c>
      <c r="J340" s="181">
        <v>5</v>
      </c>
      <c r="K340" s="181">
        <v>274</v>
      </c>
      <c r="L340" s="181">
        <v>8</v>
      </c>
      <c r="M340" s="181">
        <v>0</v>
      </c>
      <c r="N340" s="181">
        <v>1</v>
      </c>
      <c r="O340" s="181">
        <v>0</v>
      </c>
      <c r="P340" s="181">
        <v>0</v>
      </c>
      <c r="Q340" s="181">
        <f t="shared" ref="Q340:Q342" si="123">SUM(P340+O340+N340+M340+L340+K340+J340+I340+H340+G340)</f>
        <v>335</v>
      </c>
      <c r="R340" s="181">
        <v>12</v>
      </c>
      <c r="S340" s="181">
        <f t="shared" si="117"/>
        <v>347</v>
      </c>
      <c r="T340" s="181">
        <f t="shared" si="118"/>
        <v>216</v>
      </c>
      <c r="U340" s="183">
        <f t="shared" si="119"/>
        <v>61.634103019538188</v>
      </c>
      <c r="V340" s="183">
        <f t="shared" si="120"/>
        <v>38.365896980461812</v>
      </c>
      <c r="W340" s="184">
        <f t="shared" si="114"/>
        <v>274</v>
      </c>
    </row>
    <row r="341" spans="1:23" ht="15" customHeight="1">
      <c r="A341" s="179">
        <v>83</v>
      </c>
      <c r="B341" s="179">
        <v>3</v>
      </c>
      <c r="C341" s="211" t="s">
        <v>306</v>
      </c>
      <c r="D341" s="190">
        <v>2016</v>
      </c>
      <c r="E341" s="173">
        <f>E340*1.1</f>
        <v>1.1000000000000001</v>
      </c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>
        <f t="shared" si="123"/>
        <v>0</v>
      </c>
      <c r="R341" s="181"/>
      <c r="S341" s="181">
        <f t="shared" si="117"/>
        <v>0</v>
      </c>
      <c r="T341" s="181">
        <f t="shared" si="118"/>
        <v>0</v>
      </c>
      <c r="U341" s="183" t="e">
        <f t="shared" si="119"/>
        <v>#DIV/0!</v>
      </c>
      <c r="V341" s="183" t="e">
        <f t="shared" si="120"/>
        <v>#DIV/0!</v>
      </c>
      <c r="W341" s="184">
        <f t="shared" si="114"/>
        <v>0</v>
      </c>
    </row>
    <row r="342" spans="1:23" ht="15" customHeight="1">
      <c r="A342" s="179">
        <v>84</v>
      </c>
      <c r="B342" s="179">
        <v>3</v>
      </c>
      <c r="C342" s="162" t="s">
        <v>307</v>
      </c>
      <c r="D342" s="180">
        <v>1998</v>
      </c>
      <c r="E342" s="180">
        <v>1</v>
      </c>
      <c r="F342" s="181">
        <v>545</v>
      </c>
      <c r="G342" s="181">
        <v>3</v>
      </c>
      <c r="H342" s="181">
        <v>28</v>
      </c>
      <c r="I342" s="181">
        <v>2</v>
      </c>
      <c r="J342" s="181">
        <v>5</v>
      </c>
      <c r="K342" s="181">
        <v>86</v>
      </c>
      <c r="L342" s="181">
        <v>3</v>
      </c>
      <c r="M342" s="181">
        <v>3</v>
      </c>
      <c r="N342" s="181">
        <v>0</v>
      </c>
      <c r="O342" s="181">
        <v>0</v>
      </c>
      <c r="P342" s="181">
        <v>0</v>
      </c>
      <c r="Q342" s="181">
        <f t="shared" si="123"/>
        <v>130</v>
      </c>
      <c r="R342" s="181">
        <v>3</v>
      </c>
      <c r="S342" s="181">
        <f t="shared" si="117"/>
        <v>133</v>
      </c>
      <c r="T342" s="181">
        <f t="shared" si="118"/>
        <v>412</v>
      </c>
      <c r="U342" s="183">
        <f t="shared" si="119"/>
        <v>24.403669724770641</v>
      </c>
      <c r="V342" s="183">
        <f t="shared" si="120"/>
        <v>75.596330275229363</v>
      </c>
      <c r="W342" s="184">
        <f t="shared" si="114"/>
        <v>86</v>
      </c>
    </row>
    <row r="343" spans="1:23" ht="15" customHeight="1">
      <c r="A343" s="179">
        <v>84</v>
      </c>
      <c r="B343" s="179">
        <v>3</v>
      </c>
      <c r="C343" s="162" t="s">
        <v>307</v>
      </c>
      <c r="D343" s="180">
        <v>2004</v>
      </c>
      <c r="E343" s="180"/>
      <c r="F343" s="181"/>
      <c r="G343" s="188"/>
      <c r="H343" s="188"/>
      <c r="I343" s="188"/>
      <c r="J343" s="188"/>
      <c r="K343" s="188"/>
      <c r="L343" s="188"/>
      <c r="M343" s="181"/>
      <c r="N343" s="181"/>
      <c r="O343" s="181"/>
      <c r="P343" s="181"/>
      <c r="Q343" s="181">
        <f>SUM(G343+J343+M343+N343+O343+P343)</f>
        <v>0</v>
      </c>
      <c r="R343" s="181"/>
      <c r="S343" s="181">
        <f t="shared" si="117"/>
        <v>0</v>
      </c>
      <c r="T343" s="181">
        <f t="shared" si="118"/>
        <v>0</v>
      </c>
      <c r="U343" s="183" t="e">
        <f t="shared" si="119"/>
        <v>#DIV/0!</v>
      </c>
      <c r="V343" s="183" t="e">
        <f t="shared" si="120"/>
        <v>#DIV/0!</v>
      </c>
      <c r="W343" s="184">
        <f t="shared" si="114"/>
        <v>0</v>
      </c>
    </row>
    <row r="344" spans="1:23" ht="15" customHeight="1">
      <c r="A344" s="179">
        <v>84</v>
      </c>
      <c r="B344" s="179">
        <v>3</v>
      </c>
      <c r="C344" s="162" t="s">
        <v>307</v>
      </c>
      <c r="D344" s="180">
        <v>2010</v>
      </c>
      <c r="E344" s="180">
        <v>1</v>
      </c>
      <c r="F344" s="181">
        <v>704</v>
      </c>
      <c r="G344" s="181">
        <v>33</v>
      </c>
      <c r="H344" s="181">
        <v>68</v>
      </c>
      <c r="I344" s="181">
        <v>22</v>
      </c>
      <c r="J344" s="181">
        <v>8</v>
      </c>
      <c r="K344" s="181">
        <v>133</v>
      </c>
      <c r="L344" s="181">
        <v>4</v>
      </c>
      <c r="M344" s="181">
        <v>0</v>
      </c>
      <c r="N344" s="181">
        <v>1</v>
      </c>
      <c r="O344" s="181">
        <v>0</v>
      </c>
      <c r="P344" s="181">
        <v>0</v>
      </c>
      <c r="Q344" s="181">
        <f t="shared" ref="Q344:Q346" si="124">SUM(P344+O344+N344+M344+L344+K344+J344+I344+H344+G344)</f>
        <v>269</v>
      </c>
      <c r="R344" s="181">
        <v>8</v>
      </c>
      <c r="S344" s="181">
        <f t="shared" si="117"/>
        <v>277</v>
      </c>
      <c r="T344" s="181">
        <f t="shared" si="118"/>
        <v>427</v>
      </c>
      <c r="U344" s="183">
        <f t="shared" si="119"/>
        <v>39.346590909090907</v>
      </c>
      <c r="V344" s="183">
        <f t="shared" si="120"/>
        <v>60.653409090909093</v>
      </c>
      <c r="W344" s="184">
        <f t="shared" si="114"/>
        <v>133</v>
      </c>
    </row>
    <row r="345" spans="1:23" ht="15" customHeight="1">
      <c r="A345" s="179">
        <v>84</v>
      </c>
      <c r="B345" s="179">
        <v>3</v>
      </c>
      <c r="C345" s="211" t="s">
        <v>307</v>
      </c>
      <c r="D345" s="190">
        <v>2016</v>
      </c>
      <c r="E345" s="173">
        <f>E344*1.1</f>
        <v>1.1000000000000001</v>
      </c>
      <c r="F345" s="181"/>
      <c r="G345" s="181"/>
      <c r="H345" s="181"/>
      <c r="I345" s="181"/>
      <c r="J345" s="181"/>
      <c r="K345" s="181"/>
      <c r="L345" s="181"/>
      <c r="M345" s="181"/>
      <c r="N345" s="181"/>
      <c r="O345" s="181"/>
      <c r="P345" s="181"/>
      <c r="Q345" s="181">
        <f t="shared" si="124"/>
        <v>0</v>
      </c>
      <c r="R345" s="181"/>
      <c r="S345" s="181">
        <f t="shared" si="117"/>
        <v>0</v>
      </c>
      <c r="T345" s="181">
        <f t="shared" si="118"/>
        <v>0</v>
      </c>
      <c r="U345" s="183" t="e">
        <f t="shared" si="119"/>
        <v>#DIV/0!</v>
      </c>
      <c r="V345" s="183" t="e">
        <f t="shared" si="120"/>
        <v>#DIV/0!</v>
      </c>
      <c r="W345" s="184">
        <f t="shared" si="114"/>
        <v>0</v>
      </c>
    </row>
    <row r="346" spans="1:23" ht="15" customHeight="1">
      <c r="A346" s="179">
        <v>85</v>
      </c>
      <c r="B346" s="179">
        <v>3</v>
      </c>
      <c r="C346" s="162" t="s">
        <v>308</v>
      </c>
      <c r="D346" s="180">
        <v>1998</v>
      </c>
      <c r="E346" s="180">
        <v>2</v>
      </c>
      <c r="F346" s="181">
        <v>1036</v>
      </c>
      <c r="G346" s="181">
        <v>4</v>
      </c>
      <c r="H346" s="181">
        <v>266</v>
      </c>
      <c r="I346" s="181">
        <v>0</v>
      </c>
      <c r="J346" s="181">
        <v>2</v>
      </c>
      <c r="K346" s="181">
        <v>106</v>
      </c>
      <c r="L346" s="181">
        <v>1</v>
      </c>
      <c r="M346" s="181">
        <v>0</v>
      </c>
      <c r="N346" s="181">
        <v>0</v>
      </c>
      <c r="O346" s="181">
        <v>0</v>
      </c>
      <c r="P346" s="181">
        <v>6</v>
      </c>
      <c r="Q346" s="181">
        <f t="shared" si="124"/>
        <v>385</v>
      </c>
      <c r="R346" s="181">
        <v>8</v>
      </c>
      <c r="S346" s="181">
        <f t="shared" si="117"/>
        <v>393</v>
      </c>
      <c r="T346" s="181">
        <f t="shared" si="118"/>
        <v>643</v>
      </c>
      <c r="U346" s="183">
        <f t="shared" si="119"/>
        <v>37.934362934362937</v>
      </c>
      <c r="V346" s="183">
        <f t="shared" si="120"/>
        <v>62.065637065637063</v>
      </c>
      <c r="W346" s="184">
        <f t="shared" si="114"/>
        <v>266</v>
      </c>
    </row>
    <row r="347" spans="1:23" ht="15" customHeight="1">
      <c r="A347" s="179">
        <v>85</v>
      </c>
      <c r="B347" s="179">
        <v>3</v>
      </c>
      <c r="C347" s="162" t="s">
        <v>308</v>
      </c>
      <c r="D347" s="180">
        <v>2004</v>
      </c>
      <c r="E347" s="180"/>
      <c r="F347" s="181"/>
      <c r="G347" s="188"/>
      <c r="H347" s="188"/>
      <c r="I347" s="188"/>
      <c r="J347" s="188"/>
      <c r="K347" s="188"/>
      <c r="L347" s="188"/>
      <c r="M347" s="181"/>
      <c r="N347" s="181"/>
      <c r="O347" s="181"/>
      <c r="P347" s="181"/>
      <c r="Q347" s="181">
        <f>SUM(G347+J347+M347+N347+O347+P347)</f>
        <v>0</v>
      </c>
      <c r="R347" s="181"/>
      <c r="S347" s="181">
        <f t="shared" si="117"/>
        <v>0</v>
      </c>
      <c r="T347" s="181">
        <f t="shared" si="118"/>
        <v>0</v>
      </c>
      <c r="U347" s="183" t="e">
        <f t="shared" si="119"/>
        <v>#DIV/0!</v>
      </c>
      <c r="V347" s="183" t="e">
        <f t="shared" si="120"/>
        <v>#DIV/0!</v>
      </c>
      <c r="W347" s="184">
        <f t="shared" si="114"/>
        <v>0</v>
      </c>
    </row>
    <row r="348" spans="1:23" ht="15" customHeight="1">
      <c r="A348" s="179">
        <v>85</v>
      </c>
      <c r="B348" s="179">
        <v>3</v>
      </c>
      <c r="C348" s="162" t="s">
        <v>308</v>
      </c>
      <c r="D348" s="180">
        <v>2010</v>
      </c>
      <c r="E348" s="180">
        <v>3</v>
      </c>
      <c r="F348" s="181">
        <v>1254</v>
      </c>
      <c r="G348" s="181">
        <v>84</v>
      </c>
      <c r="H348" s="181">
        <v>214</v>
      </c>
      <c r="I348" s="181">
        <v>23</v>
      </c>
      <c r="J348" s="181">
        <v>24</v>
      </c>
      <c r="K348" s="181">
        <v>239</v>
      </c>
      <c r="L348" s="181">
        <v>5</v>
      </c>
      <c r="M348" s="181">
        <v>0</v>
      </c>
      <c r="N348" s="181">
        <v>2</v>
      </c>
      <c r="O348" s="181">
        <v>0</v>
      </c>
      <c r="P348" s="181">
        <v>0</v>
      </c>
      <c r="Q348" s="181">
        <f t="shared" ref="Q348:Q350" si="125">SUM(P348+O348+N348+M348+L348+K348+J348+I348+H348+G348)</f>
        <v>591</v>
      </c>
      <c r="R348" s="181">
        <v>16</v>
      </c>
      <c r="S348" s="181">
        <f t="shared" si="117"/>
        <v>607</v>
      </c>
      <c r="T348" s="181">
        <f t="shared" si="118"/>
        <v>647</v>
      </c>
      <c r="U348" s="183">
        <f t="shared" si="119"/>
        <v>48.40510366826156</v>
      </c>
      <c r="V348" s="183">
        <f t="shared" si="120"/>
        <v>51.59489633173844</v>
      </c>
      <c r="W348" s="184">
        <f t="shared" si="114"/>
        <v>239</v>
      </c>
    </row>
    <row r="349" spans="1:23" ht="15" customHeight="1">
      <c r="A349" s="179">
        <v>85</v>
      </c>
      <c r="B349" s="179">
        <v>3</v>
      </c>
      <c r="C349" s="211" t="s">
        <v>308</v>
      </c>
      <c r="D349" s="190">
        <v>2016</v>
      </c>
      <c r="E349" s="173">
        <f>E348*1.1</f>
        <v>3.3000000000000003</v>
      </c>
      <c r="F349" s="181"/>
      <c r="G349" s="181"/>
      <c r="H349" s="181"/>
      <c r="I349" s="181"/>
      <c r="J349" s="181"/>
      <c r="K349" s="181"/>
      <c r="L349" s="181"/>
      <c r="M349" s="181"/>
      <c r="N349" s="181"/>
      <c r="O349" s="181"/>
      <c r="P349" s="181"/>
      <c r="Q349" s="181">
        <f t="shared" si="125"/>
        <v>0</v>
      </c>
      <c r="R349" s="181"/>
      <c r="S349" s="181">
        <f t="shared" si="117"/>
        <v>0</v>
      </c>
      <c r="T349" s="181">
        <f t="shared" si="118"/>
        <v>0</v>
      </c>
      <c r="U349" s="183" t="e">
        <f t="shared" si="119"/>
        <v>#DIV/0!</v>
      </c>
      <c r="V349" s="183" t="e">
        <f t="shared" si="120"/>
        <v>#DIV/0!</v>
      </c>
      <c r="W349" s="184">
        <f t="shared" si="114"/>
        <v>0</v>
      </c>
    </row>
    <row r="350" spans="1:23" ht="15" customHeight="1">
      <c r="A350" s="179">
        <v>86</v>
      </c>
      <c r="B350" s="179">
        <v>3</v>
      </c>
      <c r="C350" s="162" t="s">
        <v>309</v>
      </c>
      <c r="D350" s="180">
        <v>1998</v>
      </c>
      <c r="E350" s="180">
        <v>2</v>
      </c>
      <c r="F350" s="181">
        <v>991</v>
      </c>
      <c r="G350" s="181">
        <v>89</v>
      </c>
      <c r="H350" s="181">
        <v>80</v>
      </c>
      <c r="I350" s="181">
        <v>1</v>
      </c>
      <c r="J350" s="181">
        <v>13</v>
      </c>
      <c r="K350" s="181">
        <v>274</v>
      </c>
      <c r="L350" s="181">
        <v>1</v>
      </c>
      <c r="M350" s="181">
        <v>4</v>
      </c>
      <c r="N350" s="181">
        <v>0</v>
      </c>
      <c r="O350" s="181">
        <v>0</v>
      </c>
      <c r="P350" s="181">
        <v>0</v>
      </c>
      <c r="Q350" s="181">
        <f t="shared" si="125"/>
        <v>462</v>
      </c>
      <c r="R350" s="181">
        <v>39</v>
      </c>
      <c r="S350" s="181">
        <f t="shared" si="117"/>
        <v>501</v>
      </c>
      <c r="T350" s="181">
        <f t="shared" si="118"/>
        <v>490</v>
      </c>
      <c r="U350" s="183">
        <f t="shared" si="119"/>
        <v>50.554994954591322</v>
      </c>
      <c r="V350" s="183">
        <f t="shared" si="120"/>
        <v>49.445005045408678</v>
      </c>
      <c r="W350" s="184">
        <f t="shared" si="114"/>
        <v>274</v>
      </c>
    </row>
    <row r="351" spans="1:23" ht="15" customHeight="1">
      <c r="A351" s="179">
        <v>86</v>
      </c>
      <c r="B351" s="179">
        <v>3</v>
      </c>
      <c r="C351" s="162" t="s">
        <v>309</v>
      </c>
      <c r="D351" s="180">
        <v>2004</v>
      </c>
      <c r="E351" s="180"/>
      <c r="F351" s="181"/>
      <c r="G351" s="188"/>
      <c r="H351" s="188"/>
      <c r="I351" s="188"/>
      <c r="J351" s="188"/>
      <c r="K351" s="188"/>
      <c r="L351" s="188"/>
      <c r="M351" s="181"/>
      <c r="N351" s="181"/>
      <c r="O351" s="181"/>
      <c r="P351" s="181"/>
      <c r="Q351" s="181">
        <f>SUM(G351+J351+M351+N351+O351+P351)</f>
        <v>0</v>
      </c>
      <c r="R351" s="181"/>
      <c r="S351" s="181">
        <f t="shared" si="117"/>
        <v>0</v>
      </c>
      <c r="T351" s="181">
        <f t="shared" si="118"/>
        <v>0</v>
      </c>
      <c r="U351" s="183" t="e">
        <f t="shared" si="119"/>
        <v>#DIV/0!</v>
      </c>
      <c r="V351" s="183" t="e">
        <f t="shared" si="120"/>
        <v>#DIV/0!</v>
      </c>
      <c r="W351" s="184">
        <f t="shared" si="114"/>
        <v>0</v>
      </c>
    </row>
    <row r="352" spans="1:23" ht="15" customHeight="1">
      <c r="A352" s="179">
        <v>86</v>
      </c>
      <c r="B352" s="179">
        <v>3</v>
      </c>
      <c r="C352" s="162" t="s">
        <v>309</v>
      </c>
      <c r="D352" s="180">
        <v>2010</v>
      </c>
      <c r="E352" s="180">
        <v>2</v>
      </c>
      <c r="F352" s="181">
        <v>1226</v>
      </c>
      <c r="G352" s="181">
        <v>159</v>
      </c>
      <c r="H352" s="181">
        <v>47</v>
      </c>
      <c r="I352" s="181">
        <v>7</v>
      </c>
      <c r="J352" s="181">
        <v>11</v>
      </c>
      <c r="K352" s="181">
        <v>118</v>
      </c>
      <c r="L352" s="181">
        <v>8</v>
      </c>
      <c r="M352" s="181">
        <v>0</v>
      </c>
      <c r="N352" s="181">
        <v>3</v>
      </c>
      <c r="O352" s="181">
        <v>1</v>
      </c>
      <c r="P352" s="181">
        <v>0</v>
      </c>
      <c r="Q352" s="181">
        <f t="shared" ref="Q352:Q354" si="126">SUM(P352+O352+N352+M352+L352+K352+J352+I352+H352+G352)</f>
        <v>354</v>
      </c>
      <c r="R352" s="181">
        <v>10</v>
      </c>
      <c r="S352" s="181">
        <f t="shared" si="117"/>
        <v>364</v>
      </c>
      <c r="T352" s="181">
        <f t="shared" si="118"/>
        <v>862</v>
      </c>
      <c r="U352" s="183">
        <f t="shared" si="119"/>
        <v>29.690048939641109</v>
      </c>
      <c r="V352" s="183">
        <f t="shared" si="120"/>
        <v>70.309951060358884</v>
      </c>
      <c r="W352" s="184">
        <f t="shared" si="114"/>
        <v>159</v>
      </c>
    </row>
    <row r="353" spans="1:23" ht="15" customHeight="1">
      <c r="A353" s="179">
        <v>86</v>
      </c>
      <c r="B353" s="179">
        <v>3</v>
      </c>
      <c r="C353" s="211" t="s">
        <v>309</v>
      </c>
      <c r="D353" s="190">
        <v>2016</v>
      </c>
      <c r="E353" s="173">
        <f>E352*1.1</f>
        <v>2.2000000000000002</v>
      </c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>
        <f t="shared" si="126"/>
        <v>0</v>
      </c>
      <c r="R353" s="181"/>
      <c r="S353" s="181">
        <f t="shared" si="117"/>
        <v>0</v>
      </c>
      <c r="T353" s="181">
        <f t="shared" si="118"/>
        <v>0</v>
      </c>
      <c r="U353" s="183" t="e">
        <f t="shared" si="119"/>
        <v>#DIV/0!</v>
      </c>
      <c r="V353" s="183" t="e">
        <f t="shared" si="120"/>
        <v>#DIV/0!</v>
      </c>
      <c r="W353" s="184">
        <f t="shared" si="114"/>
        <v>0</v>
      </c>
    </row>
    <row r="354" spans="1:23" ht="15" customHeight="1">
      <c r="A354" s="179">
        <v>87</v>
      </c>
      <c r="B354" s="179">
        <v>3</v>
      </c>
      <c r="C354" s="162" t="s">
        <v>310</v>
      </c>
      <c r="D354" s="180">
        <v>1998</v>
      </c>
      <c r="E354" s="180">
        <v>2</v>
      </c>
      <c r="F354" s="181">
        <v>825</v>
      </c>
      <c r="G354" s="181">
        <v>12</v>
      </c>
      <c r="H354" s="181">
        <v>172</v>
      </c>
      <c r="I354" s="181">
        <v>0</v>
      </c>
      <c r="J354" s="181">
        <v>4</v>
      </c>
      <c r="K354" s="181">
        <v>151</v>
      </c>
      <c r="L354" s="181">
        <v>0</v>
      </c>
      <c r="M354" s="181">
        <v>0</v>
      </c>
      <c r="N354" s="181">
        <v>0</v>
      </c>
      <c r="O354" s="181">
        <v>0</v>
      </c>
      <c r="P354" s="181">
        <v>0</v>
      </c>
      <c r="Q354" s="181">
        <f t="shared" si="126"/>
        <v>339</v>
      </c>
      <c r="R354" s="181">
        <v>8</v>
      </c>
      <c r="S354" s="181">
        <f t="shared" si="117"/>
        <v>347</v>
      </c>
      <c r="T354" s="181">
        <f t="shared" si="118"/>
        <v>478</v>
      </c>
      <c r="U354" s="183">
        <f t="shared" si="119"/>
        <v>42.060606060606062</v>
      </c>
      <c r="V354" s="183">
        <f t="shared" si="120"/>
        <v>57.939393939393938</v>
      </c>
      <c r="W354" s="184">
        <f t="shared" si="114"/>
        <v>172</v>
      </c>
    </row>
    <row r="355" spans="1:23" ht="15" customHeight="1">
      <c r="A355" s="179">
        <v>87</v>
      </c>
      <c r="B355" s="179">
        <v>3</v>
      </c>
      <c r="C355" s="162" t="s">
        <v>310</v>
      </c>
      <c r="D355" s="180">
        <v>2004</v>
      </c>
      <c r="E355" s="180"/>
      <c r="F355" s="181"/>
      <c r="G355" s="188"/>
      <c r="H355" s="188"/>
      <c r="I355" s="188"/>
      <c r="J355" s="188"/>
      <c r="K355" s="188"/>
      <c r="L355" s="188"/>
      <c r="M355" s="181"/>
      <c r="N355" s="181"/>
      <c r="O355" s="181"/>
      <c r="P355" s="181"/>
      <c r="Q355" s="181">
        <f>SUM(G355+J355+M355+N355+O355+P355)</f>
        <v>0</v>
      </c>
      <c r="R355" s="181"/>
      <c r="S355" s="181">
        <f t="shared" si="117"/>
        <v>0</v>
      </c>
      <c r="T355" s="181">
        <f t="shared" si="118"/>
        <v>0</v>
      </c>
      <c r="U355" s="183" t="e">
        <f t="shared" si="119"/>
        <v>#DIV/0!</v>
      </c>
      <c r="V355" s="183" t="e">
        <f t="shared" si="120"/>
        <v>#DIV/0!</v>
      </c>
      <c r="W355" s="184">
        <f t="shared" si="114"/>
        <v>0</v>
      </c>
    </row>
    <row r="356" spans="1:23" ht="15" customHeight="1">
      <c r="A356" s="179">
        <v>87</v>
      </c>
      <c r="B356" s="179">
        <v>3</v>
      </c>
      <c r="C356" s="162" t="s">
        <v>310</v>
      </c>
      <c r="D356" s="180">
        <v>2010</v>
      </c>
      <c r="E356" s="180">
        <v>2</v>
      </c>
      <c r="F356" s="181">
        <v>1080</v>
      </c>
      <c r="G356" s="181">
        <v>110</v>
      </c>
      <c r="H356" s="181">
        <v>112</v>
      </c>
      <c r="I356" s="181">
        <v>24</v>
      </c>
      <c r="J356" s="181">
        <v>13</v>
      </c>
      <c r="K356" s="181">
        <v>201</v>
      </c>
      <c r="L356" s="181">
        <v>11</v>
      </c>
      <c r="M356" s="181">
        <v>0</v>
      </c>
      <c r="N356" s="181">
        <v>3</v>
      </c>
      <c r="O356" s="181">
        <v>2</v>
      </c>
      <c r="P356" s="181">
        <v>0</v>
      </c>
      <c r="Q356" s="181">
        <f t="shared" ref="Q356:Q358" si="127">SUM(P356+O356+N356+M356+L356+K356+J356+I356+H356+G356)</f>
        <v>476</v>
      </c>
      <c r="R356" s="181">
        <v>9</v>
      </c>
      <c r="S356" s="181">
        <f t="shared" si="117"/>
        <v>485</v>
      </c>
      <c r="T356" s="181">
        <f t="shared" si="118"/>
        <v>595</v>
      </c>
      <c r="U356" s="183">
        <f t="shared" si="119"/>
        <v>44.907407407407405</v>
      </c>
      <c r="V356" s="183">
        <f t="shared" si="120"/>
        <v>55.092592592592595</v>
      </c>
      <c r="W356" s="184">
        <f t="shared" si="114"/>
        <v>201</v>
      </c>
    </row>
    <row r="357" spans="1:23" ht="15" customHeight="1">
      <c r="A357" s="179">
        <v>87</v>
      </c>
      <c r="B357" s="179">
        <v>3</v>
      </c>
      <c r="C357" s="211" t="s">
        <v>310</v>
      </c>
      <c r="D357" s="190">
        <v>2016</v>
      </c>
      <c r="E357" s="173">
        <f>E356*1.1</f>
        <v>2.2000000000000002</v>
      </c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>
        <f t="shared" si="127"/>
        <v>0</v>
      </c>
      <c r="R357" s="181"/>
      <c r="S357" s="181">
        <f t="shared" si="117"/>
        <v>0</v>
      </c>
      <c r="T357" s="181">
        <f t="shared" si="118"/>
        <v>0</v>
      </c>
      <c r="U357" s="183" t="e">
        <f t="shared" si="119"/>
        <v>#DIV/0!</v>
      </c>
      <c r="V357" s="183" t="e">
        <f t="shared" si="120"/>
        <v>#DIV/0!</v>
      </c>
      <c r="W357" s="184">
        <f t="shared" si="114"/>
        <v>0</v>
      </c>
    </row>
    <row r="358" spans="1:23" ht="15" customHeight="1">
      <c r="A358" s="179">
        <v>88</v>
      </c>
      <c r="B358" s="179">
        <v>3</v>
      </c>
      <c r="C358" s="162" t="s">
        <v>311</v>
      </c>
      <c r="D358" s="180">
        <v>1998</v>
      </c>
      <c r="E358" s="180">
        <v>2</v>
      </c>
      <c r="F358" s="181">
        <v>1154</v>
      </c>
      <c r="G358" s="181">
        <v>8</v>
      </c>
      <c r="H358" s="181">
        <v>246</v>
      </c>
      <c r="I358" s="181">
        <v>0</v>
      </c>
      <c r="J358" s="181">
        <v>8</v>
      </c>
      <c r="K358" s="181">
        <v>169</v>
      </c>
      <c r="L358" s="181">
        <v>1</v>
      </c>
      <c r="M358" s="181">
        <v>0</v>
      </c>
      <c r="N358" s="181">
        <v>0</v>
      </c>
      <c r="O358" s="181">
        <v>0</v>
      </c>
      <c r="P358" s="181">
        <v>0</v>
      </c>
      <c r="Q358" s="181">
        <f t="shared" si="127"/>
        <v>432</v>
      </c>
      <c r="R358" s="181">
        <v>6</v>
      </c>
      <c r="S358" s="181">
        <f t="shared" si="117"/>
        <v>438</v>
      </c>
      <c r="T358" s="181">
        <f t="shared" si="118"/>
        <v>716</v>
      </c>
      <c r="U358" s="183">
        <f t="shared" si="119"/>
        <v>37.954939341421145</v>
      </c>
      <c r="V358" s="183">
        <f t="shared" si="120"/>
        <v>62.045060658578855</v>
      </c>
      <c r="W358" s="184">
        <f t="shared" si="114"/>
        <v>246</v>
      </c>
    </row>
    <row r="359" spans="1:23" ht="15" customHeight="1">
      <c r="A359" s="179">
        <v>88</v>
      </c>
      <c r="B359" s="179">
        <v>3</v>
      </c>
      <c r="C359" s="162" t="s">
        <v>311</v>
      </c>
      <c r="D359" s="180">
        <v>2004</v>
      </c>
      <c r="E359" s="180"/>
      <c r="F359" s="181"/>
      <c r="G359" s="188"/>
      <c r="H359" s="188"/>
      <c r="I359" s="188"/>
      <c r="J359" s="188"/>
      <c r="K359" s="188"/>
      <c r="L359" s="188"/>
      <c r="M359" s="181"/>
      <c r="N359" s="181"/>
      <c r="O359" s="181"/>
      <c r="P359" s="181"/>
      <c r="Q359" s="181">
        <f>SUM(G359+J359+M359+N359+O359+P359)</f>
        <v>0</v>
      </c>
      <c r="R359" s="181"/>
      <c r="S359" s="181">
        <f t="shared" si="117"/>
        <v>0</v>
      </c>
      <c r="T359" s="181">
        <f t="shared" si="118"/>
        <v>0</v>
      </c>
      <c r="U359" s="183" t="e">
        <f t="shared" si="119"/>
        <v>#DIV/0!</v>
      </c>
      <c r="V359" s="183" t="e">
        <f t="shared" si="120"/>
        <v>#DIV/0!</v>
      </c>
      <c r="W359" s="184">
        <f t="shared" si="114"/>
        <v>0</v>
      </c>
    </row>
    <row r="360" spans="1:23" ht="15" customHeight="1">
      <c r="A360" s="179">
        <v>88</v>
      </c>
      <c r="B360" s="179">
        <v>3</v>
      </c>
      <c r="C360" s="162" t="s">
        <v>311</v>
      </c>
      <c r="D360" s="180">
        <v>2010</v>
      </c>
      <c r="E360" s="180">
        <v>3</v>
      </c>
      <c r="F360" s="181">
        <v>1478</v>
      </c>
      <c r="G360" s="181">
        <v>42</v>
      </c>
      <c r="H360" s="181">
        <v>137</v>
      </c>
      <c r="I360" s="181">
        <v>23</v>
      </c>
      <c r="J360" s="181">
        <v>19</v>
      </c>
      <c r="K360" s="181">
        <v>242</v>
      </c>
      <c r="L360" s="181">
        <v>9</v>
      </c>
      <c r="M360" s="181">
        <v>0</v>
      </c>
      <c r="N360" s="181">
        <v>3</v>
      </c>
      <c r="O360" s="181">
        <v>0</v>
      </c>
      <c r="P360" s="181">
        <v>0</v>
      </c>
      <c r="Q360" s="181">
        <f t="shared" ref="Q360:Q366" si="128">SUM(P360+O360+N360+M360+L360+K360+J360+I360+H360+G360)</f>
        <v>475</v>
      </c>
      <c r="R360" s="181">
        <v>19</v>
      </c>
      <c r="S360" s="181">
        <f t="shared" si="117"/>
        <v>494</v>
      </c>
      <c r="T360" s="181">
        <f t="shared" si="118"/>
        <v>984</v>
      </c>
      <c r="U360" s="183">
        <f t="shared" si="119"/>
        <v>33.423545331529091</v>
      </c>
      <c r="V360" s="183">
        <f t="shared" si="120"/>
        <v>66.576454668470902</v>
      </c>
      <c r="W360" s="184">
        <f t="shared" si="114"/>
        <v>242</v>
      </c>
    </row>
    <row r="361" spans="1:23" ht="15" customHeight="1">
      <c r="A361" s="179">
        <v>88</v>
      </c>
      <c r="B361" s="179">
        <v>3</v>
      </c>
      <c r="C361" s="211" t="s">
        <v>311</v>
      </c>
      <c r="D361" s="190">
        <v>2016</v>
      </c>
      <c r="E361" s="173">
        <f>E360*1.1</f>
        <v>3.3000000000000003</v>
      </c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>
        <f t="shared" si="128"/>
        <v>0</v>
      </c>
      <c r="R361" s="181"/>
      <c r="S361" s="181">
        <f t="shared" si="117"/>
        <v>0</v>
      </c>
      <c r="T361" s="181">
        <f t="shared" si="118"/>
        <v>0</v>
      </c>
      <c r="U361" s="183" t="e">
        <f t="shared" si="119"/>
        <v>#DIV/0!</v>
      </c>
      <c r="V361" s="183" t="e">
        <f t="shared" si="120"/>
        <v>#DIV/0!</v>
      </c>
      <c r="W361" s="184">
        <f t="shared" si="114"/>
        <v>0</v>
      </c>
    </row>
    <row r="362" spans="1:23" s="197" customFormat="1" ht="15" customHeight="1">
      <c r="A362" s="193" t="s">
        <v>448</v>
      </c>
      <c r="B362" s="193">
        <v>3</v>
      </c>
      <c r="C362" s="213" t="s">
        <v>451</v>
      </c>
      <c r="D362" s="151">
        <v>1998</v>
      </c>
      <c r="E362" s="151">
        <f>SUM(E358,E354,E350,E346,E342,E338,E334,E330,E326,E322,E318,E314,E310,E306,E302,E298,E294,E290,E286,E282,E278,E274,E270,E266,E262,E258,E254,E250,E246,E242,E238,E234,E230,E226,E222,E218,E214,E210,E206,E202,E198,E194,E190,E186,E182,E178,E174,E170,E166,E162,E158)</f>
        <v>104</v>
      </c>
      <c r="F362" s="151">
        <f>SUM(F358,F354,F350,F346,F342,F338,F334,F330,F326,F322,F318,F314,F310,F306,F302,F298,F294,F290,F286,F282,F278,F274,F270,F266,F262,F258,F254,F250,F246,F242,F238,F234,F230,F226,F222,F218,F214,F210,F206,F202,F198,F194,F190,F186,F182,F178,F174,F170,F166,F162,F158)</f>
        <v>39667</v>
      </c>
      <c r="G362" s="151">
        <f t="shared" ref="G362:T362" si="129">SUM(G358,G354,G350,G346,G342,G338,G334,G330,G326,G322,G318,G314,G310,G306,G302,G298,G294,G290,G286,G282,G278,G274,G270,G266,G262,G258,G254,G250,G246,G242,G238,G234,G230,G226,G222,G218,G214,G210,G206,G202,G198,G194,G190,G186,G182,G178,G174,G170,G166,G162,G158)</f>
        <v>951</v>
      </c>
      <c r="H362" s="151">
        <f t="shared" si="129"/>
        <v>7900</v>
      </c>
      <c r="I362" s="151">
        <f t="shared" si="129"/>
        <v>47</v>
      </c>
      <c r="J362" s="151">
        <f t="shared" si="129"/>
        <v>530</v>
      </c>
      <c r="K362" s="214">
        <f t="shared" si="129"/>
        <v>9828</v>
      </c>
      <c r="L362" s="151">
        <f t="shared" si="129"/>
        <v>198</v>
      </c>
      <c r="M362" s="151">
        <f t="shared" si="129"/>
        <v>107</v>
      </c>
      <c r="N362" s="151">
        <f t="shared" si="129"/>
        <v>0</v>
      </c>
      <c r="O362" s="151">
        <f t="shared" si="129"/>
        <v>0</v>
      </c>
      <c r="P362" s="151">
        <f t="shared" si="129"/>
        <v>14</v>
      </c>
      <c r="Q362" s="151">
        <f t="shared" si="129"/>
        <v>19575</v>
      </c>
      <c r="R362" s="151">
        <f t="shared" si="129"/>
        <v>922</v>
      </c>
      <c r="S362" s="151">
        <f t="shared" si="129"/>
        <v>20497</v>
      </c>
      <c r="T362" s="151">
        <f t="shared" si="129"/>
        <v>19170</v>
      </c>
      <c r="U362" s="196">
        <f>(S362*100)/F362</f>
        <v>51.67267501953765</v>
      </c>
      <c r="V362" s="151">
        <f>(T362*100)/F362</f>
        <v>48.32732498046235</v>
      </c>
      <c r="W362" s="184">
        <f t="shared" si="114"/>
        <v>9828</v>
      </c>
    </row>
    <row r="363" spans="1:23" s="197" customFormat="1" ht="15" customHeight="1">
      <c r="A363" s="193" t="s">
        <v>448</v>
      </c>
      <c r="B363" s="193">
        <v>3</v>
      </c>
      <c r="C363" s="213" t="s">
        <v>451</v>
      </c>
      <c r="D363" s="151">
        <v>2004</v>
      </c>
      <c r="E363" s="151"/>
      <c r="F363" s="215"/>
      <c r="G363" s="215"/>
      <c r="H363" s="215"/>
      <c r="I363" s="215"/>
      <c r="J363" s="215"/>
      <c r="K363" s="215"/>
      <c r="L363" s="215"/>
      <c r="M363" s="215"/>
      <c r="N363" s="215"/>
      <c r="O363" s="215"/>
      <c r="P363" s="215"/>
      <c r="Q363" s="215"/>
      <c r="R363" s="215"/>
      <c r="S363" s="215"/>
      <c r="T363" s="215"/>
      <c r="U363" s="216"/>
      <c r="V363" s="216"/>
      <c r="W363" s="184">
        <f t="shared" si="114"/>
        <v>0</v>
      </c>
    </row>
    <row r="364" spans="1:23" s="197" customFormat="1" ht="15" customHeight="1">
      <c r="A364" s="193" t="s">
        <v>448</v>
      </c>
      <c r="B364" s="193">
        <v>3</v>
      </c>
      <c r="C364" s="213" t="s">
        <v>451</v>
      </c>
      <c r="D364" s="151">
        <v>2010</v>
      </c>
      <c r="E364" s="151">
        <f>SUM(E360,E356,E352,E348,E344,E340,E336,E332,E328,E324,E320,E316,E312,E308,E304,E300,E296,E292,E288,E284,E280,E276,E272,E268,E264,E260,E256,E252,E248,E244,E240,E236,E232,E228,E224,E220,E216,E212,E208,E204,E200,E196,E192,E188,E184,E180,E176,E172,E168,E164,E160)</f>
        <v>122</v>
      </c>
      <c r="F364" s="151">
        <f t="shared" ref="F364:T364" si="130">SUM(F360,F356,F352,F348,F344,F340,F336,F332,F328,F324,F320,F316,F312,F308,F304,F300,F296,F292,F288,F284,F280,F276,F272,F268,F264,F260,F256,F252,F248,F244,F240,F236,F232,F228,F224,F220,F216,F212,F208,F204,F200,F196,F192,F188,F184,F180,F176,F172,F168,F164,F160)</f>
        <v>51957</v>
      </c>
      <c r="G364" s="151">
        <f t="shared" si="130"/>
        <v>4367</v>
      </c>
      <c r="H364" s="151">
        <f t="shared" si="130"/>
        <v>5912</v>
      </c>
      <c r="I364" s="151">
        <f t="shared" si="130"/>
        <v>1324</v>
      </c>
      <c r="J364" s="151">
        <f t="shared" si="130"/>
        <v>1096</v>
      </c>
      <c r="K364" s="151">
        <f t="shared" si="130"/>
        <v>9806</v>
      </c>
      <c r="L364" s="151">
        <f t="shared" si="130"/>
        <v>517</v>
      </c>
      <c r="M364" s="151">
        <f t="shared" si="130"/>
        <v>0</v>
      </c>
      <c r="N364" s="151">
        <f t="shared" si="130"/>
        <v>218</v>
      </c>
      <c r="O364" s="151">
        <f t="shared" si="130"/>
        <v>100</v>
      </c>
      <c r="P364" s="151">
        <f t="shared" si="130"/>
        <v>9</v>
      </c>
      <c r="Q364" s="151">
        <f t="shared" si="130"/>
        <v>23349</v>
      </c>
      <c r="R364" s="151">
        <f t="shared" si="130"/>
        <v>958</v>
      </c>
      <c r="S364" s="151">
        <f t="shared" si="130"/>
        <v>24307</v>
      </c>
      <c r="T364" s="151">
        <f t="shared" si="130"/>
        <v>27650</v>
      </c>
      <c r="U364" s="217">
        <f>(S364*100)/F364</f>
        <v>46.782916642608313</v>
      </c>
      <c r="V364" s="217">
        <f>(T364*100)/F364</f>
        <v>53.217083357391687</v>
      </c>
      <c r="W364" s="184">
        <f t="shared" si="114"/>
        <v>9806</v>
      </c>
    </row>
    <row r="365" spans="1:23" s="197" customFormat="1" ht="15" customHeight="1">
      <c r="A365" s="193" t="s">
        <v>448</v>
      </c>
      <c r="B365" s="193">
        <v>3</v>
      </c>
      <c r="C365" s="213" t="s">
        <v>451</v>
      </c>
      <c r="D365" s="151">
        <v>2016</v>
      </c>
      <c r="E365" s="218">
        <f>SUM(E249,E253,E257,E261,E265,E269,E273,E277,E281,E285,E289,E293,E297,E301,E305,E309,E313,E317,E321,E325,E329,E333,E337,E341,E345,E349,E353,E357,E361,E245,E241,E237,E233,E229,E225,E221,E217,E213,E209,E205,E201,E197,E193,E189,E185,E181,E177,E173,E169,E165,E161)</f>
        <v>134.19999999999996</v>
      </c>
      <c r="F365" s="215"/>
      <c r="G365" s="215"/>
      <c r="H365" s="215"/>
      <c r="I365" s="215"/>
      <c r="J365" s="215"/>
      <c r="K365" s="215"/>
      <c r="L365" s="215"/>
      <c r="M365" s="215"/>
      <c r="N365" s="215"/>
      <c r="O365" s="215"/>
      <c r="P365" s="215"/>
      <c r="Q365" s="215"/>
      <c r="R365" s="215"/>
      <c r="S365" s="215"/>
      <c r="T365" s="215"/>
      <c r="U365" s="216"/>
      <c r="V365" s="216"/>
      <c r="W365" s="184">
        <f t="shared" si="114"/>
        <v>0</v>
      </c>
    </row>
    <row r="366" spans="1:23" ht="15" customHeight="1">
      <c r="A366" s="179">
        <v>89</v>
      </c>
      <c r="B366" s="179">
        <v>4</v>
      </c>
      <c r="C366" s="163" t="s">
        <v>312</v>
      </c>
      <c r="D366" s="180">
        <v>1998</v>
      </c>
      <c r="E366" s="180">
        <v>2</v>
      </c>
      <c r="F366" s="181">
        <v>556</v>
      </c>
      <c r="G366" s="181">
        <v>2</v>
      </c>
      <c r="H366" s="181">
        <v>227</v>
      </c>
      <c r="I366" s="181">
        <v>0</v>
      </c>
      <c r="J366" s="181">
        <v>2</v>
      </c>
      <c r="K366" s="181">
        <v>154</v>
      </c>
      <c r="L366" s="181">
        <v>3</v>
      </c>
      <c r="M366" s="181">
        <v>0</v>
      </c>
      <c r="N366" s="181">
        <v>0</v>
      </c>
      <c r="O366" s="181"/>
      <c r="P366" s="181">
        <v>0</v>
      </c>
      <c r="Q366" s="181">
        <f t="shared" si="128"/>
        <v>388</v>
      </c>
      <c r="R366" s="181">
        <v>6</v>
      </c>
      <c r="S366" s="181">
        <f t="shared" si="117"/>
        <v>394</v>
      </c>
      <c r="T366" s="181">
        <f t="shared" si="118"/>
        <v>162</v>
      </c>
      <c r="U366" s="183">
        <f t="shared" si="119"/>
        <v>70.863309352517987</v>
      </c>
      <c r="V366" s="183">
        <f t="shared" si="120"/>
        <v>29.136690647482013</v>
      </c>
      <c r="W366" s="184">
        <f t="shared" si="114"/>
        <v>227</v>
      </c>
    </row>
    <row r="367" spans="1:23" ht="15" customHeight="1">
      <c r="A367" s="179">
        <v>89</v>
      </c>
      <c r="B367" s="179">
        <v>4</v>
      </c>
      <c r="C367" s="163" t="s">
        <v>312</v>
      </c>
      <c r="D367" s="180">
        <v>2004</v>
      </c>
      <c r="E367" s="180"/>
      <c r="F367" s="181"/>
      <c r="G367" s="188"/>
      <c r="H367" s="188"/>
      <c r="I367" s="188"/>
      <c r="J367" s="188"/>
      <c r="K367" s="188"/>
      <c r="L367" s="188"/>
      <c r="M367" s="181"/>
      <c r="N367" s="181"/>
      <c r="O367" s="181"/>
      <c r="P367" s="181"/>
      <c r="Q367" s="181">
        <f>SUM(G367+J367+M367+N367+O367+P367)</f>
        <v>0</v>
      </c>
      <c r="R367" s="181"/>
      <c r="S367" s="181">
        <f t="shared" si="117"/>
        <v>0</v>
      </c>
      <c r="T367" s="181">
        <f t="shared" si="118"/>
        <v>0</v>
      </c>
      <c r="U367" s="183" t="e">
        <f t="shared" si="119"/>
        <v>#DIV/0!</v>
      </c>
      <c r="V367" s="183" t="e">
        <f t="shared" si="120"/>
        <v>#DIV/0!</v>
      </c>
      <c r="W367" s="184">
        <f t="shared" si="114"/>
        <v>0</v>
      </c>
    </row>
    <row r="368" spans="1:23" ht="15" customHeight="1">
      <c r="A368" s="179">
        <v>89</v>
      </c>
      <c r="B368" s="179">
        <v>4</v>
      </c>
      <c r="C368" s="163" t="s">
        <v>312</v>
      </c>
      <c r="D368" s="180">
        <v>2010</v>
      </c>
      <c r="E368" s="180">
        <v>2</v>
      </c>
      <c r="F368" s="181">
        <v>652</v>
      </c>
      <c r="G368" s="181">
        <v>33</v>
      </c>
      <c r="H368" s="181">
        <v>104</v>
      </c>
      <c r="I368" s="181">
        <v>33</v>
      </c>
      <c r="J368" s="181">
        <v>23</v>
      </c>
      <c r="K368" s="181">
        <v>220</v>
      </c>
      <c r="L368" s="181">
        <v>3</v>
      </c>
      <c r="M368" s="181">
        <v>0</v>
      </c>
      <c r="N368" s="181">
        <v>0</v>
      </c>
      <c r="O368" s="181">
        <v>0</v>
      </c>
      <c r="P368" s="181">
        <v>0</v>
      </c>
      <c r="Q368" s="181">
        <f t="shared" ref="Q368:Q370" si="131">SUM(P368+O368+N368+M368+L368+K368+J368+I368+H368+G368)</f>
        <v>416</v>
      </c>
      <c r="R368" s="181">
        <v>9</v>
      </c>
      <c r="S368" s="181">
        <f t="shared" si="117"/>
        <v>425</v>
      </c>
      <c r="T368" s="181">
        <f t="shared" si="118"/>
        <v>227</v>
      </c>
      <c r="U368" s="183">
        <f t="shared" si="119"/>
        <v>65.184049079754601</v>
      </c>
      <c r="V368" s="183">
        <f t="shared" si="120"/>
        <v>34.815950920245399</v>
      </c>
      <c r="W368" s="184">
        <f t="shared" si="114"/>
        <v>220</v>
      </c>
    </row>
    <row r="369" spans="1:23" ht="15" customHeight="1">
      <c r="A369" s="179">
        <v>89</v>
      </c>
      <c r="B369" s="179">
        <v>4</v>
      </c>
      <c r="C369" s="219" t="s">
        <v>312</v>
      </c>
      <c r="D369" s="190">
        <v>2016</v>
      </c>
      <c r="E369" s="180"/>
      <c r="F369" s="181"/>
      <c r="G369" s="181"/>
      <c r="H369" s="181"/>
      <c r="I369" s="181"/>
      <c r="J369" s="181"/>
      <c r="K369" s="181"/>
      <c r="L369" s="181"/>
      <c r="M369" s="181"/>
      <c r="N369" s="181"/>
      <c r="O369" s="181"/>
      <c r="P369" s="181"/>
      <c r="Q369" s="181">
        <f t="shared" si="131"/>
        <v>0</v>
      </c>
      <c r="R369" s="181"/>
      <c r="S369" s="181">
        <f t="shared" si="117"/>
        <v>0</v>
      </c>
      <c r="T369" s="181">
        <f t="shared" si="118"/>
        <v>0</v>
      </c>
      <c r="U369" s="183" t="e">
        <f t="shared" si="119"/>
        <v>#DIV/0!</v>
      </c>
      <c r="V369" s="183" t="e">
        <f t="shared" si="120"/>
        <v>#DIV/0!</v>
      </c>
      <c r="W369" s="184">
        <f t="shared" si="114"/>
        <v>0</v>
      </c>
    </row>
    <row r="370" spans="1:23" ht="15" customHeight="1">
      <c r="A370" s="179">
        <v>90</v>
      </c>
      <c r="B370" s="179">
        <v>4</v>
      </c>
      <c r="C370" s="163" t="s">
        <v>313</v>
      </c>
      <c r="D370" s="180">
        <v>1998</v>
      </c>
      <c r="E370" s="180">
        <v>4</v>
      </c>
      <c r="F370" s="181">
        <v>1743</v>
      </c>
      <c r="G370" s="181">
        <v>13</v>
      </c>
      <c r="H370" s="181">
        <v>36</v>
      </c>
      <c r="I370" s="181">
        <v>0</v>
      </c>
      <c r="J370" s="181">
        <v>2</v>
      </c>
      <c r="K370" s="181">
        <v>165</v>
      </c>
      <c r="L370" s="181">
        <v>0</v>
      </c>
      <c r="M370" s="181">
        <v>0</v>
      </c>
      <c r="N370" s="181">
        <v>0</v>
      </c>
      <c r="O370" s="181">
        <v>0</v>
      </c>
      <c r="P370" s="181">
        <v>0</v>
      </c>
      <c r="Q370" s="181">
        <f t="shared" si="131"/>
        <v>216</v>
      </c>
      <c r="R370" s="181">
        <v>6</v>
      </c>
      <c r="S370" s="181">
        <f t="shared" si="117"/>
        <v>222</v>
      </c>
      <c r="T370" s="181">
        <f t="shared" si="118"/>
        <v>1521</v>
      </c>
      <c r="U370" s="183">
        <f t="shared" si="119"/>
        <v>12.736660929432015</v>
      </c>
      <c r="V370" s="183">
        <f t="shared" si="120"/>
        <v>87.26333907056798</v>
      </c>
      <c r="W370" s="184">
        <f t="shared" si="114"/>
        <v>165</v>
      </c>
    </row>
    <row r="371" spans="1:23" ht="15" customHeight="1">
      <c r="A371" s="179">
        <v>90</v>
      </c>
      <c r="B371" s="179">
        <v>4</v>
      </c>
      <c r="C371" s="163" t="s">
        <v>313</v>
      </c>
      <c r="D371" s="180">
        <v>2004</v>
      </c>
      <c r="E371" s="180"/>
      <c r="F371" s="181"/>
      <c r="G371" s="188"/>
      <c r="H371" s="188"/>
      <c r="I371" s="188"/>
      <c r="J371" s="188"/>
      <c r="K371" s="188"/>
      <c r="L371" s="188"/>
      <c r="M371" s="181"/>
      <c r="N371" s="181"/>
      <c r="O371" s="181"/>
      <c r="P371" s="181"/>
      <c r="Q371" s="181">
        <f>SUM(G371+J371+M371+N371+O371+P371)</f>
        <v>0</v>
      </c>
      <c r="R371" s="181"/>
      <c r="S371" s="181">
        <f t="shared" si="117"/>
        <v>0</v>
      </c>
      <c r="T371" s="181">
        <f t="shared" si="118"/>
        <v>0</v>
      </c>
      <c r="U371" s="183" t="e">
        <f t="shared" si="119"/>
        <v>#DIV/0!</v>
      </c>
      <c r="V371" s="183" t="e">
        <f t="shared" si="120"/>
        <v>#DIV/0!</v>
      </c>
      <c r="W371" s="184">
        <f t="shared" si="114"/>
        <v>0</v>
      </c>
    </row>
    <row r="372" spans="1:23" ht="15" customHeight="1">
      <c r="A372" s="179">
        <v>90</v>
      </c>
      <c r="B372" s="179">
        <v>4</v>
      </c>
      <c r="C372" s="163" t="s">
        <v>313</v>
      </c>
      <c r="D372" s="180">
        <v>2010</v>
      </c>
      <c r="E372" s="180">
        <v>4</v>
      </c>
      <c r="F372" s="181">
        <v>2564</v>
      </c>
      <c r="G372" s="181">
        <v>171</v>
      </c>
      <c r="H372" s="181">
        <v>48</v>
      </c>
      <c r="I372" s="181">
        <v>19</v>
      </c>
      <c r="J372" s="181">
        <v>31</v>
      </c>
      <c r="K372" s="181">
        <v>132</v>
      </c>
      <c r="L372" s="181">
        <v>6</v>
      </c>
      <c r="M372" s="181">
        <v>0</v>
      </c>
      <c r="N372" s="181">
        <v>7</v>
      </c>
      <c r="O372" s="181">
        <v>0</v>
      </c>
      <c r="P372" s="181">
        <v>0</v>
      </c>
      <c r="Q372" s="181">
        <f t="shared" ref="Q372:Q374" si="132">SUM(P372+O372+N372+M372+L372+K372+J372+I372+H372+G372)</f>
        <v>414</v>
      </c>
      <c r="R372" s="181">
        <v>31</v>
      </c>
      <c r="S372" s="181">
        <f t="shared" si="117"/>
        <v>445</v>
      </c>
      <c r="T372" s="181">
        <f t="shared" si="118"/>
        <v>2119</v>
      </c>
      <c r="U372" s="183">
        <f t="shared" si="119"/>
        <v>17.35569422776911</v>
      </c>
      <c r="V372" s="183">
        <f t="shared" si="120"/>
        <v>82.644305772230894</v>
      </c>
      <c r="W372" s="184">
        <f t="shared" si="114"/>
        <v>171</v>
      </c>
    </row>
    <row r="373" spans="1:23" ht="15" customHeight="1">
      <c r="A373" s="179">
        <v>90</v>
      </c>
      <c r="B373" s="179">
        <v>4</v>
      </c>
      <c r="C373" s="219" t="s">
        <v>313</v>
      </c>
      <c r="D373" s="190">
        <v>2016</v>
      </c>
      <c r="E373" s="180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>
        <f t="shared" si="132"/>
        <v>0</v>
      </c>
      <c r="R373" s="181"/>
      <c r="S373" s="181">
        <f t="shared" si="117"/>
        <v>0</v>
      </c>
      <c r="T373" s="181">
        <f t="shared" si="118"/>
        <v>0</v>
      </c>
      <c r="U373" s="183" t="e">
        <f t="shared" si="119"/>
        <v>#DIV/0!</v>
      </c>
      <c r="V373" s="183" t="e">
        <f t="shared" si="120"/>
        <v>#DIV/0!</v>
      </c>
      <c r="W373" s="184">
        <f t="shared" si="114"/>
        <v>0</v>
      </c>
    </row>
    <row r="374" spans="1:23" ht="15" customHeight="1">
      <c r="A374" s="179">
        <v>91</v>
      </c>
      <c r="B374" s="179">
        <v>4</v>
      </c>
      <c r="C374" s="163" t="s">
        <v>314</v>
      </c>
      <c r="D374" s="180">
        <v>1998</v>
      </c>
      <c r="E374" s="180">
        <v>8</v>
      </c>
      <c r="F374" s="181">
        <v>4173</v>
      </c>
      <c r="G374" s="181">
        <v>108</v>
      </c>
      <c r="H374" s="181">
        <v>459</v>
      </c>
      <c r="I374" s="181">
        <v>9</v>
      </c>
      <c r="J374" s="181">
        <v>22</v>
      </c>
      <c r="K374" s="181">
        <v>991</v>
      </c>
      <c r="L374" s="181">
        <v>13</v>
      </c>
      <c r="M374" s="181">
        <v>10</v>
      </c>
      <c r="N374" s="181">
        <v>0</v>
      </c>
      <c r="O374" s="181">
        <v>0</v>
      </c>
      <c r="P374" s="181">
        <v>0</v>
      </c>
      <c r="Q374" s="181">
        <f t="shared" si="132"/>
        <v>1612</v>
      </c>
      <c r="R374" s="181">
        <v>34</v>
      </c>
      <c r="S374" s="181">
        <f t="shared" si="117"/>
        <v>1646</v>
      </c>
      <c r="T374" s="181">
        <f t="shared" si="118"/>
        <v>2527</v>
      </c>
      <c r="U374" s="183">
        <f t="shared" si="119"/>
        <v>39.444045051521684</v>
      </c>
      <c r="V374" s="183">
        <f t="shared" si="120"/>
        <v>60.555954948478316</v>
      </c>
      <c r="W374" s="184">
        <f t="shared" si="114"/>
        <v>991</v>
      </c>
    </row>
    <row r="375" spans="1:23" ht="15" customHeight="1">
      <c r="A375" s="179">
        <v>91</v>
      </c>
      <c r="B375" s="179">
        <v>4</v>
      </c>
      <c r="C375" s="163" t="s">
        <v>314</v>
      </c>
      <c r="D375" s="180">
        <v>2004</v>
      </c>
      <c r="E375" s="180"/>
      <c r="F375" s="181"/>
      <c r="G375" s="188"/>
      <c r="H375" s="188"/>
      <c r="I375" s="188"/>
      <c r="J375" s="181"/>
      <c r="K375" s="181"/>
      <c r="L375" s="181"/>
      <c r="M375" s="181"/>
      <c r="N375" s="181"/>
      <c r="O375" s="181"/>
      <c r="P375" s="181"/>
      <c r="Q375" s="181">
        <f>SUM(G375+J375+M375+N375+O375+P375)</f>
        <v>0</v>
      </c>
      <c r="R375" s="181"/>
      <c r="S375" s="181">
        <f t="shared" si="117"/>
        <v>0</v>
      </c>
      <c r="T375" s="181">
        <f t="shared" si="118"/>
        <v>0</v>
      </c>
      <c r="U375" s="183" t="e">
        <f t="shared" si="119"/>
        <v>#DIV/0!</v>
      </c>
      <c r="V375" s="183" t="e">
        <f t="shared" si="120"/>
        <v>#DIV/0!</v>
      </c>
      <c r="W375" s="184">
        <f t="shared" si="114"/>
        <v>0</v>
      </c>
    </row>
    <row r="376" spans="1:23" ht="15" customHeight="1">
      <c r="A376" s="179">
        <v>91</v>
      </c>
      <c r="B376" s="179">
        <v>4</v>
      </c>
      <c r="C376" s="163" t="s">
        <v>314</v>
      </c>
      <c r="D376" s="180">
        <v>2010</v>
      </c>
      <c r="E376" s="180">
        <v>12</v>
      </c>
      <c r="F376" s="181">
        <v>5337</v>
      </c>
      <c r="G376" s="181">
        <v>930</v>
      </c>
      <c r="H376" s="181">
        <v>425</v>
      </c>
      <c r="I376" s="181">
        <v>82</v>
      </c>
      <c r="J376" s="181">
        <v>107</v>
      </c>
      <c r="K376" s="181">
        <v>935</v>
      </c>
      <c r="L376" s="181">
        <v>54</v>
      </c>
      <c r="M376" s="181">
        <v>0</v>
      </c>
      <c r="N376" s="181">
        <v>11</v>
      </c>
      <c r="O376" s="181">
        <v>9</v>
      </c>
      <c r="P376" s="181">
        <v>0</v>
      </c>
      <c r="Q376" s="181">
        <f t="shared" ref="Q376:Q378" si="133">SUM(P376+O376+N376+M376+L376+K376+J376+I376+H376+G376)</f>
        <v>2553</v>
      </c>
      <c r="R376" s="181">
        <v>85</v>
      </c>
      <c r="S376" s="181">
        <f t="shared" si="117"/>
        <v>2638</v>
      </c>
      <c r="T376" s="181">
        <f t="shared" si="118"/>
        <v>2699</v>
      </c>
      <c r="U376" s="183">
        <f t="shared" si="119"/>
        <v>49.428517893947912</v>
      </c>
      <c r="V376" s="183">
        <f t="shared" si="120"/>
        <v>50.571482106052088</v>
      </c>
      <c r="W376" s="184">
        <f t="shared" si="114"/>
        <v>935</v>
      </c>
    </row>
    <row r="377" spans="1:23" ht="15" customHeight="1">
      <c r="A377" s="179">
        <v>91</v>
      </c>
      <c r="B377" s="179">
        <v>4</v>
      </c>
      <c r="C377" s="219" t="s">
        <v>314</v>
      </c>
      <c r="D377" s="190">
        <v>2016</v>
      </c>
      <c r="E377" s="180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>
        <f t="shared" si="133"/>
        <v>0</v>
      </c>
      <c r="R377" s="181"/>
      <c r="S377" s="181">
        <f t="shared" si="117"/>
        <v>0</v>
      </c>
      <c r="T377" s="181">
        <f t="shared" si="118"/>
        <v>0</v>
      </c>
      <c r="U377" s="183" t="e">
        <f t="shared" si="119"/>
        <v>#DIV/0!</v>
      </c>
      <c r="V377" s="183" t="e">
        <f t="shared" si="120"/>
        <v>#DIV/0!</v>
      </c>
      <c r="W377" s="184">
        <f t="shared" si="114"/>
        <v>0</v>
      </c>
    </row>
    <row r="378" spans="1:23" ht="15" customHeight="1">
      <c r="A378" s="179">
        <v>92</v>
      </c>
      <c r="B378" s="179">
        <v>4</v>
      </c>
      <c r="C378" s="163" t="s">
        <v>315</v>
      </c>
      <c r="D378" s="180">
        <v>1998</v>
      </c>
      <c r="E378" s="180">
        <v>1</v>
      </c>
      <c r="F378" s="181">
        <v>743</v>
      </c>
      <c r="G378" s="181">
        <v>42</v>
      </c>
      <c r="H378" s="181">
        <v>141</v>
      </c>
      <c r="I378" s="181">
        <v>0</v>
      </c>
      <c r="J378" s="181">
        <v>4</v>
      </c>
      <c r="K378" s="181">
        <v>128</v>
      </c>
      <c r="L378" s="181">
        <v>11</v>
      </c>
      <c r="M378" s="181">
        <v>0</v>
      </c>
      <c r="N378" s="181">
        <v>0</v>
      </c>
      <c r="O378" s="181">
        <v>0</v>
      </c>
      <c r="P378" s="181">
        <v>0</v>
      </c>
      <c r="Q378" s="181">
        <f t="shared" si="133"/>
        <v>326</v>
      </c>
      <c r="R378" s="181">
        <v>16</v>
      </c>
      <c r="S378" s="181">
        <f t="shared" si="117"/>
        <v>342</v>
      </c>
      <c r="T378" s="181">
        <f t="shared" si="118"/>
        <v>401</v>
      </c>
      <c r="U378" s="183">
        <f t="shared" si="119"/>
        <v>46.029609690444147</v>
      </c>
      <c r="V378" s="183">
        <f t="shared" si="120"/>
        <v>53.970390309555853</v>
      </c>
      <c r="W378" s="184">
        <f t="shared" si="114"/>
        <v>141</v>
      </c>
    </row>
    <row r="379" spans="1:23" ht="15" customHeight="1">
      <c r="A379" s="179">
        <v>92</v>
      </c>
      <c r="B379" s="179">
        <v>4</v>
      </c>
      <c r="C379" s="163" t="s">
        <v>315</v>
      </c>
      <c r="D379" s="180">
        <v>2004</v>
      </c>
      <c r="E379" s="180"/>
      <c r="F379" s="181"/>
      <c r="G379" s="188"/>
      <c r="H379" s="188"/>
      <c r="I379" s="188"/>
      <c r="J379" s="181"/>
      <c r="K379" s="181"/>
      <c r="L379" s="181"/>
      <c r="M379" s="181"/>
      <c r="N379" s="181"/>
      <c r="O379" s="181"/>
      <c r="P379" s="181"/>
      <c r="Q379" s="181">
        <f>SUM(G379+J379+M379+N379+O379+P379)</f>
        <v>0</v>
      </c>
      <c r="R379" s="181"/>
      <c r="S379" s="181">
        <f t="shared" si="117"/>
        <v>0</v>
      </c>
      <c r="T379" s="181">
        <f t="shared" si="118"/>
        <v>0</v>
      </c>
      <c r="U379" s="183" t="e">
        <f t="shared" si="119"/>
        <v>#DIV/0!</v>
      </c>
      <c r="V379" s="183" t="e">
        <f t="shared" si="120"/>
        <v>#DIV/0!</v>
      </c>
      <c r="W379" s="184">
        <f t="shared" si="114"/>
        <v>0</v>
      </c>
    </row>
    <row r="380" spans="1:23" ht="15" customHeight="1">
      <c r="A380" s="179">
        <v>92</v>
      </c>
      <c r="B380" s="179">
        <v>4</v>
      </c>
      <c r="C380" s="163" t="s">
        <v>315</v>
      </c>
      <c r="D380" s="180">
        <v>2010</v>
      </c>
      <c r="E380" s="180">
        <v>2</v>
      </c>
      <c r="F380" s="181">
        <v>901</v>
      </c>
      <c r="G380" s="181">
        <v>101</v>
      </c>
      <c r="H380" s="181">
        <v>90</v>
      </c>
      <c r="I380" s="181">
        <v>21</v>
      </c>
      <c r="J380" s="181">
        <v>15</v>
      </c>
      <c r="K380" s="181">
        <v>123</v>
      </c>
      <c r="L380" s="181">
        <v>11</v>
      </c>
      <c r="M380" s="181">
        <v>0</v>
      </c>
      <c r="N380" s="181">
        <v>10</v>
      </c>
      <c r="O380" s="181">
        <v>8</v>
      </c>
      <c r="P380" s="181">
        <v>1</v>
      </c>
      <c r="Q380" s="181">
        <f t="shared" ref="Q380:Q382" si="134">SUM(P380+O380+N380+M380+L380+K380+J380+I380+H380+G380)</f>
        <v>380</v>
      </c>
      <c r="R380" s="181">
        <v>15</v>
      </c>
      <c r="S380" s="181">
        <f t="shared" si="117"/>
        <v>395</v>
      </c>
      <c r="T380" s="181">
        <f t="shared" si="118"/>
        <v>506</v>
      </c>
      <c r="U380" s="183">
        <f t="shared" si="119"/>
        <v>43.840177580466147</v>
      </c>
      <c r="V380" s="183">
        <f t="shared" si="120"/>
        <v>56.159822419533853</v>
      </c>
      <c r="W380" s="184">
        <f t="shared" si="114"/>
        <v>123</v>
      </c>
    </row>
    <row r="381" spans="1:23" ht="15" customHeight="1">
      <c r="A381" s="179">
        <v>92</v>
      </c>
      <c r="B381" s="179">
        <v>4</v>
      </c>
      <c r="C381" s="219" t="s">
        <v>315</v>
      </c>
      <c r="D381" s="190">
        <v>2016</v>
      </c>
      <c r="E381" s="180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>
        <f t="shared" si="134"/>
        <v>0</v>
      </c>
      <c r="R381" s="181"/>
      <c r="S381" s="181">
        <f t="shared" si="117"/>
        <v>0</v>
      </c>
      <c r="T381" s="181">
        <f t="shared" si="118"/>
        <v>0</v>
      </c>
      <c r="U381" s="183" t="e">
        <f t="shared" si="119"/>
        <v>#DIV/0!</v>
      </c>
      <c r="V381" s="183" t="e">
        <f t="shared" si="120"/>
        <v>#DIV/0!</v>
      </c>
      <c r="W381" s="184">
        <f t="shared" si="114"/>
        <v>0</v>
      </c>
    </row>
    <row r="382" spans="1:23" ht="15" customHeight="1">
      <c r="A382" s="179">
        <v>93</v>
      </c>
      <c r="B382" s="179">
        <v>4</v>
      </c>
      <c r="C382" s="163" t="s">
        <v>316</v>
      </c>
      <c r="D382" s="180">
        <v>1998</v>
      </c>
      <c r="E382" s="180">
        <v>1</v>
      </c>
      <c r="F382" s="181">
        <v>467</v>
      </c>
      <c r="G382" s="181">
        <v>14</v>
      </c>
      <c r="H382" s="181">
        <v>114</v>
      </c>
      <c r="I382" s="181">
        <v>1</v>
      </c>
      <c r="J382" s="181">
        <v>1</v>
      </c>
      <c r="K382" s="181">
        <v>157</v>
      </c>
      <c r="L382" s="181">
        <v>2</v>
      </c>
      <c r="M382" s="181">
        <v>1</v>
      </c>
      <c r="N382" s="181">
        <v>0</v>
      </c>
      <c r="O382" s="181">
        <v>0</v>
      </c>
      <c r="P382" s="181">
        <v>0</v>
      </c>
      <c r="Q382" s="181">
        <f t="shared" si="134"/>
        <v>290</v>
      </c>
      <c r="R382" s="181">
        <v>3</v>
      </c>
      <c r="S382" s="181">
        <f t="shared" si="117"/>
        <v>293</v>
      </c>
      <c r="T382" s="181">
        <f t="shared" si="118"/>
        <v>174</v>
      </c>
      <c r="U382" s="183">
        <f t="shared" si="119"/>
        <v>62.740899357601712</v>
      </c>
      <c r="V382" s="183">
        <f t="shared" si="120"/>
        <v>37.259100642398288</v>
      </c>
      <c r="W382" s="184">
        <f t="shared" si="114"/>
        <v>157</v>
      </c>
    </row>
    <row r="383" spans="1:23" ht="15" customHeight="1">
      <c r="A383" s="179">
        <v>93</v>
      </c>
      <c r="B383" s="179">
        <v>4</v>
      </c>
      <c r="C383" s="163" t="s">
        <v>316</v>
      </c>
      <c r="D383" s="180">
        <v>2004</v>
      </c>
      <c r="E383" s="180"/>
      <c r="F383" s="181"/>
      <c r="G383" s="188"/>
      <c r="H383" s="188"/>
      <c r="I383" s="188"/>
      <c r="J383" s="181"/>
      <c r="K383" s="181"/>
      <c r="L383" s="181"/>
      <c r="M383" s="181"/>
      <c r="N383" s="181"/>
      <c r="O383" s="181"/>
      <c r="P383" s="181"/>
      <c r="Q383" s="181">
        <f>SUM(G383+J383+M383+N383+O383+P383)</f>
        <v>0</v>
      </c>
      <c r="R383" s="181"/>
      <c r="S383" s="181">
        <f t="shared" si="117"/>
        <v>0</v>
      </c>
      <c r="T383" s="181">
        <f t="shared" si="118"/>
        <v>0</v>
      </c>
      <c r="U383" s="183" t="e">
        <f t="shared" si="119"/>
        <v>#DIV/0!</v>
      </c>
      <c r="V383" s="183" t="e">
        <f t="shared" si="120"/>
        <v>#DIV/0!</v>
      </c>
      <c r="W383" s="184">
        <f t="shared" si="114"/>
        <v>0</v>
      </c>
    </row>
    <row r="384" spans="1:23" ht="15" customHeight="1">
      <c r="A384" s="179">
        <v>93</v>
      </c>
      <c r="B384" s="179">
        <v>4</v>
      </c>
      <c r="C384" s="163" t="s">
        <v>316</v>
      </c>
      <c r="D384" s="180">
        <v>2010</v>
      </c>
      <c r="E384" s="180">
        <v>1</v>
      </c>
      <c r="F384" s="181">
        <v>547</v>
      </c>
      <c r="G384" s="181">
        <v>106</v>
      </c>
      <c r="H384" s="181">
        <v>43</v>
      </c>
      <c r="I384" s="181">
        <v>14</v>
      </c>
      <c r="J384" s="181">
        <v>19</v>
      </c>
      <c r="K384" s="181">
        <v>102</v>
      </c>
      <c r="L384" s="181">
        <v>3</v>
      </c>
      <c r="M384" s="181">
        <v>0</v>
      </c>
      <c r="N384" s="181">
        <v>1</v>
      </c>
      <c r="O384" s="181">
        <v>0</v>
      </c>
      <c r="P384" s="181">
        <v>0</v>
      </c>
      <c r="Q384" s="181">
        <f t="shared" ref="Q384:Q386" si="135">SUM(P384+O384+N384+M384+L384+K384+J384+I384+H384+G384)</f>
        <v>288</v>
      </c>
      <c r="R384" s="181">
        <v>8</v>
      </c>
      <c r="S384" s="181">
        <f t="shared" si="117"/>
        <v>296</v>
      </c>
      <c r="T384" s="181">
        <f t="shared" si="118"/>
        <v>251</v>
      </c>
      <c r="U384" s="183">
        <f t="shared" si="119"/>
        <v>54.113345521023767</v>
      </c>
      <c r="V384" s="183">
        <f t="shared" si="120"/>
        <v>45.886654478976233</v>
      </c>
      <c r="W384" s="184">
        <f t="shared" si="114"/>
        <v>106</v>
      </c>
    </row>
    <row r="385" spans="1:23" ht="15" customHeight="1">
      <c r="A385" s="179">
        <v>93</v>
      </c>
      <c r="B385" s="179">
        <v>4</v>
      </c>
      <c r="C385" s="219" t="s">
        <v>316</v>
      </c>
      <c r="D385" s="190">
        <v>2016</v>
      </c>
      <c r="E385" s="180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>
        <f t="shared" si="135"/>
        <v>0</v>
      </c>
      <c r="R385" s="181"/>
      <c r="S385" s="181">
        <f t="shared" si="117"/>
        <v>0</v>
      </c>
      <c r="T385" s="181">
        <f t="shared" si="118"/>
        <v>0</v>
      </c>
      <c r="U385" s="183" t="e">
        <f t="shared" si="119"/>
        <v>#DIV/0!</v>
      </c>
      <c r="V385" s="183" t="e">
        <f t="shared" si="120"/>
        <v>#DIV/0!</v>
      </c>
      <c r="W385" s="184">
        <f t="shared" si="114"/>
        <v>0</v>
      </c>
    </row>
    <row r="386" spans="1:23" ht="15" customHeight="1">
      <c r="A386" s="179">
        <v>94</v>
      </c>
      <c r="B386" s="179">
        <v>4</v>
      </c>
      <c r="C386" s="163" t="s">
        <v>317</v>
      </c>
      <c r="D386" s="180">
        <v>1998</v>
      </c>
      <c r="E386" s="180">
        <v>2</v>
      </c>
      <c r="F386" s="181">
        <v>1495</v>
      </c>
      <c r="G386" s="181">
        <v>10</v>
      </c>
      <c r="H386" s="181">
        <v>14</v>
      </c>
      <c r="I386" s="181">
        <v>0</v>
      </c>
      <c r="J386" s="181">
        <v>6</v>
      </c>
      <c r="K386" s="181">
        <v>292</v>
      </c>
      <c r="L386" s="181">
        <v>6</v>
      </c>
      <c r="M386" s="181">
        <v>2</v>
      </c>
      <c r="N386" s="181">
        <v>0</v>
      </c>
      <c r="O386" s="181">
        <v>0</v>
      </c>
      <c r="P386" s="181">
        <v>0</v>
      </c>
      <c r="Q386" s="181">
        <f t="shared" si="135"/>
        <v>330</v>
      </c>
      <c r="R386" s="181">
        <v>0</v>
      </c>
      <c r="S386" s="181">
        <f t="shared" si="117"/>
        <v>330</v>
      </c>
      <c r="T386" s="181">
        <f t="shared" si="118"/>
        <v>1165</v>
      </c>
      <c r="U386" s="183">
        <f t="shared" si="119"/>
        <v>22.073578595317727</v>
      </c>
      <c r="V386" s="183">
        <f t="shared" si="120"/>
        <v>77.926421404682273</v>
      </c>
      <c r="W386" s="184">
        <f t="shared" si="114"/>
        <v>292</v>
      </c>
    </row>
    <row r="387" spans="1:23" ht="15" customHeight="1">
      <c r="A387" s="179">
        <v>94</v>
      </c>
      <c r="B387" s="179">
        <v>4</v>
      </c>
      <c r="C387" s="163" t="s">
        <v>317</v>
      </c>
      <c r="D387" s="180">
        <v>2004</v>
      </c>
      <c r="E387" s="180"/>
      <c r="F387" s="181"/>
      <c r="G387" s="188"/>
      <c r="H387" s="188"/>
      <c r="I387" s="188"/>
      <c r="J387" s="181"/>
      <c r="K387" s="181"/>
      <c r="L387" s="181"/>
      <c r="M387" s="181"/>
      <c r="N387" s="181"/>
      <c r="O387" s="181"/>
      <c r="P387" s="181"/>
      <c r="Q387" s="181">
        <f>SUM(G387+J387+M387+N387+O387+P387)</f>
        <v>0</v>
      </c>
      <c r="R387" s="181"/>
      <c r="S387" s="181">
        <f t="shared" si="117"/>
        <v>0</v>
      </c>
      <c r="T387" s="181">
        <f t="shared" si="118"/>
        <v>0</v>
      </c>
      <c r="U387" s="183" t="e">
        <f t="shared" si="119"/>
        <v>#DIV/0!</v>
      </c>
      <c r="V387" s="183" t="e">
        <f t="shared" si="120"/>
        <v>#DIV/0!</v>
      </c>
      <c r="W387" s="184">
        <f t="shared" ref="W387:W450" si="136">MAX(G387,H387,I387,J387,K387,L387,M387,N387,O387,P387)</f>
        <v>0</v>
      </c>
    </row>
    <row r="388" spans="1:23" ht="15" customHeight="1">
      <c r="A388" s="179">
        <v>94</v>
      </c>
      <c r="B388" s="179">
        <v>4</v>
      </c>
      <c r="C388" s="163" t="s">
        <v>317</v>
      </c>
      <c r="D388" s="180">
        <v>2010</v>
      </c>
      <c r="E388" s="180">
        <v>3</v>
      </c>
      <c r="F388" s="181">
        <v>2141</v>
      </c>
      <c r="G388" s="181">
        <v>346</v>
      </c>
      <c r="H388" s="181">
        <v>24</v>
      </c>
      <c r="I388" s="181">
        <v>5</v>
      </c>
      <c r="J388" s="181">
        <v>12</v>
      </c>
      <c r="K388" s="181">
        <v>99</v>
      </c>
      <c r="L388" s="181">
        <v>9</v>
      </c>
      <c r="M388" s="181">
        <v>0</v>
      </c>
      <c r="N388" s="181">
        <v>4</v>
      </c>
      <c r="O388" s="181">
        <v>1</v>
      </c>
      <c r="P388" s="181">
        <v>0</v>
      </c>
      <c r="Q388" s="181">
        <f t="shared" ref="Q388:Q390" si="137">SUM(P388+O388+N388+M388+L388+K388+J388+I388+H388+G388)</f>
        <v>500</v>
      </c>
      <c r="R388" s="181">
        <v>37</v>
      </c>
      <c r="S388" s="181">
        <f t="shared" si="117"/>
        <v>537</v>
      </c>
      <c r="T388" s="181">
        <f t="shared" si="118"/>
        <v>1604</v>
      </c>
      <c r="U388" s="183">
        <f t="shared" si="119"/>
        <v>25.081737505838394</v>
      </c>
      <c r="V388" s="183">
        <f t="shared" si="120"/>
        <v>74.91826249416161</v>
      </c>
      <c r="W388" s="184">
        <f t="shared" si="136"/>
        <v>346</v>
      </c>
    </row>
    <row r="389" spans="1:23" ht="15" customHeight="1">
      <c r="A389" s="179">
        <v>94</v>
      </c>
      <c r="B389" s="179">
        <v>4</v>
      </c>
      <c r="C389" s="219" t="s">
        <v>317</v>
      </c>
      <c r="D389" s="190">
        <v>2016</v>
      </c>
      <c r="E389" s="180"/>
      <c r="F389" s="181"/>
      <c r="G389" s="181"/>
      <c r="H389" s="181"/>
      <c r="I389" s="181"/>
      <c r="J389" s="181"/>
      <c r="K389" s="181"/>
      <c r="L389" s="181"/>
      <c r="M389" s="181"/>
      <c r="N389" s="181"/>
      <c r="O389" s="181"/>
      <c r="P389" s="181"/>
      <c r="Q389" s="181">
        <f t="shared" si="137"/>
        <v>0</v>
      </c>
      <c r="R389" s="181"/>
      <c r="S389" s="181">
        <f t="shared" si="117"/>
        <v>0</v>
      </c>
      <c r="T389" s="181">
        <f t="shared" si="118"/>
        <v>0</v>
      </c>
      <c r="U389" s="183" t="e">
        <f t="shared" si="119"/>
        <v>#DIV/0!</v>
      </c>
      <c r="V389" s="183" t="e">
        <f t="shared" si="120"/>
        <v>#DIV/0!</v>
      </c>
      <c r="W389" s="184">
        <f t="shared" si="136"/>
        <v>0</v>
      </c>
    </row>
    <row r="390" spans="1:23" ht="15" customHeight="1">
      <c r="A390" s="179">
        <v>95</v>
      </c>
      <c r="B390" s="179">
        <v>4</v>
      </c>
      <c r="C390" s="163" t="s">
        <v>318</v>
      </c>
      <c r="D390" s="180">
        <v>1998</v>
      </c>
      <c r="E390" s="180">
        <v>14</v>
      </c>
      <c r="F390" s="181">
        <v>5213</v>
      </c>
      <c r="G390" s="181">
        <v>119</v>
      </c>
      <c r="H390" s="181">
        <v>906</v>
      </c>
      <c r="I390" s="181">
        <v>2</v>
      </c>
      <c r="J390" s="181">
        <v>31</v>
      </c>
      <c r="K390" s="181">
        <v>1432</v>
      </c>
      <c r="L390" s="181">
        <v>5</v>
      </c>
      <c r="M390" s="181">
        <v>4</v>
      </c>
      <c r="N390" s="181">
        <v>0</v>
      </c>
      <c r="O390" s="181">
        <v>0</v>
      </c>
      <c r="P390" s="181">
        <v>0</v>
      </c>
      <c r="Q390" s="181">
        <f t="shared" si="137"/>
        <v>2499</v>
      </c>
      <c r="R390" s="181">
        <v>78</v>
      </c>
      <c r="S390" s="181">
        <f t="shared" si="117"/>
        <v>2577</v>
      </c>
      <c r="T390" s="181">
        <f t="shared" si="118"/>
        <v>2636</v>
      </c>
      <c r="U390" s="183">
        <f t="shared" si="119"/>
        <v>49.43410704009208</v>
      </c>
      <c r="V390" s="183">
        <f t="shared" si="120"/>
        <v>50.56589295990792</v>
      </c>
      <c r="W390" s="184">
        <f t="shared" si="136"/>
        <v>1432</v>
      </c>
    </row>
    <row r="391" spans="1:23" ht="15" customHeight="1">
      <c r="A391" s="179">
        <v>95</v>
      </c>
      <c r="B391" s="179">
        <v>4</v>
      </c>
      <c r="C391" s="163" t="s">
        <v>318</v>
      </c>
      <c r="D391" s="180">
        <v>2004</v>
      </c>
      <c r="E391" s="180"/>
      <c r="F391" s="181"/>
      <c r="G391" s="188"/>
      <c r="H391" s="188"/>
      <c r="I391" s="188"/>
      <c r="J391" s="181"/>
      <c r="K391" s="181"/>
      <c r="L391" s="181"/>
      <c r="M391" s="181"/>
      <c r="N391" s="181"/>
      <c r="O391" s="181"/>
      <c r="P391" s="181"/>
      <c r="Q391" s="181">
        <f>SUM(G391+J391+M391+N391+O391+P391)</f>
        <v>0</v>
      </c>
      <c r="R391" s="181"/>
      <c r="S391" s="181">
        <f t="shared" si="117"/>
        <v>0</v>
      </c>
      <c r="T391" s="181">
        <f t="shared" si="118"/>
        <v>0</v>
      </c>
      <c r="U391" s="183" t="e">
        <f t="shared" si="119"/>
        <v>#DIV/0!</v>
      </c>
      <c r="V391" s="183" t="e">
        <f t="shared" si="120"/>
        <v>#DIV/0!</v>
      </c>
      <c r="W391" s="184">
        <f t="shared" si="136"/>
        <v>0</v>
      </c>
    </row>
    <row r="392" spans="1:23" ht="15" customHeight="1">
      <c r="A392" s="179">
        <v>95</v>
      </c>
      <c r="B392" s="179">
        <v>4</v>
      </c>
      <c r="C392" s="163" t="s">
        <v>318</v>
      </c>
      <c r="D392" s="180">
        <v>2010</v>
      </c>
      <c r="E392" s="180">
        <v>19</v>
      </c>
      <c r="F392" s="181">
        <v>6535</v>
      </c>
      <c r="G392" s="181">
        <v>1348</v>
      </c>
      <c r="H392" s="181">
        <v>848</v>
      </c>
      <c r="I392" s="181">
        <v>65</v>
      </c>
      <c r="J392" s="181">
        <v>150</v>
      </c>
      <c r="K392" s="181">
        <v>1511</v>
      </c>
      <c r="L392" s="181">
        <v>63</v>
      </c>
      <c r="M392" s="181">
        <v>0</v>
      </c>
      <c r="N392" s="181">
        <v>17</v>
      </c>
      <c r="O392" s="181">
        <v>8</v>
      </c>
      <c r="P392" s="181">
        <v>0</v>
      </c>
      <c r="Q392" s="181">
        <f t="shared" ref="Q392:Q394" si="138">SUM(P392+O392+N392+M392+L392+K392+J392+I392+H392+G392)</f>
        <v>4010</v>
      </c>
      <c r="R392" s="181">
        <v>82</v>
      </c>
      <c r="S392" s="181">
        <f t="shared" si="117"/>
        <v>4092</v>
      </c>
      <c r="T392" s="181">
        <f t="shared" si="118"/>
        <v>2443</v>
      </c>
      <c r="U392" s="183">
        <f t="shared" si="119"/>
        <v>62.616679418515687</v>
      </c>
      <c r="V392" s="183">
        <f t="shared" si="120"/>
        <v>37.383320581484313</v>
      </c>
      <c r="W392" s="184">
        <f t="shared" si="136"/>
        <v>1511</v>
      </c>
    </row>
    <row r="393" spans="1:23" ht="15" customHeight="1">
      <c r="A393" s="179">
        <v>95</v>
      </c>
      <c r="B393" s="179">
        <v>4</v>
      </c>
      <c r="C393" s="219" t="s">
        <v>318</v>
      </c>
      <c r="D393" s="190">
        <v>2016</v>
      </c>
      <c r="E393" s="180"/>
      <c r="F393" s="181"/>
      <c r="G393" s="181"/>
      <c r="H393" s="181"/>
      <c r="I393" s="181"/>
      <c r="J393" s="181"/>
      <c r="K393" s="181"/>
      <c r="L393" s="181"/>
      <c r="M393" s="181"/>
      <c r="N393" s="181"/>
      <c r="O393" s="181"/>
      <c r="P393" s="181"/>
      <c r="Q393" s="181">
        <f t="shared" si="138"/>
        <v>0</v>
      </c>
      <c r="R393" s="181"/>
      <c r="S393" s="181">
        <f t="shared" si="117"/>
        <v>0</v>
      </c>
      <c r="T393" s="181">
        <f t="shared" si="118"/>
        <v>0</v>
      </c>
      <c r="U393" s="183" t="e">
        <f t="shared" si="119"/>
        <v>#DIV/0!</v>
      </c>
      <c r="V393" s="183" t="e">
        <f t="shared" si="120"/>
        <v>#DIV/0!</v>
      </c>
      <c r="W393" s="184">
        <f t="shared" si="136"/>
        <v>0</v>
      </c>
    </row>
    <row r="394" spans="1:23" ht="15" customHeight="1">
      <c r="A394" s="179">
        <v>96</v>
      </c>
      <c r="B394" s="179">
        <v>4</v>
      </c>
      <c r="C394" s="163" t="s">
        <v>319</v>
      </c>
      <c r="D394" s="180">
        <v>1998</v>
      </c>
      <c r="E394" s="180">
        <v>9</v>
      </c>
      <c r="F394" s="181">
        <v>4812</v>
      </c>
      <c r="G394" s="181">
        <v>100</v>
      </c>
      <c r="H394" s="181">
        <v>610</v>
      </c>
      <c r="I394" s="181">
        <v>8</v>
      </c>
      <c r="J394" s="181">
        <v>18</v>
      </c>
      <c r="K394" s="181">
        <v>1253</v>
      </c>
      <c r="L394" s="181">
        <v>20</v>
      </c>
      <c r="M394" s="181">
        <v>8</v>
      </c>
      <c r="N394" s="181">
        <v>0</v>
      </c>
      <c r="O394" s="181">
        <v>0</v>
      </c>
      <c r="P394" s="181">
        <v>1</v>
      </c>
      <c r="Q394" s="181">
        <f t="shared" si="138"/>
        <v>2018</v>
      </c>
      <c r="R394" s="181">
        <v>91</v>
      </c>
      <c r="S394" s="181">
        <f t="shared" ref="S394:S460" si="139">Q394+R394</f>
        <v>2109</v>
      </c>
      <c r="T394" s="181">
        <f t="shared" ref="T394:T461" si="140">F394-S394</f>
        <v>2703</v>
      </c>
      <c r="U394" s="183">
        <f t="shared" ref="U394:U461" si="141">(S394*100)/F394</f>
        <v>43.827930174563591</v>
      </c>
      <c r="V394" s="183">
        <f t="shared" ref="V394:V461" si="142">(T394*100)/F394</f>
        <v>56.172069825436409</v>
      </c>
      <c r="W394" s="184">
        <f t="shared" si="136"/>
        <v>1253</v>
      </c>
    </row>
    <row r="395" spans="1:23" ht="15" customHeight="1">
      <c r="A395" s="179">
        <v>96</v>
      </c>
      <c r="B395" s="179">
        <v>4</v>
      </c>
      <c r="C395" s="163" t="s">
        <v>319</v>
      </c>
      <c r="D395" s="180">
        <v>2004</v>
      </c>
      <c r="E395" s="180"/>
      <c r="F395" s="181"/>
      <c r="G395" s="188"/>
      <c r="H395" s="188"/>
      <c r="I395" s="188"/>
      <c r="J395" s="181"/>
      <c r="K395" s="181"/>
      <c r="L395" s="181"/>
      <c r="M395" s="181"/>
      <c r="N395" s="181"/>
      <c r="O395" s="181"/>
      <c r="P395" s="181"/>
      <c r="Q395" s="181">
        <f>SUM(G395+J395+M395+N395+O395+P395)</f>
        <v>0</v>
      </c>
      <c r="R395" s="181"/>
      <c r="S395" s="181">
        <f t="shared" si="139"/>
        <v>0</v>
      </c>
      <c r="T395" s="181">
        <f t="shared" si="140"/>
        <v>0</v>
      </c>
      <c r="U395" s="183" t="e">
        <f t="shared" si="141"/>
        <v>#DIV/0!</v>
      </c>
      <c r="V395" s="183" t="e">
        <f t="shared" si="142"/>
        <v>#DIV/0!</v>
      </c>
      <c r="W395" s="184">
        <f t="shared" si="136"/>
        <v>0</v>
      </c>
    </row>
    <row r="396" spans="1:23" ht="15" customHeight="1">
      <c r="A396" s="179">
        <v>96</v>
      </c>
      <c r="B396" s="179">
        <v>4</v>
      </c>
      <c r="C396" s="163" t="s">
        <v>319</v>
      </c>
      <c r="D396" s="180">
        <v>2010</v>
      </c>
      <c r="E396" s="180">
        <v>12</v>
      </c>
      <c r="F396" s="181">
        <v>6702</v>
      </c>
      <c r="G396" s="181">
        <v>762</v>
      </c>
      <c r="H396" s="181">
        <v>300</v>
      </c>
      <c r="I396" s="181">
        <v>88</v>
      </c>
      <c r="J396" s="181">
        <v>147</v>
      </c>
      <c r="K396" s="181">
        <v>1764</v>
      </c>
      <c r="L396" s="181">
        <v>100</v>
      </c>
      <c r="M396" s="181">
        <v>0</v>
      </c>
      <c r="N396" s="181">
        <v>141</v>
      </c>
      <c r="O396" s="181">
        <v>13</v>
      </c>
      <c r="P396" s="181">
        <v>1</v>
      </c>
      <c r="Q396" s="181">
        <f t="shared" ref="Q396:Q398" si="143">SUM(P396+O396+N396+M396+L396+K396+J396+I396+H396+G396)</f>
        <v>3316</v>
      </c>
      <c r="R396" s="181">
        <v>161</v>
      </c>
      <c r="S396" s="181">
        <f t="shared" si="139"/>
        <v>3477</v>
      </c>
      <c r="T396" s="181">
        <f t="shared" si="140"/>
        <v>3225</v>
      </c>
      <c r="U396" s="183">
        <f t="shared" si="141"/>
        <v>51.880035810205911</v>
      </c>
      <c r="V396" s="183">
        <f t="shared" si="142"/>
        <v>48.119964189794089</v>
      </c>
      <c r="W396" s="184">
        <f t="shared" si="136"/>
        <v>1764</v>
      </c>
    </row>
    <row r="397" spans="1:23" ht="15" customHeight="1">
      <c r="A397" s="179">
        <v>96</v>
      </c>
      <c r="B397" s="179">
        <v>4</v>
      </c>
      <c r="C397" s="219" t="s">
        <v>319</v>
      </c>
      <c r="D397" s="190">
        <v>2016</v>
      </c>
      <c r="E397" s="180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>
        <f t="shared" si="143"/>
        <v>0</v>
      </c>
      <c r="R397" s="181"/>
      <c r="S397" s="181">
        <f t="shared" si="139"/>
        <v>0</v>
      </c>
      <c r="T397" s="181">
        <f t="shared" si="140"/>
        <v>0</v>
      </c>
      <c r="U397" s="183" t="e">
        <f t="shared" si="141"/>
        <v>#DIV/0!</v>
      </c>
      <c r="V397" s="183" t="e">
        <f t="shared" si="142"/>
        <v>#DIV/0!</v>
      </c>
      <c r="W397" s="184">
        <f t="shared" si="136"/>
        <v>0</v>
      </c>
    </row>
    <row r="398" spans="1:23" ht="15" customHeight="1">
      <c r="A398" s="179">
        <v>97</v>
      </c>
      <c r="B398" s="179">
        <v>4</v>
      </c>
      <c r="C398" s="163" t="s">
        <v>320</v>
      </c>
      <c r="D398" s="180">
        <v>1998</v>
      </c>
      <c r="E398" s="180">
        <v>2</v>
      </c>
      <c r="F398" s="181">
        <v>836</v>
      </c>
      <c r="G398" s="181">
        <v>46</v>
      </c>
      <c r="H398" s="181">
        <v>102</v>
      </c>
      <c r="I398" s="181">
        <v>1</v>
      </c>
      <c r="J398" s="181">
        <v>3</v>
      </c>
      <c r="K398" s="181">
        <v>128</v>
      </c>
      <c r="L398" s="181">
        <v>8</v>
      </c>
      <c r="M398" s="181">
        <v>0</v>
      </c>
      <c r="N398" s="181">
        <v>0</v>
      </c>
      <c r="O398" s="181">
        <v>0</v>
      </c>
      <c r="P398" s="181">
        <v>0</v>
      </c>
      <c r="Q398" s="181">
        <f t="shared" si="143"/>
        <v>288</v>
      </c>
      <c r="R398" s="181">
        <v>6</v>
      </c>
      <c r="S398" s="181">
        <f t="shared" si="139"/>
        <v>294</v>
      </c>
      <c r="T398" s="181">
        <f t="shared" si="140"/>
        <v>542</v>
      </c>
      <c r="U398" s="183">
        <f t="shared" si="141"/>
        <v>35.167464114832534</v>
      </c>
      <c r="V398" s="183">
        <f t="shared" si="142"/>
        <v>64.832535885167459</v>
      </c>
      <c r="W398" s="184">
        <f t="shared" si="136"/>
        <v>128</v>
      </c>
    </row>
    <row r="399" spans="1:23" ht="15" customHeight="1">
      <c r="A399" s="179">
        <v>97</v>
      </c>
      <c r="B399" s="179">
        <v>4</v>
      </c>
      <c r="C399" s="163" t="s">
        <v>320</v>
      </c>
      <c r="D399" s="180">
        <v>2004</v>
      </c>
      <c r="E399" s="180"/>
      <c r="F399" s="181"/>
      <c r="G399" s="188"/>
      <c r="H399" s="188"/>
      <c r="I399" s="188"/>
      <c r="J399" s="181"/>
      <c r="K399" s="181"/>
      <c r="L399" s="181"/>
      <c r="M399" s="181"/>
      <c r="N399" s="181"/>
      <c r="O399" s="181"/>
      <c r="P399" s="181"/>
      <c r="Q399" s="181">
        <f>SUM(G399+J399+M399+N399+O399+P399)</f>
        <v>0</v>
      </c>
      <c r="R399" s="181"/>
      <c r="S399" s="181">
        <f t="shared" si="139"/>
        <v>0</v>
      </c>
      <c r="T399" s="181">
        <f t="shared" si="140"/>
        <v>0</v>
      </c>
      <c r="U399" s="183" t="e">
        <f t="shared" si="141"/>
        <v>#DIV/0!</v>
      </c>
      <c r="V399" s="183" t="e">
        <f t="shared" si="142"/>
        <v>#DIV/0!</v>
      </c>
      <c r="W399" s="184">
        <f t="shared" si="136"/>
        <v>0</v>
      </c>
    </row>
    <row r="400" spans="1:23" ht="15" customHeight="1">
      <c r="A400" s="179">
        <v>97</v>
      </c>
      <c r="B400" s="179">
        <v>4</v>
      </c>
      <c r="C400" s="163" t="s">
        <v>320</v>
      </c>
      <c r="D400" s="180">
        <v>2010</v>
      </c>
      <c r="E400" s="180">
        <v>3</v>
      </c>
      <c r="F400" s="181">
        <v>1575</v>
      </c>
      <c r="G400" s="181">
        <v>179</v>
      </c>
      <c r="H400" s="181">
        <v>76</v>
      </c>
      <c r="I400" s="181">
        <v>37</v>
      </c>
      <c r="J400" s="181">
        <v>16</v>
      </c>
      <c r="K400" s="181">
        <v>290</v>
      </c>
      <c r="L400" s="181">
        <v>18</v>
      </c>
      <c r="M400" s="181">
        <v>0</v>
      </c>
      <c r="N400" s="181">
        <v>24</v>
      </c>
      <c r="O400" s="181">
        <v>7</v>
      </c>
      <c r="P400" s="181">
        <v>1</v>
      </c>
      <c r="Q400" s="181">
        <f t="shared" ref="Q400:Q402" si="144">SUM(P400+O400+N400+M400+L400+K400+J400+I400+H400+G400)</f>
        <v>648</v>
      </c>
      <c r="R400" s="181">
        <v>24</v>
      </c>
      <c r="S400" s="181">
        <f t="shared" si="139"/>
        <v>672</v>
      </c>
      <c r="T400" s="181">
        <f t="shared" si="140"/>
        <v>903</v>
      </c>
      <c r="U400" s="183">
        <f t="shared" si="141"/>
        <v>42.666666666666664</v>
      </c>
      <c r="V400" s="183">
        <f t="shared" si="142"/>
        <v>57.333333333333336</v>
      </c>
      <c r="W400" s="184">
        <f t="shared" si="136"/>
        <v>290</v>
      </c>
    </row>
    <row r="401" spans="1:23" ht="15" customHeight="1">
      <c r="A401" s="179">
        <v>97</v>
      </c>
      <c r="B401" s="179">
        <v>4</v>
      </c>
      <c r="C401" s="219" t="s">
        <v>320</v>
      </c>
      <c r="D401" s="190">
        <v>2016</v>
      </c>
      <c r="E401" s="180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>
        <f t="shared" si="144"/>
        <v>0</v>
      </c>
      <c r="R401" s="181"/>
      <c r="S401" s="181">
        <f t="shared" si="139"/>
        <v>0</v>
      </c>
      <c r="T401" s="181">
        <f t="shared" si="140"/>
        <v>0</v>
      </c>
      <c r="U401" s="183" t="e">
        <f t="shared" si="141"/>
        <v>#DIV/0!</v>
      </c>
      <c r="V401" s="183" t="e">
        <f t="shared" si="142"/>
        <v>#DIV/0!</v>
      </c>
      <c r="W401" s="184">
        <f t="shared" si="136"/>
        <v>0</v>
      </c>
    </row>
    <row r="402" spans="1:23" ht="15" customHeight="1">
      <c r="A402" s="179">
        <v>98</v>
      </c>
      <c r="B402" s="179">
        <v>4</v>
      </c>
      <c r="C402" s="163" t="s">
        <v>321</v>
      </c>
      <c r="D402" s="180">
        <v>1998</v>
      </c>
      <c r="E402" s="180">
        <v>6</v>
      </c>
      <c r="F402" s="181">
        <v>2874</v>
      </c>
      <c r="G402" s="181">
        <v>77</v>
      </c>
      <c r="H402" s="181">
        <v>535</v>
      </c>
      <c r="I402" s="181">
        <v>3</v>
      </c>
      <c r="J402" s="181">
        <v>19</v>
      </c>
      <c r="K402" s="181">
        <v>757</v>
      </c>
      <c r="L402" s="181">
        <v>23</v>
      </c>
      <c r="M402" s="181">
        <v>3</v>
      </c>
      <c r="N402" s="181">
        <v>0</v>
      </c>
      <c r="O402" s="181">
        <v>0</v>
      </c>
      <c r="P402" s="181">
        <v>0</v>
      </c>
      <c r="Q402" s="181">
        <f t="shared" si="144"/>
        <v>1417</v>
      </c>
      <c r="R402" s="181">
        <v>43</v>
      </c>
      <c r="S402" s="181">
        <f t="shared" si="139"/>
        <v>1460</v>
      </c>
      <c r="T402" s="181">
        <f t="shared" si="140"/>
        <v>1414</v>
      </c>
      <c r="U402" s="183">
        <f t="shared" si="141"/>
        <v>50.800278357689628</v>
      </c>
      <c r="V402" s="183">
        <f t="shared" si="142"/>
        <v>49.199721642310372</v>
      </c>
      <c r="W402" s="184">
        <f t="shared" si="136"/>
        <v>757</v>
      </c>
    </row>
    <row r="403" spans="1:23" ht="15" customHeight="1">
      <c r="A403" s="179">
        <v>98</v>
      </c>
      <c r="B403" s="179">
        <v>4</v>
      </c>
      <c r="C403" s="163" t="s">
        <v>321</v>
      </c>
      <c r="D403" s="180">
        <v>2004</v>
      </c>
      <c r="E403" s="180"/>
      <c r="F403" s="181"/>
      <c r="G403" s="188"/>
      <c r="H403" s="188"/>
      <c r="I403" s="188"/>
      <c r="J403" s="181"/>
      <c r="K403" s="181"/>
      <c r="L403" s="181"/>
      <c r="M403" s="181"/>
      <c r="N403" s="181"/>
      <c r="O403" s="181"/>
      <c r="P403" s="181"/>
      <c r="Q403" s="181">
        <f>SUM(G403+J403+M403+N403+O403+P403)</f>
        <v>0</v>
      </c>
      <c r="R403" s="181"/>
      <c r="S403" s="181">
        <f t="shared" si="139"/>
        <v>0</v>
      </c>
      <c r="T403" s="181">
        <f t="shared" si="140"/>
        <v>0</v>
      </c>
      <c r="U403" s="183" t="e">
        <f t="shared" si="141"/>
        <v>#DIV/0!</v>
      </c>
      <c r="V403" s="183" t="e">
        <f t="shared" si="142"/>
        <v>#DIV/0!</v>
      </c>
      <c r="W403" s="184">
        <f t="shared" si="136"/>
        <v>0</v>
      </c>
    </row>
    <row r="404" spans="1:23" ht="15" customHeight="1">
      <c r="A404" s="179">
        <v>98</v>
      </c>
      <c r="B404" s="179">
        <v>4</v>
      </c>
      <c r="C404" s="163" t="s">
        <v>321</v>
      </c>
      <c r="D404" s="180">
        <v>2010</v>
      </c>
      <c r="E404" s="180">
        <v>8</v>
      </c>
      <c r="F404" s="181">
        <v>4057</v>
      </c>
      <c r="G404" s="181">
        <v>359</v>
      </c>
      <c r="H404" s="181">
        <v>281</v>
      </c>
      <c r="I404" s="181">
        <v>78</v>
      </c>
      <c r="J404" s="181">
        <v>43</v>
      </c>
      <c r="K404" s="181">
        <v>870</v>
      </c>
      <c r="L404" s="181">
        <v>42</v>
      </c>
      <c r="M404" s="181">
        <v>0</v>
      </c>
      <c r="N404" s="181">
        <v>42</v>
      </c>
      <c r="O404" s="181">
        <v>17</v>
      </c>
      <c r="P404" s="181">
        <v>0</v>
      </c>
      <c r="Q404" s="181">
        <f t="shared" ref="Q404:Q406" si="145">SUM(P404+O404+N404+M404+L404+K404+J404+I404+H404+G404)</f>
        <v>1732</v>
      </c>
      <c r="R404" s="181">
        <v>78</v>
      </c>
      <c r="S404" s="181">
        <f t="shared" si="139"/>
        <v>1810</v>
      </c>
      <c r="T404" s="181">
        <f t="shared" si="140"/>
        <v>2247</v>
      </c>
      <c r="U404" s="183">
        <f t="shared" si="141"/>
        <v>44.614246980527483</v>
      </c>
      <c r="V404" s="183">
        <f t="shared" si="142"/>
        <v>55.385753019472517</v>
      </c>
      <c r="W404" s="184">
        <f t="shared" si="136"/>
        <v>870</v>
      </c>
    </row>
    <row r="405" spans="1:23" ht="15" customHeight="1">
      <c r="A405" s="179">
        <v>98</v>
      </c>
      <c r="B405" s="179">
        <v>4</v>
      </c>
      <c r="C405" s="219" t="s">
        <v>321</v>
      </c>
      <c r="D405" s="190">
        <v>2016</v>
      </c>
      <c r="E405" s="180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>
        <f t="shared" si="145"/>
        <v>0</v>
      </c>
      <c r="R405" s="181"/>
      <c r="S405" s="181">
        <f t="shared" si="139"/>
        <v>0</v>
      </c>
      <c r="T405" s="181">
        <f t="shared" si="140"/>
        <v>0</v>
      </c>
      <c r="U405" s="183" t="e">
        <f t="shared" si="141"/>
        <v>#DIV/0!</v>
      </c>
      <c r="V405" s="183" t="e">
        <f t="shared" si="142"/>
        <v>#DIV/0!</v>
      </c>
      <c r="W405" s="184">
        <f t="shared" si="136"/>
        <v>0</v>
      </c>
    </row>
    <row r="406" spans="1:23" ht="15" customHeight="1">
      <c r="A406" s="179">
        <v>99</v>
      </c>
      <c r="B406" s="179">
        <v>4</v>
      </c>
      <c r="C406" s="163" t="s">
        <v>322</v>
      </c>
      <c r="D406" s="180">
        <v>1998</v>
      </c>
      <c r="E406" s="180">
        <v>2</v>
      </c>
      <c r="F406" s="181">
        <v>903</v>
      </c>
      <c r="G406" s="181">
        <v>11</v>
      </c>
      <c r="H406" s="181">
        <v>81</v>
      </c>
      <c r="I406" s="181">
        <v>1</v>
      </c>
      <c r="J406" s="181">
        <v>13</v>
      </c>
      <c r="K406" s="181">
        <v>385</v>
      </c>
      <c r="L406" s="181">
        <v>1</v>
      </c>
      <c r="M406" s="181">
        <v>1</v>
      </c>
      <c r="N406" s="181">
        <v>0</v>
      </c>
      <c r="O406" s="181">
        <v>0</v>
      </c>
      <c r="P406" s="181">
        <v>0</v>
      </c>
      <c r="Q406" s="181">
        <f t="shared" si="145"/>
        <v>493</v>
      </c>
      <c r="R406" s="181">
        <v>10</v>
      </c>
      <c r="S406" s="181">
        <f t="shared" si="139"/>
        <v>503</v>
      </c>
      <c r="T406" s="181">
        <f t="shared" si="140"/>
        <v>400</v>
      </c>
      <c r="U406" s="183">
        <f t="shared" si="141"/>
        <v>55.703211517165009</v>
      </c>
      <c r="V406" s="183">
        <f t="shared" si="142"/>
        <v>44.296788482834991</v>
      </c>
      <c r="W406" s="184">
        <f t="shared" si="136"/>
        <v>385</v>
      </c>
    </row>
    <row r="407" spans="1:23" ht="15" customHeight="1">
      <c r="A407" s="179">
        <v>99</v>
      </c>
      <c r="B407" s="179">
        <v>4</v>
      </c>
      <c r="C407" s="163" t="s">
        <v>322</v>
      </c>
      <c r="D407" s="180">
        <v>2004</v>
      </c>
      <c r="E407" s="180"/>
      <c r="F407" s="181"/>
      <c r="G407" s="188"/>
      <c r="H407" s="188"/>
      <c r="I407" s="188"/>
      <c r="J407" s="181"/>
      <c r="K407" s="181"/>
      <c r="L407" s="181"/>
      <c r="M407" s="181"/>
      <c r="N407" s="181"/>
      <c r="O407" s="181"/>
      <c r="P407" s="181"/>
      <c r="Q407" s="181">
        <f>SUM(G407+J407+M407+N407+O407+P407)</f>
        <v>0</v>
      </c>
      <c r="R407" s="181"/>
      <c r="S407" s="181">
        <f t="shared" si="139"/>
        <v>0</v>
      </c>
      <c r="T407" s="181">
        <f t="shared" si="140"/>
        <v>0</v>
      </c>
      <c r="U407" s="183" t="e">
        <f t="shared" si="141"/>
        <v>#DIV/0!</v>
      </c>
      <c r="V407" s="183" t="e">
        <f t="shared" si="142"/>
        <v>#DIV/0!</v>
      </c>
      <c r="W407" s="184">
        <f t="shared" si="136"/>
        <v>0</v>
      </c>
    </row>
    <row r="408" spans="1:23" ht="15" customHeight="1">
      <c r="A408" s="179">
        <v>99</v>
      </c>
      <c r="B408" s="179">
        <v>4</v>
      </c>
      <c r="C408" s="163" t="s">
        <v>322</v>
      </c>
      <c r="D408" s="180">
        <v>2010</v>
      </c>
      <c r="E408" s="180">
        <v>2</v>
      </c>
      <c r="F408" s="181">
        <v>1111</v>
      </c>
      <c r="G408" s="181">
        <v>250</v>
      </c>
      <c r="H408" s="181">
        <v>31</v>
      </c>
      <c r="I408" s="181">
        <v>15</v>
      </c>
      <c r="J408" s="181">
        <v>43</v>
      </c>
      <c r="K408" s="181">
        <v>116</v>
      </c>
      <c r="L408" s="181">
        <v>13</v>
      </c>
      <c r="M408" s="181">
        <v>0</v>
      </c>
      <c r="N408" s="181">
        <v>3</v>
      </c>
      <c r="O408" s="181">
        <v>0</v>
      </c>
      <c r="P408" s="181">
        <v>0</v>
      </c>
      <c r="Q408" s="181">
        <f t="shared" ref="Q408:Q410" si="146">SUM(P408+O408+N408+M408+L408+K408+J408+I408+H408+G408)</f>
        <v>471</v>
      </c>
      <c r="R408" s="181">
        <v>19</v>
      </c>
      <c r="S408" s="181">
        <f t="shared" si="139"/>
        <v>490</v>
      </c>
      <c r="T408" s="181">
        <f t="shared" si="140"/>
        <v>621</v>
      </c>
      <c r="U408" s="183">
        <f t="shared" si="141"/>
        <v>44.104410441044102</v>
      </c>
      <c r="V408" s="183">
        <f t="shared" si="142"/>
        <v>55.895589558955898</v>
      </c>
      <c r="W408" s="184">
        <f t="shared" si="136"/>
        <v>250</v>
      </c>
    </row>
    <row r="409" spans="1:23" ht="15" customHeight="1">
      <c r="A409" s="179">
        <v>99</v>
      </c>
      <c r="B409" s="179">
        <v>4</v>
      </c>
      <c r="C409" s="219" t="s">
        <v>322</v>
      </c>
      <c r="D409" s="190">
        <v>2016</v>
      </c>
      <c r="E409" s="180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>
        <f t="shared" si="146"/>
        <v>0</v>
      </c>
      <c r="R409" s="181"/>
      <c r="S409" s="181">
        <f t="shared" si="139"/>
        <v>0</v>
      </c>
      <c r="T409" s="181">
        <f t="shared" si="140"/>
        <v>0</v>
      </c>
      <c r="U409" s="183" t="e">
        <f t="shared" si="141"/>
        <v>#DIV/0!</v>
      </c>
      <c r="V409" s="183" t="e">
        <f t="shared" si="142"/>
        <v>#DIV/0!</v>
      </c>
      <c r="W409" s="184">
        <f t="shared" si="136"/>
        <v>0</v>
      </c>
    </row>
    <row r="410" spans="1:23" ht="15" customHeight="1">
      <c r="A410" s="179">
        <v>100</v>
      </c>
      <c r="B410" s="179">
        <v>4</v>
      </c>
      <c r="C410" s="163" t="s">
        <v>323</v>
      </c>
      <c r="D410" s="180">
        <v>1998</v>
      </c>
      <c r="E410" s="180">
        <v>3</v>
      </c>
      <c r="F410" s="181">
        <v>1795</v>
      </c>
      <c r="G410" s="181">
        <v>69</v>
      </c>
      <c r="H410" s="181">
        <v>115</v>
      </c>
      <c r="I410" s="181">
        <v>0</v>
      </c>
      <c r="J410" s="181">
        <v>6</v>
      </c>
      <c r="K410" s="181">
        <v>521</v>
      </c>
      <c r="L410" s="181">
        <v>6</v>
      </c>
      <c r="M410" s="181">
        <v>2</v>
      </c>
      <c r="N410" s="181">
        <v>0</v>
      </c>
      <c r="O410" s="181">
        <v>0</v>
      </c>
      <c r="P410" s="181">
        <v>0</v>
      </c>
      <c r="Q410" s="181">
        <f t="shared" si="146"/>
        <v>719</v>
      </c>
      <c r="R410" s="181">
        <v>32</v>
      </c>
      <c r="S410" s="181">
        <f t="shared" si="139"/>
        <v>751</v>
      </c>
      <c r="T410" s="181">
        <f t="shared" si="140"/>
        <v>1044</v>
      </c>
      <c r="U410" s="183">
        <f t="shared" si="141"/>
        <v>41.83844011142061</v>
      </c>
      <c r="V410" s="183">
        <f t="shared" si="142"/>
        <v>58.16155988857939</v>
      </c>
      <c r="W410" s="184">
        <f t="shared" si="136"/>
        <v>521</v>
      </c>
    </row>
    <row r="411" spans="1:23" ht="15" customHeight="1">
      <c r="A411" s="179">
        <v>100</v>
      </c>
      <c r="B411" s="179">
        <v>4</v>
      </c>
      <c r="C411" s="163" t="s">
        <v>323</v>
      </c>
      <c r="D411" s="180">
        <v>2004</v>
      </c>
      <c r="E411" s="180"/>
      <c r="F411" s="181"/>
      <c r="G411" s="188"/>
      <c r="H411" s="188"/>
      <c r="I411" s="188"/>
      <c r="J411" s="181"/>
      <c r="K411" s="181"/>
      <c r="L411" s="181"/>
      <c r="M411" s="181"/>
      <c r="N411" s="181"/>
      <c r="O411" s="181"/>
      <c r="P411" s="181"/>
      <c r="Q411" s="181">
        <f>SUM(G411+J411+M411+N411+O411+P411)</f>
        <v>0</v>
      </c>
      <c r="R411" s="181"/>
      <c r="S411" s="181">
        <f t="shared" si="139"/>
        <v>0</v>
      </c>
      <c r="T411" s="181">
        <f t="shared" si="140"/>
        <v>0</v>
      </c>
      <c r="U411" s="183" t="e">
        <f t="shared" si="141"/>
        <v>#DIV/0!</v>
      </c>
      <c r="V411" s="183" t="e">
        <f t="shared" si="142"/>
        <v>#DIV/0!</v>
      </c>
      <c r="W411" s="184">
        <f t="shared" si="136"/>
        <v>0</v>
      </c>
    </row>
    <row r="412" spans="1:23" ht="15" customHeight="1">
      <c r="A412" s="179">
        <v>100</v>
      </c>
      <c r="B412" s="179">
        <v>4</v>
      </c>
      <c r="C412" s="163" t="s">
        <v>323</v>
      </c>
      <c r="D412" s="180">
        <v>2010</v>
      </c>
      <c r="E412" s="180">
        <v>4</v>
      </c>
      <c r="F412" s="181">
        <v>2355</v>
      </c>
      <c r="G412" s="181">
        <v>222</v>
      </c>
      <c r="H412" s="181">
        <v>70</v>
      </c>
      <c r="I412" s="181">
        <v>29</v>
      </c>
      <c r="J412" s="181">
        <v>24</v>
      </c>
      <c r="K412" s="181">
        <v>363</v>
      </c>
      <c r="L412" s="181">
        <v>12</v>
      </c>
      <c r="M412" s="181">
        <v>0</v>
      </c>
      <c r="N412" s="181">
        <v>18</v>
      </c>
      <c r="O412" s="181">
        <v>4</v>
      </c>
      <c r="P412" s="181">
        <v>1</v>
      </c>
      <c r="Q412" s="181">
        <f t="shared" ref="Q412:Q414" si="147">SUM(P412+O412+N412+M412+L412+K412+J412+I412+H412+G412)</f>
        <v>743</v>
      </c>
      <c r="R412" s="181">
        <v>23</v>
      </c>
      <c r="S412" s="181">
        <f t="shared" si="139"/>
        <v>766</v>
      </c>
      <c r="T412" s="181">
        <f t="shared" si="140"/>
        <v>1589</v>
      </c>
      <c r="U412" s="183">
        <f t="shared" si="141"/>
        <v>32.526539278131636</v>
      </c>
      <c r="V412" s="183">
        <f t="shared" si="142"/>
        <v>67.473460721868364</v>
      </c>
      <c r="W412" s="184">
        <f t="shared" si="136"/>
        <v>363</v>
      </c>
    </row>
    <row r="413" spans="1:23" ht="15" customHeight="1">
      <c r="A413" s="179">
        <v>100</v>
      </c>
      <c r="B413" s="179">
        <v>4</v>
      </c>
      <c r="C413" s="219" t="s">
        <v>323</v>
      </c>
      <c r="D413" s="190">
        <v>2016</v>
      </c>
      <c r="E413" s="180"/>
      <c r="F413" s="181"/>
      <c r="G413" s="181"/>
      <c r="H413" s="181"/>
      <c r="I413" s="181"/>
      <c r="J413" s="181"/>
      <c r="K413" s="181"/>
      <c r="L413" s="181"/>
      <c r="M413" s="181"/>
      <c r="N413" s="181"/>
      <c r="O413" s="181"/>
      <c r="P413" s="181"/>
      <c r="Q413" s="181">
        <f t="shared" si="147"/>
        <v>0</v>
      </c>
      <c r="R413" s="181"/>
      <c r="S413" s="181">
        <f t="shared" si="139"/>
        <v>0</v>
      </c>
      <c r="T413" s="181">
        <f t="shared" si="140"/>
        <v>0</v>
      </c>
      <c r="U413" s="183" t="e">
        <f t="shared" si="141"/>
        <v>#DIV/0!</v>
      </c>
      <c r="V413" s="183" t="e">
        <f t="shared" si="142"/>
        <v>#DIV/0!</v>
      </c>
      <c r="W413" s="184">
        <f t="shared" si="136"/>
        <v>0</v>
      </c>
    </row>
    <row r="414" spans="1:23" ht="15" customHeight="1">
      <c r="A414" s="179">
        <v>101</v>
      </c>
      <c r="B414" s="179">
        <v>4</v>
      </c>
      <c r="C414" s="163" t="s">
        <v>324</v>
      </c>
      <c r="D414" s="180">
        <v>1998</v>
      </c>
      <c r="E414" s="180">
        <v>4</v>
      </c>
      <c r="F414" s="181">
        <v>1709</v>
      </c>
      <c r="G414" s="181">
        <v>23</v>
      </c>
      <c r="H414" s="181">
        <v>116</v>
      </c>
      <c r="I414" s="181">
        <v>2</v>
      </c>
      <c r="J414" s="181">
        <v>30</v>
      </c>
      <c r="K414" s="181">
        <v>411</v>
      </c>
      <c r="L414" s="181">
        <v>9</v>
      </c>
      <c r="M414" s="181">
        <v>11</v>
      </c>
      <c r="N414" s="181">
        <v>0</v>
      </c>
      <c r="O414" s="181">
        <v>0</v>
      </c>
      <c r="P414" s="181">
        <v>3</v>
      </c>
      <c r="Q414" s="181">
        <f t="shared" si="147"/>
        <v>605</v>
      </c>
      <c r="R414" s="181">
        <v>55</v>
      </c>
      <c r="S414" s="181">
        <f t="shared" si="139"/>
        <v>660</v>
      </c>
      <c r="T414" s="181">
        <f t="shared" si="140"/>
        <v>1049</v>
      </c>
      <c r="U414" s="183">
        <f t="shared" si="141"/>
        <v>38.619075482738445</v>
      </c>
      <c r="V414" s="183">
        <f t="shared" si="142"/>
        <v>61.380924517261555</v>
      </c>
      <c r="W414" s="184">
        <f t="shared" si="136"/>
        <v>411</v>
      </c>
    </row>
    <row r="415" spans="1:23" ht="15" customHeight="1">
      <c r="A415" s="179">
        <v>101</v>
      </c>
      <c r="B415" s="179">
        <v>4</v>
      </c>
      <c r="C415" s="163" t="s">
        <v>324</v>
      </c>
      <c r="D415" s="180">
        <v>2004</v>
      </c>
      <c r="E415" s="180"/>
      <c r="F415" s="181"/>
      <c r="G415" s="188"/>
      <c r="H415" s="188"/>
      <c r="I415" s="188"/>
      <c r="J415" s="181"/>
      <c r="K415" s="181"/>
      <c r="L415" s="181"/>
      <c r="M415" s="181"/>
      <c r="N415" s="181"/>
      <c r="O415" s="181"/>
      <c r="P415" s="181"/>
      <c r="Q415" s="181">
        <f>SUM(G415+J415+M415+N415+O415+P415)</f>
        <v>0</v>
      </c>
      <c r="R415" s="181"/>
      <c r="S415" s="181">
        <f t="shared" si="139"/>
        <v>0</v>
      </c>
      <c r="T415" s="181">
        <f t="shared" si="140"/>
        <v>0</v>
      </c>
      <c r="U415" s="183" t="e">
        <f t="shared" si="141"/>
        <v>#DIV/0!</v>
      </c>
      <c r="V415" s="183" t="e">
        <f t="shared" si="142"/>
        <v>#DIV/0!</v>
      </c>
      <c r="W415" s="184">
        <f t="shared" si="136"/>
        <v>0</v>
      </c>
    </row>
    <row r="416" spans="1:23" ht="15" customHeight="1">
      <c r="A416" s="179">
        <v>101</v>
      </c>
      <c r="B416" s="179">
        <v>4</v>
      </c>
      <c r="C416" s="163" t="s">
        <v>324</v>
      </c>
      <c r="D416" s="180">
        <v>2010</v>
      </c>
      <c r="E416" s="180">
        <v>5</v>
      </c>
      <c r="F416" s="181">
        <v>2363</v>
      </c>
      <c r="G416" s="181">
        <v>201</v>
      </c>
      <c r="H416" s="181">
        <v>150</v>
      </c>
      <c r="I416" s="181">
        <v>36</v>
      </c>
      <c r="J416" s="181">
        <v>65</v>
      </c>
      <c r="K416" s="181">
        <v>174</v>
      </c>
      <c r="L416" s="181">
        <v>28</v>
      </c>
      <c r="M416" s="181">
        <v>0</v>
      </c>
      <c r="N416" s="181">
        <v>34</v>
      </c>
      <c r="O416" s="181">
        <v>2</v>
      </c>
      <c r="P416" s="181">
        <v>1</v>
      </c>
      <c r="Q416" s="181">
        <f t="shared" ref="Q416:Q418" si="148">SUM(P416+O416+N416+M416+L416+K416+J416+I416+H416+G416)</f>
        <v>691</v>
      </c>
      <c r="R416" s="181">
        <v>41</v>
      </c>
      <c r="S416" s="181">
        <f t="shared" si="139"/>
        <v>732</v>
      </c>
      <c r="T416" s="181">
        <f t="shared" si="140"/>
        <v>1631</v>
      </c>
      <c r="U416" s="183">
        <f t="shared" si="141"/>
        <v>30.977570884468896</v>
      </c>
      <c r="V416" s="183">
        <f t="shared" si="142"/>
        <v>69.022429115531111</v>
      </c>
      <c r="W416" s="184">
        <f t="shared" si="136"/>
        <v>201</v>
      </c>
    </row>
    <row r="417" spans="1:23" ht="15" customHeight="1">
      <c r="A417" s="179">
        <v>101</v>
      </c>
      <c r="B417" s="179">
        <v>4</v>
      </c>
      <c r="C417" s="219" t="s">
        <v>324</v>
      </c>
      <c r="D417" s="190">
        <v>2016</v>
      </c>
      <c r="E417" s="180"/>
      <c r="F417" s="181"/>
      <c r="G417" s="181"/>
      <c r="H417" s="181"/>
      <c r="I417" s="181"/>
      <c r="J417" s="181"/>
      <c r="K417" s="181"/>
      <c r="L417" s="181"/>
      <c r="M417" s="181"/>
      <c r="N417" s="181"/>
      <c r="O417" s="181"/>
      <c r="P417" s="181"/>
      <c r="Q417" s="181">
        <f t="shared" si="148"/>
        <v>0</v>
      </c>
      <c r="R417" s="181"/>
      <c r="S417" s="181">
        <f t="shared" si="139"/>
        <v>0</v>
      </c>
      <c r="T417" s="181">
        <f t="shared" si="140"/>
        <v>0</v>
      </c>
      <c r="U417" s="183" t="e">
        <f t="shared" si="141"/>
        <v>#DIV/0!</v>
      </c>
      <c r="V417" s="183" t="e">
        <f t="shared" si="142"/>
        <v>#DIV/0!</v>
      </c>
      <c r="W417" s="184">
        <f t="shared" si="136"/>
        <v>0</v>
      </c>
    </row>
    <row r="418" spans="1:23" ht="15" customHeight="1">
      <c r="A418" s="179">
        <v>102</v>
      </c>
      <c r="B418" s="179">
        <v>4</v>
      </c>
      <c r="C418" s="163" t="s">
        <v>325</v>
      </c>
      <c r="D418" s="180">
        <v>1998</v>
      </c>
      <c r="E418" s="180">
        <v>1</v>
      </c>
      <c r="F418" s="181">
        <v>449</v>
      </c>
      <c r="G418" s="181">
        <v>14</v>
      </c>
      <c r="H418" s="181">
        <v>95</v>
      </c>
      <c r="I418" s="181">
        <v>0</v>
      </c>
      <c r="J418" s="181">
        <v>3</v>
      </c>
      <c r="K418" s="181">
        <v>177</v>
      </c>
      <c r="L418" s="181">
        <v>0</v>
      </c>
      <c r="M418" s="181">
        <v>1</v>
      </c>
      <c r="N418" s="181">
        <v>0</v>
      </c>
      <c r="O418" s="181">
        <v>0</v>
      </c>
      <c r="P418" s="181">
        <v>0</v>
      </c>
      <c r="Q418" s="181">
        <f t="shared" si="148"/>
        <v>290</v>
      </c>
      <c r="R418" s="181">
        <v>6</v>
      </c>
      <c r="S418" s="181">
        <f t="shared" si="139"/>
        <v>296</v>
      </c>
      <c r="T418" s="181">
        <f t="shared" si="140"/>
        <v>153</v>
      </c>
      <c r="U418" s="183">
        <f t="shared" si="141"/>
        <v>65.924276169265028</v>
      </c>
      <c r="V418" s="183">
        <f t="shared" si="142"/>
        <v>34.075723830734965</v>
      </c>
      <c r="W418" s="184">
        <f t="shared" si="136"/>
        <v>177</v>
      </c>
    </row>
    <row r="419" spans="1:23" ht="15" customHeight="1">
      <c r="A419" s="179">
        <v>102</v>
      </c>
      <c r="B419" s="179">
        <v>4</v>
      </c>
      <c r="C419" s="163" t="s">
        <v>325</v>
      </c>
      <c r="D419" s="180">
        <v>2004</v>
      </c>
      <c r="E419" s="180"/>
      <c r="F419" s="181"/>
      <c r="G419" s="188"/>
      <c r="H419" s="188"/>
      <c r="I419" s="188"/>
      <c r="J419" s="181"/>
      <c r="K419" s="181"/>
      <c r="L419" s="181"/>
      <c r="M419" s="181"/>
      <c r="N419" s="181"/>
      <c r="O419" s="181"/>
      <c r="P419" s="181"/>
      <c r="Q419" s="181">
        <f>SUM(G419+J419+M419+N419+O419+P419)</f>
        <v>0</v>
      </c>
      <c r="R419" s="181"/>
      <c r="S419" s="181">
        <f t="shared" si="139"/>
        <v>0</v>
      </c>
      <c r="T419" s="181">
        <f t="shared" si="140"/>
        <v>0</v>
      </c>
      <c r="U419" s="183" t="e">
        <f t="shared" si="141"/>
        <v>#DIV/0!</v>
      </c>
      <c r="V419" s="183" t="e">
        <f t="shared" si="142"/>
        <v>#DIV/0!</v>
      </c>
      <c r="W419" s="184">
        <f t="shared" si="136"/>
        <v>0</v>
      </c>
    </row>
    <row r="420" spans="1:23" ht="15" customHeight="1">
      <c r="A420" s="179">
        <v>102</v>
      </c>
      <c r="B420" s="179">
        <v>4</v>
      </c>
      <c r="C420" s="163" t="s">
        <v>325</v>
      </c>
      <c r="D420" s="180">
        <v>2010</v>
      </c>
      <c r="E420" s="180">
        <v>1</v>
      </c>
      <c r="F420" s="181">
        <v>615</v>
      </c>
      <c r="G420" s="181">
        <v>96</v>
      </c>
      <c r="H420" s="181">
        <v>91</v>
      </c>
      <c r="I420" s="181">
        <v>13</v>
      </c>
      <c r="J420" s="181">
        <v>11</v>
      </c>
      <c r="K420" s="181">
        <v>145</v>
      </c>
      <c r="L420" s="181">
        <v>2</v>
      </c>
      <c r="M420" s="181">
        <v>0</v>
      </c>
      <c r="N420" s="181">
        <v>2</v>
      </c>
      <c r="O420" s="181">
        <v>2</v>
      </c>
      <c r="P420" s="181">
        <v>0</v>
      </c>
      <c r="Q420" s="181">
        <f t="shared" ref="Q420:Q422" si="149">SUM(P420+O420+N420+M420+L420+K420+J420+I420+H420+G420)</f>
        <v>362</v>
      </c>
      <c r="R420" s="181">
        <v>9</v>
      </c>
      <c r="S420" s="181">
        <f t="shared" si="139"/>
        <v>371</v>
      </c>
      <c r="T420" s="181">
        <f t="shared" si="140"/>
        <v>244</v>
      </c>
      <c r="U420" s="183">
        <f t="shared" si="141"/>
        <v>60.325203252032523</v>
      </c>
      <c r="V420" s="183">
        <f t="shared" si="142"/>
        <v>39.674796747967477</v>
      </c>
      <c r="W420" s="184">
        <f t="shared" si="136"/>
        <v>145</v>
      </c>
    </row>
    <row r="421" spans="1:23" ht="15" customHeight="1">
      <c r="A421" s="179">
        <v>102</v>
      </c>
      <c r="B421" s="179">
        <v>4</v>
      </c>
      <c r="C421" s="219" t="s">
        <v>325</v>
      </c>
      <c r="D421" s="190">
        <v>2016</v>
      </c>
      <c r="E421" s="180"/>
      <c r="F421" s="181"/>
      <c r="G421" s="181"/>
      <c r="H421" s="181"/>
      <c r="I421" s="181"/>
      <c r="J421" s="181"/>
      <c r="K421" s="181"/>
      <c r="L421" s="181"/>
      <c r="M421" s="181"/>
      <c r="N421" s="181"/>
      <c r="O421" s="181"/>
      <c r="P421" s="181"/>
      <c r="Q421" s="181">
        <f t="shared" si="149"/>
        <v>0</v>
      </c>
      <c r="R421" s="181"/>
      <c r="S421" s="181">
        <f t="shared" si="139"/>
        <v>0</v>
      </c>
      <c r="T421" s="181">
        <f t="shared" si="140"/>
        <v>0</v>
      </c>
      <c r="U421" s="183" t="e">
        <f t="shared" si="141"/>
        <v>#DIV/0!</v>
      </c>
      <c r="V421" s="183" t="e">
        <f t="shared" si="142"/>
        <v>#DIV/0!</v>
      </c>
      <c r="W421" s="184">
        <f t="shared" si="136"/>
        <v>0</v>
      </c>
    </row>
    <row r="422" spans="1:23" ht="15" customHeight="1">
      <c r="A422" s="179">
        <v>103</v>
      </c>
      <c r="B422" s="179">
        <v>4</v>
      </c>
      <c r="C422" s="163" t="s">
        <v>326</v>
      </c>
      <c r="D422" s="180">
        <v>1998</v>
      </c>
      <c r="E422" s="180">
        <v>4</v>
      </c>
      <c r="F422" s="181">
        <v>1772</v>
      </c>
      <c r="G422" s="181">
        <v>42</v>
      </c>
      <c r="H422" s="181">
        <v>145</v>
      </c>
      <c r="I422" s="181">
        <v>2</v>
      </c>
      <c r="J422" s="181">
        <v>13</v>
      </c>
      <c r="K422" s="181">
        <v>388</v>
      </c>
      <c r="L422" s="181">
        <v>7</v>
      </c>
      <c r="M422" s="181">
        <v>6</v>
      </c>
      <c r="N422" s="181">
        <v>0</v>
      </c>
      <c r="O422" s="181">
        <v>0</v>
      </c>
      <c r="P422" s="181">
        <v>0</v>
      </c>
      <c r="Q422" s="181">
        <f t="shared" si="149"/>
        <v>603</v>
      </c>
      <c r="R422" s="181">
        <v>17</v>
      </c>
      <c r="S422" s="181">
        <f t="shared" si="139"/>
        <v>620</v>
      </c>
      <c r="T422" s="181">
        <f t="shared" si="140"/>
        <v>1152</v>
      </c>
      <c r="U422" s="183">
        <f t="shared" si="141"/>
        <v>34.988713318284425</v>
      </c>
      <c r="V422" s="183">
        <f t="shared" si="142"/>
        <v>65.011286681715575</v>
      </c>
      <c r="W422" s="184">
        <f t="shared" si="136"/>
        <v>388</v>
      </c>
    </row>
    <row r="423" spans="1:23" ht="15" customHeight="1">
      <c r="A423" s="179">
        <v>103</v>
      </c>
      <c r="B423" s="179">
        <v>4</v>
      </c>
      <c r="C423" s="163" t="s">
        <v>326</v>
      </c>
      <c r="D423" s="180">
        <v>2004</v>
      </c>
      <c r="E423" s="180"/>
      <c r="F423" s="181"/>
      <c r="G423" s="188"/>
      <c r="H423" s="188"/>
      <c r="I423" s="188"/>
      <c r="J423" s="181"/>
      <c r="K423" s="181"/>
      <c r="L423" s="181"/>
      <c r="M423" s="181"/>
      <c r="N423" s="181"/>
      <c r="O423" s="181"/>
      <c r="P423" s="181"/>
      <c r="Q423" s="181">
        <f>SUM(G423+J423+M423+N423+O423+P423)</f>
        <v>0</v>
      </c>
      <c r="R423" s="181"/>
      <c r="S423" s="181">
        <f t="shared" si="139"/>
        <v>0</v>
      </c>
      <c r="T423" s="181">
        <f t="shared" si="140"/>
        <v>0</v>
      </c>
      <c r="U423" s="183" t="e">
        <f t="shared" si="141"/>
        <v>#DIV/0!</v>
      </c>
      <c r="V423" s="183" t="e">
        <f t="shared" si="142"/>
        <v>#DIV/0!</v>
      </c>
      <c r="W423" s="184">
        <f t="shared" si="136"/>
        <v>0</v>
      </c>
    </row>
    <row r="424" spans="1:23" ht="15" customHeight="1">
      <c r="A424" s="179">
        <v>103</v>
      </c>
      <c r="B424" s="179">
        <v>4</v>
      </c>
      <c r="C424" s="163" t="s">
        <v>326</v>
      </c>
      <c r="D424" s="180">
        <v>2010</v>
      </c>
      <c r="E424" s="180">
        <v>4</v>
      </c>
      <c r="F424" s="181">
        <v>2257</v>
      </c>
      <c r="G424" s="181">
        <v>163</v>
      </c>
      <c r="H424" s="181">
        <v>45</v>
      </c>
      <c r="I424" s="181">
        <v>19</v>
      </c>
      <c r="J424" s="181">
        <v>18</v>
      </c>
      <c r="K424" s="181">
        <v>381</v>
      </c>
      <c r="L424" s="181">
        <v>21</v>
      </c>
      <c r="M424" s="181">
        <v>0</v>
      </c>
      <c r="N424" s="181">
        <v>11</v>
      </c>
      <c r="O424" s="181">
        <v>7</v>
      </c>
      <c r="P424" s="181">
        <v>0</v>
      </c>
      <c r="Q424" s="181">
        <f t="shared" ref="Q424:Q426" si="150">SUM(P424+O424+N424+M424+L424+K424+J424+I424+H424+G424)</f>
        <v>665</v>
      </c>
      <c r="R424" s="181">
        <v>95</v>
      </c>
      <c r="S424" s="181">
        <f t="shared" si="139"/>
        <v>760</v>
      </c>
      <c r="T424" s="181">
        <f t="shared" si="140"/>
        <v>1497</v>
      </c>
      <c r="U424" s="183">
        <f t="shared" si="141"/>
        <v>33.673017279574658</v>
      </c>
      <c r="V424" s="183">
        <f t="shared" si="142"/>
        <v>66.326982720425349</v>
      </c>
      <c r="W424" s="184">
        <f t="shared" si="136"/>
        <v>381</v>
      </c>
    </row>
    <row r="425" spans="1:23" ht="15" customHeight="1">
      <c r="A425" s="179">
        <v>103</v>
      </c>
      <c r="B425" s="179">
        <v>4</v>
      </c>
      <c r="C425" s="219" t="s">
        <v>326</v>
      </c>
      <c r="D425" s="190">
        <v>2016</v>
      </c>
      <c r="E425" s="180"/>
      <c r="F425" s="181"/>
      <c r="G425" s="181"/>
      <c r="H425" s="181"/>
      <c r="I425" s="181"/>
      <c r="J425" s="181"/>
      <c r="K425" s="181"/>
      <c r="L425" s="181"/>
      <c r="M425" s="181"/>
      <c r="N425" s="181"/>
      <c r="O425" s="181"/>
      <c r="P425" s="181"/>
      <c r="Q425" s="181">
        <f t="shared" si="150"/>
        <v>0</v>
      </c>
      <c r="R425" s="181"/>
      <c r="S425" s="181">
        <f t="shared" si="139"/>
        <v>0</v>
      </c>
      <c r="T425" s="181">
        <f t="shared" si="140"/>
        <v>0</v>
      </c>
      <c r="U425" s="183" t="e">
        <f t="shared" si="141"/>
        <v>#DIV/0!</v>
      </c>
      <c r="V425" s="183" t="e">
        <f t="shared" si="142"/>
        <v>#DIV/0!</v>
      </c>
      <c r="W425" s="184">
        <f t="shared" si="136"/>
        <v>0</v>
      </c>
    </row>
    <row r="426" spans="1:23" ht="15" customHeight="1">
      <c r="A426" s="179">
        <v>104</v>
      </c>
      <c r="B426" s="179">
        <v>4</v>
      </c>
      <c r="C426" s="163" t="s">
        <v>327</v>
      </c>
      <c r="D426" s="180">
        <v>1998</v>
      </c>
      <c r="E426" s="180">
        <v>3</v>
      </c>
      <c r="F426" s="181">
        <v>1462</v>
      </c>
      <c r="G426" s="181">
        <v>11</v>
      </c>
      <c r="H426" s="181">
        <v>54</v>
      </c>
      <c r="I426" s="181">
        <v>0</v>
      </c>
      <c r="J426" s="181">
        <v>9</v>
      </c>
      <c r="K426" s="181">
        <v>636</v>
      </c>
      <c r="L426" s="181">
        <v>1</v>
      </c>
      <c r="M426" s="181">
        <v>1</v>
      </c>
      <c r="N426" s="181">
        <v>0</v>
      </c>
      <c r="O426" s="181">
        <v>0</v>
      </c>
      <c r="P426" s="181">
        <v>1</v>
      </c>
      <c r="Q426" s="181">
        <f t="shared" si="150"/>
        <v>713</v>
      </c>
      <c r="R426" s="181">
        <v>53</v>
      </c>
      <c r="S426" s="181">
        <f t="shared" si="139"/>
        <v>766</v>
      </c>
      <c r="T426" s="181">
        <f t="shared" si="140"/>
        <v>696</v>
      </c>
      <c r="U426" s="183">
        <f t="shared" si="141"/>
        <v>52.393980848153213</v>
      </c>
      <c r="V426" s="183">
        <f t="shared" si="142"/>
        <v>47.606019151846787</v>
      </c>
      <c r="W426" s="184">
        <f t="shared" si="136"/>
        <v>636</v>
      </c>
    </row>
    <row r="427" spans="1:23" ht="15" customHeight="1">
      <c r="A427" s="179">
        <v>104</v>
      </c>
      <c r="B427" s="179">
        <v>4</v>
      </c>
      <c r="C427" s="163" t="s">
        <v>327</v>
      </c>
      <c r="D427" s="180">
        <v>2004</v>
      </c>
      <c r="E427" s="180"/>
      <c r="F427" s="181"/>
      <c r="G427" s="188"/>
      <c r="H427" s="188"/>
      <c r="I427" s="188"/>
      <c r="J427" s="181"/>
      <c r="K427" s="181"/>
      <c r="L427" s="181"/>
      <c r="M427" s="181"/>
      <c r="N427" s="181"/>
      <c r="O427" s="181"/>
      <c r="P427" s="181"/>
      <c r="Q427" s="181">
        <f>SUM(G427+J427+M427+N427+O427+P427)</f>
        <v>0</v>
      </c>
      <c r="R427" s="181"/>
      <c r="S427" s="181">
        <f t="shared" si="139"/>
        <v>0</v>
      </c>
      <c r="T427" s="181">
        <f t="shared" si="140"/>
        <v>0</v>
      </c>
      <c r="U427" s="183" t="e">
        <f t="shared" si="141"/>
        <v>#DIV/0!</v>
      </c>
      <c r="V427" s="183" t="e">
        <f t="shared" si="142"/>
        <v>#DIV/0!</v>
      </c>
      <c r="W427" s="184">
        <f t="shared" si="136"/>
        <v>0</v>
      </c>
    </row>
    <row r="428" spans="1:23" ht="15" customHeight="1">
      <c r="A428" s="179">
        <v>104</v>
      </c>
      <c r="B428" s="179">
        <v>4</v>
      </c>
      <c r="C428" s="163" t="s">
        <v>327</v>
      </c>
      <c r="D428" s="180">
        <v>2010</v>
      </c>
      <c r="E428" s="180">
        <v>4</v>
      </c>
      <c r="F428" s="181">
        <v>1933</v>
      </c>
      <c r="G428" s="181">
        <v>288</v>
      </c>
      <c r="H428" s="181">
        <v>56</v>
      </c>
      <c r="I428" s="181">
        <v>24</v>
      </c>
      <c r="J428" s="181">
        <v>76</v>
      </c>
      <c r="K428" s="181">
        <v>304</v>
      </c>
      <c r="L428" s="181">
        <v>19</v>
      </c>
      <c r="M428" s="181">
        <v>0</v>
      </c>
      <c r="N428" s="181">
        <v>5</v>
      </c>
      <c r="O428" s="181">
        <v>6</v>
      </c>
      <c r="P428" s="181">
        <v>1</v>
      </c>
      <c r="Q428" s="181">
        <f t="shared" ref="Q428:Q430" si="151">SUM(P428+O428+N428+M428+L428+K428+J428+I428+H428+G428)</f>
        <v>779</v>
      </c>
      <c r="R428" s="181">
        <v>44</v>
      </c>
      <c r="S428" s="181">
        <f t="shared" si="139"/>
        <v>823</v>
      </c>
      <c r="T428" s="181">
        <f t="shared" si="140"/>
        <v>1110</v>
      </c>
      <c r="U428" s="183">
        <f t="shared" si="141"/>
        <v>42.576306259699948</v>
      </c>
      <c r="V428" s="183">
        <f t="shared" si="142"/>
        <v>57.423693740300052</v>
      </c>
      <c r="W428" s="184">
        <f t="shared" si="136"/>
        <v>304</v>
      </c>
    </row>
    <row r="429" spans="1:23" ht="15" customHeight="1">
      <c r="A429" s="179">
        <v>104</v>
      </c>
      <c r="B429" s="179">
        <v>4</v>
      </c>
      <c r="C429" s="219" t="s">
        <v>327</v>
      </c>
      <c r="D429" s="190">
        <v>2016</v>
      </c>
      <c r="E429" s="180"/>
      <c r="F429" s="181"/>
      <c r="G429" s="181"/>
      <c r="H429" s="181"/>
      <c r="I429" s="181"/>
      <c r="J429" s="181"/>
      <c r="K429" s="181"/>
      <c r="L429" s="181"/>
      <c r="M429" s="181"/>
      <c r="N429" s="181"/>
      <c r="O429" s="181"/>
      <c r="P429" s="181"/>
      <c r="Q429" s="181">
        <f t="shared" si="151"/>
        <v>0</v>
      </c>
      <c r="R429" s="181"/>
      <c r="S429" s="181">
        <f t="shared" si="139"/>
        <v>0</v>
      </c>
      <c r="T429" s="181">
        <f t="shared" si="140"/>
        <v>0</v>
      </c>
      <c r="U429" s="183" t="e">
        <f t="shared" si="141"/>
        <v>#DIV/0!</v>
      </c>
      <c r="V429" s="183" t="e">
        <f t="shared" si="142"/>
        <v>#DIV/0!</v>
      </c>
      <c r="W429" s="184">
        <f t="shared" si="136"/>
        <v>0</v>
      </c>
    </row>
    <row r="430" spans="1:23" ht="15" customHeight="1">
      <c r="A430" s="179">
        <v>105</v>
      </c>
      <c r="B430" s="179">
        <v>4</v>
      </c>
      <c r="C430" s="163" t="s">
        <v>328</v>
      </c>
      <c r="D430" s="180">
        <v>1998</v>
      </c>
      <c r="E430" s="180">
        <v>2</v>
      </c>
      <c r="F430" s="181">
        <v>1261</v>
      </c>
      <c r="G430" s="181">
        <v>15</v>
      </c>
      <c r="H430" s="181">
        <v>50</v>
      </c>
      <c r="I430" s="181">
        <v>5</v>
      </c>
      <c r="J430" s="181">
        <v>8</v>
      </c>
      <c r="K430" s="181">
        <v>384</v>
      </c>
      <c r="L430" s="181">
        <v>11</v>
      </c>
      <c r="M430" s="181">
        <v>2</v>
      </c>
      <c r="N430" s="181">
        <v>0</v>
      </c>
      <c r="O430" s="181">
        <v>0</v>
      </c>
      <c r="P430" s="181">
        <v>0</v>
      </c>
      <c r="Q430" s="181">
        <f t="shared" si="151"/>
        <v>475</v>
      </c>
      <c r="R430" s="181">
        <v>37</v>
      </c>
      <c r="S430" s="181">
        <f t="shared" si="139"/>
        <v>512</v>
      </c>
      <c r="T430" s="181">
        <f t="shared" si="140"/>
        <v>749</v>
      </c>
      <c r="U430" s="183">
        <f t="shared" si="141"/>
        <v>40.602696272799363</v>
      </c>
      <c r="V430" s="183">
        <f t="shared" si="142"/>
        <v>59.397303727200637</v>
      </c>
      <c r="W430" s="184">
        <f t="shared" si="136"/>
        <v>384</v>
      </c>
    </row>
    <row r="431" spans="1:23" ht="15" customHeight="1">
      <c r="A431" s="179">
        <v>105</v>
      </c>
      <c r="B431" s="179">
        <v>4</v>
      </c>
      <c r="C431" s="163" t="s">
        <v>328</v>
      </c>
      <c r="D431" s="180">
        <v>2004</v>
      </c>
      <c r="E431" s="180"/>
      <c r="F431" s="181"/>
      <c r="G431" s="188"/>
      <c r="H431" s="188"/>
      <c r="I431" s="188"/>
      <c r="J431" s="181"/>
      <c r="K431" s="181"/>
      <c r="L431" s="181"/>
      <c r="M431" s="181"/>
      <c r="N431" s="181"/>
      <c r="O431" s="181"/>
      <c r="P431" s="181"/>
      <c r="Q431" s="181">
        <f>SUM(G431+J431+M431+N431+O431+P431)</f>
        <v>0</v>
      </c>
      <c r="R431" s="181"/>
      <c r="S431" s="181">
        <f t="shared" si="139"/>
        <v>0</v>
      </c>
      <c r="T431" s="181">
        <f t="shared" si="140"/>
        <v>0</v>
      </c>
      <c r="U431" s="183" t="e">
        <f t="shared" si="141"/>
        <v>#DIV/0!</v>
      </c>
      <c r="V431" s="183" t="e">
        <f t="shared" si="142"/>
        <v>#DIV/0!</v>
      </c>
      <c r="W431" s="184">
        <f t="shared" si="136"/>
        <v>0</v>
      </c>
    </row>
    <row r="432" spans="1:23" ht="15" customHeight="1">
      <c r="A432" s="179">
        <v>105</v>
      </c>
      <c r="B432" s="179">
        <v>4</v>
      </c>
      <c r="C432" s="163" t="s">
        <v>328</v>
      </c>
      <c r="D432" s="180">
        <v>2010</v>
      </c>
      <c r="E432" s="180">
        <v>3</v>
      </c>
      <c r="F432" s="181">
        <v>1552</v>
      </c>
      <c r="G432" s="181">
        <v>130</v>
      </c>
      <c r="H432" s="181">
        <v>23</v>
      </c>
      <c r="I432" s="181">
        <v>9</v>
      </c>
      <c r="J432" s="181">
        <v>18</v>
      </c>
      <c r="K432" s="181">
        <v>123</v>
      </c>
      <c r="L432" s="181">
        <v>7</v>
      </c>
      <c r="M432" s="181">
        <v>0</v>
      </c>
      <c r="N432" s="181">
        <v>6</v>
      </c>
      <c r="O432" s="181">
        <v>6</v>
      </c>
      <c r="P432" s="181">
        <v>1</v>
      </c>
      <c r="Q432" s="181">
        <f t="shared" ref="Q432:Q434" si="152">SUM(P432+O432+N432+M432+L432+K432+J432+I432+H432+G432)</f>
        <v>323</v>
      </c>
      <c r="R432" s="181">
        <v>18</v>
      </c>
      <c r="S432" s="181">
        <f t="shared" si="139"/>
        <v>341</v>
      </c>
      <c r="T432" s="181">
        <f t="shared" si="140"/>
        <v>1211</v>
      </c>
      <c r="U432" s="183">
        <f t="shared" si="141"/>
        <v>21.971649484536083</v>
      </c>
      <c r="V432" s="183">
        <f t="shared" si="142"/>
        <v>78.028350515463913</v>
      </c>
      <c r="W432" s="184">
        <f t="shared" si="136"/>
        <v>130</v>
      </c>
    </row>
    <row r="433" spans="1:23" ht="15" customHeight="1">
      <c r="A433" s="179">
        <v>105</v>
      </c>
      <c r="B433" s="179">
        <v>4</v>
      </c>
      <c r="C433" s="219" t="s">
        <v>328</v>
      </c>
      <c r="D433" s="190">
        <v>2016</v>
      </c>
      <c r="E433" s="180"/>
      <c r="F433" s="181"/>
      <c r="G433" s="181"/>
      <c r="H433" s="181"/>
      <c r="I433" s="181"/>
      <c r="J433" s="181"/>
      <c r="K433" s="181"/>
      <c r="L433" s="181"/>
      <c r="M433" s="181"/>
      <c r="N433" s="181"/>
      <c r="O433" s="181"/>
      <c r="P433" s="181"/>
      <c r="Q433" s="181">
        <f t="shared" si="152"/>
        <v>0</v>
      </c>
      <c r="R433" s="181"/>
      <c r="S433" s="181">
        <f t="shared" si="139"/>
        <v>0</v>
      </c>
      <c r="T433" s="181">
        <f t="shared" si="140"/>
        <v>0</v>
      </c>
      <c r="U433" s="183" t="e">
        <f t="shared" si="141"/>
        <v>#DIV/0!</v>
      </c>
      <c r="V433" s="183" t="e">
        <f t="shared" si="142"/>
        <v>#DIV/0!</v>
      </c>
      <c r="W433" s="184">
        <f t="shared" si="136"/>
        <v>0</v>
      </c>
    </row>
    <row r="434" spans="1:23" ht="15" customHeight="1">
      <c r="A434" s="179">
        <v>106</v>
      </c>
      <c r="B434" s="179">
        <v>4</v>
      </c>
      <c r="C434" s="163" t="s">
        <v>329</v>
      </c>
      <c r="D434" s="180">
        <v>1998</v>
      </c>
      <c r="E434" s="180">
        <v>15</v>
      </c>
      <c r="F434" s="181">
        <v>6045</v>
      </c>
      <c r="G434" s="181">
        <v>414</v>
      </c>
      <c r="H434" s="181">
        <v>770</v>
      </c>
      <c r="I434" s="181">
        <v>3</v>
      </c>
      <c r="J434" s="181">
        <v>90</v>
      </c>
      <c r="K434" s="181">
        <v>1466</v>
      </c>
      <c r="L434" s="181">
        <v>36</v>
      </c>
      <c r="M434" s="181">
        <v>10</v>
      </c>
      <c r="N434" s="181">
        <v>0</v>
      </c>
      <c r="O434" s="181">
        <v>0</v>
      </c>
      <c r="P434" s="181">
        <v>0</v>
      </c>
      <c r="Q434" s="181">
        <f t="shared" si="152"/>
        <v>2789</v>
      </c>
      <c r="R434" s="181">
        <v>73</v>
      </c>
      <c r="S434" s="181">
        <f t="shared" si="139"/>
        <v>2862</v>
      </c>
      <c r="T434" s="181">
        <f t="shared" si="140"/>
        <v>3183</v>
      </c>
      <c r="U434" s="183">
        <f t="shared" si="141"/>
        <v>47.344913151364764</v>
      </c>
      <c r="V434" s="183">
        <f t="shared" si="142"/>
        <v>52.655086848635236</v>
      </c>
      <c r="W434" s="184">
        <f t="shared" si="136"/>
        <v>1466</v>
      </c>
    </row>
    <row r="435" spans="1:23" ht="15" customHeight="1">
      <c r="A435" s="179">
        <v>106</v>
      </c>
      <c r="B435" s="179">
        <v>4</v>
      </c>
      <c r="C435" s="163" t="s">
        <v>329</v>
      </c>
      <c r="D435" s="180">
        <v>2004</v>
      </c>
      <c r="E435" s="180"/>
      <c r="F435" s="181"/>
      <c r="G435" s="188"/>
      <c r="H435" s="188"/>
      <c r="I435" s="188"/>
      <c r="J435" s="181"/>
      <c r="K435" s="181"/>
      <c r="L435" s="181"/>
      <c r="M435" s="181"/>
      <c r="N435" s="181"/>
      <c r="O435" s="181"/>
      <c r="P435" s="181"/>
      <c r="Q435" s="181">
        <f>SUM(G435+J435+M435+N435+O435+P435)</f>
        <v>0</v>
      </c>
      <c r="R435" s="181"/>
      <c r="S435" s="181">
        <f t="shared" si="139"/>
        <v>0</v>
      </c>
      <c r="T435" s="181">
        <f t="shared" si="140"/>
        <v>0</v>
      </c>
      <c r="U435" s="183" t="e">
        <f t="shared" si="141"/>
        <v>#DIV/0!</v>
      </c>
      <c r="V435" s="183" t="e">
        <f t="shared" si="142"/>
        <v>#DIV/0!</v>
      </c>
      <c r="W435" s="184">
        <f t="shared" si="136"/>
        <v>0</v>
      </c>
    </row>
    <row r="436" spans="1:23" ht="15" customHeight="1">
      <c r="A436" s="179">
        <v>106</v>
      </c>
      <c r="B436" s="179">
        <v>4</v>
      </c>
      <c r="C436" s="163" t="s">
        <v>329</v>
      </c>
      <c r="D436" s="180">
        <v>2010</v>
      </c>
      <c r="E436" s="180">
        <v>16</v>
      </c>
      <c r="F436" s="181">
        <v>7985</v>
      </c>
      <c r="G436" s="181">
        <v>2105</v>
      </c>
      <c r="H436" s="181">
        <v>292</v>
      </c>
      <c r="I436" s="181">
        <v>104</v>
      </c>
      <c r="J436" s="181">
        <v>85</v>
      </c>
      <c r="K436" s="181">
        <v>1801</v>
      </c>
      <c r="L436" s="181">
        <v>54</v>
      </c>
      <c r="M436" s="181">
        <v>0</v>
      </c>
      <c r="N436" s="181">
        <v>32</v>
      </c>
      <c r="O436" s="181">
        <v>14</v>
      </c>
      <c r="P436" s="181">
        <v>1</v>
      </c>
      <c r="Q436" s="181">
        <f t="shared" ref="Q436:Q438" si="153">SUM(P436+O436+N436+M436+L436+K436+J436+I436+H436+G436)</f>
        <v>4488</v>
      </c>
      <c r="R436" s="181">
        <v>127</v>
      </c>
      <c r="S436" s="181">
        <f t="shared" si="139"/>
        <v>4615</v>
      </c>
      <c r="T436" s="181">
        <f t="shared" si="140"/>
        <v>3370</v>
      </c>
      <c r="U436" s="183">
        <f t="shared" si="141"/>
        <v>57.795867251095807</v>
      </c>
      <c r="V436" s="183">
        <f t="shared" si="142"/>
        <v>42.204132748904193</v>
      </c>
      <c r="W436" s="184">
        <f t="shared" si="136"/>
        <v>2105</v>
      </c>
    </row>
    <row r="437" spans="1:23" ht="15" customHeight="1">
      <c r="A437" s="179">
        <v>106</v>
      </c>
      <c r="B437" s="179">
        <v>4</v>
      </c>
      <c r="C437" s="219" t="s">
        <v>329</v>
      </c>
      <c r="D437" s="190">
        <v>2016</v>
      </c>
      <c r="E437" s="180"/>
      <c r="F437" s="181"/>
      <c r="G437" s="181"/>
      <c r="H437" s="181"/>
      <c r="I437" s="181"/>
      <c r="J437" s="181"/>
      <c r="K437" s="181"/>
      <c r="L437" s="181"/>
      <c r="M437" s="181"/>
      <c r="N437" s="181"/>
      <c r="O437" s="181"/>
      <c r="P437" s="181"/>
      <c r="Q437" s="181">
        <f t="shared" si="153"/>
        <v>0</v>
      </c>
      <c r="R437" s="181"/>
      <c r="S437" s="181">
        <f t="shared" si="139"/>
        <v>0</v>
      </c>
      <c r="T437" s="181">
        <f t="shared" si="140"/>
        <v>0</v>
      </c>
      <c r="U437" s="183" t="e">
        <f t="shared" si="141"/>
        <v>#DIV/0!</v>
      </c>
      <c r="V437" s="183" t="e">
        <f t="shared" si="142"/>
        <v>#DIV/0!</v>
      </c>
      <c r="W437" s="184">
        <f t="shared" si="136"/>
        <v>0</v>
      </c>
    </row>
    <row r="438" spans="1:23" ht="15" customHeight="1">
      <c r="A438" s="179">
        <v>107</v>
      </c>
      <c r="B438" s="179">
        <v>4</v>
      </c>
      <c r="C438" s="163" t="s">
        <v>330</v>
      </c>
      <c r="D438" s="180">
        <v>1998</v>
      </c>
      <c r="E438" s="180">
        <v>1</v>
      </c>
      <c r="F438" s="181">
        <v>423</v>
      </c>
      <c r="G438" s="181">
        <v>3</v>
      </c>
      <c r="H438" s="181">
        <v>117</v>
      </c>
      <c r="I438" s="181">
        <v>0</v>
      </c>
      <c r="J438" s="181">
        <v>10</v>
      </c>
      <c r="K438" s="181">
        <v>82</v>
      </c>
      <c r="L438" s="181">
        <v>0</v>
      </c>
      <c r="M438" s="181">
        <v>6</v>
      </c>
      <c r="N438" s="181">
        <v>0</v>
      </c>
      <c r="O438" s="181">
        <v>0</v>
      </c>
      <c r="P438" s="181">
        <v>0</v>
      </c>
      <c r="Q438" s="181">
        <f t="shared" si="153"/>
        <v>218</v>
      </c>
      <c r="R438" s="181">
        <v>11</v>
      </c>
      <c r="S438" s="181">
        <f t="shared" si="139"/>
        <v>229</v>
      </c>
      <c r="T438" s="181">
        <f t="shared" si="140"/>
        <v>194</v>
      </c>
      <c r="U438" s="183">
        <f t="shared" si="141"/>
        <v>54.137115839243499</v>
      </c>
      <c r="V438" s="183">
        <f t="shared" si="142"/>
        <v>45.862884160756501</v>
      </c>
      <c r="W438" s="184">
        <f t="shared" si="136"/>
        <v>117</v>
      </c>
    </row>
    <row r="439" spans="1:23" ht="15" customHeight="1">
      <c r="A439" s="179">
        <v>107</v>
      </c>
      <c r="B439" s="179">
        <v>4</v>
      </c>
      <c r="C439" s="163" t="s">
        <v>330</v>
      </c>
      <c r="D439" s="180">
        <v>2004</v>
      </c>
      <c r="E439" s="180"/>
      <c r="F439" s="181"/>
      <c r="G439" s="188"/>
      <c r="H439" s="188"/>
      <c r="I439" s="188"/>
      <c r="J439" s="181"/>
      <c r="K439" s="181"/>
      <c r="L439" s="181"/>
      <c r="M439" s="181"/>
      <c r="N439" s="181"/>
      <c r="O439" s="181"/>
      <c r="P439" s="181"/>
      <c r="Q439" s="181">
        <f>SUM(G439+J439+M439+N439+O439+P439)</f>
        <v>0</v>
      </c>
      <c r="R439" s="181"/>
      <c r="S439" s="181">
        <f t="shared" si="139"/>
        <v>0</v>
      </c>
      <c r="T439" s="181">
        <f t="shared" si="140"/>
        <v>0</v>
      </c>
      <c r="U439" s="183" t="e">
        <f t="shared" si="141"/>
        <v>#DIV/0!</v>
      </c>
      <c r="V439" s="183" t="e">
        <f t="shared" si="142"/>
        <v>#DIV/0!</v>
      </c>
      <c r="W439" s="184">
        <f t="shared" si="136"/>
        <v>0</v>
      </c>
    </row>
    <row r="440" spans="1:23" ht="15" customHeight="1">
      <c r="A440" s="179">
        <v>107</v>
      </c>
      <c r="B440" s="179">
        <v>4</v>
      </c>
      <c r="C440" s="163" t="s">
        <v>330</v>
      </c>
      <c r="D440" s="180">
        <v>2010</v>
      </c>
      <c r="E440" s="180">
        <v>1</v>
      </c>
      <c r="F440" s="181">
        <v>577</v>
      </c>
      <c r="G440" s="181">
        <v>74</v>
      </c>
      <c r="H440" s="181">
        <v>43</v>
      </c>
      <c r="I440" s="181">
        <v>9</v>
      </c>
      <c r="J440" s="181">
        <v>12</v>
      </c>
      <c r="K440" s="181">
        <v>64</v>
      </c>
      <c r="L440" s="181">
        <v>8</v>
      </c>
      <c r="M440" s="181">
        <v>0</v>
      </c>
      <c r="N440" s="181">
        <v>2</v>
      </c>
      <c r="O440" s="181">
        <v>4</v>
      </c>
      <c r="P440" s="181">
        <v>0</v>
      </c>
      <c r="Q440" s="181">
        <f t="shared" ref="Q440:Q442" si="154">SUM(P440+O440+N440+M440+L440+K440+J440+I440+H440+G440)</f>
        <v>216</v>
      </c>
      <c r="R440" s="181">
        <v>6</v>
      </c>
      <c r="S440" s="181">
        <f t="shared" si="139"/>
        <v>222</v>
      </c>
      <c r="T440" s="181">
        <f t="shared" si="140"/>
        <v>355</v>
      </c>
      <c r="U440" s="183">
        <f t="shared" si="141"/>
        <v>38.474870017331021</v>
      </c>
      <c r="V440" s="183">
        <f t="shared" si="142"/>
        <v>61.525129982668979</v>
      </c>
      <c r="W440" s="184">
        <f t="shared" si="136"/>
        <v>74</v>
      </c>
    </row>
    <row r="441" spans="1:23" ht="15" customHeight="1">
      <c r="A441" s="179">
        <v>107</v>
      </c>
      <c r="B441" s="179">
        <v>4</v>
      </c>
      <c r="C441" s="219" t="s">
        <v>330</v>
      </c>
      <c r="D441" s="190">
        <v>2016</v>
      </c>
      <c r="E441" s="180"/>
      <c r="F441" s="181"/>
      <c r="G441" s="181"/>
      <c r="H441" s="181"/>
      <c r="I441" s="181"/>
      <c r="J441" s="181"/>
      <c r="K441" s="181"/>
      <c r="L441" s="181"/>
      <c r="M441" s="181"/>
      <c r="N441" s="181"/>
      <c r="O441" s="181"/>
      <c r="P441" s="181"/>
      <c r="Q441" s="181">
        <f t="shared" si="154"/>
        <v>0</v>
      </c>
      <c r="R441" s="181"/>
      <c r="S441" s="181">
        <f t="shared" si="139"/>
        <v>0</v>
      </c>
      <c r="T441" s="181">
        <f t="shared" si="140"/>
        <v>0</v>
      </c>
      <c r="U441" s="183" t="e">
        <f t="shared" si="141"/>
        <v>#DIV/0!</v>
      </c>
      <c r="V441" s="183" t="e">
        <f t="shared" si="142"/>
        <v>#DIV/0!</v>
      </c>
      <c r="W441" s="184">
        <f t="shared" si="136"/>
        <v>0</v>
      </c>
    </row>
    <row r="442" spans="1:23" ht="15" customHeight="1">
      <c r="A442" s="179">
        <v>108</v>
      </c>
      <c r="B442" s="179">
        <v>4</v>
      </c>
      <c r="C442" s="163" t="s">
        <v>331</v>
      </c>
      <c r="D442" s="180">
        <v>1998</v>
      </c>
      <c r="E442" s="180">
        <v>9</v>
      </c>
      <c r="F442" s="181">
        <v>4360</v>
      </c>
      <c r="G442" s="181">
        <v>148</v>
      </c>
      <c r="H442" s="181">
        <v>500</v>
      </c>
      <c r="I442" s="181">
        <v>9</v>
      </c>
      <c r="J442" s="181">
        <v>79</v>
      </c>
      <c r="K442" s="181">
        <v>1388</v>
      </c>
      <c r="L442" s="181">
        <v>27</v>
      </c>
      <c r="M442" s="181">
        <v>24</v>
      </c>
      <c r="N442" s="181">
        <v>0</v>
      </c>
      <c r="O442" s="181">
        <v>0</v>
      </c>
      <c r="P442" s="181">
        <v>1</v>
      </c>
      <c r="Q442" s="181">
        <f t="shared" si="154"/>
        <v>2176</v>
      </c>
      <c r="R442" s="181">
        <v>96</v>
      </c>
      <c r="S442" s="181">
        <f t="shared" si="139"/>
        <v>2272</v>
      </c>
      <c r="T442" s="181">
        <f t="shared" si="140"/>
        <v>2088</v>
      </c>
      <c r="U442" s="183">
        <f t="shared" si="141"/>
        <v>52.110091743119263</v>
      </c>
      <c r="V442" s="183">
        <f t="shared" si="142"/>
        <v>47.889908256880737</v>
      </c>
      <c r="W442" s="184">
        <f t="shared" si="136"/>
        <v>1388</v>
      </c>
    </row>
    <row r="443" spans="1:23" ht="15" customHeight="1">
      <c r="A443" s="179">
        <v>108</v>
      </c>
      <c r="B443" s="179">
        <v>4</v>
      </c>
      <c r="C443" s="163" t="s">
        <v>331</v>
      </c>
      <c r="D443" s="180">
        <v>2004</v>
      </c>
      <c r="E443" s="180"/>
      <c r="F443" s="181"/>
      <c r="G443" s="188"/>
      <c r="H443" s="188"/>
      <c r="I443" s="188"/>
      <c r="J443" s="181"/>
      <c r="K443" s="181"/>
      <c r="L443" s="181"/>
      <c r="M443" s="181"/>
      <c r="N443" s="181"/>
      <c r="O443" s="181"/>
      <c r="P443" s="181"/>
      <c r="Q443" s="181">
        <f>SUM(G443+J443+M443+N443+O443+P443)</f>
        <v>0</v>
      </c>
      <c r="R443" s="181"/>
      <c r="S443" s="181">
        <f t="shared" si="139"/>
        <v>0</v>
      </c>
      <c r="T443" s="181">
        <f t="shared" si="140"/>
        <v>0</v>
      </c>
      <c r="U443" s="183" t="e">
        <f t="shared" si="141"/>
        <v>#DIV/0!</v>
      </c>
      <c r="V443" s="183" t="e">
        <f t="shared" si="142"/>
        <v>#DIV/0!</v>
      </c>
      <c r="W443" s="184">
        <f t="shared" si="136"/>
        <v>0</v>
      </c>
    </row>
    <row r="444" spans="1:23" ht="15" customHeight="1">
      <c r="A444" s="179">
        <v>108</v>
      </c>
      <c r="B444" s="179">
        <v>4</v>
      </c>
      <c r="C444" s="163" t="s">
        <v>331</v>
      </c>
      <c r="D444" s="180">
        <v>2010</v>
      </c>
      <c r="E444" s="180">
        <v>13</v>
      </c>
      <c r="F444" s="181">
        <v>5932</v>
      </c>
      <c r="G444" s="181">
        <v>502</v>
      </c>
      <c r="H444" s="181">
        <v>256</v>
      </c>
      <c r="I444" s="181">
        <v>63</v>
      </c>
      <c r="J444" s="181">
        <v>353</v>
      </c>
      <c r="K444" s="181">
        <v>1764</v>
      </c>
      <c r="L444" s="181">
        <v>95</v>
      </c>
      <c r="M444" s="181">
        <v>0</v>
      </c>
      <c r="N444" s="181">
        <v>38</v>
      </c>
      <c r="O444" s="181">
        <v>21</v>
      </c>
      <c r="P444" s="181">
        <v>2</v>
      </c>
      <c r="Q444" s="181">
        <f t="shared" ref="Q444:Q446" si="155">SUM(P444+O444+N444+M444+L444+K444+J444+I444+H444+G444)</f>
        <v>3094</v>
      </c>
      <c r="R444" s="181">
        <v>182</v>
      </c>
      <c r="S444" s="181">
        <f t="shared" si="139"/>
        <v>3276</v>
      </c>
      <c r="T444" s="181">
        <f t="shared" si="140"/>
        <v>2656</v>
      </c>
      <c r="U444" s="183">
        <f t="shared" si="141"/>
        <v>55.225893459204315</v>
      </c>
      <c r="V444" s="183">
        <f t="shared" si="142"/>
        <v>44.774106540795685</v>
      </c>
      <c r="W444" s="184">
        <f t="shared" si="136"/>
        <v>1764</v>
      </c>
    </row>
    <row r="445" spans="1:23" ht="15" customHeight="1">
      <c r="A445" s="179">
        <v>108</v>
      </c>
      <c r="B445" s="179">
        <v>4</v>
      </c>
      <c r="C445" s="219" t="s">
        <v>331</v>
      </c>
      <c r="D445" s="190">
        <v>2016</v>
      </c>
      <c r="E445" s="180"/>
      <c r="F445" s="181"/>
      <c r="G445" s="181"/>
      <c r="H445" s="181"/>
      <c r="I445" s="181"/>
      <c r="J445" s="181"/>
      <c r="K445" s="181"/>
      <c r="L445" s="181"/>
      <c r="M445" s="181"/>
      <c r="N445" s="181"/>
      <c r="O445" s="181"/>
      <c r="P445" s="181"/>
      <c r="Q445" s="181">
        <f t="shared" si="155"/>
        <v>0</v>
      </c>
      <c r="R445" s="181"/>
      <c r="S445" s="181">
        <f t="shared" si="139"/>
        <v>0</v>
      </c>
      <c r="T445" s="181">
        <f t="shared" si="140"/>
        <v>0</v>
      </c>
      <c r="U445" s="183" t="e">
        <f t="shared" si="141"/>
        <v>#DIV/0!</v>
      </c>
      <c r="V445" s="183" t="e">
        <f t="shared" si="142"/>
        <v>#DIV/0!</v>
      </c>
      <c r="W445" s="184">
        <f t="shared" si="136"/>
        <v>0</v>
      </c>
    </row>
    <row r="446" spans="1:23" ht="15" customHeight="1">
      <c r="A446" s="179">
        <v>109</v>
      </c>
      <c r="B446" s="179">
        <v>4</v>
      </c>
      <c r="C446" s="163" t="s">
        <v>332</v>
      </c>
      <c r="D446" s="180">
        <v>1998</v>
      </c>
      <c r="E446" s="180">
        <v>4</v>
      </c>
      <c r="F446" s="181">
        <v>1760</v>
      </c>
      <c r="G446" s="181">
        <v>112</v>
      </c>
      <c r="H446" s="181">
        <v>252</v>
      </c>
      <c r="I446" s="181">
        <v>1</v>
      </c>
      <c r="J446" s="181">
        <v>21</v>
      </c>
      <c r="K446" s="181">
        <v>298</v>
      </c>
      <c r="L446" s="181">
        <v>14</v>
      </c>
      <c r="M446" s="181">
        <v>4</v>
      </c>
      <c r="N446" s="181">
        <v>0</v>
      </c>
      <c r="O446" s="181">
        <v>0</v>
      </c>
      <c r="P446" s="181">
        <v>0</v>
      </c>
      <c r="Q446" s="181">
        <f t="shared" si="155"/>
        <v>702</v>
      </c>
      <c r="R446" s="181">
        <v>9</v>
      </c>
      <c r="S446" s="181">
        <f t="shared" si="139"/>
        <v>711</v>
      </c>
      <c r="T446" s="181">
        <f t="shared" si="140"/>
        <v>1049</v>
      </c>
      <c r="U446" s="183">
        <f t="shared" si="141"/>
        <v>40.397727272727273</v>
      </c>
      <c r="V446" s="183">
        <f t="shared" si="142"/>
        <v>59.602272727272727</v>
      </c>
      <c r="W446" s="184">
        <f t="shared" si="136"/>
        <v>298</v>
      </c>
    </row>
    <row r="447" spans="1:23" ht="15" customHeight="1">
      <c r="A447" s="179">
        <v>109</v>
      </c>
      <c r="B447" s="179">
        <v>4</v>
      </c>
      <c r="C447" s="163" t="s">
        <v>332</v>
      </c>
      <c r="D447" s="180">
        <v>2004</v>
      </c>
      <c r="E447" s="180"/>
      <c r="F447" s="181"/>
      <c r="G447" s="188"/>
      <c r="H447" s="188"/>
      <c r="I447" s="188"/>
      <c r="J447" s="181"/>
      <c r="K447" s="181"/>
      <c r="L447" s="181"/>
      <c r="M447" s="181"/>
      <c r="N447" s="181"/>
      <c r="O447" s="181"/>
      <c r="P447" s="181"/>
      <c r="Q447" s="181">
        <f>SUM(G447+J447+M447+N447+O447+P447)</f>
        <v>0</v>
      </c>
      <c r="R447" s="181"/>
      <c r="S447" s="181">
        <f t="shared" si="139"/>
        <v>0</v>
      </c>
      <c r="T447" s="181">
        <f t="shared" si="140"/>
        <v>0</v>
      </c>
      <c r="U447" s="183" t="e">
        <f t="shared" si="141"/>
        <v>#DIV/0!</v>
      </c>
      <c r="V447" s="183" t="e">
        <f t="shared" si="142"/>
        <v>#DIV/0!</v>
      </c>
      <c r="W447" s="184">
        <f t="shared" si="136"/>
        <v>0</v>
      </c>
    </row>
    <row r="448" spans="1:23" ht="15" customHeight="1">
      <c r="A448" s="179">
        <v>109</v>
      </c>
      <c r="B448" s="179">
        <v>4</v>
      </c>
      <c r="C448" s="163" t="s">
        <v>332</v>
      </c>
      <c r="D448" s="180">
        <v>2010</v>
      </c>
      <c r="E448" s="180">
        <v>4</v>
      </c>
      <c r="F448" s="181">
        <v>2216</v>
      </c>
      <c r="G448" s="181">
        <v>286</v>
      </c>
      <c r="H448" s="181">
        <v>99</v>
      </c>
      <c r="I448" s="181">
        <v>26</v>
      </c>
      <c r="J448" s="181">
        <v>13</v>
      </c>
      <c r="K448" s="181">
        <v>320</v>
      </c>
      <c r="L448" s="181">
        <v>27</v>
      </c>
      <c r="M448" s="181">
        <v>0</v>
      </c>
      <c r="N448" s="181">
        <v>16</v>
      </c>
      <c r="O448" s="181">
        <v>9</v>
      </c>
      <c r="P448" s="181">
        <v>0</v>
      </c>
      <c r="Q448" s="181">
        <f t="shared" ref="Q448:Q450" si="156">SUM(P448+O448+N448+M448+L448+K448+J448+I448+H448+G448)</f>
        <v>796</v>
      </c>
      <c r="R448" s="181">
        <v>24</v>
      </c>
      <c r="S448" s="181">
        <f t="shared" si="139"/>
        <v>820</v>
      </c>
      <c r="T448" s="181">
        <f t="shared" si="140"/>
        <v>1396</v>
      </c>
      <c r="U448" s="183">
        <f t="shared" si="141"/>
        <v>37.003610108303249</v>
      </c>
      <c r="V448" s="183">
        <f t="shared" si="142"/>
        <v>62.996389891696751</v>
      </c>
      <c r="W448" s="184">
        <f t="shared" si="136"/>
        <v>320</v>
      </c>
    </row>
    <row r="449" spans="1:23" ht="15" customHeight="1">
      <c r="A449" s="179">
        <v>109</v>
      </c>
      <c r="B449" s="179">
        <v>4</v>
      </c>
      <c r="C449" s="219" t="s">
        <v>332</v>
      </c>
      <c r="D449" s="190">
        <v>2016</v>
      </c>
      <c r="E449" s="180"/>
      <c r="F449" s="181"/>
      <c r="G449" s="181"/>
      <c r="H449" s="181"/>
      <c r="I449" s="181"/>
      <c r="J449" s="181"/>
      <c r="K449" s="181"/>
      <c r="L449" s="181"/>
      <c r="M449" s="181"/>
      <c r="N449" s="181"/>
      <c r="O449" s="181"/>
      <c r="P449" s="181"/>
      <c r="Q449" s="181">
        <f t="shared" si="156"/>
        <v>0</v>
      </c>
      <c r="R449" s="181"/>
      <c r="S449" s="181">
        <f t="shared" si="139"/>
        <v>0</v>
      </c>
      <c r="T449" s="181">
        <f t="shared" si="140"/>
        <v>0</v>
      </c>
      <c r="U449" s="183" t="e">
        <f t="shared" si="141"/>
        <v>#DIV/0!</v>
      </c>
      <c r="V449" s="183" t="e">
        <f t="shared" si="142"/>
        <v>#DIV/0!</v>
      </c>
      <c r="W449" s="184">
        <f t="shared" si="136"/>
        <v>0</v>
      </c>
    </row>
    <row r="450" spans="1:23" ht="15" customHeight="1">
      <c r="A450" s="179">
        <v>110</v>
      </c>
      <c r="B450" s="179">
        <v>4</v>
      </c>
      <c r="C450" s="163" t="s">
        <v>333</v>
      </c>
      <c r="D450" s="180">
        <v>1998</v>
      </c>
      <c r="E450" s="180">
        <v>2</v>
      </c>
      <c r="F450" s="181">
        <v>1254</v>
      </c>
      <c r="G450" s="181">
        <v>102</v>
      </c>
      <c r="H450" s="181">
        <v>105</v>
      </c>
      <c r="I450" s="181">
        <v>1</v>
      </c>
      <c r="J450" s="181">
        <v>5</v>
      </c>
      <c r="K450" s="181">
        <v>288</v>
      </c>
      <c r="L450" s="181">
        <v>7</v>
      </c>
      <c r="M450" s="181">
        <v>2</v>
      </c>
      <c r="N450" s="181">
        <v>0</v>
      </c>
      <c r="O450" s="181">
        <v>0</v>
      </c>
      <c r="P450" s="181">
        <v>0</v>
      </c>
      <c r="Q450" s="181">
        <f t="shared" si="156"/>
        <v>510</v>
      </c>
      <c r="R450" s="181">
        <v>10</v>
      </c>
      <c r="S450" s="181">
        <f t="shared" si="139"/>
        <v>520</v>
      </c>
      <c r="T450" s="181">
        <f t="shared" si="140"/>
        <v>734</v>
      </c>
      <c r="U450" s="183">
        <f t="shared" si="141"/>
        <v>41.467304625199361</v>
      </c>
      <c r="V450" s="183">
        <f t="shared" si="142"/>
        <v>58.532695374800639</v>
      </c>
      <c r="W450" s="184">
        <f t="shared" si="136"/>
        <v>288</v>
      </c>
    </row>
    <row r="451" spans="1:23" ht="15" customHeight="1">
      <c r="A451" s="179">
        <v>110</v>
      </c>
      <c r="B451" s="179">
        <v>4</v>
      </c>
      <c r="C451" s="163" t="s">
        <v>333</v>
      </c>
      <c r="D451" s="180">
        <v>2004</v>
      </c>
      <c r="E451" s="180"/>
      <c r="F451" s="181"/>
      <c r="G451" s="188"/>
      <c r="H451" s="188"/>
      <c r="I451" s="188"/>
      <c r="J451" s="181"/>
      <c r="K451" s="181"/>
      <c r="L451" s="181"/>
      <c r="M451" s="181"/>
      <c r="N451" s="181"/>
      <c r="O451" s="181"/>
      <c r="P451" s="181"/>
      <c r="Q451" s="181">
        <f>SUM(G451+J451+M451+N451+O451+P451)</f>
        <v>0</v>
      </c>
      <c r="R451" s="181"/>
      <c r="S451" s="181">
        <f t="shared" si="139"/>
        <v>0</v>
      </c>
      <c r="T451" s="181">
        <f t="shared" si="140"/>
        <v>0</v>
      </c>
      <c r="U451" s="183" t="e">
        <f t="shared" si="141"/>
        <v>#DIV/0!</v>
      </c>
      <c r="V451" s="183" t="e">
        <f t="shared" si="142"/>
        <v>#DIV/0!</v>
      </c>
      <c r="W451" s="184">
        <f t="shared" ref="W451:W514" si="157">MAX(G451,H451,I451,J451,K451,L451,M451,N451,O451,P451)</f>
        <v>0</v>
      </c>
    </row>
    <row r="452" spans="1:23" ht="15" customHeight="1">
      <c r="A452" s="179">
        <v>110</v>
      </c>
      <c r="B452" s="179">
        <v>4</v>
      </c>
      <c r="C452" s="163" t="s">
        <v>333</v>
      </c>
      <c r="D452" s="180">
        <v>2010</v>
      </c>
      <c r="E452" s="180">
        <v>3</v>
      </c>
      <c r="F452" s="181">
        <v>1581</v>
      </c>
      <c r="G452" s="181">
        <v>234</v>
      </c>
      <c r="H452" s="181">
        <v>37</v>
      </c>
      <c r="I452" s="181">
        <v>26</v>
      </c>
      <c r="J452" s="181">
        <v>8</v>
      </c>
      <c r="K452" s="181">
        <v>264</v>
      </c>
      <c r="L452" s="181">
        <v>20</v>
      </c>
      <c r="M452" s="181">
        <v>0</v>
      </c>
      <c r="N452" s="181">
        <v>9</v>
      </c>
      <c r="O452" s="181">
        <v>4</v>
      </c>
      <c r="P452" s="181">
        <v>0</v>
      </c>
      <c r="Q452" s="181">
        <f t="shared" ref="Q452:Q454" si="158">SUM(P452+O452+N452+M452+L452+K452+J452+I452+H452+G452)</f>
        <v>602</v>
      </c>
      <c r="R452" s="181">
        <v>18</v>
      </c>
      <c r="S452" s="181">
        <f t="shared" si="139"/>
        <v>620</v>
      </c>
      <c r="T452" s="181">
        <f t="shared" si="140"/>
        <v>961</v>
      </c>
      <c r="U452" s="183">
        <f t="shared" si="141"/>
        <v>39.215686274509807</v>
      </c>
      <c r="V452" s="183">
        <f t="shared" si="142"/>
        <v>60.784313725490193</v>
      </c>
      <c r="W452" s="184">
        <f t="shared" si="157"/>
        <v>264</v>
      </c>
    </row>
    <row r="453" spans="1:23" ht="15" customHeight="1">
      <c r="A453" s="179">
        <v>110</v>
      </c>
      <c r="B453" s="179">
        <v>4</v>
      </c>
      <c r="C453" s="219" t="s">
        <v>333</v>
      </c>
      <c r="D453" s="190">
        <v>2016</v>
      </c>
      <c r="E453" s="180"/>
      <c r="F453" s="181"/>
      <c r="G453" s="181">
        <v>167</v>
      </c>
      <c r="H453" s="181"/>
      <c r="I453" s="181"/>
      <c r="J453" s="181"/>
      <c r="K453" s="181"/>
      <c r="L453" s="181"/>
      <c r="M453" s="181"/>
      <c r="N453" s="181"/>
      <c r="O453" s="181"/>
      <c r="P453" s="181"/>
      <c r="Q453" s="181">
        <f t="shared" si="158"/>
        <v>167</v>
      </c>
      <c r="R453" s="181"/>
      <c r="S453" s="181">
        <f t="shared" si="139"/>
        <v>167</v>
      </c>
      <c r="T453" s="181">
        <f t="shared" si="140"/>
        <v>-167</v>
      </c>
      <c r="U453" s="183" t="e">
        <f t="shared" si="141"/>
        <v>#DIV/0!</v>
      </c>
      <c r="V453" s="183" t="e">
        <f t="shared" si="142"/>
        <v>#DIV/0!</v>
      </c>
      <c r="W453" s="184">
        <f t="shared" si="157"/>
        <v>167</v>
      </c>
    </row>
    <row r="454" spans="1:23" ht="15" customHeight="1">
      <c r="A454" s="179">
        <v>111</v>
      </c>
      <c r="B454" s="179">
        <v>4</v>
      </c>
      <c r="C454" s="163" t="s">
        <v>334</v>
      </c>
      <c r="D454" s="180">
        <v>1998</v>
      </c>
      <c r="E454" s="180">
        <v>2</v>
      </c>
      <c r="F454" s="181">
        <v>1215</v>
      </c>
      <c r="G454" s="181">
        <v>135</v>
      </c>
      <c r="H454" s="181">
        <v>203</v>
      </c>
      <c r="I454" s="181">
        <v>0</v>
      </c>
      <c r="J454" s="181">
        <v>9</v>
      </c>
      <c r="K454" s="181">
        <v>244</v>
      </c>
      <c r="L454" s="181">
        <v>5</v>
      </c>
      <c r="M454" s="181">
        <v>5</v>
      </c>
      <c r="N454" s="181">
        <v>0</v>
      </c>
      <c r="O454" s="181">
        <v>0</v>
      </c>
      <c r="P454" s="181">
        <v>0</v>
      </c>
      <c r="Q454" s="181">
        <f t="shared" si="158"/>
        <v>601</v>
      </c>
      <c r="R454" s="181">
        <v>36</v>
      </c>
      <c r="S454" s="181">
        <f t="shared" si="139"/>
        <v>637</v>
      </c>
      <c r="T454" s="181">
        <f t="shared" si="140"/>
        <v>578</v>
      </c>
      <c r="U454" s="183">
        <f t="shared" si="141"/>
        <v>52.427983539094647</v>
      </c>
      <c r="V454" s="183">
        <f t="shared" si="142"/>
        <v>47.572016460905353</v>
      </c>
      <c r="W454" s="184">
        <f t="shared" si="157"/>
        <v>244</v>
      </c>
    </row>
    <row r="455" spans="1:23" ht="15" customHeight="1">
      <c r="A455" s="179">
        <v>111</v>
      </c>
      <c r="B455" s="179">
        <v>4</v>
      </c>
      <c r="C455" s="163" t="s">
        <v>334</v>
      </c>
      <c r="D455" s="180">
        <v>2004</v>
      </c>
      <c r="E455" s="180"/>
      <c r="F455" s="181"/>
      <c r="G455" s="181"/>
      <c r="H455" s="181"/>
      <c r="I455" s="181"/>
      <c r="J455" s="181"/>
      <c r="K455" s="181"/>
      <c r="L455" s="181"/>
      <c r="M455" s="181"/>
      <c r="N455" s="181"/>
      <c r="O455" s="181"/>
      <c r="P455" s="181"/>
      <c r="Q455" s="181">
        <f>SUM(G455+J455+M455+N455+O455+P455)</f>
        <v>0</v>
      </c>
      <c r="R455" s="181"/>
      <c r="S455" s="181">
        <f t="shared" si="139"/>
        <v>0</v>
      </c>
      <c r="T455" s="181">
        <f t="shared" si="140"/>
        <v>0</v>
      </c>
      <c r="U455" s="183" t="e">
        <f t="shared" si="141"/>
        <v>#DIV/0!</v>
      </c>
      <c r="V455" s="183" t="e">
        <f t="shared" si="142"/>
        <v>#DIV/0!</v>
      </c>
      <c r="W455" s="184">
        <f t="shared" si="157"/>
        <v>0</v>
      </c>
    </row>
    <row r="456" spans="1:23" ht="15" customHeight="1">
      <c r="A456" s="179">
        <v>111</v>
      </c>
      <c r="B456" s="179">
        <v>4</v>
      </c>
      <c r="C456" s="163" t="s">
        <v>334</v>
      </c>
      <c r="D456" s="180">
        <v>2010</v>
      </c>
      <c r="E456" s="180">
        <v>3</v>
      </c>
      <c r="F456" s="181">
        <v>1695</v>
      </c>
      <c r="G456" s="181">
        <v>167</v>
      </c>
      <c r="H456" s="181">
        <v>45</v>
      </c>
      <c r="I456" s="181">
        <v>17</v>
      </c>
      <c r="J456" s="181">
        <v>24</v>
      </c>
      <c r="K456" s="181">
        <v>211</v>
      </c>
      <c r="L456" s="181">
        <v>12</v>
      </c>
      <c r="M456" s="181">
        <v>0</v>
      </c>
      <c r="N456" s="181">
        <v>5</v>
      </c>
      <c r="O456" s="181">
        <v>4</v>
      </c>
      <c r="P456" s="181">
        <v>0</v>
      </c>
      <c r="Q456" s="181">
        <f t="shared" ref="Q456:Q458" si="159">SUM(P456+O456+N456+M456+L456+K456+J456+I456+H456+G456)</f>
        <v>485</v>
      </c>
      <c r="R456" s="181">
        <v>31</v>
      </c>
      <c r="S456" s="181">
        <f t="shared" si="139"/>
        <v>516</v>
      </c>
      <c r="T456" s="181">
        <f t="shared" si="140"/>
        <v>1179</v>
      </c>
      <c r="U456" s="183">
        <f t="shared" si="141"/>
        <v>30.442477876106196</v>
      </c>
      <c r="V456" s="183">
        <f t="shared" si="142"/>
        <v>69.557522123893804</v>
      </c>
      <c r="W456" s="184">
        <f t="shared" si="157"/>
        <v>211</v>
      </c>
    </row>
    <row r="457" spans="1:23" ht="15" customHeight="1">
      <c r="A457" s="179">
        <v>111</v>
      </c>
      <c r="B457" s="179">
        <v>4</v>
      </c>
      <c r="C457" s="219" t="s">
        <v>334</v>
      </c>
      <c r="D457" s="190">
        <v>2016</v>
      </c>
      <c r="E457" s="180"/>
      <c r="F457" s="181"/>
      <c r="G457" s="181">
        <v>49</v>
      </c>
      <c r="H457" s="181"/>
      <c r="I457" s="181"/>
      <c r="J457" s="181"/>
      <c r="K457" s="181"/>
      <c r="L457" s="181"/>
      <c r="M457" s="181"/>
      <c r="N457" s="181"/>
      <c r="O457" s="181"/>
      <c r="P457" s="181"/>
      <c r="Q457" s="181">
        <f t="shared" si="159"/>
        <v>49</v>
      </c>
      <c r="R457" s="181"/>
      <c r="S457" s="181">
        <f t="shared" si="139"/>
        <v>49</v>
      </c>
      <c r="T457" s="181">
        <f t="shared" si="140"/>
        <v>-49</v>
      </c>
      <c r="U457" s="183" t="e">
        <f t="shared" si="141"/>
        <v>#DIV/0!</v>
      </c>
      <c r="V457" s="183" t="e">
        <f t="shared" si="142"/>
        <v>#DIV/0!</v>
      </c>
      <c r="W457" s="184">
        <f t="shared" si="157"/>
        <v>49</v>
      </c>
    </row>
    <row r="458" spans="1:23" ht="15" customHeight="1">
      <c r="A458" s="179">
        <v>112</v>
      </c>
      <c r="B458" s="179">
        <v>4</v>
      </c>
      <c r="C458" s="163" t="s">
        <v>335</v>
      </c>
      <c r="D458" s="180">
        <v>1998</v>
      </c>
      <c r="E458" s="180">
        <v>2</v>
      </c>
      <c r="F458" s="181">
        <v>1395</v>
      </c>
      <c r="G458" s="181">
        <v>127</v>
      </c>
      <c r="H458" s="181">
        <v>95</v>
      </c>
      <c r="I458" s="181">
        <v>0</v>
      </c>
      <c r="J458" s="181">
        <v>5</v>
      </c>
      <c r="K458" s="181">
        <v>180</v>
      </c>
      <c r="L458" s="181">
        <v>17</v>
      </c>
      <c r="M458" s="181">
        <v>2</v>
      </c>
      <c r="N458" s="181">
        <v>0</v>
      </c>
      <c r="O458" s="181">
        <v>0</v>
      </c>
      <c r="P458" s="181">
        <v>3</v>
      </c>
      <c r="Q458" s="181">
        <f t="shared" si="159"/>
        <v>429</v>
      </c>
      <c r="R458" s="181">
        <v>5</v>
      </c>
      <c r="S458" s="181">
        <f t="shared" si="139"/>
        <v>434</v>
      </c>
      <c r="T458" s="181">
        <f t="shared" si="140"/>
        <v>961</v>
      </c>
      <c r="U458" s="183">
        <f t="shared" si="141"/>
        <v>31.111111111111111</v>
      </c>
      <c r="V458" s="183">
        <f t="shared" si="142"/>
        <v>68.888888888888886</v>
      </c>
      <c r="W458" s="184">
        <f t="shared" si="157"/>
        <v>180</v>
      </c>
    </row>
    <row r="459" spans="1:23" ht="15" customHeight="1">
      <c r="A459" s="179">
        <v>112</v>
      </c>
      <c r="B459" s="179">
        <v>4</v>
      </c>
      <c r="C459" s="163" t="s">
        <v>335</v>
      </c>
      <c r="D459" s="180">
        <v>2004</v>
      </c>
      <c r="E459" s="180"/>
      <c r="F459" s="181"/>
      <c r="G459" s="181"/>
      <c r="H459" s="181"/>
      <c r="I459" s="181"/>
      <c r="J459" s="181"/>
      <c r="K459" s="181"/>
      <c r="L459" s="181"/>
      <c r="M459" s="181"/>
      <c r="N459" s="181"/>
      <c r="O459" s="181"/>
      <c r="P459" s="181"/>
      <c r="Q459" s="181">
        <f>SUM(G459+J459+M459+N459+O459+P459)</f>
        <v>0</v>
      </c>
      <c r="R459" s="181"/>
      <c r="S459" s="181">
        <f t="shared" si="139"/>
        <v>0</v>
      </c>
      <c r="T459" s="181">
        <f t="shared" si="140"/>
        <v>0</v>
      </c>
      <c r="U459" s="183" t="e">
        <f t="shared" si="141"/>
        <v>#DIV/0!</v>
      </c>
      <c r="V459" s="183" t="e">
        <f t="shared" si="142"/>
        <v>#DIV/0!</v>
      </c>
      <c r="W459" s="184">
        <f t="shared" si="157"/>
        <v>0</v>
      </c>
    </row>
    <row r="460" spans="1:23" ht="15" customHeight="1">
      <c r="A460" s="179">
        <v>112</v>
      </c>
      <c r="B460" s="179">
        <v>4</v>
      </c>
      <c r="C460" s="163" t="s">
        <v>335</v>
      </c>
      <c r="D460" s="180">
        <v>2010</v>
      </c>
      <c r="E460" s="180">
        <v>4</v>
      </c>
      <c r="F460" s="181">
        <v>1835</v>
      </c>
      <c r="G460" s="181">
        <v>135</v>
      </c>
      <c r="H460" s="181">
        <v>51</v>
      </c>
      <c r="I460" s="181">
        <v>34</v>
      </c>
      <c r="J460" s="181">
        <v>28</v>
      </c>
      <c r="K460" s="181">
        <v>222</v>
      </c>
      <c r="L460" s="181">
        <v>12</v>
      </c>
      <c r="M460" s="181">
        <v>0</v>
      </c>
      <c r="N460" s="181">
        <v>15</v>
      </c>
      <c r="O460" s="181">
        <v>4</v>
      </c>
      <c r="P460" s="181">
        <v>0</v>
      </c>
      <c r="Q460" s="181">
        <f t="shared" ref="Q460:Q462" si="160">SUM(P460+O460+N460+M460+L460+K460+J460+I460+H460+G460)</f>
        <v>501</v>
      </c>
      <c r="R460" s="181">
        <v>14</v>
      </c>
      <c r="S460" s="181">
        <f t="shared" si="139"/>
        <v>515</v>
      </c>
      <c r="T460" s="181">
        <f t="shared" si="140"/>
        <v>1320</v>
      </c>
      <c r="U460" s="183">
        <f t="shared" si="141"/>
        <v>28.065395095367847</v>
      </c>
      <c r="V460" s="183">
        <f t="shared" si="142"/>
        <v>71.934604904632153</v>
      </c>
      <c r="W460" s="184">
        <f t="shared" si="157"/>
        <v>222</v>
      </c>
    </row>
    <row r="461" spans="1:23" ht="15" customHeight="1">
      <c r="A461" s="179">
        <v>112</v>
      </c>
      <c r="B461" s="179">
        <v>4</v>
      </c>
      <c r="C461" s="219" t="s">
        <v>335</v>
      </c>
      <c r="D461" s="190">
        <v>2016</v>
      </c>
      <c r="E461" s="180"/>
      <c r="F461" s="181"/>
      <c r="G461" s="181">
        <v>298</v>
      </c>
      <c r="H461" s="181"/>
      <c r="I461" s="181"/>
      <c r="J461" s="181"/>
      <c r="K461" s="181"/>
      <c r="L461" s="181"/>
      <c r="M461" s="181"/>
      <c r="N461" s="181"/>
      <c r="O461" s="181"/>
      <c r="P461" s="181"/>
      <c r="Q461" s="181">
        <f t="shared" si="160"/>
        <v>298</v>
      </c>
      <c r="R461" s="181"/>
      <c r="S461" s="181">
        <f t="shared" ref="S461:S524" si="161">Q461+R461</f>
        <v>298</v>
      </c>
      <c r="T461" s="181">
        <f t="shared" si="140"/>
        <v>-298</v>
      </c>
      <c r="U461" s="183" t="e">
        <f t="shared" si="141"/>
        <v>#DIV/0!</v>
      </c>
      <c r="V461" s="183" t="e">
        <f t="shared" si="142"/>
        <v>#DIV/0!</v>
      </c>
      <c r="W461" s="184">
        <f t="shared" si="157"/>
        <v>298</v>
      </c>
    </row>
    <row r="462" spans="1:23" ht="15" customHeight="1">
      <c r="A462" s="179">
        <v>113</v>
      </c>
      <c r="B462" s="179">
        <v>4</v>
      </c>
      <c r="C462" s="163" t="s">
        <v>336</v>
      </c>
      <c r="D462" s="180">
        <v>1998</v>
      </c>
      <c r="E462" s="180">
        <v>1</v>
      </c>
      <c r="F462" s="181">
        <v>619</v>
      </c>
      <c r="G462" s="181">
        <v>162</v>
      </c>
      <c r="H462" s="181">
        <v>52</v>
      </c>
      <c r="I462" s="181">
        <v>1</v>
      </c>
      <c r="J462" s="181">
        <v>3</v>
      </c>
      <c r="K462" s="181">
        <v>266</v>
      </c>
      <c r="L462" s="181">
        <v>5</v>
      </c>
      <c r="M462" s="181">
        <v>2</v>
      </c>
      <c r="N462" s="181">
        <v>0</v>
      </c>
      <c r="O462" s="181">
        <v>0</v>
      </c>
      <c r="P462" s="181">
        <v>0</v>
      </c>
      <c r="Q462" s="181">
        <f t="shared" si="160"/>
        <v>491</v>
      </c>
      <c r="R462" s="181">
        <v>7</v>
      </c>
      <c r="S462" s="181">
        <f t="shared" si="161"/>
        <v>498</v>
      </c>
      <c r="T462" s="181">
        <f t="shared" ref="T462:T525" si="162">F462-S462</f>
        <v>121</v>
      </c>
      <c r="U462" s="183">
        <f t="shared" ref="U462:U525" si="163">(S462*100)/F462</f>
        <v>80.452342487883683</v>
      </c>
      <c r="V462" s="183">
        <f t="shared" ref="V462:V525" si="164">(T462*100)/F462</f>
        <v>19.547657512116317</v>
      </c>
      <c r="W462" s="184">
        <f t="shared" si="157"/>
        <v>266</v>
      </c>
    </row>
    <row r="463" spans="1:23" ht="15" customHeight="1">
      <c r="A463" s="179">
        <v>113</v>
      </c>
      <c r="B463" s="179">
        <v>4</v>
      </c>
      <c r="C463" s="163" t="s">
        <v>336</v>
      </c>
      <c r="D463" s="180">
        <v>2004</v>
      </c>
      <c r="E463" s="180"/>
      <c r="F463" s="181"/>
      <c r="G463" s="181"/>
      <c r="H463" s="181"/>
      <c r="I463" s="181"/>
      <c r="J463" s="181"/>
      <c r="K463" s="181"/>
      <c r="L463" s="181"/>
      <c r="M463" s="181"/>
      <c r="N463" s="181"/>
      <c r="O463" s="181"/>
      <c r="P463" s="181"/>
      <c r="Q463" s="181">
        <f>SUM(G463+J463+M463+N463+O463+P463)</f>
        <v>0</v>
      </c>
      <c r="R463" s="181"/>
      <c r="S463" s="181">
        <f t="shared" si="161"/>
        <v>0</v>
      </c>
      <c r="T463" s="181">
        <f t="shared" si="162"/>
        <v>0</v>
      </c>
      <c r="U463" s="183" t="e">
        <f t="shared" si="163"/>
        <v>#DIV/0!</v>
      </c>
      <c r="V463" s="183" t="e">
        <f t="shared" si="164"/>
        <v>#DIV/0!</v>
      </c>
      <c r="W463" s="184">
        <f t="shared" si="157"/>
        <v>0</v>
      </c>
    </row>
    <row r="464" spans="1:23" ht="15" customHeight="1">
      <c r="A464" s="179">
        <v>113</v>
      </c>
      <c r="B464" s="179">
        <v>4</v>
      </c>
      <c r="C464" s="163" t="s">
        <v>336</v>
      </c>
      <c r="D464" s="180">
        <v>2010</v>
      </c>
      <c r="E464" s="180">
        <v>1</v>
      </c>
      <c r="F464" s="181">
        <v>691</v>
      </c>
      <c r="G464" s="181">
        <v>83</v>
      </c>
      <c r="H464" s="181">
        <v>17</v>
      </c>
      <c r="I464" s="181">
        <v>5</v>
      </c>
      <c r="J464" s="181">
        <v>12</v>
      </c>
      <c r="K464" s="181">
        <v>207</v>
      </c>
      <c r="L464" s="181">
        <v>11</v>
      </c>
      <c r="M464" s="181">
        <v>0</v>
      </c>
      <c r="N464" s="181">
        <v>1</v>
      </c>
      <c r="O464" s="181">
        <v>4</v>
      </c>
      <c r="P464" s="181">
        <v>0</v>
      </c>
      <c r="Q464" s="181">
        <f t="shared" ref="Q464:Q466" si="165">SUM(P464+O464+N464+M464+L464+K464+J464+I464+H464+G464)</f>
        <v>340</v>
      </c>
      <c r="R464" s="181">
        <v>28</v>
      </c>
      <c r="S464" s="181">
        <f t="shared" si="161"/>
        <v>368</v>
      </c>
      <c r="T464" s="181">
        <f t="shared" si="162"/>
        <v>323</v>
      </c>
      <c r="U464" s="183">
        <f t="shared" si="163"/>
        <v>53.256150506512299</v>
      </c>
      <c r="V464" s="183">
        <f t="shared" si="164"/>
        <v>46.743849493487701</v>
      </c>
      <c r="W464" s="184">
        <f t="shared" si="157"/>
        <v>207</v>
      </c>
    </row>
    <row r="465" spans="1:23" ht="15" customHeight="1">
      <c r="A465" s="179">
        <v>113</v>
      </c>
      <c r="B465" s="179">
        <v>4</v>
      </c>
      <c r="C465" s="219" t="s">
        <v>336</v>
      </c>
      <c r="D465" s="190">
        <v>2016</v>
      </c>
      <c r="E465" s="180"/>
      <c r="F465" s="181"/>
      <c r="G465" s="181">
        <v>934</v>
      </c>
      <c r="H465" s="181"/>
      <c r="I465" s="181"/>
      <c r="J465" s="181"/>
      <c r="K465" s="181"/>
      <c r="L465" s="181"/>
      <c r="M465" s="181"/>
      <c r="N465" s="181"/>
      <c r="O465" s="181"/>
      <c r="P465" s="181"/>
      <c r="Q465" s="181">
        <f t="shared" si="165"/>
        <v>934</v>
      </c>
      <c r="R465" s="181"/>
      <c r="S465" s="181">
        <f t="shared" si="161"/>
        <v>934</v>
      </c>
      <c r="T465" s="181">
        <f t="shared" si="162"/>
        <v>-934</v>
      </c>
      <c r="U465" s="183" t="e">
        <f t="shared" si="163"/>
        <v>#DIV/0!</v>
      </c>
      <c r="V465" s="183" t="e">
        <f t="shared" si="164"/>
        <v>#DIV/0!</v>
      </c>
      <c r="W465" s="184">
        <f t="shared" si="157"/>
        <v>934</v>
      </c>
    </row>
    <row r="466" spans="1:23" ht="15" customHeight="1">
      <c r="A466" s="179">
        <v>114</v>
      </c>
      <c r="B466" s="179">
        <v>4</v>
      </c>
      <c r="C466" s="163" t="s">
        <v>337</v>
      </c>
      <c r="D466" s="180">
        <v>1998</v>
      </c>
      <c r="E466" s="180">
        <v>1</v>
      </c>
      <c r="F466" s="181">
        <v>554</v>
      </c>
      <c r="G466" s="181">
        <v>2004</v>
      </c>
      <c r="H466" s="181">
        <v>11</v>
      </c>
      <c r="I466" s="181">
        <v>0</v>
      </c>
      <c r="J466" s="181">
        <v>9</v>
      </c>
      <c r="K466" s="181">
        <v>224</v>
      </c>
      <c r="L466" s="181">
        <v>0</v>
      </c>
      <c r="M466" s="181">
        <v>2</v>
      </c>
      <c r="N466" s="181">
        <v>0</v>
      </c>
      <c r="O466" s="181">
        <v>0</v>
      </c>
      <c r="P466" s="181">
        <v>0</v>
      </c>
      <c r="Q466" s="181">
        <f t="shared" si="165"/>
        <v>2250</v>
      </c>
      <c r="R466" s="181">
        <v>40</v>
      </c>
      <c r="S466" s="181">
        <f t="shared" si="161"/>
        <v>2290</v>
      </c>
      <c r="T466" s="181">
        <f t="shared" si="162"/>
        <v>-1736</v>
      </c>
      <c r="U466" s="183">
        <f t="shared" si="163"/>
        <v>413.35740072202168</v>
      </c>
      <c r="V466" s="183">
        <f t="shared" si="164"/>
        <v>-313.35740072202168</v>
      </c>
      <c r="W466" s="184">
        <f t="shared" si="157"/>
        <v>2004</v>
      </c>
    </row>
    <row r="467" spans="1:23" ht="15" customHeight="1">
      <c r="A467" s="179">
        <v>114</v>
      </c>
      <c r="B467" s="179">
        <v>4</v>
      </c>
      <c r="C467" s="163" t="s">
        <v>337</v>
      </c>
      <c r="D467" s="180">
        <v>2004</v>
      </c>
      <c r="E467" s="180"/>
      <c r="F467" s="181"/>
      <c r="G467" s="181"/>
      <c r="H467" s="181"/>
      <c r="I467" s="181"/>
      <c r="J467" s="181"/>
      <c r="K467" s="181"/>
      <c r="L467" s="181"/>
      <c r="M467" s="181"/>
      <c r="N467" s="181"/>
      <c r="O467" s="181"/>
      <c r="P467" s="181"/>
      <c r="Q467" s="181">
        <f>SUM(G467+J467+M467+N467+O467+P467)</f>
        <v>0</v>
      </c>
      <c r="R467" s="181"/>
      <c r="S467" s="181">
        <f t="shared" si="161"/>
        <v>0</v>
      </c>
      <c r="T467" s="181">
        <f t="shared" si="162"/>
        <v>0</v>
      </c>
      <c r="U467" s="183" t="e">
        <f t="shared" si="163"/>
        <v>#DIV/0!</v>
      </c>
      <c r="V467" s="183" t="e">
        <f t="shared" si="164"/>
        <v>#DIV/0!</v>
      </c>
      <c r="W467" s="184">
        <f t="shared" si="157"/>
        <v>0</v>
      </c>
    </row>
    <row r="468" spans="1:23" ht="15" customHeight="1">
      <c r="A468" s="179">
        <v>114</v>
      </c>
      <c r="B468" s="179">
        <v>4</v>
      </c>
      <c r="C468" s="163" t="s">
        <v>337</v>
      </c>
      <c r="D468" s="180">
        <v>2010</v>
      </c>
      <c r="E468" s="180">
        <v>1</v>
      </c>
      <c r="F468" s="181">
        <v>730</v>
      </c>
      <c r="G468" s="181">
        <v>119</v>
      </c>
      <c r="H468" s="181">
        <v>60</v>
      </c>
      <c r="I468" s="181">
        <v>13</v>
      </c>
      <c r="J468" s="181">
        <v>55</v>
      </c>
      <c r="K468" s="181">
        <v>47</v>
      </c>
      <c r="L468" s="181">
        <v>12</v>
      </c>
      <c r="M468" s="181">
        <v>0</v>
      </c>
      <c r="N468" s="181">
        <v>2</v>
      </c>
      <c r="O468" s="181">
        <v>1</v>
      </c>
      <c r="P468" s="181">
        <v>0</v>
      </c>
      <c r="Q468" s="181">
        <f t="shared" ref="Q468:Q470" si="166">SUM(P468+O468+N468+M468+L468+K468+J468+I468+H468+G468)</f>
        <v>309</v>
      </c>
      <c r="R468" s="181">
        <v>9</v>
      </c>
      <c r="S468" s="181">
        <f t="shared" si="161"/>
        <v>318</v>
      </c>
      <c r="T468" s="181">
        <f t="shared" si="162"/>
        <v>412</v>
      </c>
      <c r="U468" s="183">
        <f t="shared" si="163"/>
        <v>43.561643835616437</v>
      </c>
      <c r="V468" s="183">
        <f t="shared" si="164"/>
        <v>56.438356164383563</v>
      </c>
      <c r="W468" s="184">
        <f t="shared" si="157"/>
        <v>119</v>
      </c>
    </row>
    <row r="469" spans="1:23" ht="15" customHeight="1">
      <c r="A469" s="179">
        <v>114</v>
      </c>
      <c r="B469" s="179">
        <v>4</v>
      </c>
      <c r="C469" s="219" t="s">
        <v>337</v>
      </c>
      <c r="D469" s="190">
        <v>2016</v>
      </c>
      <c r="E469" s="180"/>
      <c r="F469" s="181"/>
      <c r="G469" s="181">
        <v>167</v>
      </c>
      <c r="H469" s="181"/>
      <c r="I469" s="181"/>
      <c r="J469" s="181"/>
      <c r="K469" s="181"/>
      <c r="L469" s="181"/>
      <c r="M469" s="181"/>
      <c r="N469" s="181"/>
      <c r="O469" s="181"/>
      <c r="P469" s="181"/>
      <c r="Q469" s="181">
        <f t="shared" si="166"/>
        <v>167</v>
      </c>
      <c r="R469" s="181"/>
      <c r="S469" s="181">
        <f t="shared" si="161"/>
        <v>167</v>
      </c>
      <c r="T469" s="181">
        <f t="shared" si="162"/>
        <v>-167</v>
      </c>
      <c r="U469" s="183" t="e">
        <f t="shared" si="163"/>
        <v>#DIV/0!</v>
      </c>
      <c r="V469" s="183" t="e">
        <f t="shared" si="164"/>
        <v>#DIV/0!</v>
      </c>
      <c r="W469" s="184">
        <f t="shared" si="157"/>
        <v>167</v>
      </c>
    </row>
    <row r="470" spans="1:23" ht="15" customHeight="1">
      <c r="A470" s="179">
        <v>115</v>
      </c>
      <c r="B470" s="179">
        <v>4</v>
      </c>
      <c r="C470" s="163" t="s">
        <v>338</v>
      </c>
      <c r="D470" s="180">
        <v>1998</v>
      </c>
      <c r="E470" s="180">
        <v>1</v>
      </c>
      <c r="F470" s="181">
        <v>226</v>
      </c>
      <c r="G470" s="181">
        <v>135</v>
      </c>
      <c r="H470" s="181">
        <v>61</v>
      </c>
      <c r="I470" s="181">
        <v>0</v>
      </c>
      <c r="J470" s="181">
        <v>0</v>
      </c>
      <c r="K470" s="181">
        <v>70</v>
      </c>
      <c r="L470" s="181">
        <v>1</v>
      </c>
      <c r="M470" s="181">
        <v>0</v>
      </c>
      <c r="N470" s="181">
        <v>0</v>
      </c>
      <c r="O470" s="181">
        <v>0</v>
      </c>
      <c r="P470" s="181">
        <v>0</v>
      </c>
      <c r="Q470" s="181">
        <f t="shared" si="166"/>
        <v>267</v>
      </c>
      <c r="R470" s="181">
        <v>0</v>
      </c>
      <c r="S470" s="181">
        <f t="shared" si="161"/>
        <v>267</v>
      </c>
      <c r="T470" s="181">
        <f t="shared" si="162"/>
        <v>-41</v>
      </c>
      <c r="U470" s="183">
        <f t="shared" si="163"/>
        <v>118.14159292035399</v>
      </c>
      <c r="V470" s="183">
        <f t="shared" si="164"/>
        <v>-18.141592920353983</v>
      </c>
      <c r="W470" s="184">
        <f t="shared" si="157"/>
        <v>135</v>
      </c>
    </row>
    <row r="471" spans="1:23" ht="15" customHeight="1">
      <c r="A471" s="179">
        <v>115</v>
      </c>
      <c r="B471" s="179">
        <v>4</v>
      </c>
      <c r="C471" s="163" t="s">
        <v>338</v>
      </c>
      <c r="D471" s="180">
        <v>2004</v>
      </c>
      <c r="E471" s="180"/>
      <c r="F471" s="181"/>
      <c r="G471" s="181"/>
      <c r="H471" s="181"/>
      <c r="I471" s="181"/>
      <c r="J471" s="181"/>
      <c r="K471" s="181"/>
      <c r="L471" s="181"/>
      <c r="M471" s="181"/>
      <c r="N471" s="181"/>
      <c r="O471" s="181"/>
      <c r="P471" s="181"/>
      <c r="Q471" s="181">
        <f>SUM(G471+J471+M471+N471+O471+P471)</f>
        <v>0</v>
      </c>
      <c r="R471" s="181"/>
      <c r="S471" s="181">
        <f t="shared" si="161"/>
        <v>0</v>
      </c>
      <c r="T471" s="181">
        <f t="shared" si="162"/>
        <v>0</v>
      </c>
      <c r="U471" s="183" t="e">
        <f t="shared" si="163"/>
        <v>#DIV/0!</v>
      </c>
      <c r="V471" s="183" t="e">
        <f t="shared" si="164"/>
        <v>#DIV/0!</v>
      </c>
      <c r="W471" s="184">
        <f t="shared" si="157"/>
        <v>0</v>
      </c>
    </row>
    <row r="472" spans="1:23" ht="15" customHeight="1">
      <c r="A472" s="179">
        <v>115</v>
      </c>
      <c r="B472" s="179">
        <v>4</v>
      </c>
      <c r="C472" s="163" t="s">
        <v>338</v>
      </c>
      <c r="D472" s="180">
        <v>2010</v>
      </c>
      <c r="E472" s="180">
        <v>1</v>
      </c>
      <c r="F472" s="181">
        <v>305</v>
      </c>
      <c r="G472" s="181">
        <v>49</v>
      </c>
      <c r="H472" s="181">
        <v>49</v>
      </c>
      <c r="I472" s="181">
        <v>1</v>
      </c>
      <c r="J472" s="181">
        <v>5</v>
      </c>
      <c r="K472" s="181">
        <v>43</v>
      </c>
      <c r="L472" s="181">
        <v>0</v>
      </c>
      <c r="M472" s="181">
        <v>0</v>
      </c>
      <c r="N472" s="181">
        <v>1</v>
      </c>
      <c r="O472" s="181">
        <v>0</v>
      </c>
      <c r="P472" s="181">
        <v>0</v>
      </c>
      <c r="Q472" s="181">
        <f t="shared" ref="Q472:Q474" si="167">SUM(P472+O472+N472+M472+L472+K472+J472+I472+H472+G472)</f>
        <v>148</v>
      </c>
      <c r="R472" s="181">
        <v>9</v>
      </c>
      <c r="S472" s="181">
        <f t="shared" si="161"/>
        <v>157</v>
      </c>
      <c r="T472" s="181">
        <f t="shared" si="162"/>
        <v>148</v>
      </c>
      <c r="U472" s="183">
        <f t="shared" si="163"/>
        <v>51.475409836065573</v>
      </c>
      <c r="V472" s="183">
        <f t="shared" si="164"/>
        <v>48.524590163934427</v>
      </c>
      <c r="W472" s="184">
        <f t="shared" si="157"/>
        <v>49</v>
      </c>
    </row>
    <row r="473" spans="1:23" ht="15" customHeight="1">
      <c r="A473" s="179">
        <v>115</v>
      </c>
      <c r="B473" s="179">
        <v>4</v>
      </c>
      <c r="C473" s="219" t="s">
        <v>338</v>
      </c>
      <c r="D473" s="190">
        <v>2016</v>
      </c>
      <c r="E473" s="180"/>
      <c r="F473" s="181"/>
      <c r="G473" s="181">
        <v>49</v>
      </c>
      <c r="H473" s="181"/>
      <c r="I473" s="181"/>
      <c r="J473" s="181"/>
      <c r="K473" s="181"/>
      <c r="L473" s="181"/>
      <c r="M473" s="181"/>
      <c r="N473" s="181"/>
      <c r="O473" s="181"/>
      <c r="P473" s="181"/>
      <c r="Q473" s="181">
        <f t="shared" si="167"/>
        <v>49</v>
      </c>
      <c r="R473" s="181"/>
      <c r="S473" s="181">
        <f t="shared" si="161"/>
        <v>49</v>
      </c>
      <c r="T473" s="181">
        <f t="shared" si="162"/>
        <v>-49</v>
      </c>
      <c r="U473" s="183" t="e">
        <f t="shared" si="163"/>
        <v>#DIV/0!</v>
      </c>
      <c r="V473" s="183" t="e">
        <f t="shared" si="164"/>
        <v>#DIV/0!</v>
      </c>
      <c r="W473" s="184">
        <f t="shared" si="157"/>
        <v>49</v>
      </c>
    </row>
    <row r="474" spans="1:23" ht="15" customHeight="1">
      <c r="A474" s="179">
        <v>116</v>
      </c>
      <c r="B474" s="179">
        <v>4</v>
      </c>
      <c r="C474" s="163" t="s">
        <v>339</v>
      </c>
      <c r="D474" s="180">
        <v>1998</v>
      </c>
      <c r="E474" s="180">
        <v>2</v>
      </c>
      <c r="F474" s="181">
        <v>945</v>
      </c>
      <c r="G474" s="181">
        <v>127</v>
      </c>
      <c r="H474" s="181">
        <v>137</v>
      </c>
      <c r="I474" s="181">
        <v>0</v>
      </c>
      <c r="J474" s="181">
        <v>2</v>
      </c>
      <c r="K474" s="181">
        <v>186</v>
      </c>
      <c r="L474" s="181">
        <v>4</v>
      </c>
      <c r="M474" s="181">
        <v>1</v>
      </c>
      <c r="N474" s="181">
        <v>0</v>
      </c>
      <c r="O474" s="181">
        <v>0</v>
      </c>
      <c r="P474" s="181">
        <v>0</v>
      </c>
      <c r="Q474" s="181">
        <f t="shared" si="167"/>
        <v>457</v>
      </c>
      <c r="R474" s="181">
        <v>10</v>
      </c>
      <c r="S474" s="181">
        <f t="shared" si="161"/>
        <v>467</v>
      </c>
      <c r="T474" s="181">
        <f t="shared" si="162"/>
        <v>478</v>
      </c>
      <c r="U474" s="183">
        <f t="shared" si="163"/>
        <v>49.417989417989418</v>
      </c>
      <c r="V474" s="183">
        <f t="shared" si="164"/>
        <v>50.582010582010582</v>
      </c>
      <c r="W474" s="184">
        <f t="shared" si="157"/>
        <v>186</v>
      </c>
    </row>
    <row r="475" spans="1:23" ht="15" customHeight="1">
      <c r="A475" s="179">
        <v>116</v>
      </c>
      <c r="B475" s="179">
        <v>4</v>
      </c>
      <c r="C475" s="163" t="s">
        <v>339</v>
      </c>
      <c r="D475" s="180">
        <v>2004</v>
      </c>
      <c r="E475" s="180"/>
      <c r="F475" s="181"/>
      <c r="G475" s="181"/>
      <c r="H475" s="181"/>
      <c r="I475" s="181"/>
      <c r="J475" s="181"/>
      <c r="K475" s="181"/>
      <c r="L475" s="181"/>
      <c r="M475" s="181"/>
      <c r="N475" s="181"/>
      <c r="O475" s="181"/>
      <c r="P475" s="181"/>
      <c r="Q475" s="181">
        <f>SUM(G475+J475+M475+N475+O475+P475)</f>
        <v>0</v>
      </c>
      <c r="R475" s="181"/>
      <c r="S475" s="181">
        <f t="shared" si="161"/>
        <v>0</v>
      </c>
      <c r="T475" s="181">
        <f t="shared" si="162"/>
        <v>0</v>
      </c>
      <c r="U475" s="183" t="e">
        <f t="shared" si="163"/>
        <v>#DIV/0!</v>
      </c>
      <c r="V475" s="183" t="e">
        <f t="shared" si="164"/>
        <v>#DIV/0!</v>
      </c>
      <c r="W475" s="184">
        <f t="shared" si="157"/>
        <v>0</v>
      </c>
    </row>
    <row r="476" spans="1:23" ht="15" customHeight="1">
      <c r="A476" s="179">
        <v>116</v>
      </c>
      <c r="B476" s="179">
        <v>4</v>
      </c>
      <c r="C476" s="163" t="s">
        <v>339</v>
      </c>
      <c r="D476" s="180">
        <v>2010</v>
      </c>
      <c r="E476" s="180">
        <v>2</v>
      </c>
      <c r="F476" s="181">
        <v>1444</v>
      </c>
      <c r="G476" s="181">
        <v>127</v>
      </c>
      <c r="H476" s="181">
        <v>158</v>
      </c>
      <c r="I476" s="181">
        <v>19</v>
      </c>
      <c r="J476" s="181">
        <v>28</v>
      </c>
      <c r="K476" s="181">
        <v>233</v>
      </c>
      <c r="L476" s="181">
        <v>14</v>
      </c>
      <c r="M476" s="181">
        <v>0</v>
      </c>
      <c r="N476" s="181">
        <v>8</v>
      </c>
      <c r="O476" s="181">
        <v>5</v>
      </c>
      <c r="P476" s="181">
        <v>0</v>
      </c>
      <c r="Q476" s="181">
        <f t="shared" ref="Q476:Q478" si="168">SUM(P476+O476+N476+M476+L476+K476+J476+I476+H476+G476)</f>
        <v>592</v>
      </c>
      <c r="R476" s="181">
        <v>21</v>
      </c>
      <c r="S476" s="181">
        <f t="shared" si="161"/>
        <v>613</v>
      </c>
      <c r="T476" s="181">
        <f t="shared" si="162"/>
        <v>831</v>
      </c>
      <c r="U476" s="183">
        <f t="shared" si="163"/>
        <v>42.451523545706372</v>
      </c>
      <c r="V476" s="183">
        <f t="shared" si="164"/>
        <v>57.548476454293628</v>
      </c>
      <c r="W476" s="184">
        <f t="shared" si="157"/>
        <v>233</v>
      </c>
    </row>
    <row r="477" spans="1:23" ht="15" customHeight="1">
      <c r="A477" s="179">
        <v>116</v>
      </c>
      <c r="B477" s="179">
        <v>4</v>
      </c>
      <c r="C477" s="219" t="s">
        <v>339</v>
      </c>
      <c r="D477" s="190">
        <v>2016</v>
      </c>
      <c r="E477" s="180"/>
      <c r="F477" s="181"/>
      <c r="G477" s="181">
        <v>298</v>
      </c>
      <c r="H477" s="181"/>
      <c r="I477" s="181"/>
      <c r="J477" s="181"/>
      <c r="K477" s="181"/>
      <c r="L477" s="181"/>
      <c r="M477" s="181"/>
      <c r="N477" s="181"/>
      <c r="O477" s="181"/>
      <c r="P477" s="181"/>
      <c r="Q477" s="181">
        <f t="shared" si="168"/>
        <v>298</v>
      </c>
      <c r="R477" s="181"/>
      <c r="S477" s="181">
        <f t="shared" si="161"/>
        <v>298</v>
      </c>
      <c r="T477" s="181">
        <f t="shared" si="162"/>
        <v>-298</v>
      </c>
      <c r="U477" s="183" t="e">
        <f t="shared" si="163"/>
        <v>#DIV/0!</v>
      </c>
      <c r="V477" s="183" t="e">
        <f t="shared" si="164"/>
        <v>#DIV/0!</v>
      </c>
      <c r="W477" s="184">
        <f t="shared" si="157"/>
        <v>298</v>
      </c>
    </row>
    <row r="478" spans="1:23" ht="15" customHeight="1">
      <c r="A478" s="179">
        <v>117</v>
      </c>
      <c r="B478" s="179">
        <v>4</v>
      </c>
      <c r="C478" s="163" t="s">
        <v>340</v>
      </c>
      <c r="D478" s="180">
        <v>1998</v>
      </c>
      <c r="E478" s="180">
        <v>5</v>
      </c>
      <c r="F478" s="181">
        <v>1867</v>
      </c>
      <c r="G478" s="181">
        <v>162</v>
      </c>
      <c r="H478" s="181">
        <v>674</v>
      </c>
      <c r="I478" s="181">
        <v>2</v>
      </c>
      <c r="J478" s="181">
        <v>9</v>
      </c>
      <c r="K478" s="181">
        <v>225</v>
      </c>
      <c r="L478" s="181">
        <v>2</v>
      </c>
      <c r="M478" s="181">
        <v>2</v>
      </c>
      <c r="N478" s="181">
        <v>0</v>
      </c>
      <c r="O478" s="181">
        <v>0</v>
      </c>
      <c r="P478" s="181">
        <v>1</v>
      </c>
      <c r="Q478" s="181">
        <f t="shared" si="168"/>
        <v>1077</v>
      </c>
      <c r="R478" s="181">
        <v>15</v>
      </c>
      <c r="S478" s="181">
        <f t="shared" si="161"/>
        <v>1092</v>
      </c>
      <c r="T478" s="181">
        <f t="shared" si="162"/>
        <v>775</v>
      </c>
      <c r="U478" s="183">
        <f t="shared" si="163"/>
        <v>58.489555436529194</v>
      </c>
      <c r="V478" s="183">
        <f t="shared" si="164"/>
        <v>41.510444563470806</v>
      </c>
      <c r="W478" s="184">
        <f t="shared" si="157"/>
        <v>674</v>
      </c>
    </row>
    <row r="479" spans="1:23" ht="15" customHeight="1">
      <c r="A479" s="179">
        <v>117</v>
      </c>
      <c r="B479" s="179">
        <v>4</v>
      </c>
      <c r="C479" s="163" t="s">
        <v>340</v>
      </c>
      <c r="D479" s="180">
        <v>2004</v>
      </c>
      <c r="E479" s="180"/>
      <c r="F479" s="181"/>
      <c r="G479" s="181"/>
      <c r="H479" s="181"/>
      <c r="I479" s="181"/>
      <c r="J479" s="181"/>
      <c r="K479" s="181"/>
      <c r="L479" s="181"/>
      <c r="M479" s="181"/>
      <c r="N479" s="181"/>
      <c r="O479" s="181"/>
      <c r="P479" s="181"/>
      <c r="Q479" s="181">
        <f>SUM(G479+J479+M479+N479+O479+P479)</f>
        <v>0</v>
      </c>
      <c r="R479" s="181"/>
      <c r="S479" s="181">
        <f t="shared" si="161"/>
        <v>0</v>
      </c>
      <c r="T479" s="181">
        <f t="shared" si="162"/>
        <v>0</v>
      </c>
      <c r="U479" s="183" t="e">
        <f t="shared" si="163"/>
        <v>#DIV/0!</v>
      </c>
      <c r="V479" s="183" t="e">
        <f t="shared" si="164"/>
        <v>#DIV/0!</v>
      </c>
      <c r="W479" s="184">
        <f t="shared" si="157"/>
        <v>0</v>
      </c>
    </row>
    <row r="480" spans="1:23" ht="15" customHeight="1">
      <c r="A480" s="179">
        <v>117</v>
      </c>
      <c r="B480" s="179">
        <v>4</v>
      </c>
      <c r="C480" s="163" t="s">
        <v>340</v>
      </c>
      <c r="D480" s="180">
        <v>2010</v>
      </c>
      <c r="E480" s="180">
        <v>5</v>
      </c>
      <c r="F480" s="181">
        <v>2136</v>
      </c>
      <c r="G480" s="181">
        <v>522</v>
      </c>
      <c r="H480" s="181">
        <v>273</v>
      </c>
      <c r="I480" s="181">
        <v>22</v>
      </c>
      <c r="J480" s="181">
        <v>23</v>
      </c>
      <c r="K480" s="181">
        <v>343</v>
      </c>
      <c r="L480" s="181">
        <v>8</v>
      </c>
      <c r="M480" s="181">
        <v>0</v>
      </c>
      <c r="N480" s="181">
        <v>4</v>
      </c>
      <c r="O480" s="181">
        <v>1</v>
      </c>
      <c r="P480" s="181">
        <v>0</v>
      </c>
      <c r="Q480" s="181">
        <f t="shared" ref="Q480:Q482" si="169">SUM(P480+O480+N480+M480+L480+K480+J480+I480+H480+G480)</f>
        <v>1196</v>
      </c>
      <c r="R480" s="181">
        <v>28</v>
      </c>
      <c r="S480" s="181">
        <f t="shared" si="161"/>
        <v>1224</v>
      </c>
      <c r="T480" s="181">
        <f t="shared" si="162"/>
        <v>912</v>
      </c>
      <c r="U480" s="183">
        <f t="shared" si="163"/>
        <v>57.303370786516851</v>
      </c>
      <c r="V480" s="183">
        <f t="shared" si="164"/>
        <v>42.696629213483149</v>
      </c>
      <c r="W480" s="184">
        <f t="shared" si="157"/>
        <v>522</v>
      </c>
    </row>
    <row r="481" spans="1:23" ht="15" customHeight="1">
      <c r="A481" s="179">
        <v>117</v>
      </c>
      <c r="B481" s="179">
        <v>4</v>
      </c>
      <c r="C481" s="219" t="s">
        <v>340</v>
      </c>
      <c r="D481" s="190">
        <v>2016</v>
      </c>
      <c r="E481" s="180"/>
      <c r="F481" s="181"/>
      <c r="G481" s="181">
        <v>934</v>
      </c>
      <c r="H481" s="181"/>
      <c r="I481" s="181"/>
      <c r="J481" s="181"/>
      <c r="K481" s="181"/>
      <c r="L481" s="181"/>
      <c r="M481" s="181"/>
      <c r="N481" s="181"/>
      <c r="O481" s="181"/>
      <c r="P481" s="181"/>
      <c r="Q481" s="181">
        <f t="shared" si="169"/>
        <v>934</v>
      </c>
      <c r="R481" s="181"/>
      <c r="S481" s="181">
        <f t="shared" si="161"/>
        <v>934</v>
      </c>
      <c r="T481" s="181">
        <f t="shared" si="162"/>
        <v>-934</v>
      </c>
      <c r="U481" s="183" t="e">
        <f t="shared" si="163"/>
        <v>#DIV/0!</v>
      </c>
      <c r="V481" s="183" t="e">
        <f t="shared" si="164"/>
        <v>#DIV/0!</v>
      </c>
      <c r="W481" s="184">
        <f t="shared" si="157"/>
        <v>934</v>
      </c>
    </row>
    <row r="482" spans="1:23" ht="15" customHeight="1">
      <c r="A482" s="179">
        <v>118</v>
      </c>
      <c r="B482" s="179">
        <v>4</v>
      </c>
      <c r="C482" s="163" t="s">
        <v>341</v>
      </c>
      <c r="D482" s="180">
        <v>1998</v>
      </c>
      <c r="E482" s="180">
        <v>1</v>
      </c>
      <c r="F482" s="181">
        <v>463</v>
      </c>
      <c r="G482" s="181">
        <v>2004</v>
      </c>
      <c r="H482" s="181">
        <v>49</v>
      </c>
      <c r="I482" s="181">
        <v>0</v>
      </c>
      <c r="J482" s="181">
        <v>1</v>
      </c>
      <c r="K482" s="181">
        <v>128</v>
      </c>
      <c r="L482" s="181">
        <v>3</v>
      </c>
      <c r="M482" s="181">
        <v>1</v>
      </c>
      <c r="N482" s="181">
        <v>0</v>
      </c>
      <c r="O482" s="181">
        <v>0</v>
      </c>
      <c r="P482" s="181">
        <v>0</v>
      </c>
      <c r="Q482" s="181">
        <f t="shared" si="169"/>
        <v>2186</v>
      </c>
      <c r="R482" s="181">
        <v>2</v>
      </c>
      <c r="S482" s="181">
        <f t="shared" si="161"/>
        <v>2188</v>
      </c>
      <c r="T482" s="181">
        <f t="shared" si="162"/>
        <v>-1725</v>
      </c>
      <c r="U482" s="183">
        <f t="shared" si="163"/>
        <v>472.57019438444922</v>
      </c>
      <c r="V482" s="183">
        <f t="shared" si="164"/>
        <v>-372.57019438444922</v>
      </c>
      <c r="W482" s="184">
        <f t="shared" si="157"/>
        <v>2004</v>
      </c>
    </row>
    <row r="483" spans="1:23" ht="15" customHeight="1">
      <c r="A483" s="179">
        <v>118</v>
      </c>
      <c r="B483" s="179">
        <v>4</v>
      </c>
      <c r="C483" s="163" t="s">
        <v>341</v>
      </c>
      <c r="D483" s="180">
        <v>2004</v>
      </c>
      <c r="E483" s="180"/>
      <c r="F483" s="181"/>
      <c r="G483" s="181"/>
      <c r="H483" s="181"/>
      <c r="I483" s="181"/>
      <c r="J483" s="181"/>
      <c r="K483" s="181"/>
      <c r="L483" s="181"/>
      <c r="M483" s="181"/>
      <c r="N483" s="181"/>
      <c r="O483" s="181"/>
      <c r="P483" s="181"/>
      <c r="Q483" s="181">
        <f>SUM(G483+J483+M483+N483+O483+P483)</f>
        <v>0</v>
      </c>
      <c r="R483" s="181"/>
      <c r="S483" s="181">
        <f t="shared" si="161"/>
        <v>0</v>
      </c>
      <c r="T483" s="181">
        <f t="shared" si="162"/>
        <v>0</v>
      </c>
      <c r="U483" s="183" t="e">
        <f t="shared" si="163"/>
        <v>#DIV/0!</v>
      </c>
      <c r="V483" s="183" t="e">
        <f t="shared" si="164"/>
        <v>#DIV/0!</v>
      </c>
      <c r="W483" s="184">
        <f t="shared" si="157"/>
        <v>0</v>
      </c>
    </row>
    <row r="484" spans="1:23" ht="15" customHeight="1">
      <c r="A484" s="179">
        <v>118</v>
      </c>
      <c r="B484" s="179">
        <v>4</v>
      </c>
      <c r="C484" s="163" t="s">
        <v>341</v>
      </c>
      <c r="D484" s="180">
        <v>2010</v>
      </c>
      <c r="E484" s="180">
        <v>1</v>
      </c>
      <c r="F484" s="181">
        <v>605</v>
      </c>
      <c r="G484" s="181">
        <v>41</v>
      </c>
      <c r="H484" s="181">
        <v>48</v>
      </c>
      <c r="I484" s="181">
        <v>5</v>
      </c>
      <c r="J484" s="181">
        <v>3</v>
      </c>
      <c r="K484" s="181">
        <v>130</v>
      </c>
      <c r="L484" s="181">
        <v>9</v>
      </c>
      <c r="M484" s="181">
        <v>0</v>
      </c>
      <c r="N484" s="181">
        <v>12</v>
      </c>
      <c r="O484" s="181">
        <v>3</v>
      </c>
      <c r="P484" s="181">
        <v>0</v>
      </c>
      <c r="Q484" s="181">
        <f t="shared" ref="Q484:Q486" si="170">SUM(P484+O484+N484+M484+L484+K484+J484+I484+H484+G484)</f>
        <v>251</v>
      </c>
      <c r="R484" s="181">
        <v>13</v>
      </c>
      <c r="S484" s="181">
        <f t="shared" si="161"/>
        <v>264</v>
      </c>
      <c r="T484" s="181">
        <f t="shared" si="162"/>
        <v>341</v>
      </c>
      <c r="U484" s="183">
        <f t="shared" si="163"/>
        <v>43.636363636363633</v>
      </c>
      <c r="V484" s="183">
        <f t="shared" si="164"/>
        <v>56.363636363636367</v>
      </c>
      <c r="W484" s="184">
        <f t="shared" si="157"/>
        <v>130</v>
      </c>
    </row>
    <row r="485" spans="1:23" ht="15" customHeight="1">
      <c r="A485" s="179">
        <v>118</v>
      </c>
      <c r="B485" s="179">
        <v>4</v>
      </c>
      <c r="C485" s="219" t="s">
        <v>341</v>
      </c>
      <c r="D485" s="190">
        <v>2016</v>
      </c>
      <c r="E485" s="180"/>
      <c r="F485" s="181"/>
      <c r="G485" s="181"/>
      <c r="H485" s="181"/>
      <c r="I485" s="181"/>
      <c r="J485" s="181"/>
      <c r="K485" s="181"/>
      <c r="L485" s="181"/>
      <c r="M485" s="181"/>
      <c r="N485" s="181"/>
      <c r="O485" s="181"/>
      <c r="P485" s="181"/>
      <c r="Q485" s="181">
        <f t="shared" si="170"/>
        <v>0</v>
      </c>
      <c r="R485" s="181"/>
      <c r="S485" s="181">
        <f t="shared" si="161"/>
        <v>0</v>
      </c>
      <c r="T485" s="181">
        <f t="shared" si="162"/>
        <v>0</v>
      </c>
      <c r="U485" s="183" t="e">
        <f t="shared" si="163"/>
        <v>#DIV/0!</v>
      </c>
      <c r="V485" s="183" t="e">
        <f t="shared" si="164"/>
        <v>#DIV/0!</v>
      </c>
      <c r="W485" s="184">
        <f t="shared" si="157"/>
        <v>0</v>
      </c>
    </row>
    <row r="486" spans="1:23" ht="15" customHeight="1">
      <c r="A486" s="179">
        <v>119</v>
      </c>
      <c r="B486" s="179">
        <v>4</v>
      </c>
      <c r="C486" s="163" t="s">
        <v>342</v>
      </c>
      <c r="D486" s="180">
        <v>1998</v>
      </c>
      <c r="E486" s="180">
        <v>1</v>
      </c>
      <c r="F486" s="181">
        <v>661</v>
      </c>
      <c r="G486" s="181">
        <v>22</v>
      </c>
      <c r="H486" s="181">
        <v>179</v>
      </c>
      <c r="I486" s="181">
        <v>1</v>
      </c>
      <c r="J486" s="181">
        <v>14</v>
      </c>
      <c r="K486" s="181">
        <v>127</v>
      </c>
      <c r="L486" s="181">
        <v>2</v>
      </c>
      <c r="M486" s="181">
        <v>2</v>
      </c>
      <c r="N486" s="181">
        <v>0</v>
      </c>
      <c r="O486" s="181">
        <v>0</v>
      </c>
      <c r="P486" s="181">
        <v>0</v>
      </c>
      <c r="Q486" s="181">
        <f t="shared" si="170"/>
        <v>347</v>
      </c>
      <c r="R486" s="181">
        <v>20</v>
      </c>
      <c r="S486" s="181">
        <f t="shared" si="161"/>
        <v>367</v>
      </c>
      <c r="T486" s="181">
        <f t="shared" si="162"/>
        <v>294</v>
      </c>
      <c r="U486" s="183">
        <f t="shared" si="163"/>
        <v>55.521936459909227</v>
      </c>
      <c r="V486" s="183">
        <f t="shared" si="164"/>
        <v>44.478063540090773</v>
      </c>
      <c r="W486" s="184">
        <f t="shared" si="157"/>
        <v>179</v>
      </c>
    </row>
    <row r="487" spans="1:23" ht="15" customHeight="1">
      <c r="A487" s="179">
        <v>119</v>
      </c>
      <c r="B487" s="179">
        <v>4</v>
      </c>
      <c r="C487" s="163" t="s">
        <v>342</v>
      </c>
      <c r="D487" s="180">
        <v>2004</v>
      </c>
      <c r="E487" s="180"/>
      <c r="F487" s="181"/>
      <c r="G487" s="181"/>
      <c r="H487" s="181"/>
      <c r="I487" s="181"/>
      <c r="J487" s="181"/>
      <c r="K487" s="181"/>
      <c r="L487" s="181"/>
      <c r="M487" s="181"/>
      <c r="N487" s="181"/>
      <c r="O487" s="181"/>
      <c r="P487" s="181"/>
      <c r="Q487" s="181">
        <f>SUM(G487+J487+M487+N487+O487+P487)</f>
        <v>0</v>
      </c>
      <c r="R487" s="181"/>
      <c r="S487" s="181">
        <f t="shared" si="161"/>
        <v>0</v>
      </c>
      <c r="T487" s="181">
        <f t="shared" si="162"/>
        <v>0</v>
      </c>
      <c r="U487" s="183" t="e">
        <f t="shared" si="163"/>
        <v>#DIV/0!</v>
      </c>
      <c r="V487" s="183" t="e">
        <f t="shared" si="164"/>
        <v>#DIV/0!</v>
      </c>
      <c r="W487" s="184">
        <f t="shared" si="157"/>
        <v>0</v>
      </c>
    </row>
    <row r="488" spans="1:23" ht="15" customHeight="1">
      <c r="A488" s="179">
        <v>119</v>
      </c>
      <c r="B488" s="179">
        <v>4</v>
      </c>
      <c r="C488" s="163" t="s">
        <v>342</v>
      </c>
      <c r="D488" s="180">
        <v>2010</v>
      </c>
      <c r="E488" s="180">
        <v>2</v>
      </c>
      <c r="F488" s="181">
        <v>1010</v>
      </c>
      <c r="G488" s="181">
        <v>298</v>
      </c>
      <c r="H488" s="181">
        <v>39</v>
      </c>
      <c r="I488" s="181">
        <v>12</v>
      </c>
      <c r="J488" s="181">
        <v>16</v>
      </c>
      <c r="K488" s="181">
        <v>201</v>
      </c>
      <c r="L488" s="181">
        <v>19</v>
      </c>
      <c r="M488" s="181">
        <v>0</v>
      </c>
      <c r="N488" s="181">
        <v>5</v>
      </c>
      <c r="O488" s="181">
        <v>2</v>
      </c>
      <c r="P488" s="181">
        <v>0</v>
      </c>
      <c r="Q488" s="181">
        <f t="shared" ref="Q488:Q490" si="171">SUM(P488+O488+N488+M488+L488+K488+J488+I488+H488+G488)</f>
        <v>592</v>
      </c>
      <c r="R488" s="181">
        <v>22</v>
      </c>
      <c r="S488" s="181">
        <f t="shared" si="161"/>
        <v>614</v>
      </c>
      <c r="T488" s="181">
        <f t="shared" si="162"/>
        <v>396</v>
      </c>
      <c r="U488" s="183">
        <f t="shared" si="163"/>
        <v>60.792079207920793</v>
      </c>
      <c r="V488" s="183">
        <f t="shared" si="164"/>
        <v>39.207920792079207</v>
      </c>
      <c r="W488" s="184">
        <f t="shared" si="157"/>
        <v>298</v>
      </c>
    </row>
    <row r="489" spans="1:23" ht="15" customHeight="1">
      <c r="A489" s="179">
        <v>119</v>
      </c>
      <c r="B489" s="179">
        <v>4</v>
      </c>
      <c r="C489" s="219" t="s">
        <v>342</v>
      </c>
      <c r="D489" s="190">
        <v>2016</v>
      </c>
      <c r="E489" s="180"/>
      <c r="F489" s="181"/>
      <c r="G489" s="181"/>
      <c r="H489" s="181"/>
      <c r="I489" s="181"/>
      <c r="J489" s="181"/>
      <c r="K489" s="181"/>
      <c r="L489" s="181"/>
      <c r="M489" s="181"/>
      <c r="N489" s="181"/>
      <c r="O489" s="181"/>
      <c r="P489" s="181"/>
      <c r="Q489" s="181">
        <f t="shared" si="171"/>
        <v>0</v>
      </c>
      <c r="R489" s="181"/>
      <c r="S489" s="181">
        <f t="shared" si="161"/>
        <v>0</v>
      </c>
      <c r="T489" s="181">
        <f t="shared" si="162"/>
        <v>0</v>
      </c>
      <c r="U489" s="183" t="e">
        <f t="shared" si="163"/>
        <v>#DIV/0!</v>
      </c>
      <c r="V489" s="183" t="e">
        <f t="shared" si="164"/>
        <v>#DIV/0!</v>
      </c>
      <c r="W489" s="184">
        <f t="shared" si="157"/>
        <v>0</v>
      </c>
    </row>
    <row r="490" spans="1:23" ht="15" customHeight="1">
      <c r="A490" s="179">
        <v>120</v>
      </c>
      <c r="B490" s="179">
        <v>4</v>
      </c>
      <c r="C490" s="163" t="s">
        <v>343</v>
      </c>
      <c r="D490" s="180">
        <v>1998</v>
      </c>
      <c r="E490" s="180">
        <v>5</v>
      </c>
      <c r="F490" s="181">
        <v>2249</v>
      </c>
      <c r="G490" s="181">
        <v>43</v>
      </c>
      <c r="H490" s="181">
        <v>233</v>
      </c>
      <c r="I490" s="181">
        <v>4</v>
      </c>
      <c r="J490" s="181">
        <v>16</v>
      </c>
      <c r="K490" s="181">
        <v>511</v>
      </c>
      <c r="L490" s="181">
        <v>6</v>
      </c>
      <c r="M490" s="181">
        <v>8</v>
      </c>
      <c r="N490" s="181">
        <v>0</v>
      </c>
      <c r="O490" s="181">
        <v>0</v>
      </c>
      <c r="P490" s="181">
        <v>0</v>
      </c>
      <c r="Q490" s="181">
        <f t="shared" si="171"/>
        <v>821</v>
      </c>
      <c r="R490" s="181">
        <v>20</v>
      </c>
      <c r="S490" s="181">
        <f t="shared" si="161"/>
        <v>841</v>
      </c>
      <c r="T490" s="181">
        <f t="shared" si="162"/>
        <v>1408</v>
      </c>
      <c r="U490" s="183">
        <f t="shared" si="163"/>
        <v>37.394397510004445</v>
      </c>
      <c r="V490" s="183">
        <f t="shared" si="164"/>
        <v>62.605602489995555</v>
      </c>
      <c r="W490" s="184">
        <f t="shared" si="157"/>
        <v>511</v>
      </c>
    </row>
    <row r="491" spans="1:23" ht="15" customHeight="1">
      <c r="A491" s="179">
        <v>120</v>
      </c>
      <c r="B491" s="179">
        <v>4</v>
      </c>
      <c r="C491" s="163" t="s">
        <v>343</v>
      </c>
      <c r="D491" s="180">
        <v>2004</v>
      </c>
      <c r="E491" s="180"/>
      <c r="F491" s="181"/>
      <c r="G491" s="181"/>
      <c r="H491" s="181"/>
      <c r="I491" s="181"/>
      <c r="J491" s="181"/>
      <c r="K491" s="181"/>
      <c r="L491" s="181"/>
      <c r="M491" s="181"/>
      <c r="N491" s="181"/>
      <c r="O491" s="181"/>
      <c r="P491" s="181"/>
      <c r="Q491" s="181">
        <f>SUM(G491+J491+M491+N491+O491+P491)</f>
        <v>0</v>
      </c>
      <c r="R491" s="181"/>
      <c r="S491" s="181">
        <f t="shared" si="161"/>
        <v>0</v>
      </c>
      <c r="T491" s="181">
        <f t="shared" si="162"/>
        <v>0</v>
      </c>
      <c r="U491" s="183" t="e">
        <f t="shared" si="163"/>
        <v>#DIV/0!</v>
      </c>
      <c r="V491" s="183" t="e">
        <f t="shared" si="164"/>
        <v>#DIV/0!</v>
      </c>
      <c r="W491" s="184">
        <f t="shared" si="157"/>
        <v>0</v>
      </c>
    </row>
    <row r="492" spans="1:23" ht="15" customHeight="1">
      <c r="A492" s="179">
        <v>120</v>
      </c>
      <c r="B492" s="179">
        <v>4</v>
      </c>
      <c r="C492" s="163" t="s">
        <v>343</v>
      </c>
      <c r="D492" s="180">
        <v>2010</v>
      </c>
      <c r="E492" s="180">
        <v>6</v>
      </c>
      <c r="F492" s="181">
        <v>2918</v>
      </c>
      <c r="G492" s="181">
        <v>162</v>
      </c>
      <c r="H492" s="181">
        <v>375</v>
      </c>
      <c r="I492" s="181">
        <v>37</v>
      </c>
      <c r="J492" s="181">
        <v>59</v>
      </c>
      <c r="K492" s="181">
        <v>290</v>
      </c>
      <c r="L492" s="181">
        <v>37</v>
      </c>
      <c r="M492" s="181">
        <v>0</v>
      </c>
      <c r="N492" s="181">
        <v>30</v>
      </c>
      <c r="O492" s="181">
        <v>2</v>
      </c>
      <c r="P492" s="181">
        <v>1</v>
      </c>
      <c r="Q492" s="181">
        <f t="shared" ref="Q492:Q494" si="172">SUM(P492+O492+N492+M492+L492+K492+J492+I492+H492+G492)</f>
        <v>993</v>
      </c>
      <c r="R492" s="181">
        <v>35</v>
      </c>
      <c r="S492" s="181">
        <f t="shared" si="161"/>
        <v>1028</v>
      </c>
      <c r="T492" s="181">
        <f t="shared" si="162"/>
        <v>1890</v>
      </c>
      <c r="U492" s="183">
        <f t="shared" si="163"/>
        <v>35.229609321453047</v>
      </c>
      <c r="V492" s="183">
        <f t="shared" si="164"/>
        <v>64.770390678546946</v>
      </c>
      <c r="W492" s="184">
        <f t="shared" si="157"/>
        <v>375</v>
      </c>
    </row>
    <row r="493" spans="1:23" ht="15" customHeight="1">
      <c r="A493" s="179">
        <v>120</v>
      </c>
      <c r="B493" s="179">
        <v>4</v>
      </c>
      <c r="C493" s="219" t="s">
        <v>343</v>
      </c>
      <c r="D493" s="190">
        <v>2016</v>
      </c>
      <c r="E493" s="180"/>
      <c r="F493" s="181"/>
      <c r="G493" s="181"/>
      <c r="H493" s="181"/>
      <c r="I493" s="181"/>
      <c r="J493" s="181"/>
      <c r="K493" s="181"/>
      <c r="L493" s="181"/>
      <c r="M493" s="181"/>
      <c r="N493" s="181"/>
      <c r="O493" s="181"/>
      <c r="P493" s="181"/>
      <c r="Q493" s="181">
        <f t="shared" si="172"/>
        <v>0</v>
      </c>
      <c r="R493" s="181"/>
      <c r="S493" s="181">
        <f t="shared" si="161"/>
        <v>0</v>
      </c>
      <c r="T493" s="181">
        <f t="shared" si="162"/>
        <v>0</v>
      </c>
      <c r="U493" s="183" t="e">
        <f t="shared" si="163"/>
        <v>#DIV/0!</v>
      </c>
      <c r="V493" s="183" t="e">
        <f t="shared" si="164"/>
        <v>#DIV/0!</v>
      </c>
      <c r="W493" s="184">
        <f t="shared" si="157"/>
        <v>0</v>
      </c>
    </row>
    <row r="494" spans="1:23" ht="15" customHeight="1">
      <c r="A494" s="179">
        <v>121</v>
      </c>
      <c r="B494" s="179">
        <v>4</v>
      </c>
      <c r="C494" s="163" t="s">
        <v>344</v>
      </c>
      <c r="D494" s="180">
        <v>1998</v>
      </c>
      <c r="E494" s="180">
        <v>8</v>
      </c>
      <c r="F494" s="181">
        <v>4537</v>
      </c>
      <c r="G494" s="181">
        <v>39</v>
      </c>
      <c r="H494" s="181">
        <v>1027</v>
      </c>
      <c r="I494" s="181">
        <v>4</v>
      </c>
      <c r="J494" s="181">
        <v>41</v>
      </c>
      <c r="K494" s="181">
        <v>931</v>
      </c>
      <c r="L494" s="181">
        <v>9</v>
      </c>
      <c r="M494" s="181">
        <v>9</v>
      </c>
      <c r="N494" s="181">
        <v>0</v>
      </c>
      <c r="O494" s="181">
        <v>0</v>
      </c>
      <c r="P494" s="181">
        <v>2</v>
      </c>
      <c r="Q494" s="181">
        <f t="shared" si="172"/>
        <v>2062</v>
      </c>
      <c r="R494" s="181">
        <v>83</v>
      </c>
      <c r="S494" s="181">
        <f t="shared" si="161"/>
        <v>2145</v>
      </c>
      <c r="T494" s="181">
        <f t="shared" si="162"/>
        <v>2392</v>
      </c>
      <c r="U494" s="183">
        <f t="shared" si="163"/>
        <v>47.277936962750715</v>
      </c>
      <c r="V494" s="183">
        <f t="shared" si="164"/>
        <v>52.722063037249285</v>
      </c>
      <c r="W494" s="184">
        <f t="shared" si="157"/>
        <v>1027</v>
      </c>
    </row>
    <row r="495" spans="1:23" ht="15" customHeight="1">
      <c r="A495" s="179">
        <v>121</v>
      </c>
      <c r="B495" s="179">
        <v>4</v>
      </c>
      <c r="C495" s="163" t="s">
        <v>344</v>
      </c>
      <c r="D495" s="180">
        <v>2004</v>
      </c>
      <c r="E495" s="180"/>
      <c r="F495" s="181"/>
      <c r="G495" s="181"/>
      <c r="H495" s="181"/>
      <c r="I495" s="181"/>
      <c r="J495" s="181"/>
      <c r="K495" s="181"/>
      <c r="L495" s="181"/>
      <c r="M495" s="181"/>
      <c r="N495" s="181"/>
      <c r="O495" s="181"/>
      <c r="P495" s="181"/>
      <c r="Q495" s="181">
        <f>SUM(G495+J495+M495+N495+O495+P495)</f>
        <v>0</v>
      </c>
      <c r="R495" s="181"/>
      <c r="S495" s="181">
        <f t="shared" si="161"/>
        <v>0</v>
      </c>
      <c r="T495" s="181">
        <f t="shared" si="162"/>
        <v>0</v>
      </c>
      <c r="U495" s="183" t="e">
        <f t="shared" si="163"/>
        <v>#DIV/0!</v>
      </c>
      <c r="V495" s="183" t="e">
        <f t="shared" si="164"/>
        <v>#DIV/0!</v>
      </c>
      <c r="W495" s="184">
        <f t="shared" si="157"/>
        <v>0</v>
      </c>
    </row>
    <row r="496" spans="1:23" ht="15" customHeight="1">
      <c r="A496" s="179">
        <v>121</v>
      </c>
      <c r="B496" s="179">
        <v>4</v>
      </c>
      <c r="C496" s="163" t="s">
        <v>344</v>
      </c>
      <c r="D496" s="180">
        <v>2010</v>
      </c>
      <c r="E496" s="180">
        <v>11</v>
      </c>
      <c r="F496" s="181">
        <v>6600</v>
      </c>
      <c r="G496" s="181">
        <v>678</v>
      </c>
      <c r="H496" s="181">
        <v>235</v>
      </c>
      <c r="I496" s="181">
        <v>139</v>
      </c>
      <c r="J496" s="181">
        <v>114</v>
      </c>
      <c r="K496" s="181">
        <v>911</v>
      </c>
      <c r="L496" s="181">
        <v>85</v>
      </c>
      <c r="M496" s="181">
        <v>0</v>
      </c>
      <c r="N496" s="181">
        <v>294</v>
      </c>
      <c r="O496" s="181">
        <v>13</v>
      </c>
      <c r="P496" s="181">
        <v>2</v>
      </c>
      <c r="Q496" s="181">
        <f t="shared" ref="Q496:Q498" si="173">SUM(P496+O496+N496+M496+L496+K496+J496+I496+H496+G496)</f>
        <v>2471</v>
      </c>
      <c r="R496" s="181">
        <v>137</v>
      </c>
      <c r="S496" s="181">
        <f t="shared" si="161"/>
        <v>2608</v>
      </c>
      <c r="T496" s="181">
        <f t="shared" si="162"/>
        <v>3992</v>
      </c>
      <c r="U496" s="183">
        <f t="shared" si="163"/>
        <v>39.515151515151516</v>
      </c>
      <c r="V496" s="183">
        <f t="shared" si="164"/>
        <v>60.484848484848484</v>
      </c>
      <c r="W496" s="184">
        <f t="shared" si="157"/>
        <v>911</v>
      </c>
    </row>
    <row r="497" spans="1:23" ht="15" customHeight="1">
      <c r="A497" s="179">
        <v>121</v>
      </c>
      <c r="B497" s="179">
        <v>4</v>
      </c>
      <c r="C497" s="219" t="s">
        <v>344</v>
      </c>
      <c r="D497" s="190">
        <v>2016</v>
      </c>
      <c r="E497" s="180"/>
      <c r="F497" s="181"/>
      <c r="G497" s="181"/>
      <c r="H497" s="181"/>
      <c r="I497" s="181"/>
      <c r="J497" s="181"/>
      <c r="K497" s="181"/>
      <c r="L497" s="181"/>
      <c r="M497" s="181"/>
      <c r="N497" s="181"/>
      <c r="O497" s="181"/>
      <c r="P497" s="181"/>
      <c r="Q497" s="181">
        <f t="shared" si="173"/>
        <v>0</v>
      </c>
      <c r="R497" s="181"/>
      <c r="S497" s="181">
        <f t="shared" si="161"/>
        <v>0</v>
      </c>
      <c r="T497" s="181">
        <f t="shared" si="162"/>
        <v>0</v>
      </c>
      <c r="U497" s="183" t="e">
        <f t="shared" si="163"/>
        <v>#DIV/0!</v>
      </c>
      <c r="V497" s="183" t="e">
        <f t="shared" si="164"/>
        <v>#DIV/0!</v>
      </c>
      <c r="W497" s="184">
        <f t="shared" si="157"/>
        <v>0</v>
      </c>
    </row>
    <row r="498" spans="1:23" ht="15" customHeight="1">
      <c r="A498" s="179">
        <v>122</v>
      </c>
      <c r="B498" s="179">
        <v>4</v>
      </c>
      <c r="C498" s="163" t="s">
        <v>345</v>
      </c>
      <c r="D498" s="180">
        <v>1998</v>
      </c>
      <c r="E498" s="180">
        <v>1</v>
      </c>
      <c r="F498" s="181">
        <v>476</v>
      </c>
      <c r="G498" s="181">
        <v>6</v>
      </c>
      <c r="H498" s="181">
        <v>115</v>
      </c>
      <c r="I498" s="181">
        <v>1</v>
      </c>
      <c r="J498" s="181">
        <v>7</v>
      </c>
      <c r="K498" s="181">
        <v>127</v>
      </c>
      <c r="L498" s="181">
        <v>1</v>
      </c>
      <c r="M498" s="181">
        <v>2</v>
      </c>
      <c r="N498" s="181">
        <v>0</v>
      </c>
      <c r="O498" s="181">
        <v>0</v>
      </c>
      <c r="P498" s="181">
        <v>0</v>
      </c>
      <c r="Q498" s="181">
        <f t="shared" si="173"/>
        <v>259</v>
      </c>
      <c r="R498" s="181">
        <v>9</v>
      </c>
      <c r="S498" s="181">
        <f t="shared" si="161"/>
        <v>268</v>
      </c>
      <c r="T498" s="181">
        <f t="shared" si="162"/>
        <v>208</v>
      </c>
      <c r="U498" s="183">
        <f t="shared" si="163"/>
        <v>56.30252100840336</v>
      </c>
      <c r="V498" s="183">
        <f t="shared" si="164"/>
        <v>43.69747899159664</v>
      </c>
      <c r="W498" s="184">
        <f t="shared" si="157"/>
        <v>127</v>
      </c>
    </row>
    <row r="499" spans="1:23" ht="15" customHeight="1">
      <c r="A499" s="179">
        <v>122</v>
      </c>
      <c r="B499" s="179">
        <v>4</v>
      </c>
      <c r="C499" s="163" t="s">
        <v>345</v>
      </c>
      <c r="D499" s="180">
        <v>2004</v>
      </c>
      <c r="E499" s="180"/>
      <c r="F499" s="181"/>
      <c r="G499" s="181"/>
      <c r="H499" s="181"/>
      <c r="I499" s="181"/>
      <c r="J499" s="181"/>
      <c r="K499" s="181"/>
      <c r="L499" s="181"/>
      <c r="M499" s="181"/>
      <c r="N499" s="181"/>
      <c r="O499" s="181"/>
      <c r="P499" s="181"/>
      <c r="Q499" s="181">
        <f>SUM(G499+J499+M499+N499+O499+P499)</f>
        <v>0</v>
      </c>
      <c r="R499" s="181"/>
      <c r="S499" s="181">
        <f t="shared" si="161"/>
        <v>0</v>
      </c>
      <c r="T499" s="181">
        <f t="shared" si="162"/>
        <v>0</v>
      </c>
      <c r="U499" s="183" t="e">
        <f t="shared" si="163"/>
        <v>#DIV/0!</v>
      </c>
      <c r="V499" s="183" t="e">
        <f t="shared" si="164"/>
        <v>#DIV/0!</v>
      </c>
      <c r="W499" s="184">
        <f t="shared" si="157"/>
        <v>0</v>
      </c>
    </row>
    <row r="500" spans="1:23" ht="15" customHeight="1">
      <c r="A500" s="179">
        <v>122</v>
      </c>
      <c r="B500" s="179">
        <v>4</v>
      </c>
      <c r="C500" s="163" t="s">
        <v>345</v>
      </c>
      <c r="D500" s="180">
        <v>2010</v>
      </c>
      <c r="E500" s="180">
        <v>1</v>
      </c>
      <c r="F500" s="181">
        <v>567</v>
      </c>
      <c r="G500" s="181">
        <v>34</v>
      </c>
      <c r="H500" s="181">
        <v>79</v>
      </c>
      <c r="I500" s="181">
        <v>16</v>
      </c>
      <c r="J500" s="181">
        <v>10</v>
      </c>
      <c r="K500" s="181">
        <v>105</v>
      </c>
      <c r="L500" s="181">
        <v>3</v>
      </c>
      <c r="M500" s="181">
        <v>0</v>
      </c>
      <c r="N500" s="181">
        <v>2</v>
      </c>
      <c r="O500" s="181">
        <v>0</v>
      </c>
      <c r="P500" s="181">
        <v>0</v>
      </c>
      <c r="Q500" s="181">
        <f t="shared" ref="Q500:Q502" si="174">SUM(P500+O500+N500+M500+L500+K500+J500+I500+H500+G500)</f>
        <v>249</v>
      </c>
      <c r="R500" s="181">
        <v>11</v>
      </c>
      <c r="S500" s="181">
        <f t="shared" si="161"/>
        <v>260</v>
      </c>
      <c r="T500" s="181">
        <f t="shared" si="162"/>
        <v>307</v>
      </c>
      <c r="U500" s="183">
        <f t="shared" si="163"/>
        <v>45.855379188712519</v>
      </c>
      <c r="V500" s="183">
        <f t="shared" si="164"/>
        <v>54.144620811287481</v>
      </c>
      <c r="W500" s="184">
        <f t="shared" si="157"/>
        <v>105</v>
      </c>
    </row>
    <row r="501" spans="1:23" ht="15" customHeight="1">
      <c r="A501" s="179">
        <v>122</v>
      </c>
      <c r="B501" s="179">
        <v>4</v>
      </c>
      <c r="C501" s="219" t="s">
        <v>345</v>
      </c>
      <c r="D501" s="190">
        <v>2016</v>
      </c>
      <c r="E501" s="180"/>
      <c r="F501" s="181"/>
      <c r="G501" s="181"/>
      <c r="H501" s="181"/>
      <c r="I501" s="181"/>
      <c r="J501" s="181"/>
      <c r="K501" s="181"/>
      <c r="L501" s="181"/>
      <c r="M501" s="181"/>
      <c r="N501" s="181"/>
      <c r="O501" s="181"/>
      <c r="P501" s="181"/>
      <c r="Q501" s="181">
        <f t="shared" si="174"/>
        <v>0</v>
      </c>
      <c r="R501" s="181"/>
      <c r="S501" s="181">
        <f t="shared" si="161"/>
        <v>0</v>
      </c>
      <c r="T501" s="181">
        <f t="shared" si="162"/>
        <v>0</v>
      </c>
      <c r="U501" s="183" t="e">
        <f t="shared" si="163"/>
        <v>#DIV/0!</v>
      </c>
      <c r="V501" s="183" t="e">
        <f t="shared" si="164"/>
        <v>#DIV/0!</v>
      </c>
      <c r="W501" s="184">
        <f t="shared" si="157"/>
        <v>0</v>
      </c>
    </row>
    <row r="502" spans="1:23" ht="15" customHeight="1">
      <c r="A502" s="179">
        <v>123</v>
      </c>
      <c r="B502" s="179">
        <v>4</v>
      </c>
      <c r="C502" s="163" t="s">
        <v>346</v>
      </c>
      <c r="D502" s="180">
        <v>1998</v>
      </c>
      <c r="E502" s="180">
        <v>7</v>
      </c>
      <c r="F502" s="181">
        <v>3384</v>
      </c>
      <c r="G502" s="181">
        <v>250</v>
      </c>
      <c r="H502" s="181">
        <v>673</v>
      </c>
      <c r="I502" s="181">
        <v>4</v>
      </c>
      <c r="J502" s="181">
        <v>21</v>
      </c>
      <c r="K502" s="181">
        <v>317</v>
      </c>
      <c r="L502" s="181">
        <v>86</v>
      </c>
      <c r="M502" s="181">
        <v>8</v>
      </c>
      <c r="N502" s="181">
        <v>0</v>
      </c>
      <c r="O502" s="181">
        <v>0</v>
      </c>
      <c r="P502" s="181">
        <v>0</v>
      </c>
      <c r="Q502" s="181">
        <f t="shared" si="174"/>
        <v>1359</v>
      </c>
      <c r="R502" s="181">
        <v>58</v>
      </c>
      <c r="S502" s="181">
        <f t="shared" si="161"/>
        <v>1417</v>
      </c>
      <c r="T502" s="181">
        <f t="shared" si="162"/>
        <v>1967</v>
      </c>
      <c r="U502" s="183">
        <f t="shared" si="163"/>
        <v>41.873522458628841</v>
      </c>
      <c r="V502" s="183">
        <f t="shared" si="164"/>
        <v>58.126477541371159</v>
      </c>
      <c r="W502" s="184">
        <f t="shared" si="157"/>
        <v>673</v>
      </c>
    </row>
    <row r="503" spans="1:23" ht="15" customHeight="1">
      <c r="A503" s="179">
        <v>123</v>
      </c>
      <c r="B503" s="179">
        <v>4</v>
      </c>
      <c r="C503" s="163" t="s">
        <v>346</v>
      </c>
      <c r="D503" s="180">
        <v>2004</v>
      </c>
      <c r="E503" s="180"/>
      <c r="F503" s="181"/>
      <c r="G503" s="181"/>
      <c r="H503" s="181"/>
      <c r="I503" s="181"/>
      <c r="J503" s="181"/>
      <c r="K503" s="181"/>
      <c r="L503" s="181"/>
      <c r="M503" s="181"/>
      <c r="N503" s="181"/>
      <c r="O503" s="181"/>
      <c r="P503" s="181"/>
      <c r="Q503" s="181">
        <f>SUM(G503+J503+M503+N503+O503+P503)</f>
        <v>0</v>
      </c>
      <c r="R503" s="181"/>
      <c r="S503" s="181">
        <f t="shared" si="161"/>
        <v>0</v>
      </c>
      <c r="T503" s="181">
        <f t="shared" si="162"/>
        <v>0</v>
      </c>
      <c r="U503" s="183" t="e">
        <f t="shared" si="163"/>
        <v>#DIV/0!</v>
      </c>
      <c r="V503" s="183" t="e">
        <f t="shared" si="164"/>
        <v>#DIV/0!</v>
      </c>
      <c r="W503" s="184">
        <f t="shared" si="157"/>
        <v>0</v>
      </c>
    </row>
    <row r="504" spans="1:23" ht="15" customHeight="1">
      <c r="A504" s="179">
        <v>123</v>
      </c>
      <c r="B504" s="179">
        <v>4</v>
      </c>
      <c r="C504" s="163" t="s">
        <v>346</v>
      </c>
      <c r="D504" s="180">
        <v>2010</v>
      </c>
      <c r="E504" s="180">
        <v>7</v>
      </c>
      <c r="F504" s="181">
        <v>4491</v>
      </c>
      <c r="G504" s="181">
        <v>934</v>
      </c>
      <c r="H504" s="181">
        <v>193</v>
      </c>
      <c r="I504" s="181">
        <v>152</v>
      </c>
      <c r="J504" s="181">
        <v>68</v>
      </c>
      <c r="K504" s="181">
        <v>455</v>
      </c>
      <c r="L504" s="181">
        <v>27</v>
      </c>
      <c r="M504" s="181">
        <v>0</v>
      </c>
      <c r="N504" s="181">
        <v>72</v>
      </c>
      <c r="O504" s="181">
        <v>31</v>
      </c>
      <c r="P504" s="181">
        <v>2</v>
      </c>
      <c r="Q504" s="181">
        <f t="shared" ref="Q504:Q506" si="175">SUM(P504+O504+N504+M504+L504+K504+J504+I504+H504+G504)</f>
        <v>1934</v>
      </c>
      <c r="R504" s="181">
        <v>83</v>
      </c>
      <c r="S504" s="181">
        <f t="shared" si="161"/>
        <v>2017</v>
      </c>
      <c r="T504" s="181">
        <f t="shared" si="162"/>
        <v>2474</v>
      </c>
      <c r="U504" s="183">
        <f t="shared" si="163"/>
        <v>44.912046314851928</v>
      </c>
      <c r="V504" s="183">
        <f t="shared" si="164"/>
        <v>55.087953685148072</v>
      </c>
      <c r="W504" s="184">
        <f t="shared" si="157"/>
        <v>934</v>
      </c>
    </row>
    <row r="505" spans="1:23" ht="15" customHeight="1">
      <c r="A505" s="179">
        <v>123</v>
      </c>
      <c r="B505" s="179">
        <v>4</v>
      </c>
      <c r="C505" s="219" t="s">
        <v>346</v>
      </c>
      <c r="D505" s="190">
        <v>2016</v>
      </c>
      <c r="E505" s="180"/>
      <c r="F505" s="181"/>
      <c r="G505" s="181"/>
      <c r="H505" s="181"/>
      <c r="I505" s="181"/>
      <c r="J505" s="181"/>
      <c r="K505" s="181"/>
      <c r="L505" s="181"/>
      <c r="M505" s="181"/>
      <c r="N505" s="181"/>
      <c r="O505" s="181"/>
      <c r="P505" s="181"/>
      <c r="Q505" s="181">
        <f t="shared" si="175"/>
        <v>0</v>
      </c>
      <c r="R505" s="181"/>
      <c r="S505" s="181">
        <f t="shared" si="161"/>
        <v>0</v>
      </c>
      <c r="T505" s="181">
        <f t="shared" si="162"/>
        <v>0</v>
      </c>
      <c r="U505" s="183" t="e">
        <f t="shared" si="163"/>
        <v>#DIV/0!</v>
      </c>
      <c r="V505" s="183" t="e">
        <f t="shared" si="164"/>
        <v>#DIV/0!</v>
      </c>
      <c r="W505" s="184">
        <f t="shared" si="157"/>
        <v>0</v>
      </c>
    </row>
    <row r="506" spans="1:23" ht="15" customHeight="1">
      <c r="A506" s="179">
        <v>124</v>
      </c>
      <c r="B506" s="179">
        <v>4</v>
      </c>
      <c r="C506" s="163" t="s">
        <v>347</v>
      </c>
      <c r="D506" s="180">
        <v>1998</v>
      </c>
      <c r="E506" s="180">
        <v>18</v>
      </c>
      <c r="F506" s="181">
        <v>8401</v>
      </c>
      <c r="G506" s="181">
        <v>354</v>
      </c>
      <c r="H506" s="181">
        <v>1676</v>
      </c>
      <c r="I506" s="181">
        <v>1</v>
      </c>
      <c r="J506" s="181">
        <v>29</v>
      </c>
      <c r="K506" s="181">
        <v>2137</v>
      </c>
      <c r="L506" s="181">
        <v>66</v>
      </c>
      <c r="M506" s="181">
        <v>13</v>
      </c>
      <c r="N506" s="181">
        <v>0</v>
      </c>
      <c r="O506" s="181">
        <v>0</v>
      </c>
      <c r="P506" s="181">
        <v>0</v>
      </c>
      <c r="Q506" s="181">
        <f t="shared" si="175"/>
        <v>4276</v>
      </c>
      <c r="R506" s="181">
        <v>131</v>
      </c>
      <c r="S506" s="181">
        <f t="shared" si="161"/>
        <v>4407</v>
      </c>
      <c r="T506" s="181">
        <f t="shared" si="162"/>
        <v>3994</v>
      </c>
      <c r="U506" s="183">
        <f t="shared" si="163"/>
        <v>52.458040709439352</v>
      </c>
      <c r="V506" s="183">
        <f t="shared" si="164"/>
        <v>47.541959290560648</v>
      </c>
      <c r="W506" s="184">
        <f t="shared" si="157"/>
        <v>2137</v>
      </c>
    </row>
    <row r="507" spans="1:23" ht="15" customHeight="1">
      <c r="A507" s="179">
        <v>124</v>
      </c>
      <c r="B507" s="179">
        <v>4</v>
      </c>
      <c r="C507" s="163" t="s">
        <v>347</v>
      </c>
      <c r="D507" s="180">
        <v>2004</v>
      </c>
      <c r="E507" s="180"/>
      <c r="F507" s="181"/>
      <c r="G507" s="181"/>
      <c r="H507" s="181"/>
      <c r="I507" s="181"/>
      <c r="J507" s="181"/>
      <c r="K507" s="181"/>
      <c r="L507" s="181"/>
      <c r="M507" s="181"/>
      <c r="N507" s="181"/>
      <c r="O507" s="181"/>
      <c r="P507" s="181"/>
      <c r="Q507" s="181">
        <f>SUM(G507+J507+M507+N507+O507+P507)</f>
        <v>0</v>
      </c>
      <c r="R507" s="181"/>
      <c r="S507" s="181">
        <f t="shared" si="161"/>
        <v>0</v>
      </c>
      <c r="T507" s="181">
        <f t="shared" si="162"/>
        <v>0</v>
      </c>
      <c r="U507" s="183" t="e">
        <f t="shared" si="163"/>
        <v>#DIV/0!</v>
      </c>
      <c r="V507" s="183" t="e">
        <f t="shared" si="164"/>
        <v>#DIV/0!</v>
      </c>
      <c r="W507" s="184">
        <f t="shared" si="157"/>
        <v>0</v>
      </c>
    </row>
    <row r="508" spans="1:23" ht="15" customHeight="1">
      <c r="A508" s="179">
        <v>124</v>
      </c>
      <c r="B508" s="179">
        <v>4</v>
      </c>
      <c r="C508" s="163" t="s">
        <v>347</v>
      </c>
      <c r="D508" s="180">
        <v>2010</v>
      </c>
      <c r="E508" s="180">
        <v>25</v>
      </c>
      <c r="F508" s="181">
        <v>14030</v>
      </c>
      <c r="G508" s="181">
        <v>2007</v>
      </c>
      <c r="H508" s="181">
        <v>1500</v>
      </c>
      <c r="I508" s="181">
        <v>297</v>
      </c>
      <c r="J508" s="181">
        <v>184</v>
      </c>
      <c r="K508" s="181">
        <v>3324</v>
      </c>
      <c r="L508" s="181">
        <v>104</v>
      </c>
      <c r="M508" s="181">
        <v>0</v>
      </c>
      <c r="N508" s="181">
        <v>142</v>
      </c>
      <c r="O508" s="181">
        <v>38</v>
      </c>
      <c r="P508" s="181">
        <v>7</v>
      </c>
      <c r="Q508" s="181">
        <f t="shared" ref="Q508:Q510" si="176">SUM(P508+O508+N508+M508+L508+K508+J508+I508+H508+G508)</f>
        <v>7603</v>
      </c>
      <c r="R508" s="181">
        <v>226</v>
      </c>
      <c r="S508" s="181">
        <f t="shared" si="161"/>
        <v>7829</v>
      </c>
      <c r="T508" s="181">
        <f t="shared" si="162"/>
        <v>6201</v>
      </c>
      <c r="U508" s="183">
        <f t="shared" si="163"/>
        <v>55.801853171774766</v>
      </c>
      <c r="V508" s="183">
        <f t="shared" si="164"/>
        <v>44.198146828225234</v>
      </c>
      <c r="W508" s="184">
        <f t="shared" si="157"/>
        <v>3324</v>
      </c>
    </row>
    <row r="509" spans="1:23" ht="15" customHeight="1">
      <c r="A509" s="179">
        <v>124</v>
      </c>
      <c r="B509" s="179">
        <v>4</v>
      </c>
      <c r="C509" s="219" t="s">
        <v>347</v>
      </c>
      <c r="D509" s="190">
        <v>2016</v>
      </c>
      <c r="E509" s="180"/>
      <c r="F509" s="181"/>
      <c r="G509" s="181"/>
      <c r="H509" s="181"/>
      <c r="I509" s="181"/>
      <c r="J509" s="181"/>
      <c r="K509" s="181"/>
      <c r="L509" s="181"/>
      <c r="M509" s="181"/>
      <c r="N509" s="181"/>
      <c r="O509" s="181"/>
      <c r="P509" s="181"/>
      <c r="Q509" s="181">
        <f t="shared" si="176"/>
        <v>0</v>
      </c>
      <c r="R509" s="181"/>
      <c r="S509" s="181">
        <f t="shared" si="161"/>
        <v>0</v>
      </c>
      <c r="T509" s="181">
        <f t="shared" si="162"/>
        <v>0</v>
      </c>
      <c r="U509" s="183" t="e">
        <f t="shared" si="163"/>
        <v>#DIV/0!</v>
      </c>
      <c r="V509" s="183" t="e">
        <f t="shared" si="164"/>
        <v>#DIV/0!</v>
      </c>
      <c r="W509" s="184">
        <f t="shared" si="157"/>
        <v>0</v>
      </c>
    </row>
    <row r="510" spans="1:23" ht="15" customHeight="1">
      <c r="A510" s="179">
        <v>125</v>
      </c>
      <c r="B510" s="179">
        <v>4</v>
      </c>
      <c r="C510" s="163" t="s">
        <v>348</v>
      </c>
      <c r="D510" s="180">
        <v>1998</v>
      </c>
      <c r="E510" s="180">
        <v>9</v>
      </c>
      <c r="F510" s="181">
        <v>3597</v>
      </c>
      <c r="G510" s="181">
        <v>227</v>
      </c>
      <c r="H510" s="181">
        <v>456</v>
      </c>
      <c r="I510" s="181">
        <v>6</v>
      </c>
      <c r="J510" s="181">
        <v>26</v>
      </c>
      <c r="K510" s="181">
        <v>849</v>
      </c>
      <c r="L510" s="181">
        <v>21</v>
      </c>
      <c r="M510" s="181">
        <v>10</v>
      </c>
      <c r="N510" s="181">
        <v>0</v>
      </c>
      <c r="O510" s="181">
        <v>0</v>
      </c>
      <c r="P510" s="181">
        <v>0</v>
      </c>
      <c r="Q510" s="181">
        <f t="shared" si="176"/>
        <v>1595</v>
      </c>
      <c r="R510" s="181">
        <v>66</v>
      </c>
      <c r="S510" s="181">
        <f t="shared" si="161"/>
        <v>1661</v>
      </c>
      <c r="T510" s="181">
        <f t="shared" si="162"/>
        <v>1936</v>
      </c>
      <c r="U510" s="183">
        <f t="shared" si="163"/>
        <v>46.177370030581038</v>
      </c>
      <c r="V510" s="183">
        <f t="shared" si="164"/>
        <v>53.822629969418962</v>
      </c>
      <c r="W510" s="184">
        <f t="shared" si="157"/>
        <v>849</v>
      </c>
    </row>
    <row r="511" spans="1:23" ht="15" customHeight="1">
      <c r="A511" s="179">
        <v>125</v>
      </c>
      <c r="B511" s="179">
        <v>4</v>
      </c>
      <c r="C511" s="163" t="s">
        <v>348</v>
      </c>
      <c r="D511" s="180">
        <v>2004</v>
      </c>
      <c r="E511" s="180"/>
      <c r="F511" s="181"/>
      <c r="G511" s="181"/>
      <c r="H511" s="181"/>
      <c r="I511" s="181"/>
      <c r="J511" s="181"/>
      <c r="K511" s="181"/>
      <c r="L511" s="181"/>
      <c r="M511" s="181"/>
      <c r="N511" s="181"/>
      <c r="O511" s="181"/>
      <c r="P511" s="181"/>
      <c r="Q511" s="181">
        <f>SUM(G511+J511+M511+N511+O511+P511)</f>
        <v>0</v>
      </c>
      <c r="R511" s="181"/>
      <c r="S511" s="181">
        <f t="shared" si="161"/>
        <v>0</v>
      </c>
      <c r="T511" s="181">
        <f t="shared" si="162"/>
        <v>0</v>
      </c>
      <c r="U511" s="183" t="e">
        <f t="shared" si="163"/>
        <v>#DIV/0!</v>
      </c>
      <c r="V511" s="183" t="e">
        <f t="shared" si="164"/>
        <v>#DIV/0!</v>
      </c>
      <c r="W511" s="184">
        <f t="shared" si="157"/>
        <v>0</v>
      </c>
    </row>
    <row r="512" spans="1:23" ht="15" customHeight="1">
      <c r="A512" s="179">
        <v>125</v>
      </c>
      <c r="B512" s="179">
        <v>4</v>
      </c>
      <c r="C512" s="163" t="s">
        <v>348</v>
      </c>
      <c r="D512" s="180">
        <v>2010</v>
      </c>
      <c r="E512" s="180">
        <v>10</v>
      </c>
      <c r="F512" s="181">
        <v>4629</v>
      </c>
      <c r="G512" s="181">
        <v>737</v>
      </c>
      <c r="H512" s="181">
        <v>290</v>
      </c>
      <c r="I512" s="181">
        <v>75</v>
      </c>
      <c r="J512" s="181">
        <v>60</v>
      </c>
      <c r="K512" s="181">
        <v>712</v>
      </c>
      <c r="L512" s="181">
        <v>46</v>
      </c>
      <c r="M512" s="181">
        <v>0</v>
      </c>
      <c r="N512" s="181">
        <v>26</v>
      </c>
      <c r="O512" s="181">
        <v>13</v>
      </c>
      <c r="P512" s="181">
        <v>0</v>
      </c>
      <c r="Q512" s="181">
        <f t="shared" ref="Q512:Q518" si="177">SUM(P512+O512+N512+M512+L512+K512+J512+I512+H512+G512)</f>
        <v>1959</v>
      </c>
      <c r="R512" s="181">
        <v>87</v>
      </c>
      <c r="S512" s="181">
        <f t="shared" si="161"/>
        <v>2046</v>
      </c>
      <c r="T512" s="181">
        <f t="shared" si="162"/>
        <v>2583</v>
      </c>
      <c r="U512" s="183">
        <f t="shared" si="163"/>
        <v>44.199611147116009</v>
      </c>
      <c r="V512" s="183">
        <f t="shared" si="164"/>
        <v>55.800388852883991</v>
      </c>
      <c r="W512" s="184">
        <f t="shared" si="157"/>
        <v>737</v>
      </c>
    </row>
    <row r="513" spans="1:23" ht="15" customHeight="1">
      <c r="A513" s="179">
        <v>125</v>
      </c>
      <c r="B513" s="179">
        <v>4</v>
      </c>
      <c r="C513" s="219" t="s">
        <v>348</v>
      </c>
      <c r="D513" s="190">
        <v>2016</v>
      </c>
      <c r="E513" s="180"/>
      <c r="F513" s="181"/>
      <c r="G513" s="181"/>
      <c r="H513" s="181"/>
      <c r="I513" s="181"/>
      <c r="J513" s="181"/>
      <c r="K513" s="181"/>
      <c r="L513" s="181"/>
      <c r="M513" s="181"/>
      <c r="N513" s="181"/>
      <c r="O513" s="181"/>
      <c r="P513" s="181"/>
      <c r="Q513" s="181">
        <f t="shared" si="177"/>
        <v>0</v>
      </c>
      <c r="R513" s="181"/>
      <c r="S513" s="181">
        <f t="shared" si="161"/>
        <v>0</v>
      </c>
      <c r="T513" s="181">
        <f t="shared" si="162"/>
        <v>0</v>
      </c>
      <c r="U513" s="183" t="e">
        <f t="shared" si="163"/>
        <v>#DIV/0!</v>
      </c>
      <c r="V513" s="183" t="e">
        <f t="shared" si="164"/>
        <v>#DIV/0!</v>
      </c>
      <c r="W513" s="184">
        <f t="shared" si="157"/>
        <v>0</v>
      </c>
    </row>
    <row r="514" spans="1:23" s="197" customFormat="1" ht="15" customHeight="1">
      <c r="A514" s="193" t="s">
        <v>448</v>
      </c>
      <c r="B514" s="193">
        <v>4</v>
      </c>
      <c r="C514" s="220" t="s">
        <v>452</v>
      </c>
      <c r="D514" s="151">
        <v>1998</v>
      </c>
      <c r="E514" s="151">
        <f>SUM(E510,E506,E502,E498,E494,E490,E486,E482,E478,E474,E470,E466,E462,E458,E454,E450,E446,E442,E438,E434,E430,E426,E422,E418,E414,E410,E406,E402,E398,E394,E390,E386,E382,E378,E374,E370,E366)</f>
        <v>163</v>
      </c>
      <c r="F514" s="151">
        <f t="shared" ref="F514:T514" si="178">SUM(F510,F506,F502,F498,F494,F490,F486,F482,F478,F474,F470,F466,F462,F458,F454,F450,F446,F442,F438,F434,F430,F426,F422,F418,F414,F410,F406,F402,F398,F394,F390,F386,F382,F378,F374,F370,F366)</f>
        <v>76694</v>
      </c>
      <c r="G514" s="151">
        <f t="shared" si="178"/>
        <v>7292</v>
      </c>
      <c r="H514" s="151">
        <f t="shared" si="178"/>
        <v>11185</v>
      </c>
      <c r="I514" s="151">
        <f t="shared" si="178"/>
        <v>72</v>
      </c>
      <c r="J514" s="151">
        <f t="shared" si="178"/>
        <v>587</v>
      </c>
      <c r="K514" s="214">
        <f t="shared" si="178"/>
        <v>18403</v>
      </c>
      <c r="L514" s="151">
        <f t="shared" si="178"/>
        <v>438</v>
      </c>
      <c r="M514" s="151">
        <f t="shared" si="178"/>
        <v>165</v>
      </c>
      <c r="N514" s="151">
        <f t="shared" si="178"/>
        <v>0</v>
      </c>
      <c r="O514" s="151">
        <f t="shared" si="178"/>
        <v>0</v>
      </c>
      <c r="P514" s="151">
        <f t="shared" si="178"/>
        <v>12</v>
      </c>
      <c r="Q514" s="151">
        <f t="shared" si="178"/>
        <v>38154</v>
      </c>
      <c r="R514" s="151">
        <f t="shared" si="178"/>
        <v>1194</v>
      </c>
      <c r="S514" s="151">
        <f t="shared" si="178"/>
        <v>39348</v>
      </c>
      <c r="T514" s="151">
        <f t="shared" si="178"/>
        <v>37346</v>
      </c>
      <c r="U514" s="196">
        <f>(S514*100)/F514</f>
        <v>51.305186846428661</v>
      </c>
      <c r="V514" s="151">
        <f>(T514*100)/F514</f>
        <v>48.694813153571339</v>
      </c>
      <c r="W514" s="184">
        <f t="shared" si="157"/>
        <v>18403</v>
      </c>
    </row>
    <row r="515" spans="1:23" s="197" customFormat="1" ht="15" customHeight="1">
      <c r="A515" s="193" t="s">
        <v>448</v>
      </c>
      <c r="B515" s="193">
        <v>4</v>
      </c>
      <c r="C515" s="220" t="s">
        <v>452</v>
      </c>
      <c r="D515" s="151">
        <v>2004</v>
      </c>
      <c r="E515" s="151"/>
      <c r="F515" s="215"/>
      <c r="G515" s="215"/>
      <c r="H515" s="215"/>
      <c r="I515" s="215"/>
      <c r="J515" s="215"/>
      <c r="K515" s="215"/>
      <c r="L515" s="215"/>
      <c r="M515" s="215"/>
      <c r="N515" s="215"/>
      <c r="O515" s="215"/>
      <c r="P515" s="215"/>
      <c r="Q515" s="215"/>
      <c r="R515" s="215"/>
      <c r="S515" s="215"/>
      <c r="T515" s="215"/>
      <c r="U515" s="216"/>
      <c r="V515" s="216"/>
      <c r="W515" s="184">
        <f t="shared" ref="W515:W578" si="179">MAX(G515,H515,I515,J515,K515,L515,M515,N515,O515,P515)</f>
        <v>0</v>
      </c>
    </row>
    <row r="516" spans="1:23" s="197" customFormat="1" ht="15" customHeight="1">
      <c r="A516" s="193" t="s">
        <v>448</v>
      </c>
      <c r="B516" s="193">
        <v>4</v>
      </c>
      <c r="C516" s="220" t="s">
        <v>452</v>
      </c>
      <c r="D516" s="151">
        <v>2010</v>
      </c>
      <c r="E516" s="151">
        <f>SUM(E512,E508,E504,E500,E496,E492,E488,E484,E480,E476,E472,E468,E464,E460,E456,E452,E448,E444,E440,E436,E432,E428,E424,E420,E416,E412,E408,E404,E400,E396,E392,E388,E384,E380,E376,E372,E368)</f>
        <v>206</v>
      </c>
      <c r="F516" s="151">
        <f t="shared" ref="F516:T516" si="180">SUM(F512,F508,F504,F500,F496,F492,F488,F484,F480,F476,F472,F468,F464,F460,F456,F452,F448,F444,F440,F436,F432,F428,F424,F420,F416,F412,F408,F404,F400,F396,F392,F388,F384,F380,F376,F372,F368)</f>
        <v>105174</v>
      </c>
      <c r="G516" s="151">
        <f t="shared" si="180"/>
        <v>14979</v>
      </c>
      <c r="H516" s="151">
        <f t="shared" si="180"/>
        <v>6844</v>
      </c>
      <c r="I516" s="151">
        <f t="shared" si="180"/>
        <v>1659</v>
      </c>
      <c r="J516" s="151">
        <f t="shared" si="180"/>
        <v>1978</v>
      </c>
      <c r="K516" s="151">
        <f t="shared" si="180"/>
        <v>19299</v>
      </c>
      <c r="L516" s="151">
        <f t="shared" si="180"/>
        <v>1014</v>
      </c>
      <c r="M516" s="151">
        <f t="shared" si="180"/>
        <v>0</v>
      </c>
      <c r="N516" s="151">
        <f t="shared" si="180"/>
        <v>1052</v>
      </c>
      <c r="O516" s="151">
        <f t="shared" si="180"/>
        <v>263</v>
      </c>
      <c r="P516" s="151">
        <f t="shared" si="180"/>
        <v>22</v>
      </c>
      <c r="Q516" s="151">
        <f t="shared" si="180"/>
        <v>47110</v>
      </c>
      <c r="R516" s="151">
        <f t="shared" si="180"/>
        <v>1890</v>
      </c>
      <c r="S516" s="151">
        <f t="shared" si="180"/>
        <v>49000</v>
      </c>
      <c r="T516" s="151">
        <f t="shared" si="180"/>
        <v>56174</v>
      </c>
      <c r="U516" s="217">
        <f>(S516*100)/F516</f>
        <v>46.589461273698824</v>
      </c>
      <c r="V516" s="217">
        <f>(T516*100)/F516</f>
        <v>53.410538726301176</v>
      </c>
      <c r="W516" s="184">
        <f t="shared" si="179"/>
        <v>19299</v>
      </c>
    </row>
    <row r="517" spans="1:23" s="197" customFormat="1" ht="15" customHeight="1">
      <c r="A517" s="193" t="s">
        <v>448</v>
      </c>
      <c r="B517" s="193">
        <v>4</v>
      </c>
      <c r="C517" s="220" t="s">
        <v>452</v>
      </c>
      <c r="D517" s="151">
        <v>2016</v>
      </c>
      <c r="E517" s="151"/>
      <c r="F517" s="215"/>
      <c r="G517" s="215"/>
      <c r="H517" s="215"/>
      <c r="I517" s="215"/>
      <c r="J517" s="215"/>
      <c r="K517" s="215"/>
      <c r="L517" s="215"/>
      <c r="M517" s="215"/>
      <c r="N517" s="215"/>
      <c r="O517" s="215"/>
      <c r="P517" s="215"/>
      <c r="Q517" s="215"/>
      <c r="R517" s="215"/>
      <c r="S517" s="215"/>
      <c r="T517" s="215"/>
      <c r="U517" s="216"/>
      <c r="V517" s="216"/>
      <c r="W517" s="184">
        <f t="shared" si="179"/>
        <v>0</v>
      </c>
    </row>
    <row r="518" spans="1:23" ht="15" customHeight="1">
      <c r="A518" s="179">
        <v>126</v>
      </c>
      <c r="B518" s="179">
        <v>5</v>
      </c>
      <c r="C518" s="164" t="s">
        <v>349</v>
      </c>
      <c r="D518" s="180">
        <v>1998</v>
      </c>
      <c r="E518" s="180">
        <v>16</v>
      </c>
      <c r="F518" s="181">
        <v>9244</v>
      </c>
      <c r="G518" s="181">
        <v>12</v>
      </c>
      <c r="H518" s="181">
        <v>2301</v>
      </c>
      <c r="I518" s="181">
        <v>4</v>
      </c>
      <c r="J518" s="181">
        <v>19</v>
      </c>
      <c r="K518" s="181">
        <v>2788</v>
      </c>
      <c r="L518" s="181">
        <v>14</v>
      </c>
      <c r="M518" s="181">
        <v>1</v>
      </c>
      <c r="N518" s="181">
        <v>0</v>
      </c>
      <c r="O518" s="181">
        <v>0</v>
      </c>
      <c r="P518" s="181">
        <v>0</v>
      </c>
      <c r="Q518" s="181">
        <f t="shared" si="177"/>
        <v>5139</v>
      </c>
      <c r="R518" s="181">
        <v>122</v>
      </c>
      <c r="S518" s="181">
        <f t="shared" si="161"/>
        <v>5261</v>
      </c>
      <c r="T518" s="181">
        <f t="shared" si="162"/>
        <v>3983</v>
      </c>
      <c r="U518" s="183">
        <f t="shared" si="163"/>
        <v>56.912591951536129</v>
      </c>
      <c r="V518" s="183">
        <f t="shared" si="164"/>
        <v>43.087408048463871</v>
      </c>
      <c r="W518" s="184">
        <f t="shared" si="179"/>
        <v>2788</v>
      </c>
    </row>
    <row r="519" spans="1:23" ht="15" customHeight="1">
      <c r="A519" s="179">
        <v>126</v>
      </c>
      <c r="B519" s="179">
        <v>5</v>
      </c>
      <c r="C519" s="164" t="s">
        <v>349</v>
      </c>
      <c r="D519" s="180">
        <v>2004</v>
      </c>
      <c r="E519" s="180"/>
      <c r="F519" s="181"/>
      <c r="G519" s="181"/>
      <c r="H519" s="181"/>
      <c r="I519" s="181"/>
      <c r="J519" s="181"/>
      <c r="K519" s="181"/>
      <c r="L519" s="181"/>
      <c r="M519" s="181"/>
      <c r="N519" s="181"/>
      <c r="O519" s="181"/>
      <c r="P519" s="181"/>
      <c r="Q519" s="181">
        <f>SUM(G519+J519+M519+N519+O519+P519)</f>
        <v>0</v>
      </c>
      <c r="R519" s="181"/>
      <c r="S519" s="181">
        <f t="shared" si="161"/>
        <v>0</v>
      </c>
      <c r="T519" s="181">
        <f t="shared" si="162"/>
        <v>0</v>
      </c>
      <c r="U519" s="183" t="e">
        <f t="shared" si="163"/>
        <v>#DIV/0!</v>
      </c>
      <c r="V519" s="183" t="e">
        <f t="shared" si="164"/>
        <v>#DIV/0!</v>
      </c>
      <c r="W519" s="184">
        <f t="shared" si="179"/>
        <v>0</v>
      </c>
    </row>
    <row r="520" spans="1:23" ht="15" customHeight="1">
      <c r="A520" s="179">
        <v>126</v>
      </c>
      <c r="B520" s="179">
        <v>5</v>
      </c>
      <c r="C520" s="164" t="s">
        <v>349</v>
      </c>
      <c r="D520" s="180">
        <v>2010</v>
      </c>
      <c r="E520" s="180">
        <v>27</v>
      </c>
      <c r="F520" s="181">
        <v>11674</v>
      </c>
      <c r="G520" s="181">
        <v>274</v>
      </c>
      <c r="H520" s="181">
        <v>3949</v>
      </c>
      <c r="I520" s="181">
        <v>79</v>
      </c>
      <c r="J520" s="181">
        <v>65</v>
      </c>
      <c r="K520" s="181">
        <v>3940</v>
      </c>
      <c r="L520" s="181">
        <v>89</v>
      </c>
      <c r="M520" s="181">
        <v>0</v>
      </c>
      <c r="N520" s="181">
        <v>13</v>
      </c>
      <c r="O520" s="181">
        <v>7</v>
      </c>
      <c r="P520" s="181">
        <v>0</v>
      </c>
      <c r="Q520" s="181">
        <f t="shared" ref="Q520:Q522" si="181">SUM(P520+O520+N520+M520+L520+K520+J520+I520+H520+G520)</f>
        <v>8416</v>
      </c>
      <c r="R520" s="181">
        <v>135</v>
      </c>
      <c r="S520" s="181">
        <f t="shared" si="161"/>
        <v>8551</v>
      </c>
      <c r="T520" s="181">
        <f t="shared" si="162"/>
        <v>3123</v>
      </c>
      <c r="U520" s="183">
        <f t="shared" si="163"/>
        <v>73.248243960938836</v>
      </c>
      <c r="V520" s="183">
        <f t="shared" si="164"/>
        <v>26.75175603906116</v>
      </c>
      <c r="W520" s="184">
        <f t="shared" si="179"/>
        <v>3949</v>
      </c>
    </row>
    <row r="521" spans="1:23" ht="15" customHeight="1">
      <c r="A521" s="179">
        <v>126</v>
      </c>
      <c r="B521" s="179">
        <v>5</v>
      </c>
      <c r="C521" s="221" t="s">
        <v>349</v>
      </c>
      <c r="D521" s="190">
        <v>2016</v>
      </c>
      <c r="E521" s="180"/>
      <c r="F521" s="181"/>
      <c r="G521" s="181"/>
      <c r="H521" s="181"/>
      <c r="I521" s="181"/>
      <c r="J521" s="181"/>
      <c r="K521" s="181"/>
      <c r="L521" s="181"/>
      <c r="M521" s="181"/>
      <c r="N521" s="181"/>
      <c r="O521" s="181"/>
      <c r="P521" s="181"/>
      <c r="Q521" s="181">
        <f t="shared" si="181"/>
        <v>0</v>
      </c>
      <c r="R521" s="181"/>
      <c r="S521" s="181">
        <f t="shared" si="161"/>
        <v>0</v>
      </c>
      <c r="T521" s="181">
        <f t="shared" si="162"/>
        <v>0</v>
      </c>
      <c r="U521" s="183" t="e">
        <f t="shared" si="163"/>
        <v>#DIV/0!</v>
      </c>
      <c r="V521" s="183" t="e">
        <f t="shared" si="164"/>
        <v>#DIV/0!</v>
      </c>
      <c r="W521" s="184">
        <f t="shared" si="179"/>
        <v>0</v>
      </c>
    </row>
    <row r="522" spans="1:23" ht="15" customHeight="1">
      <c r="A522" s="179">
        <v>127</v>
      </c>
      <c r="B522" s="179">
        <v>5</v>
      </c>
      <c r="C522" s="164" t="s">
        <v>350</v>
      </c>
      <c r="D522" s="180">
        <v>1998</v>
      </c>
      <c r="E522" s="180">
        <v>8</v>
      </c>
      <c r="F522" s="181">
        <v>5012</v>
      </c>
      <c r="G522" s="181">
        <v>15</v>
      </c>
      <c r="H522" s="181">
        <v>1499</v>
      </c>
      <c r="I522" s="181">
        <v>1</v>
      </c>
      <c r="J522" s="181">
        <v>1</v>
      </c>
      <c r="K522" s="181">
        <v>1946</v>
      </c>
      <c r="L522" s="181">
        <v>3</v>
      </c>
      <c r="M522" s="181">
        <v>3</v>
      </c>
      <c r="N522" s="181">
        <v>0</v>
      </c>
      <c r="O522" s="181">
        <v>0</v>
      </c>
      <c r="P522" s="181">
        <v>0</v>
      </c>
      <c r="Q522" s="181">
        <f t="shared" si="181"/>
        <v>3468</v>
      </c>
      <c r="R522" s="181">
        <v>14</v>
      </c>
      <c r="S522" s="181">
        <f t="shared" si="161"/>
        <v>3482</v>
      </c>
      <c r="T522" s="181">
        <f t="shared" si="162"/>
        <v>1530</v>
      </c>
      <c r="U522" s="183">
        <f t="shared" si="163"/>
        <v>69.473264166001599</v>
      </c>
      <c r="V522" s="183">
        <f t="shared" si="164"/>
        <v>30.526735833998405</v>
      </c>
      <c r="W522" s="184">
        <f t="shared" si="179"/>
        <v>1946</v>
      </c>
    </row>
    <row r="523" spans="1:23" ht="15" customHeight="1">
      <c r="A523" s="179">
        <v>127</v>
      </c>
      <c r="B523" s="179">
        <v>5</v>
      </c>
      <c r="C523" s="164" t="s">
        <v>350</v>
      </c>
      <c r="D523" s="180">
        <v>2004</v>
      </c>
      <c r="E523" s="180"/>
      <c r="F523" s="181"/>
      <c r="G523" s="181"/>
      <c r="H523" s="181"/>
      <c r="I523" s="181"/>
      <c r="J523" s="181"/>
      <c r="K523" s="181"/>
      <c r="L523" s="181"/>
      <c r="M523" s="181"/>
      <c r="N523" s="181"/>
      <c r="O523" s="181"/>
      <c r="P523" s="181"/>
      <c r="Q523" s="181">
        <f>SUM(G523+J523+M523+N523+O523+P523)</f>
        <v>0</v>
      </c>
      <c r="R523" s="181"/>
      <c r="S523" s="181">
        <f t="shared" si="161"/>
        <v>0</v>
      </c>
      <c r="T523" s="181">
        <f t="shared" si="162"/>
        <v>0</v>
      </c>
      <c r="U523" s="183" t="e">
        <f t="shared" si="163"/>
        <v>#DIV/0!</v>
      </c>
      <c r="V523" s="183" t="e">
        <f t="shared" si="164"/>
        <v>#DIV/0!</v>
      </c>
      <c r="W523" s="184">
        <f t="shared" si="179"/>
        <v>0</v>
      </c>
    </row>
    <row r="524" spans="1:23" ht="15" customHeight="1">
      <c r="A524" s="179">
        <v>127</v>
      </c>
      <c r="B524" s="179">
        <v>5</v>
      </c>
      <c r="C524" s="164" t="s">
        <v>350</v>
      </c>
      <c r="D524" s="180">
        <v>2010</v>
      </c>
      <c r="E524" s="180">
        <v>14</v>
      </c>
      <c r="F524" s="181">
        <v>6360</v>
      </c>
      <c r="G524" s="181">
        <v>354</v>
      </c>
      <c r="H524" s="181">
        <v>1941</v>
      </c>
      <c r="I524" s="181">
        <v>303</v>
      </c>
      <c r="J524" s="181">
        <v>96</v>
      </c>
      <c r="K524" s="181">
        <v>2131</v>
      </c>
      <c r="L524" s="181">
        <v>59</v>
      </c>
      <c r="M524" s="181">
        <v>0</v>
      </c>
      <c r="N524" s="181">
        <v>11</v>
      </c>
      <c r="O524" s="181">
        <v>2</v>
      </c>
      <c r="P524" s="181">
        <v>0</v>
      </c>
      <c r="Q524" s="181">
        <f t="shared" ref="Q524:Q526" si="182">SUM(P524+O524+N524+M524+L524+K524+J524+I524+H524+G524)</f>
        <v>4897</v>
      </c>
      <c r="R524" s="181">
        <v>82</v>
      </c>
      <c r="S524" s="181">
        <f t="shared" si="161"/>
        <v>4979</v>
      </c>
      <c r="T524" s="181">
        <f t="shared" si="162"/>
        <v>1381</v>
      </c>
      <c r="U524" s="183">
        <f t="shared" si="163"/>
        <v>78.286163522012572</v>
      </c>
      <c r="V524" s="183">
        <f t="shared" si="164"/>
        <v>21.713836477987421</v>
      </c>
      <c r="W524" s="184">
        <f t="shared" si="179"/>
        <v>2131</v>
      </c>
    </row>
    <row r="525" spans="1:23" ht="15" customHeight="1">
      <c r="A525" s="179">
        <v>127</v>
      </c>
      <c r="B525" s="179">
        <v>5</v>
      </c>
      <c r="C525" s="221" t="s">
        <v>350</v>
      </c>
      <c r="D525" s="190">
        <v>2016</v>
      </c>
      <c r="E525" s="180"/>
      <c r="F525" s="181"/>
      <c r="G525" s="181"/>
      <c r="H525" s="181"/>
      <c r="I525" s="181"/>
      <c r="J525" s="181"/>
      <c r="K525" s="181"/>
      <c r="L525" s="181"/>
      <c r="M525" s="181"/>
      <c r="N525" s="181"/>
      <c r="O525" s="181"/>
      <c r="P525" s="181"/>
      <c r="Q525" s="181">
        <f t="shared" si="182"/>
        <v>0</v>
      </c>
      <c r="R525" s="181"/>
      <c r="S525" s="181">
        <f t="shared" ref="S525:S591" si="183">Q525+R525</f>
        <v>0</v>
      </c>
      <c r="T525" s="181">
        <f t="shared" si="162"/>
        <v>0</v>
      </c>
      <c r="U525" s="183" t="e">
        <f t="shared" si="163"/>
        <v>#DIV/0!</v>
      </c>
      <c r="V525" s="183" t="e">
        <f t="shared" si="164"/>
        <v>#DIV/0!</v>
      </c>
      <c r="W525" s="184">
        <f t="shared" si="179"/>
        <v>0</v>
      </c>
    </row>
    <row r="526" spans="1:23" ht="15" customHeight="1">
      <c r="A526" s="179">
        <v>128</v>
      </c>
      <c r="B526" s="222">
        <v>5</v>
      </c>
      <c r="C526" s="164" t="s">
        <v>351</v>
      </c>
      <c r="D526" s="180">
        <v>1998</v>
      </c>
      <c r="E526" s="180">
        <v>6</v>
      </c>
      <c r="F526" s="181">
        <v>2915</v>
      </c>
      <c r="G526" s="181">
        <v>5</v>
      </c>
      <c r="H526" s="181">
        <v>975</v>
      </c>
      <c r="I526" s="181">
        <v>4</v>
      </c>
      <c r="J526" s="181">
        <v>4</v>
      </c>
      <c r="K526" s="181">
        <v>950</v>
      </c>
      <c r="L526" s="181">
        <v>3</v>
      </c>
      <c r="M526" s="181">
        <v>2</v>
      </c>
      <c r="N526" s="181">
        <v>0</v>
      </c>
      <c r="O526" s="181">
        <v>0</v>
      </c>
      <c r="P526" s="181">
        <v>0</v>
      </c>
      <c r="Q526" s="181">
        <f t="shared" si="182"/>
        <v>1943</v>
      </c>
      <c r="R526" s="181">
        <v>31</v>
      </c>
      <c r="S526" s="181">
        <f t="shared" si="183"/>
        <v>1974</v>
      </c>
      <c r="T526" s="181">
        <f t="shared" ref="T526:T593" si="184">F526-S526</f>
        <v>941</v>
      </c>
      <c r="U526" s="183">
        <f t="shared" ref="U526:U593" si="185">(S526*100)/F526</f>
        <v>67.718696397941684</v>
      </c>
      <c r="V526" s="183">
        <f t="shared" ref="V526:V593" si="186">(T526*100)/F526</f>
        <v>32.281303602058316</v>
      </c>
      <c r="W526" s="184">
        <f t="shared" si="179"/>
        <v>975</v>
      </c>
    </row>
    <row r="527" spans="1:23" ht="15" customHeight="1">
      <c r="A527" s="179">
        <v>128</v>
      </c>
      <c r="B527" s="222">
        <v>5</v>
      </c>
      <c r="C527" s="164" t="s">
        <v>351</v>
      </c>
      <c r="D527" s="180">
        <v>2004</v>
      </c>
      <c r="E527" s="180"/>
      <c r="F527" s="181"/>
      <c r="G527" s="181"/>
      <c r="H527" s="181"/>
      <c r="I527" s="181"/>
      <c r="J527" s="181"/>
      <c r="K527" s="181"/>
      <c r="L527" s="181"/>
      <c r="M527" s="181"/>
      <c r="N527" s="181"/>
      <c r="O527" s="181"/>
      <c r="P527" s="181"/>
      <c r="Q527" s="181">
        <f>SUM(G527+J527+M527+N527+O527+P527)</f>
        <v>0</v>
      </c>
      <c r="R527" s="181"/>
      <c r="S527" s="181">
        <f t="shared" si="183"/>
        <v>0</v>
      </c>
      <c r="T527" s="181">
        <f t="shared" si="184"/>
        <v>0</v>
      </c>
      <c r="U527" s="183" t="e">
        <f t="shared" si="185"/>
        <v>#DIV/0!</v>
      </c>
      <c r="V527" s="183" t="e">
        <f t="shared" si="186"/>
        <v>#DIV/0!</v>
      </c>
      <c r="W527" s="184">
        <f t="shared" si="179"/>
        <v>0</v>
      </c>
    </row>
    <row r="528" spans="1:23" ht="15" customHeight="1">
      <c r="A528" s="179">
        <v>128</v>
      </c>
      <c r="B528" s="222">
        <v>5</v>
      </c>
      <c r="C528" s="164" t="s">
        <v>351</v>
      </c>
      <c r="D528" s="180">
        <v>2010</v>
      </c>
      <c r="E528" s="180">
        <v>7</v>
      </c>
      <c r="F528" s="181">
        <v>3568</v>
      </c>
      <c r="G528" s="181">
        <v>256</v>
      </c>
      <c r="H528" s="181">
        <v>725</v>
      </c>
      <c r="I528" s="181">
        <v>42</v>
      </c>
      <c r="J528" s="181">
        <v>47</v>
      </c>
      <c r="K528" s="181">
        <v>1095</v>
      </c>
      <c r="L528" s="181">
        <v>31</v>
      </c>
      <c r="M528" s="181">
        <v>0</v>
      </c>
      <c r="N528" s="181">
        <v>2</v>
      </c>
      <c r="O528" s="181">
        <v>2</v>
      </c>
      <c r="P528" s="181">
        <v>0</v>
      </c>
      <c r="Q528" s="181">
        <f t="shared" ref="Q528:Q530" si="187">SUM(P528+O528+N528+M528+L528+K528+J528+I528+H528+G528)</f>
        <v>2200</v>
      </c>
      <c r="R528" s="181">
        <v>29</v>
      </c>
      <c r="S528" s="181">
        <f t="shared" si="183"/>
        <v>2229</v>
      </c>
      <c r="T528" s="181">
        <f t="shared" si="184"/>
        <v>1339</v>
      </c>
      <c r="U528" s="183">
        <f t="shared" si="185"/>
        <v>62.471973094170401</v>
      </c>
      <c r="V528" s="183">
        <f t="shared" si="186"/>
        <v>37.528026905829599</v>
      </c>
      <c r="W528" s="184">
        <f t="shared" si="179"/>
        <v>1095</v>
      </c>
    </row>
    <row r="529" spans="1:23" ht="15" customHeight="1">
      <c r="A529" s="179">
        <v>128</v>
      </c>
      <c r="B529" s="222">
        <v>5</v>
      </c>
      <c r="C529" s="221" t="s">
        <v>351</v>
      </c>
      <c r="D529" s="190">
        <v>2016</v>
      </c>
      <c r="E529" s="180"/>
      <c r="F529" s="181"/>
      <c r="G529" s="181"/>
      <c r="H529" s="181"/>
      <c r="I529" s="181"/>
      <c r="J529" s="181"/>
      <c r="K529" s="181"/>
      <c r="L529" s="181"/>
      <c r="M529" s="181"/>
      <c r="N529" s="181"/>
      <c r="O529" s="181"/>
      <c r="P529" s="181"/>
      <c r="Q529" s="181">
        <f t="shared" si="187"/>
        <v>0</v>
      </c>
      <c r="R529" s="181"/>
      <c r="S529" s="181">
        <f t="shared" si="183"/>
        <v>0</v>
      </c>
      <c r="T529" s="181">
        <f t="shared" si="184"/>
        <v>0</v>
      </c>
      <c r="U529" s="183" t="e">
        <f t="shared" si="185"/>
        <v>#DIV/0!</v>
      </c>
      <c r="V529" s="183" t="e">
        <f t="shared" si="186"/>
        <v>#DIV/0!</v>
      </c>
      <c r="W529" s="184">
        <f t="shared" si="179"/>
        <v>0</v>
      </c>
    </row>
    <row r="530" spans="1:23" ht="15" customHeight="1">
      <c r="A530" s="179">
        <v>129</v>
      </c>
      <c r="B530" s="222">
        <v>5</v>
      </c>
      <c r="C530" s="164" t="s">
        <v>352</v>
      </c>
      <c r="D530" s="180">
        <v>1998</v>
      </c>
      <c r="E530" s="180">
        <v>30</v>
      </c>
      <c r="F530" s="181">
        <v>13968</v>
      </c>
      <c r="G530" s="181">
        <v>135</v>
      </c>
      <c r="H530" s="181">
        <v>2894</v>
      </c>
      <c r="I530" s="181">
        <v>6</v>
      </c>
      <c r="J530" s="181">
        <v>16</v>
      </c>
      <c r="K530" s="181">
        <v>4937</v>
      </c>
      <c r="L530" s="181">
        <v>33</v>
      </c>
      <c r="M530" s="181">
        <v>11</v>
      </c>
      <c r="N530" s="181">
        <v>0</v>
      </c>
      <c r="O530" s="181">
        <v>0</v>
      </c>
      <c r="P530" s="181">
        <v>0</v>
      </c>
      <c r="Q530" s="181">
        <f t="shared" si="187"/>
        <v>8032</v>
      </c>
      <c r="R530" s="181">
        <v>108</v>
      </c>
      <c r="S530" s="181">
        <f t="shared" si="183"/>
        <v>8140</v>
      </c>
      <c r="T530" s="181">
        <f t="shared" si="184"/>
        <v>5828</v>
      </c>
      <c r="U530" s="183">
        <f t="shared" si="185"/>
        <v>58.276059564719361</v>
      </c>
      <c r="V530" s="183">
        <f t="shared" si="186"/>
        <v>41.723940435280639</v>
      </c>
      <c r="W530" s="184">
        <f t="shared" si="179"/>
        <v>4937</v>
      </c>
    </row>
    <row r="531" spans="1:23" ht="15" customHeight="1">
      <c r="A531" s="179">
        <v>129</v>
      </c>
      <c r="B531" s="222">
        <v>5</v>
      </c>
      <c r="C531" s="164" t="s">
        <v>352</v>
      </c>
      <c r="D531" s="180">
        <v>2004</v>
      </c>
      <c r="E531" s="180"/>
      <c r="F531" s="181"/>
      <c r="G531" s="181"/>
      <c r="H531" s="181"/>
      <c r="I531" s="181"/>
      <c r="J531" s="181"/>
      <c r="K531" s="181"/>
      <c r="L531" s="181"/>
      <c r="M531" s="181"/>
      <c r="N531" s="181"/>
      <c r="O531" s="181"/>
      <c r="P531" s="181"/>
      <c r="Q531" s="181">
        <f>SUM(G531+J531+M531+N531+O531+P531)</f>
        <v>0</v>
      </c>
      <c r="R531" s="181"/>
      <c r="S531" s="181">
        <f t="shared" si="183"/>
        <v>0</v>
      </c>
      <c r="T531" s="181">
        <f t="shared" si="184"/>
        <v>0</v>
      </c>
      <c r="U531" s="183" t="e">
        <f t="shared" si="185"/>
        <v>#DIV/0!</v>
      </c>
      <c r="V531" s="183" t="e">
        <f t="shared" si="186"/>
        <v>#DIV/0!</v>
      </c>
      <c r="W531" s="184">
        <f t="shared" si="179"/>
        <v>0</v>
      </c>
    </row>
    <row r="532" spans="1:23" ht="15" customHeight="1">
      <c r="A532" s="179">
        <v>129</v>
      </c>
      <c r="B532" s="222">
        <v>5</v>
      </c>
      <c r="C532" s="164" t="s">
        <v>352</v>
      </c>
      <c r="D532" s="180">
        <v>2010</v>
      </c>
      <c r="E532" s="180">
        <v>37</v>
      </c>
      <c r="F532" s="181">
        <v>18271</v>
      </c>
      <c r="G532" s="181">
        <v>1305</v>
      </c>
      <c r="H532" s="181">
        <v>4756</v>
      </c>
      <c r="I532" s="181">
        <v>278</v>
      </c>
      <c r="J532" s="181">
        <v>760</v>
      </c>
      <c r="K532" s="181">
        <v>4862</v>
      </c>
      <c r="L532" s="181">
        <v>283</v>
      </c>
      <c r="M532" s="181">
        <v>0</v>
      </c>
      <c r="N532" s="181">
        <v>300</v>
      </c>
      <c r="O532" s="181">
        <v>56</v>
      </c>
      <c r="P532" s="181">
        <v>0</v>
      </c>
      <c r="Q532" s="181">
        <f t="shared" ref="Q532:Q534" si="188">SUM(P532+O532+N532+M532+L532+K532+J532+I532+H532+G532)</f>
        <v>12600</v>
      </c>
      <c r="R532" s="181">
        <v>300</v>
      </c>
      <c r="S532" s="181">
        <f t="shared" si="183"/>
        <v>12900</v>
      </c>
      <c r="T532" s="181">
        <f t="shared" si="184"/>
        <v>5371</v>
      </c>
      <c r="U532" s="183">
        <f t="shared" si="185"/>
        <v>70.603688905916485</v>
      </c>
      <c r="V532" s="183">
        <f t="shared" si="186"/>
        <v>29.396311094083519</v>
      </c>
      <c r="W532" s="184">
        <f t="shared" si="179"/>
        <v>4862</v>
      </c>
    </row>
    <row r="533" spans="1:23" ht="15" customHeight="1">
      <c r="A533" s="179">
        <v>129</v>
      </c>
      <c r="B533" s="222">
        <v>5</v>
      </c>
      <c r="C533" s="221" t="s">
        <v>352</v>
      </c>
      <c r="D533" s="190">
        <v>2016</v>
      </c>
      <c r="E533" s="180"/>
      <c r="F533" s="181"/>
      <c r="G533" s="181"/>
      <c r="H533" s="181"/>
      <c r="I533" s="181"/>
      <c r="J533" s="181"/>
      <c r="K533" s="181"/>
      <c r="L533" s="181"/>
      <c r="M533" s="181"/>
      <c r="N533" s="181"/>
      <c r="O533" s="181"/>
      <c r="P533" s="181"/>
      <c r="Q533" s="181">
        <f t="shared" si="188"/>
        <v>0</v>
      </c>
      <c r="R533" s="181"/>
      <c r="S533" s="181">
        <f t="shared" si="183"/>
        <v>0</v>
      </c>
      <c r="T533" s="181">
        <f t="shared" si="184"/>
        <v>0</v>
      </c>
      <c r="U533" s="183" t="e">
        <f t="shared" si="185"/>
        <v>#DIV/0!</v>
      </c>
      <c r="V533" s="183" t="e">
        <f t="shared" si="186"/>
        <v>#DIV/0!</v>
      </c>
      <c r="W533" s="184">
        <f t="shared" si="179"/>
        <v>0</v>
      </c>
    </row>
    <row r="534" spans="1:23" ht="15" customHeight="1">
      <c r="A534" s="179">
        <v>130</v>
      </c>
      <c r="B534" s="179">
        <v>5</v>
      </c>
      <c r="C534" s="164" t="s">
        <v>353</v>
      </c>
      <c r="D534" s="180">
        <v>1998</v>
      </c>
      <c r="E534" s="180">
        <v>10</v>
      </c>
      <c r="F534" s="181">
        <v>4263</v>
      </c>
      <c r="G534" s="181">
        <v>5</v>
      </c>
      <c r="H534" s="181">
        <v>1259</v>
      </c>
      <c r="I534" s="181">
        <v>1</v>
      </c>
      <c r="J534" s="181">
        <v>0</v>
      </c>
      <c r="K534" s="181">
        <v>1333</v>
      </c>
      <c r="L534" s="181">
        <v>12</v>
      </c>
      <c r="M534" s="181">
        <v>0</v>
      </c>
      <c r="N534" s="181">
        <v>0</v>
      </c>
      <c r="O534" s="181">
        <v>0</v>
      </c>
      <c r="P534" s="181">
        <v>0</v>
      </c>
      <c r="Q534" s="181">
        <f t="shared" si="188"/>
        <v>2610</v>
      </c>
      <c r="R534" s="181">
        <v>17</v>
      </c>
      <c r="S534" s="181">
        <f t="shared" si="183"/>
        <v>2627</v>
      </c>
      <c r="T534" s="181">
        <f t="shared" si="184"/>
        <v>1636</v>
      </c>
      <c r="U534" s="183">
        <f t="shared" si="185"/>
        <v>61.623269997654234</v>
      </c>
      <c r="V534" s="183">
        <f t="shared" si="186"/>
        <v>38.376730002345766</v>
      </c>
      <c r="W534" s="184">
        <f t="shared" si="179"/>
        <v>1333</v>
      </c>
    </row>
    <row r="535" spans="1:23" ht="15" customHeight="1">
      <c r="A535" s="179">
        <v>130</v>
      </c>
      <c r="B535" s="179">
        <v>5</v>
      </c>
      <c r="C535" s="164" t="s">
        <v>353</v>
      </c>
      <c r="D535" s="180">
        <v>2004</v>
      </c>
      <c r="E535" s="180"/>
      <c r="F535" s="181"/>
      <c r="G535" s="181"/>
      <c r="H535" s="181"/>
      <c r="I535" s="181"/>
      <c r="J535" s="181"/>
      <c r="K535" s="181"/>
      <c r="L535" s="181"/>
      <c r="M535" s="181"/>
      <c r="N535" s="181"/>
      <c r="O535" s="181"/>
      <c r="P535" s="181"/>
      <c r="Q535" s="181">
        <f>SUM(G535+J535+M535+N535+O535+P535)</f>
        <v>0</v>
      </c>
      <c r="R535" s="181"/>
      <c r="S535" s="181">
        <f t="shared" si="183"/>
        <v>0</v>
      </c>
      <c r="T535" s="181">
        <f t="shared" si="184"/>
        <v>0</v>
      </c>
      <c r="U535" s="183" t="e">
        <f t="shared" si="185"/>
        <v>#DIV/0!</v>
      </c>
      <c r="V535" s="183" t="e">
        <f t="shared" si="186"/>
        <v>#DIV/0!</v>
      </c>
      <c r="W535" s="184">
        <f t="shared" si="179"/>
        <v>0</v>
      </c>
    </row>
    <row r="536" spans="1:23" ht="15" customHeight="1">
      <c r="A536" s="179">
        <v>130</v>
      </c>
      <c r="B536" s="179">
        <v>5</v>
      </c>
      <c r="C536" s="164" t="s">
        <v>353</v>
      </c>
      <c r="D536" s="180">
        <v>2010</v>
      </c>
      <c r="E536" s="180">
        <v>11</v>
      </c>
      <c r="F536" s="181">
        <v>5165</v>
      </c>
      <c r="G536" s="181">
        <v>187</v>
      </c>
      <c r="H536" s="181">
        <v>1534</v>
      </c>
      <c r="I536" s="181">
        <v>49</v>
      </c>
      <c r="J536" s="181">
        <v>57</v>
      </c>
      <c r="K536" s="181">
        <v>1349</v>
      </c>
      <c r="L536" s="181">
        <v>30</v>
      </c>
      <c r="M536" s="181">
        <v>0</v>
      </c>
      <c r="N536" s="181">
        <v>34</v>
      </c>
      <c r="O536" s="181">
        <v>424</v>
      </c>
      <c r="P536" s="181">
        <v>1</v>
      </c>
      <c r="Q536" s="181">
        <f t="shared" ref="Q536:Q538" si="189">SUM(P536+O536+N536+M536+L536+K536+J536+I536+H536+G536)</f>
        <v>3665</v>
      </c>
      <c r="R536" s="181">
        <v>64</v>
      </c>
      <c r="S536" s="181">
        <f t="shared" si="183"/>
        <v>3729</v>
      </c>
      <c r="T536" s="181">
        <f t="shared" si="184"/>
        <v>1436</v>
      </c>
      <c r="U536" s="183">
        <f t="shared" si="185"/>
        <v>72.197483059051308</v>
      </c>
      <c r="V536" s="183">
        <f t="shared" si="186"/>
        <v>27.802516940948692</v>
      </c>
      <c r="W536" s="184">
        <f t="shared" si="179"/>
        <v>1534</v>
      </c>
    </row>
    <row r="537" spans="1:23" ht="15" customHeight="1">
      <c r="A537" s="179">
        <v>130</v>
      </c>
      <c r="B537" s="179">
        <v>5</v>
      </c>
      <c r="C537" s="221" t="s">
        <v>353</v>
      </c>
      <c r="D537" s="190">
        <v>2016</v>
      </c>
      <c r="E537" s="180"/>
      <c r="F537" s="181"/>
      <c r="G537" s="181"/>
      <c r="H537" s="181"/>
      <c r="I537" s="181"/>
      <c r="J537" s="181"/>
      <c r="K537" s="181"/>
      <c r="L537" s="181"/>
      <c r="M537" s="181"/>
      <c r="N537" s="181"/>
      <c r="O537" s="181"/>
      <c r="P537" s="181"/>
      <c r="Q537" s="181">
        <f t="shared" si="189"/>
        <v>0</v>
      </c>
      <c r="R537" s="181"/>
      <c r="S537" s="181">
        <f t="shared" si="183"/>
        <v>0</v>
      </c>
      <c r="T537" s="181">
        <f t="shared" si="184"/>
        <v>0</v>
      </c>
      <c r="U537" s="183" t="e">
        <f t="shared" si="185"/>
        <v>#DIV/0!</v>
      </c>
      <c r="V537" s="183" t="e">
        <f t="shared" si="186"/>
        <v>#DIV/0!</v>
      </c>
      <c r="W537" s="184">
        <f t="shared" si="179"/>
        <v>0</v>
      </c>
    </row>
    <row r="538" spans="1:23" ht="15" customHeight="1">
      <c r="A538" s="179">
        <v>131</v>
      </c>
      <c r="B538" s="222">
        <v>5</v>
      </c>
      <c r="C538" s="164" t="s">
        <v>354</v>
      </c>
      <c r="D538" s="180">
        <v>1998</v>
      </c>
      <c r="E538" s="180">
        <v>2</v>
      </c>
      <c r="F538" s="181">
        <v>881</v>
      </c>
      <c r="G538" s="181">
        <v>1</v>
      </c>
      <c r="H538" s="181">
        <v>220</v>
      </c>
      <c r="I538" s="181">
        <v>0</v>
      </c>
      <c r="J538" s="181">
        <v>0</v>
      </c>
      <c r="K538" s="181">
        <v>355</v>
      </c>
      <c r="L538" s="181">
        <v>0</v>
      </c>
      <c r="M538" s="181">
        <v>0</v>
      </c>
      <c r="N538" s="181">
        <v>0</v>
      </c>
      <c r="O538" s="181">
        <v>0</v>
      </c>
      <c r="P538" s="181">
        <v>0</v>
      </c>
      <c r="Q538" s="181">
        <f t="shared" si="189"/>
        <v>576</v>
      </c>
      <c r="R538" s="181">
        <v>4</v>
      </c>
      <c r="S538" s="181">
        <f t="shared" si="183"/>
        <v>580</v>
      </c>
      <c r="T538" s="181">
        <f t="shared" si="184"/>
        <v>301</v>
      </c>
      <c r="U538" s="183">
        <f t="shared" si="185"/>
        <v>65.834279228149825</v>
      </c>
      <c r="V538" s="183">
        <f t="shared" si="186"/>
        <v>34.165720771850168</v>
      </c>
      <c r="W538" s="184">
        <f t="shared" si="179"/>
        <v>355</v>
      </c>
    </row>
    <row r="539" spans="1:23" ht="15" customHeight="1">
      <c r="A539" s="179">
        <v>131</v>
      </c>
      <c r="B539" s="222">
        <v>5</v>
      </c>
      <c r="C539" s="164" t="s">
        <v>354</v>
      </c>
      <c r="D539" s="180">
        <v>2004</v>
      </c>
      <c r="E539" s="180"/>
      <c r="F539" s="181"/>
      <c r="G539" s="181"/>
      <c r="H539" s="181"/>
      <c r="I539" s="181"/>
      <c r="J539" s="181"/>
      <c r="K539" s="181"/>
      <c r="L539" s="181"/>
      <c r="M539" s="181"/>
      <c r="N539" s="181"/>
      <c r="O539" s="181"/>
      <c r="P539" s="181"/>
      <c r="Q539" s="181">
        <f>SUM(G539+J539+M539+N539+O539+P539)</f>
        <v>0</v>
      </c>
      <c r="R539" s="181"/>
      <c r="S539" s="181">
        <f t="shared" si="183"/>
        <v>0</v>
      </c>
      <c r="T539" s="181">
        <f t="shared" si="184"/>
        <v>0</v>
      </c>
      <c r="U539" s="183" t="e">
        <f t="shared" si="185"/>
        <v>#DIV/0!</v>
      </c>
      <c r="V539" s="183" t="e">
        <f t="shared" si="186"/>
        <v>#DIV/0!</v>
      </c>
      <c r="W539" s="184">
        <f t="shared" si="179"/>
        <v>0</v>
      </c>
    </row>
    <row r="540" spans="1:23" ht="15" customHeight="1">
      <c r="A540" s="179">
        <v>131</v>
      </c>
      <c r="B540" s="222">
        <v>5</v>
      </c>
      <c r="C540" s="164" t="s">
        <v>354</v>
      </c>
      <c r="D540" s="180">
        <v>2010</v>
      </c>
      <c r="E540" s="180">
        <v>2</v>
      </c>
      <c r="F540" s="181">
        <v>1027</v>
      </c>
      <c r="G540" s="181">
        <v>21</v>
      </c>
      <c r="H540" s="181">
        <v>358</v>
      </c>
      <c r="I540" s="181">
        <v>3</v>
      </c>
      <c r="J540" s="181">
        <v>1</v>
      </c>
      <c r="K540" s="181">
        <v>344</v>
      </c>
      <c r="L540" s="181">
        <v>4</v>
      </c>
      <c r="M540" s="181">
        <v>0</v>
      </c>
      <c r="N540" s="181">
        <v>61</v>
      </c>
      <c r="O540" s="181">
        <v>1</v>
      </c>
      <c r="P540" s="181">
        <v>0</v>
      </c>
      <c r="Q540" s="181">
        <f t="shared" ref="Q540:Q542" si="190">SUM(P540+O540+N540+M540+L540+K540+J540+I540+H540+G540)</f>
        <v>793</v>
      </c>
      <c r="R540" s="181">
        <v>7</v>
      </c>
      <c r="S540" s="181">
        <f t="shared" si="183"/>
        <v>800</v>
      </c>
      <c r="T540" s="181">
        <f t="shared" si="184"/>
        <v>227</v>
      </c>
      <c r="U540" s="183">
        <f t="shared" si="185"/>
        <v>77.896786757546252</v>
      </c>
      <c r="V540" s="183">
        <f t="shared" si="186"/>
        <v>22.103213242453748</v>
      </c>
      <c r="W540" s="184">
        <f t="shared" si="179"/>
        <v>358</v>
      </c>
    </row>
    <row r="541" spans="1:23" ht="15" customHeight="1">
      <c r="A541" s="179">
        <v>131</v>
      </c>
      <c r="B541" s="222">
        <v>5</v>
      </c>
      <c r="C541" s="221" t="s">
        <v>354</v>
      </c>
      <c r="D541" s="190">
        <v>2016</v>
      </c>
      <c r="E541" s="180"/>
      <c r="F541" s="181"/>
      <c r="G541" s="181"/>
      <c r="H541" s="181"/>
      <c r="I541" s="181"/>
      <c r="J541" s="181"/>
      <c r="K541" s="181"/>
      <c r="L541" s="181"/>
      <c r="M541" s="181"/>
      <c r="N541" s="181"/>
      <c r="O541" s="181"/>
      <c r="P541" s="181"/>
      <c r="Q541" s="181">
        <f t="shared" si="190"/>
        <v>0</v>
      </c>
      <c r="R541" s="181"/>
      <c r="S541" s="181">
        <f t="shared" si="183"/>
        <v>0</v>
      </c>
      <c r="T541" s="181">
        <f t="shared" si="184"/>
        <v>0</v>
      </c>
      <c r="U541" s="183" t="e">
        <f t="shared" si="185"/>
        <v>#DIV/0!</v>
      </c>
      <c r="V541" s="183" t="e">
        <f t="shared" si="186"/>
        <v>#DIV/0!</v>
      </c>
      <c r="W541" s="184">
        <f t="shared" si="179"/>
        <v>0</v>
      </c>
    </row>
    <row r="542" spans="1:23" ht="15" customHeight="1">
      <c r="A542" s="179">
        <v>132</v>
      </c>
      <c r="B542" s="222">
        <v>5</v>
      </c>
      <c r="C542" s="164" t="s">
        <v>355</v>
      </c>
      <c r="D542" s="180">
        <v>1998</v>
      </c>
      <c r="E542" s="180">
        <v>5</v>
      </c>
      <c r="F542" s="181">
        <v>2740</v>
      </c>
      <c r="G542" s="181">
        <v>0</v>
      </c>
      <c r="H542" s="181">
        <v>1108</v>
      </c>
      <c r="I542" s="181">
        <v>0</v>
      </c>
      <c r="J542" s="181">
        <v>1</v>
      </c>
      <c r="K542" s="181">
        <v>850</v>
      </c>
      <c r="L542" s="181">
        <v>2</v>
      </c>
      <c r="M542" s="181">
        <v>0</v>
      </c>
      <c r="N542" s="181">
        <v>0</v>
      </c>
      <c r="O542" s="181">
        <v>0</v>
      </c>
      <c r="P542" s="181">
        <v>0</v>
      </c>
      <c r="Q542" s="181">
        <f t="shared" si="190"/>
        <v>1961</v>
      </c>
      <c r="R542" s="181">
        <v>12</v>
      </c>
      <c r="S542" s="181">
        <f t="shared" si="183"/>
        <v>1973</v>
      </c>
      <c r="T542" s="181">
        <f t="shared" si="184"/>
        <v>767</v>
      </c>
      <c r="U542" s="183">
        <f t="shared" si="185"/>
        <v>72.007299270072991</v>
      </c>
      <c r="V542" s="183">
        <f t="shared" si="186"/>
        <v>27.992700729927009</v>
      </c>
      <c r="W542" s="184">
        <f t="shared" si="179"/>
        <v>1108</v>
      </c>
    </row>
    <row r="543" spans="1:23" ht="15" customHeight="1">
      <c r="A543" s="179">
        <v>132</v>
      </c>
      <c r="B543" s="222">
        <v>5</v>
      </c>
      <c r="C543" s="164" t="s">
        <v>355</v>
      </c>
      <c r="D543" s="180">
        <v>2004</v>
      </c>
      <c r="E543" s="180"/>
      <c r="F543" s="181"/>
      <c r="G543" s="181"/>
      <c r="H543" s="181"/>
      <c r="I543" s="181"/>
      <c r="J543" s="181"/>
      <c r="K543" s="181"/>
      <c r="L543" s="181"/>
      <c r="M543" s="181"/>
      <c r="N543" s="181"/>
      <c r="O543" s="181"/>
      <c r="P543" s="181"/>
      <c r="Q543" s="181">
        <f>SUM(G543+J543+M543+N543+O543+P543)</f>
        <v>0</v>
      </c>
      <c r="R543" s="181"/>
      <c r="S543" s="181">
        <f t="shared" si="183"/>
        <v>0</v>
      </c>
      <c r="T543" s="181">
        <f t="shared" si="184"/>
        <v>0</v>
      </c>
      <c r="U543" s="183" t="e">
        <f t="shared" si="185"/>
        <v>#DIV/0!</v>
      </c>
      <c r="V543" s="183" t="e">
        <f t="shared" si="186"/>
        <v>#DIV/0!</v>
      </c>
      <c r="W543" s="184">
        <f t="shared" si="179"/>
        <v>0</v>
      </c>
    </row>
    <row r="544" spans="1:23" ht="15" customHeight="1">
      <c r="A544" s="179">
        <v>132</v>
      </c>
      <c r="B544" s="222">
        <v>5</v>
      </c>
      <c r="C544" s="164" t="s">
        <v>355</v>
      </c>
      <c r="D544" s="180">
        <v>2010</v>
      </c>
      <c r="E544" s="180">
        <v>5</v>
      </c>
      <c r="F544" s="181">
        <v>3349</v>
      </c>
      <c r="G544" s="181">
        <v>36</v>
      </c>
      <c r="H544" s="181">
        <v>1221</v>
      </c>
      <c r="I544" s="181">
        <v>15</v>
      </c>
      <c r="J544" s="181">
        <v>12</v>
      </c>
      <c r="K544" s="181">
        <v>978</v>
      </c>
      <c r="L544" s="181">
        <v>19</v>
      </c>
      <c r="M544" s="181">
        <v>0</v>
      </c>
      <c r="N544" s="181">
        <v>38</v>
      </c>
      <c r="O544" s="181">
        <v>1</v>
      </c>
      <c r="P544" s="181">
        <v>0</v>
      </c>
      <c r="Q544" s="181">
        <f t="shared" ref="Q544:Q546" si="191">SUM(P544+O544+N544+M544+L544+K544+J544+I544+H544+G544)</f>
        <v>2320</v>
      </c>
      <c r="R544" s="181">
        <v>18</v>
      </c>
      <c r="S544" s="181">
        <f t="shared" si="183"/>
        <v>2338</v>
      </c>
      <c r="T544" s="181">
        <f t="shared" si="184"/>
        <v>1011</v>
      </c>
      <c r="U544" s="183">
        <f t="shared" si="185"/>
        <v>69.811884144520747</v>
      </c>
      <c r="V544" s="183">
        <f t="shared" si="186"/>
        <v>30.188115855479246</v>
      </c>
      <c r="W544" s="184">
        <f t="shared" si="179"/>
        <v>1221</v>
      </c>
    </row>
    <row r="545" spans="1:23" ht="15" customHeight="1">
      <c r="A545" s="179">
        <v>132</v>
      </c>
      <c r="B545" s="222">
        <v>5</v>
      </c>
      <c r="C545" s="221" t="s">
        <v>355</v>
      </c>
      <c r="D545" s="190">
        <v>2016</v>
      </c>
      <c r="E545" s="180"/>
      <c r="F545" s="181"/>
      <c r="G545" s="181"/>
      <c r="H545" s="181"/>
      <c r="I545" s="181"/>
      <c r="J545" s="181"/>
      <c r="K545" s="181"/>
      <c r="L545" s="181"/>
      <c r="M545" s="181"/>
      <c r="N545" s="181"/>
      <c r="O545" s="181"/>
      <c r="P545" s="181"/>
      <c r="Q545" s="181">
        <f t="shared" si="191"/>
        <v>0</v>
      </c>
      <c r="R545" s="181"/>
      <c r="S545" s="181">
        <f t="shared" si="183"/>
        <v>0</v>
      </c>
      <c r="T545" s="181">
        <f t="shared" si="184"/>
        <v>0</v>
      </c>
      <c r="U545" s="183" t="e">
        <f t="shared" si="185"/>
        <v>#DIV/0!</v>
      </c>
      <c r="V545" s="183" t="e">
        <f t="shared" si="186"/>
        <v>#DIV/0!</v>
      </c>
      <c r="W545" s="184">
        <f t="shared" si="179"/>
        <v>0</v>
      </c>
    </row>
    <row r="546" spans="1:23" ht="15" customHeight="1">
      <c r="A546" s="179">
        <v>133</v>
      </c>
      <c r="B546" s="222">
        <v>5</v>
      </c>
      <c r="C546" s="164" t="s">
        <v>356</v>
      </c>
      <c r="D546" s="180">
        <v>1998</v>
      </c>
      <c r="E546" s="180">
        <v>3</v>
      </c>
      <c r="F546" s="181">
        <v>1330</v>
      </c>
      <c r="G546" s="181">
        <v>4</v>
      </c>
      <c r="H546" s="181">
        <v>184</v>
      </c>
      <c r="I546" s="181">
        <v>0</v>
      </c>
      <c r="J546" s="181">
        <v>4</v>
      </c>
      <c r="K546" s="181">
        <v>471</v>
      </c>
      <c r="L546" s="181">
        <v>5</v>
      </c>
      <c r="M546" s="181">
        <v>1</v>
      </c>
      <c r="N546" s="181">
        <v>0</v>
      </c>
      <c r="O546" s="181">
        <v>0</v>
      </c>
      <c r="P546" s="181">
        <v>1</v>
      </c>
      <c r="Q546" s="181">
        <f t="shared" si="191"/>
        <v>670</v>
      </c>
      <c r="R546" s="181">
        <v>35</v>
      </c>
      <c r="S546" s="181">
        <f t="shared" si="183"/>
        <v>705</v>
      </c>
      <c r="T546" s="181">
        <f t="shared" si="184"/>
        <v>625</v>
      </c>
      <c r="U546" s="183">
        <f t="shared" si="185"/>
        <v>53.007518796992478</v>
      </c>
      <c r="V546" s="183">
        <f t="shared" si="186"/>
        <v>46.992481203007522</v>
      </c>
      <c r="W546" s="184">
        <f t="shared" si="179"/>
        <v>471</v>
      </c>
    </row>
    <row r="547" spans="1:23" ht="15" customHeight="1">
      <c r="A547" s="179">
        <v>133</v>
      </c>
      <c r="B547" s="222">
        <v>5</v>
      </c>
      <c r="C547" s="164" t="s">
        <v>356</v>
      </c>
      <c r="D547" s="180">
        <v>2004</v>
      </c>
      <c r="E547" s="180"/>
      <c r="F547" s="181"/>
      <c r="G547" s="181"/>
      <c r="H547" s="181"/>
      <c r="I547" s="181"/>
      <c r="J547" s="181"/>
      <c r="K547" s="181"/>
      <c r="L547" s="181"/>
      <c r="M547" s="181"/>
      <c r="N547" s="181"/>
      <c r="O547" s="181"/>
      <c r="P547" s="181"/>
      <c r="Q547" s="181">
        <f>SUM(G547+J547+M547+N547+O547+P547)</f>
        <v>0</v>
      </c>
      <c r="R547" s="181"/>
      <c r="S547" s="181">
        <f t="shared" si="183"/>
        <v>0</v>
      </c>
      <c r="T547" s="181">
        <f t="shared" si="184"/>
        <v>0</v>
      </c>
      <c r="U547" s="183" t="e">
        <f t="shared" si="185"/>
        <v>#DIV/0!</v>
      </c>
      <c r="V547" s="183" t="e">
        <f t="shared" si="186"/>
        <v>#DIV/0!</v>
      </c>
      <c r="W547" s="184">
        <f t="shared" si="179"/>
        <v>0</v>
      </c>
    </row>
    <row r="548" spans="1:23" ht="15" customHeight="1">
      <c r="A548" s="179">
        <v>133</v>
      </c>
      <c r="B548" s="222">
        <v>5</v>
      </c>
      <c r="C548" s="164" t="s">
        <v>356</v>
      </c>
      <c r="D548" s="180">
        <v>2010</v>
      </c>
      <c r="E548" s="180">
        <v>4</v>
      </c>
      <c r="F548" s="181">
        <v>1909</v>
      </c>
      <c r="G548" s="181">
        <v>72</v>
      </c>
      <c r="H548" s="181">
        <v>329</v>
      </c>
      <c r="I548" s="181">
        <v>18</v>
      </c>
      <c r="J548" s="181">
        <v>54</v>
      </c>
      <c r="K548" s="181">
        <v>427</v>
      </c>
      <c r="L548" s="181">
        <v>19</v>
      </c>
      <c r="M548" s="181">
        <v>0</v>
      </c>
      <c r="N548" s="181">
        <v>1</v>
      </c>
      <c r="O548" s="181">
        <v>1</v>
      </c>
      <c r="P548" s="181">
        <v>0</v>
      </c>
      <c r="Q548" s="181">
        <f t="shared" ref="Q548:Q550" si="192">SUM(P548+O548+N548+M548+L548+K548+J548+I548+H548+G548)</f>
        <v>921</v>
      </c>
      <c r="R548" s="181">
        <v>16</v>
      </c>
      <c r="S548" s="181">
        <f t="shared" si="183"/>
        <v>937</v>
      </c>
      <c r="T548" s="181">
        <f t="shared" si="184"/>
        <v>972</v>
      </c>
      <c r="U548" s="183">
        <f t="shared" si="185"/>
        <v>49.083289680460972</v>
      </c>
      <c r="V548" s="183">
        <f t="shared" si="186"/>
        <v>50.916710319539028</v>
      </c>
      <c r="W548" s="184">
        <f t="shared" si="179"/>
        <v>427</v>
      </c>
    </row>
    <row r="549" spans="1:23" ht="15" customHeight="1">
      <c r="A549" s="179">
        <v>133</v>
      </c>
      <c r="B549" s="222">
        <v>5</v>
      </c>
      <c r="C549" s="221" t="s">
        <v>356</v>
      </c>
      <c r="D549" s="190">
        <v>2016</v>
      </c>
      <c r="E549" s="180"/>
      <c r="F549" s="181"/>
      <c r="G549" s="181"/>
      <c r="H549" s="181"/>
      <c r="I549" s="181"/>
      <c r="J549" s="181"/>
      <c r="K549" s="181"/>
      <c r="L549" s="181"/>
      <c r="M549" s="181"/>
      <c r="N549" s="181"/>
      <c r="O549" s="181"/>
      <c r="P549" s="181"/>
      <c r="Q549" s="181">
        <f t="shared" si="192"/>
        <v>0</v>
      </c>
      <c r="R549" s="181"/>
      <c r="S549" s="181">
        <f t="shared" si="183"/>
        <v>0</v>
      </c>
      <c r="T549" s="181">
        <f t="shared" si="184"/>
        <v>0</v>
      </c>
      <c r="U549" s="183" t="e">
        <f t="shared" si="185"/>
        <v>#DIV/0!</v>
      </c>
      <c r="V549" s="183" t="e">
        <f t="shared" si="186"/>
        <v>#DIV/0!</v>
      </c>
      <c r="W549" s="184">
        <f t="shared" si="179"/>
        <v>0</v>
      </c>
    </row>
    <row r="550" spans="1:23" ht="15" customHeight="1">
      <c r="A550" s="179">
        <v>134</v>
      </c>
      <c r="B550" s="179">
        <v>5</v>
      </c>
      <c r="C550" s="164" t="s">
        <v>357</v>
      </c>
      <c r="D550" s="180">
        <v>1998</v>
      </c>
      <c r="E550" s="180">
        <v>13</v>
      </c>
      <c r="F550" s="181">
        <v>6382</v>
      </c>
      <c r="G550" s="181">
        <v>6</v>
      </c>
      <c r="H550" s="181">
        <v>1576</v>
      </c>
      <c r="I550" s="181">
        <v>2</v>
      </c>
      <c r="J550" s="181">
        <v>7</v>
      </c>
      <c r="K550" s="181">
        <v>1235</v>
      </c>
      <c r="L550" s="181">
        <v>1</v>
      </c>
      <c r="M550" s="181">
        <v>0</v>
      </c>
      <c r="N550" s="181">
        <v>0</v>
      </c>
      <c r="O550" s="181">
        <v>0</v>
      </c>
      <c r="P550" s="181">
        <v>55</v>
      </c>
      <c r="Q550" s="181">
        <f t="shared" si="192"/>
        <v>2882</v>
      </c>
      <c r="R550" s="181">
        <v>24</v>
      </c>
      <c r="S550" s="181">
        <f t="shared" si="183"/>
        <v>2906</v>
      </c>
      <c r="T550" s="181">
        <f t="shared" si="184"/>
        <v>3476</v>
      </c>
      <c r="U550" s="183">
        <f t="shared" si="185"/>
        <v>45.534315261673456</v>
      </c>
      <c r="V550" s="183">
        <f t="shared" si="186"/>
        <v>54.465684738326544</v>
      </c>
      <c r="W550" s="184">
        <f t="shared" si="179"/>
        <v>1576</v>
      </c>
    </row>
    <row r="551" spans="1:23" ht="15" customHeight="1">
      <c r="A551" s="179">
        <v>134</v>
      </c>
      <c r="B551" s="179">
        <v>5</v>
      </c>
      <c r="C551" s="164" t="s">
        <v>357</v>
      </c>
      <c r="D551" s="180">
        <v>2004</v>
      </c>
      <c r="E551" s="180"/>
      <c r="F551" s="181"/>
      <c r="G551" s="181"/>
      <c r="H551" s="181"/>
      <c r="I551" s="181"/>
      <c r="J551" s="181"/>
      <c r="K551" s="181"/>
      <c r="L551" s="181"/>
      <c r="M551" s="181"/>
      <c r="N551" s="181"/>
      <c r="O551" s="181"/>
      <c r="P551" s="181"/>
      <c r="Q551" s="181">
        <f>SUM(G551+J551+M551+N551+O551+P551)</f>
        <v>0</v>
      </c>
      <c r="R551" s="181"/>
      <c r="S551" s="181">
        <f t="shared" si="183"/>
        <v>0</v>
      </c>
      <c r="T551" s="181">
        <f t="shared" si="184"/>
        <v>0</v>
      </c>
      <c r="U551" s="183" t="e">
        <f t="shared" si="185"/>
        <v>#DIV/0!</v>
      </c>
      <c r="V551" s="183" t="e">
        <f t="shared" si="186"/>
        <v>#DIV/0!</v>
      </c>
      <c r="W551" s="184">
        <f t="shared" si="179"/>
        <v>0</v>
      </c>
    </row>
    <row r="552" spans="1:23" ht="15" customHeight="1">
      <c r="A552" s="179">
        <v>134</v>
      </c>
      <c r="B552" s="179">
        <v>5</v>
      </c>
      <c r="C552" s="164" t="s">
        <v>357</v>
      </c>
      <c r="D552" s="180">
        <v>2010</v>
      </c>
      <c r="E552" s="180">
        <v>16</v>
      </c>
      <c r="F552" s="181">
        <v>8580</v>
      </c>
      <c r="G552" s="181">
        <v>302</v>
      </c>
      <c r="H552" s="181">
        <v>2195</v>
      </c>
      <c r="I552" s="181">
        <v>48</v>
      </c>
      <c r="J552" s="181">
        <v>98</v>
      </c>
      <c r="K552" s="181">
        <v>2767</v>
      </c>
      <c r="L552" s="181">
        <v>35</v>
      </c>
      <c r="M552" s="181">
        <v>0</v>
      </c>
      <c r="N552" s="181">
        <v>19</v>
      </c>
      <c r="O552" s="181">
        <v>181</v>
      </c>
      <c r="P552" s="181">
        <v>0</v>
      </c>
      <c r="Q552" s="181">
        <f t="shared" ref="Q552:Q554" si="193">SUM(P552+O552+N552+M552+L552+K552+J552+I552+H552+G552)</f>
        <v>5645</v>
      </c>
      <c r="R552" s="181">
        <v>107</v>
      </c>
      <c r="S552" s="181">
        <f t="shared" si="183"/>
        <v>5752</v>
      </c>
      <c r="T552" s="181">
        <f t="shared" si="184"/>
        <v>2828</v>
      </c>
      <c r="U552" s="183">
        <f t="shared" si="185"/>
        <v>67.039627039627035</v>
      </c>
      <c r="V552" s="183">
        <f t="shared" si="186"/>
        <v>32.960372960372958</v>
      </c>
      <c r="W552" s="184">
        <f t="shared" si="179"/>
        <v>2767</v>
      </c>
    </row>
    <row r="553" spans="1:23" ht="15" customHeight="1">
      <c r="A553" s="179">
        <v>134</v>
      </c>
      <c r="B553" s="179">
        <v>5</v>
      </c>
      <c r="C553" s="221" t="s">
        <v>357</v>
      </c>
      <c r="D553" s="190">
        <v>2016</v>
      </c>
      <c r="E553" s="180"/>
      <c r="F553" s="181"/>
      <c r="G553" s="181"/>
      <c r="H553" s="181"/>
      <c r="I553" s="181"/>
      <c r="J553" s="181"/>
      <c r="K553" s="181"/>
      <c r="L553" s="181"/>
      <c r="M553" s="181"/>
      <c r="N553" s="181"/>
      <c r="O553" s="181"/>
      <c r="P553" s="181"/>
      <c r="Q553" s="181">
        <f t="shared" si="193"/>
        <v>0</v>
      </c>
      <c r="R553" s="181"/>
      <c r="S553" s="181">
        <f t="shared" si="183"/>
        <v>0</v>
      </c>
      <c r="T553" s="181">
        <f t="shared" si="184"/>
        <v>0</v>
      </c>
      <c r="U553" s="183" t="e">
        <f t="shared" si="185"/>
        <v>#DIV/0!</v>
      </c>
      <c r="V553" s="183" t="e">
        <f t="shared" si="186"/>
        <v>#DIV/0!</v>
      </c>
      <c r="W553" s="184">
        <f t="shared" si="179"/>
        <v>0</v>
      </c>
    </row>
    <row r="554" spans="1:23" ht="15" customHeight="1">
      <c r="A554" s="179">
        <v>135</v>
      </c>
      <c r="B554" s="222">
        <v>5</v>
      </c>
      <c r="C554" s="164" t="s">
        <v>358</v>
      </c>
      <c r="D554" s="180">
        <v>1998</v>
      </c>
      <c r="E554" s="180">
        <v>5</v>
      </c>
      <c r="F554" s="181">
        <v>2481</v>
      </c>
      <c r="G554" s="181">
        <v>2</v>
      </c>
      <c r="H554" s="181">
        <v>900</v>
      </c>
      <c r="I554" s="181">
        <v>0</v>
      </c>
      <c r="J554" s="181">
        <v>1</v>
      </c>
      <c r="K554" s="181">
        <v>865</v>
      </c>
      <c r="L554" s="181">
        <v>1</v>
      </c>
      <c r="M554" s="181">
        <v>0</v>
      </c>
      <c r="N554" s="181">
        <v>0</v>
      </c>
      <c r="O554" s="181">
        <v>0</v>
      </c>
      <c r="P554" s="181">
        <v>0</v>
      </c>
      <c r="Q554" s="181">
        <f t="shared" si="193"/>
        <v>1769</v>
      </c>
      <c r="R554" s="181">
        <v>5</v>
      </c>
      <c r="S554" s="181">
        <f t="shared" si="183"/>
        <v>1774</v>
      </c>
      <c r="T554" s="181">
        <f t="shared" si="184"/>
        <v>707</v>
      </c>
      <c r="U554" s="183">
        <f t="shared" si="185"/>
        <v>71.503426037887948</v>
      </c>
      <c r="V554" s="183">
        <f t="shared" si="186"/>
        <v>28.496573962112052</v>
      </c>
      <c r="W554" s="184">
        <f t="shared" si="179"/>
        <v>900</v>
      </c>
    </row>
    <row r="555" spans="1:23" ht="15" customHeight="1">
      <c r="A555" s="179">
        <v>135</v>
      </c>
      <c r="B555" s="222">
        <v>5</v>
      </c>
      <c r="C555" s="164" t="s">
        <v>358</v>
      </c>
      <c r="D555" s="180">
        <v>2004</v>
      </c>
      <c r="E555" s="180"/>
      <c r="F555" s="181"/>
      <c r="G555" s="181"/>
      <c r="H555" s="181"/>
      <c r="I555" s="181"/>
      <c r="J555" s="181"/>
      <c r="K555" s="181"/>
      <c r="L555" s="181"/>
      <c r="M555" s="181"/>
      <c r="N555" s="181"/>
      <c r="O555" s="181"/>
      <c r="P555" s="181"/>
      <c r="Q555" s="181">
        <f>SUM(G555+J555+M555+N555+O555+P555)</f>
        <v>0</v>
      </c>
      <c r="R555" s="181"/>
      <c r="S555" s="181">
        <f t="shared" si="183"/>
        <v>0</v>
      </c>
      <c r="T555" s="181">
        <f t="shared" si="184"/>
        <v>0</v>
      </c>
      <c r="U555" s="183" t="e">
        <f t="shared" si="185"/>
        <v>#DIV/0!</v>
      </c>
      <c r="V555" s="183" t="e">
        <f t="shared" si="186"/>
        <v>#DIV/0!</v>
      </c>
      <c r="W555" s="184">
        <f t="shared" si="179"/>
        <v>0</v>
      </c>
    </row>
    <row r="556" spans="1:23" ht="15" customHeight="1">
      <c r="A556" s="179">
        <v>135</v>
      </c>
      <c r="B556" s="222">
        <v>5</v>
      </c>
      <c r="C556" s="164" t="s">
        <v>358</v>
      </c>
      <c r="D556" s="180">
        <v>2010</v>
      </c>
      <c r="E556" s="180">
        <v>6</v>
      </c>
      <c r="F556" s="181">
        <v>3212</v>
      </c>
      <c r="G556" s="181">
        <v>57</v>
      </c>
      <c r="H556" s="181">
        <v>1148</v>
      </c>
      <c r="I556" s="181">
        <v>13</v>
      </c>
      <c r="J556" s="181">
        <v>8</v>
      </c>
      <c r="K556" s="181">
        <v>1309</v>
      </c>
      <c r="L556" s="181">
        <v>5</v>
      </c>
      <c r="M556" s="181">
        <v>0</v>
      </c>
      <c r="N556" s="181">
        <v>2</v>
      </c>
      <c r="O556" s="181">
        <v>2</v>
      </c>
      <c r="P556" s="181">
        <v>0</v>
      </c>
      <c r="Q556" s="181">
        <f t="shared" ref="Q556:Q558" si="194">SUM(P556+O556+N556+M556+L556+K556+J556+I556+H556+G556)</f>
        <v>2544</v>
      </c>
      <c r="R556" s="181">
        <v>23</v>
      </c>
      <c r="S556" s="181">
        <f t="shared" si="183"/>
        <v>2567</v>
      </c>
      <c r="T556" s="181">
        <f t="shared" si="184"/>
        <v>645</v>
      </c>
      <c r="U556" s="183">
        <f t="shared" si="185"/>
        <v>79.919053549190537</v>
      </c>
      <c r="V556" s="183">
        <f t="shared" si="186"/>
        <v>20.080946450809463</v>
      </c>
      <c r="W556" s="184">
        <f t="shared" si="179"/>
        <v>1309</v>
      </c>
    </row>
    <row r="557" spans="1:23" ht="15" customHeight="1">
      <c r="A557" s="179">
        <v>135</v>
      </c>
      <c r="B557" s="222">
        <v>5</v>
      </c>
      <c r="C557" s="221" t="s">
        <v>358</v>
      </c>
      <c r="D557" s="190">
        <v>2016</v>
      </c>
      <c r="E557" s="180"/>
      <c r="F557" s="181"/>
      <c r="G557" s="181"/>
      <c r="H557" s="181"/>
      <c r="I557" s="181"/>
      <c r="J557" s="181"/>
      <c r="K557" s="181"/>
      <c r="L557" s="181"/>
      <c r="M557" s="181"/>
      <c r="N557" s="181"/>
      <c r="O557" s="181"/>
      <c r="P557" s="181"/>
      <c r="Q557" s="181">
        <f t="shared" si="194"/>
        <v>0</v>
      </c>
      <c r="R557" s="181"/>
      <c r="S557" s="181">
        <f t="shared" si="183"/>
        <v>0</v>
      </c>
      <c r="T557" s="181">
        <f t="shared" si="184"/>
        <v>0</v>
      </c>
      <c r="U557" s="183" t="e">
        <f t="shared" si="185"/>
        <v>#DIV/0!</v>
      </c>
      <c r="V557" s="183" t="e">
        <f t="shared" si="186"/>
        <v>#DIV/0!</v>
      </c>
      <c r="W557" s="184">
        <f t="shared" si="179"/>
        <v>0</v>
      </c>
    </row>
    <row r="558" spans="1:23" ht="15" customHeight="1">
      <c r="A558" s="179">
        <v>136</v>
      </c>
      <c r="B558" s="222">
        <v>5</v>
      </c>
      <c r="C558" s="164" t="s">
        <v>359</v>
      </c>
      <c r="D558" s="180">
        <v>1998</v>
      </c>
      <c r="E558" s="180">
        <v>1</v>
      </c>
      <c r="F558" s="181">
        <v>610</v>
      </c>
      <c r="G558" s="181">
        <v>1</v>
      </c>
      <c r="H558" s="181">
        <v>161</v>
      </c>
      <c r="I558" s="181">
        <v>0</v>
      </c>
      <c r="J558" s="181">
        <v>2</v>
      </c>
      <c r="K558" s="181">
        <v>320</v>
      </c>
      <c r="L558" s="181">
        <v>0</v>
      </c>
      <c r="M558" s="181">
        <v>0</v>
      </c>
      <c r="N558" s="181">
        <v>0</v>
      </c>
      <c r="O558" s="181">
        <v>0</v>
      </c>
      <c r="P558" s="181">
        <v>1</v>
      </c>
      <c r="Q558" s="181">
        <f t="shared" si="194"/>
        <v>485</v>
      </c>
      <c r="R558" s="181">
        <v>5</v>
      </c>
      <c r="S558" s="181">
        <f t="shared" si="183"/>
        <v>490</v>
      </c>
      <c r="T558" s="181">
        <f t="shared" si="184"/>
        <v>120</v>
      </c>
      <c r="U558" s="183">
        <f t="shared" si="185"/>
        <v>80.327868852459019</v>
      </c>
      <c r="V558" s="183">
        <f t="shared" si="186"/>
        <v>19.672131147540984</v>
      </c>
      <c r="W558" s="184">
        <f t="shared" si="179"/>
        <v>320</v>
      </c>
    </row>
    <row r="559" spans="1:23" ht="15" customHeight="1">
      <c r="A559" s="179">
        <v>136</v>
      </c>
      <c r="B559" s="222">
        <v>5</v>
      </c>
      <c r="C559" s="164" t="s">
        <v>359</v>
      </c>
      <c r="D559" s="180">
        <v>2004</v>
      </c>
      <c r="E559" s="180"/>
      <c r="F559" s="181"/>
      <c r="G559" s="181"/>
      <c r="H559" s="181"/>
      <c r="I559" s="181"/>
      <c r="J559" s="181"/>
      <c r="K559" s="181"/>
      <c r="L559" s="181"/>
      <c r="M559" s="181"/>
      <c r="N559" s="181"/>
      <c r="O559" s="181"/>
      <c r="P559" s="181"/>
      <c r="Q559" s="181">
        <f>SUM(G559+J559+M559+N559+O559+P559)</f>
        <v>0</v>
      </c>
      <c r="R559" s="181"/>
      <c r="S559" s="181">
        <f t="shared" si="183"/>
        <v>0</v>
      </c>
      <c r="T559" s="181">
        <f t="shared" si="184"/>
        <v>0</v>
      </c>
      <c r="U559" s="183" t="e">
        <f t="shared" si="185"/>
        <v>#DIV/0!</v>
      </c>
      <c r="V559" s="183" t="e">
        <f t="shared" si="186"/>
        <v>#DIV/0!</v>
      </c>
      <c r="W559" s="184">
        <f t="shared" si="179"/>
        <v>0</v>
      </c>
    </row>
    <row r="560" spans="1:23" ht="15" customHeight="1">
      <c r="A560" s="179">
        <v>136</v>
      </c>
      <c r="B560" s="222">
        <v>5</v>
      </c>
      <c r="C560" s="164" t="s">
        <v>359</v>
      </c>
      <c r="D560" s="180">
        <v>2010</v>
      </c>
      <c r="E560" s="180">
        <v>1</v>
      </c>
      <c r="F560" s="181">
        <v>704</v>
      </c>
      <c r="G560" s="181">
        <v>35</v>
      </c>
      <c r="H560" s="181">
        <v>160</v>
      </c>
      <c r="I560" s="181">
        <v>5</v>
      </c>
      <c r="J560" s="181">
        <v>27</v>
      </c>
      <c r="K560" s="181">
        <v>110</v>
      </c>
      <c r="L560" s="181">
        <v>3</v>
      </c>
      <c r="M560" s="181">
        <v>0</v>
      </c>
      <c r="N560" s="181">
        <v>0</v>
      </c>
      <c r="O560" s="181">
        <v>1</v>
      </c>
      <c r="P560" s="181">
        <v>0</v>
      </c>
      <c r="Q560" s="181">
        <f t="shared" ref="Q560:Q562" si="195">SUM(P560+O560+N560+M560+L560+K560+J560+I560+H560+G560)</f>
        <v>341</v>
      </c>
      <c r="R560" s="181">
        <v>10</v>
      </c>
      <c r="S560" s="181">
        <f t="shared" si="183"/>
        <v>351</v>
      </c>
      <c r="T560" s="181">
        <f t="shared" si="184"/>
        <v>353</v>
      </c>
      <c r="U560" s="183">
        <f t="shared" si="185"/>
        <v>49.857954545454547</v>
      </c>
      <c r="V560" s="183">
        <f t="shared" si="186"/>
        <v>50.142045454545453</v>
      </c>
      <c r="W560" s="184">
        <f t="shared" si="179"/>
        <v>160</v>
      </c>
    </row>
    <row r="561" spans="1:23" ht="15" customHeight="1">
      <c r="A561" s="179">
        <v>136</v>
      </c>
      <c r="B561" s="222">
        <v>5</v>
      </c>
      <c r="C561" s="221" t="s">
        <v>359</v>
      </c>
      <c r="D561" s="190">
        <v>2016</v>
      </c>
      <c r="E561" s="180"/>
      <c r="F561" s="181"/>
      <c r="G561" s="181"/>
      <c r="H561" s="181"/>
      <c r="I561" s="181"/>
      <c r="J561" s="181"/>
      <c r="K561" s="181"/>
      <c r="L561" s="181"/>
      <c r="M561" s="181"/>
      <c r="N561" s="181"/>
      <c r="O561" s="181"/>
      <c r="P561" s="181"/>
      <c r="Q561" s="181">
        <f t="shared" si="195"/>
        <v>0</v>
      </c>
      <c r="R561" s="181"/>
      <c r="S561" s="181">
        <f t="shared" si="183"/>
        <v>0</v>
      </c>
      <c r="T561" s="181">
        <f t="shared" si="184"/>
        <v>0</v>
      </c>
      <c r="U561" s="183" t="e">
        <f t="shared" si="185"/>
        <v>#DIV/0!</v>
      </c>
      <c r="V561" s="183" t="e">
        <f t="shared" si="186"/>
        <v>#DIV/0!</v>
      </c>
      <c r="W561" s="184">
        <f t="shared" si="179"/>
        <v>0</v>
      </c>
    </row>
    <row r="562" spans="1:23" ht="15" customHeight="1">
      <c r="A562" s="179">
        <v>137</v>
      </c>
      <c r="B562" s="222">
        <v>5</v>
      </c>
      <c r="C562" s="164" t="s">
        <v>360</v>
      </c>
      <c r="D562" s="180">
        <v>1998</v>
      </c>
      <c r="E562" s="180">
        <v>5</v>
      </c>
      <c r="F562" s="181">
        <v>2466</v>
      </c>
      <c r="G562" s="181">
        <v>7</v>
      </c>
      <c r="H562" s="181">
        <v>300</v>
      </c>
      <c r="I562" s="181">
        <v>0</v>
      </c>
      <c r="J562" s="181">
        <v>6</v>
      </c>
      <c r="K562" s="181">
        <v>785</v>
      </c>
      <c r="L562" s="181">
        <v>4</v>
      </c>
      <c r="M562" s="181">
        <v>0</v>
      </c>
      <c r="N562" s="181">
        <v>0</v>
      </c>
      <c r="O562" s="181">
        <v>0</v>
      </c>
      <c r="P562" s="181">
        <v>0</v>
      </c>
      <c r="Q562" s="181">
        <f t="shared" si="195"/>
        <v>1102</v>
      </c>
      <c r="R562" s="181">
        <v>19</v>
      </c>
      <c r="S562" s="181">
        <f t="shared" si="183"/>
        <v>1121</v>
      </c>
      <c r="T562" s="181">
        <f t="shared" si="184"/>
        <v>1345</v>
      </c>
      <c r="U562" s="183">
        <f t="shared" si="185"/>
        <v>45.458231954582317</v>
      </c>
      <c r="V562" s="183">
        <f t="shared" si="186"/>
        <v>54.541768045417683</v>
      </c>
      <c r="W562" s="184">
        <f t="shared" si="179"/>
        <v>785</v>
      </c>
    </row>
    <row r="563" spans="1:23" ht="15" customHeight="1">
      <c r="A563" s="179">
        <v>137</v>
      </c>
      <c r="B563" s="222">
        <v>5</v>
      </c>
      <c r="C563" s="164" t="s">
        <v>360</v>
      </c>
      <c r="D563" s="180">
        <v>2004</v>
      </c>
      <c r="E563" s="180"/>
      <c r="F563" s="181"/>
      <c r="G563" s="181"/>
      <c r="H563" s="181"/>
      <c r="I563" s="181"/>
      <c r="J563" s="181"/>
      <c r="K563" s="181"/>
      <c r="L563" s="181"/>
      <c r="M563" s="181"/>
      <c r="N563" s="181"/>
      <c r="O563" s="181"/>
      <c r="P563" s="181"/>
      <c r="Q563" s="181">
        <f>SUM(G563+J563+M563+N563+O563+P563)</f>
        <v>0</v>
      </c>
      <c r="R563" s="181"/>
      <c r="S563" s="181">
        <f t="shared" si="183"/>
        <v>0</v>
      </c>
      <c r="T563" s="181">
        <f t="shared" si="184"/>
        <v>0</v>
      </c>
      <c r="U563" s="183" t="e">
        <f t="shared" si="185"/>
        <v>#DIV/0!</v>
      </c>
      <c r="V563" s="183" t="e">
        <f t="shared" si="186"/>
        <v>#DIV/0!</v>
      </c>
      <c r="W563" s="184">
        <f t="shared" si="179"/>
        <v>0</v>
      </c>
    </row>
    <row r="564" spans="1:23" ht="15" customHeight="1">
      <c r="A564" s="179">
        <v>137</v>
      </c>
      <c r="B564" s="222">
        <v>5</v>
      </c>
      <c r="C564" s="164" t="s">
        <v>360</v>
      </c>
      <c r="D564" s="180">
        <v>2010</v>
      </c>
      <c r="E564" s="180">
        <v>8</v>
      </c>
      <c r="F564" s="181">
        <v>3357</v>
      </c>
      <c r="G564" s="181">
        <v>319</v>
      </c>
      <c r="H564" s="181">
        <v>412</v>
      </c>
      <c r="I564" s="181">
        <v>68</v>
      </c>
      <c r="J564" s="181">
        <v>112</v>
      </c>
      <c r="K564" s="181">
        <v>709</v>
      </c>
      <c r="L564" s="181">
        <v>12</v>
      </c>
      <c r="M564" s="181">
        <v>0</v>
      </c>
      <c r="N564" s="181">
        <v>5</v>
      </c>
      <c r="O564" s="181">
        <v>2</v>
      </c>
      <c r="P564" s="181">
        <v>1</v>
      </c>
      <c r="Q564" s="181">
        <f t="shared" ref="Q564:Q566" si="196">SUM(P564+O564+N564+M564+L564+K564+J564+I564+H564+G564)</f>
        <v>1640</v>
      </c>
      <c r="R564" s="181">
        <v>39</v>
      </c>
      <c r="S564" s="181">
        <f t="shared" si="183"/>
        <v>1679</v>
      </c>
      <c r="T564" s="181">
        <f t="shared" si="184"/>
        <v>1678</v>
      </c>
      <c r="U564" s="183">
        <f t="shared" si="185"/>
        <v>50.014894250819182</v>
      </c>
      <c r="V564" s="183">
        <f t="shared" si="186"/>
        <v>49.985105749180818</v>
      </c>
      <c r="W564" s="184">
        <f t="shared" si="179"/>
        <v>709</v>
      </c>
    </row>
    <row r="565" spans="1:23" ht="15" customHeight="1">
      <c r="A565" s="179">
        <v>137</v>
      </c>
      <c r="B565" s="222">
        <v>5</v>
      </c>
      <c r="C565" s="221" t="s">
        <v>360</v>
      </c>
      <c r="D565" s="190">
        <v>2016</v>
      </c>
      <c r="E565" s="180"/>
      <c r="F565" s="181"/>
      <c r="G565" s="181"/>
      <c r="H565" s="181"/>
      <c r="I565" s="181"/>
      <c r="J565" s="181"/>
      <c r="K565" s="181"/>
      <c r="L565" s="181"/>
      <c r="M565" s="181"/>
      <c r="N565" s="181"/>
      <c r="O565" s="181"/>
      <c r="P565" s="181"/>
      <c r="Q565" s="181">
        <f t="shared" si="196"/>
        <v>0</v>
      </c>
      <c r="R565" s="181"/>
      <c r="S565" s="181">
        <f t="shared" si="183"/>
        <v>0</v>
      </c>
      <c r="T565" s="181">
        <f t="shared" si="184"/>
        <v>0</v>
      </c>
      <c r="U565" s="183" t="e">
        <f t="shared" si="185"/>
        <v>#DIV/0!</v>
      </c>
      <c r="V565" s="183" t="e">
        <f t="shared" si="186"/>
        <v>#DIV/0!</v>
      </c>
      <c r="W565" s="184">
        <f t="shared" si="179"/>
        <v>0</v>
      </c>
    </row>
    <row r="566" spans="1:23" ht="15" customHeight="1">
      <c r="A566" s="179">
        <v>138</v>
      </c>
      <c r="B566" s="179">
        <v>5</v>
      </c>
      <c r="C566" s="164" t="s">
        <v>361</v>
      </c>
      <c r="D566" s="180">
        <v>1998</v>
      </c>
      <c r="E566" s="180">
        <v>4</v>
      </c>
      <c r="F566" s="181">
        <v>1946</v>
      </c>
      <c r="G566" s="181">
        <v>4</v>
      </c>
      <c r="H566" s="181">
        <v>626</v>
      </c>
      <c r="I566" s="181">
        <v>32</v>
      </c>
      <c r="J566" s="181">
        <v>0</v>
      </c>
      <c r="K566" s="181">
        <v>617</v>
      </c>
      <c r="L566" s="181">
        <v>0</v>
      </c>
      <c r="M566" s="181">
        <v>0</v>
      </c>
      <c r="N566" s="181">
        <v>0</v>
      </c>
      <c r="O566" s="181">
        <v>0</v>
      </c>
      <c r="P566" s="181">
        <v>0</v>
      </c>
      <c r="Q566" s="181">
        <f t="shared" si="196"/>
        <v>1279</v>
      </c>
      <c r="R566" s="181">
        <v>9</v>
      </c>
      <c r="S566" s="181">
        <f t="shared" si="183"/>
        <v>1288</v>
      </c>
      <c r="T566" s="181">
        <f t="shared" si="184"/>
        <v>658</v>
      </c>
      <c r="U566" s="183">
        <f t="shared" si="185"/>
        <v>66.187050359712231</v>
      </c>
      <c r="V566" s="183">
        <f t="shared" si="186"/>
        <v>33.812949640287769</v>
      </c>
      <c r="W566" s="184">
        <f t="shared" si="179"/>
        <v>626</v>
      </c>
    </row>
    <row r="567" spans="1:23" ht="15" customHeight="1">
      <c r="A567" s="179">
        <v>138</v>
      </c>
      <c r="B567" s="179">
        <v>5</v>
      </c>
      <c r="C567" s="164" t="s">
        <v>361</v>
      </c>
      <c r="D567" s="180">
        <v>2004</v>
      </c>
      <c r="E567" s="180"/>
      <c r="F567" s="181"/>
      <c r="G567" s="181"/>
      <c r="H567" s="181"/>
      <c r="I567" s="181"/>
      <c r="J567" s="181"/>
      <c r="K567" s="181"/>
      <c r="L567" s="181"/>
      <c r="M567" s="181"/>
      <c r="N567" s="181"/>
      <c r="O567" s="181"/>
      <c r="P567" s="181"/>
      <c r="Q567" s="181">
        <f>SUM(G567+J567+M567+N567+O567+P567)</f>
        <v>0</v>
      </c>
      <c r="R567" s="181"/>
      <c r="S567" s="181">
        <f t="shared" si="183"/>
        <v>0</v>
      </c>
      <c r="T567" s="181">
        <f t="shared" si="184"/>
        <v>0</v>
      </c>
      <c r="U567" s="183" t="e">
        <f t="shared" si="185"/>
        <v>#DIV/0!</v>
      </c>
      <c r="V567" s="183" t="e">
        <f t="shared" si="186"/>
        <v>#DIV/0!</v>
      </c>
      <c r="W567" s="184">
        <f t="shared" si="179"/>
        <v>0</v>
      </c>
    </row>
    <row r="568" spans="1:23" ht="15" customHeight="1">
      <c r="A568" s="179">
        <v>138</v>
      </c>
      <c r="B568" s="179">
        <v>5</v>
      </c>
      <c r="C568" s="164" t="s">
        <v>361</v>
      </c>
      <c r="D568" s="180">
        <v>2010</v>
      </c>
      <c r="E568" s="180">
        <v>5</v>
      </c>
      <c r="F568" s="181">
        <v>2433</v>
      </c>
      <c r="G568" s="181">
        <v>127</v>
      </c>
      <c r="H568" s="181">
        <v>416</v>
      </c>
      <c r="I568" s="181">
        <v>24</v>
      </c>
      <c r="J568" s="181">
        <v>10</v>
      </c>
      <c r="K568" s="181">
        <v>810</v>
      </c>
      <c r="L568" s="181">
        <v>23</v>
      </c>
      <c r="M568" s="181">
        <v>0</v>
      </c>
      <c r="N568" s="181">
        <v>11</v>
      </c>
      <c r="O568" s="181">
        <v>333</v>
      </c>
      <c r="P568" s="181">
        <v>0</v>
      </c>
      <c r="Q568" s="181">
        <f t="shared" ref="Q568:Q570" si="197">SUM(P568+O568+N568+M568+L568+K568+J568+I568+H568+G568)</f>
        <v>1754</v>
      </c>
      <c r="R568" s="181">
        <v>49</v>
      </c>
      <c r="S568" s="181">
        <f t="shared" si="183"/>
        <v>1803</v>
      </c>
      <c r="T568" s="181">
        <f t="shared" si="184"/>
        <v>630</v>
      </c>
      <c r="U568" s="183">
        <f t="shared" si="185"/>
        <v>74.106041923551174</v>
      </c>
      <c r="V568" s="183">
        <f t="shared" si="186"/>
        <v>25.893958076448829</v>
      </c>
      <c r="W568" s="184">
        <f t="shared" si="179"/>
        <v>810</v>
      </c>
    </row>
    <row r="569" spans="1:23" ht="15" customHeight="1">
      <c r="A569" s="179">
        <v>138</v>
      </c>
      <c r="B569" s="179">
        <v>5</v>
      </c>
      <c r="C569" s="221" t="s">
        <v>361</v>
      </c>
      <c r="D569" s="190">
        <v>2016</v>
      </c>
      <c r="E569" s="180"/>
      <c r="F569" s="181"/>
      <c r="G569" s="181"/>
      <c r="H569" s="181"/>
      <c r="I569" s="181"/>
      <c r="J569" s="181"/>
      <c r="K569" s="181"/>
      <c r="L569" s="181"/>
      <c r="M569" s="181"/>
      <c r="N569" s="181"/>
      <c r="O569" s="181"/>
      <c r="P569" s="181"/>
      <c r="Q569" s="181">
        <f t="shared" si="197"/>
        <v>0</v>
      </c>
      <c r="R569" s="181"/>
      <c r="S569" s="181">
        <f t="shared" si="183"/>
        <v>0</v>
      </c>
      <c r="T569" s="181">
        <f t="shared" si="184"/>
        <v>0</v>
      </c>
      <c r="U569" s="183" t="e">
        <f t="shared" si="185"/>
        <v>#DIV/0!</v>
      </c>
      <c r="V569" s="183" t="e">
        <f t="shared" si="186"/>
        <v>#DIV/0!</v>
      </c>
      <c r="W569" s="184">
        <f t="shared" si="179"/>
        <v>0</v>
      </c>
    </row>
    <row r="570" spans="1:23" ht="15" customHeight="1">
      <c r="A570" s="179">
        <v>139</v>
      </c>
      <c r="B570" s="222">
        <v>5</v>
      </c>
      <c r="C570" s="164" t="s">
        <v>362</v>
      </c>
      <c r="D570" s="180">
        <v>1998</v>
      </c>
      <c r="E570" s="180">
        <v>2</v>
      </c>
      <c r="F570" s="181">
        <v>992</v>
      </c>
      <c r="G570" s="181">
        <v>4</v>
      </c>
      <c r="H570" s="181">
        <v>198</v>
      </c>
      <c r="I570" s="181">
        <v>0</v>
      </c>
      <c r="J570" s="181">
        <v>3</v>
      </c>
      <c r="K570" s="181">
        <v>378</v>
      </c>
      <c r="L570" s="181">
        <v>3</v>
      </c>
      <c r="M570" s="181">
        <v>0</v>
      </c>
      <c r="N570" s="181">
        <v>0</v>
      </c>
      <c r="O570" s="181">
        <v>0</v>
      </c>
      <c r="P570" s="181">
        <v>0</v>
      </c>
      <c r="Q570" s="181">
        <f t="shared" si="197"/>
        <v>586</v>
      </c>
      <c r="R570" s="181">
        <v>12</v>
      </c>
      <c r="S570" s="181">
        <f t="shared" si="183"/>
        <v>598</v>
      </c>
      <c r="T570" s="181">
        <f t="shared" si="184"/>
        <v>394</v>
      </c>
      <c r="U570" s="183">
        <f t="shared" si="185"/>
        <v>60.282258064516128</v>
      </c>
      <c r="V570" s="183">
        <f t="shared" si="186"/>
        <v>39.717741935483872</v>
      </c>
      <c r="W570" s="184">
        <f t="shared" si="179"/>
        <v>378</v>
      </c>
    </row>
    <row r="571" spans="1:23" ht="15" customHeight="1">
      <c r="A571" s="179">
        <v>139</v>
      </c>
      <c r="B571" s="222">
        <v>5</v>
      </c>
      <c r="C571" s="164" t="s">
        <v>362</v>
      </c>
      <c r="D571" s="180">
        <v>2004</v>
      </c>
      <c r="E571" s="180"/>
      <c r="F571" s="181"/>
      <c r="G571" s="181"/>
      <c r="H571" s="181"/>
      <c r="I571" s="181"/>
      <c r="J571" s="181"/>
      <c r="K571" s="181"/>
      <c r="L571" s="181"/>
      <c r="M571" s="181"/>
      <c r="N571" s="181"/>
      <c r="O571" s="181"/>
      <c r="P571" s="181"/>
      <c r="Q571" s="181">
        <f>SUM(G571+J571+M571+N571+O571+P571)</f>
        <v>0</v>
      </c>
      <c r="R571" s="181"/>
      <c r="S571" s="181">
        <f t="shared" si="183"/>
        <v>0</v>
      </c>
      <c r="T571" s="181">
        <f t="shared" si="184"/>
        <v>0</v>
      </c>
      <c r="U571" s="183" t="e">
        <f t="shared" si="185"/>
        <v>#DIV/0!</v>
      </c>
      <c r="V571" s="183" t="e">
        <f t="shared" si="186"/>
        <v>#DIV/0!</v>
      </c>
      <c r="W571" s="184">
        <f t="shared" si="179"/>
        <v>0</v>
      </c>
    </row>
    <row r="572" spans="1:23" ht="15" customHeight="1">
      <c r="A572" s="179">
        <v>139</v>
      </c>
      <c r="B572" s="222">
        <v>5</v>
      </c>
      <c r="C572" s="164" t="s">
        <v>362</v>
      </c>
      <c r="D572" s="180">
        <v>2010</v>
      </c>
      <c r="E572" s="180">
        <v>2</v>
      </c>
      <c r="F572" s="181">
        <v>1266</v>
      </c>
      <c r="G572" s="181">
        <v>10</v>
      </c>
      <c r="H572" s="181">
        <v>449</v>
      </c>
      <c r="I572" s="181">
        <v>6</v>
      </c>
      <c r="J572" s="181">
        <v>2</v>
      </c>
      <c r="K572" s="181">
        <v>464</v>
      </c>
      <c r="L572" s="181">
        <v>8</v>
      </c>
      <c r="M572" s="181">
        <v>0</v>
      </c>
      <c r="N572" s="181">
        <v>4</v>
      </c>
      <c r="O572" s="181">
        <v>0</v>
      </c>
      <c r="P572" s="181">
        <v>0</v>
      </c>
      <c r="Q572" s="181">
        <f t="shared" ref="Q572:Q578" si="198">SUM(P572+O572+N572+M572+L572+K572+J572+I572+H572+G572)</f>
        <v>943</v>
      </c>
      <c r="R572" s="181">
        <v>12</v>
      </c>
      <c r="S572" s="181">
        <f t="shared" si="183"/>
        <v>955</v>
      </c>
      <c r="T572" s="181">
        <f t="shared" si="184"/>
        <v>311</v>
      </c>
      <c r="U572" s="183">
        <f t="shared" si="185"/>
        <v>75.434439178515007</v>
      </c>
      <c r="V572" s="183">
        <f t="shared" si="186"/>
        <v>24.565560821484993</v>
      </c>
      <c r="W572" s="184">
        <f t="shared" si="179"/>
        <v>464</v>
      </c>
    </row>
    <row r="573" spans="1:23" ht="15" customHeight="1">
      <c r="A573" s="179">
        <v>139</v>
      </c>
      <c r="B573" s="222">
        <v>5</v>
      </c>
      <c r="C573" s="221" t="s">
        <v>362</v>
      </c>
      <c r="D573" s="190">
        <v>2016</v>
      </c>
      <c r="E573" s="180"/>
      <c r="F573" s="181"/>
      <c r="G573" s="181"/>
      <c r="H573" s="181"/>
      <c r="I573" s="181"/>
      <c r="J573" s="181"/>
      <c r="K573" s="181"/>
      <c r="L573" s="181"/>
      <c r="M573" s="181"/>
      <c r="N573" s="181"/>
      <c r="O573" s="181"/>
      <c r="P573" s="181"/>
      <c r="Q573" s="181">
        <f t="shared" si="198"/>
        <v>0</v>
      </c>
      <c r="R573" s="181"/>
      <c r="S573" s="181">
        <f t="shared" si="183"/>
        <v>0</v>
      </c>
      <c r="T573" s="181">
        <f t="shared" si="184"/>
        <v>0</v>
      </c>
      <c r="U573" s="183" t="e">
        <f t="shared" si="185"/>
        <v>#DIV/0!</v>
      </c>
      <c r="V573" s="183" t="e">
        <f t="shared" si="186"/>
        <v>#DIV/0!</v>
      </c>
      <c r="W573" s="184">
        <f t="shared" si="179"/>
        <v>0</v>
      </c>
    </row>
    <row r="574" spans="1:23" s="197" customFormat="1" ht="15" customHeight="1">
      <c r="A574" s="193" t="s">
        <v>448</v>
      </c>
      <c r="B574" s="223">
        <v>5</v>
      </c>
      <c r="C574" s="224" t="s">
        <v>453</v>
      </c>
      <c r="D574" s="151">
        <v>1998</v>
      </c>
      <c r="E574" s="151">
        <f>SUM(E518,E522,E526,E530,E534,E538,E542,E546,E550,E554,E558,E562,E566,E570)</f>
        <v>110</v>
      </c>
      <c r="F574" s="151">
        <f t="shared" ref="F574:T574" si="199">SUM(F518,F522,F526,F530,F534,F538,F542,F546,F550,F554,F558,F562,F566,F570)</f>
        <v>55230</v>
      </c>
      <c r="G574" s="151">
        <f t="shared" si="199"/>
        <v>201</v>
      </c>
      <c r="H574" s="151">
        <f t="shared" si="199"/>
        <v>14201</v>
      </c>
      <c r="I574" s="151">
        <f t="shared" si="199"/>
        <v>50</v>
      </c>
      <c r="J574" s="151">
        <f t="shared" si="199"/>
        <v>64</v>
      </c>
      <c r="K574" s="151">
        <f t="shared" si="199"/>
        <v>17830</v>
      </c>
      <c r="L574" s="151">
        <f t="shared" si="199"/>
        <v>81</v>
      </c>
      <c r="M574" s="151">
        <f t="shared" si="199"/>
        <v>18</v>
      </c>
      <c r="N574" s="151">
        <f t="shared" si="199"/>
        <v>0</v>
      </c>
      <c r="O574" s="151">
        <f t="shared" si="199"/>
        <v>0</v>
      </c>
      <c r="P574" s="151">
        <f t="shared" si="199"/>
        <v>57</v>
      </c>
      <c r="Q574" s="151">
        <f t="shared" si="199"/>
        <v>32502</v>
      </c>
      <c r="R574" s="151">
        <f t="shared" si="199"/>
        <v>417</v>
      </c>
      <c r="S574" s="151">
        <f t="shared" si="199"/>
        <v>32919</v>
      </c>
      <c r="T574" s="151">
        <f t="shared" si="199"/>
        <v>22311</v>
      </c>
      <c r="U574" s="217">
        <f>(S574*100)/F574</f>
        <v>59.603476371537205</v>
      </c>
      <c r="V574" s="217">
        <f>(T574*100)/F574</f>
        <v>40.396523628462795</v>
      </c>
      <c r="W574" s="184">
        <f t="shared" si="179"/>
        <v>17830</v>
      </c>
    </row>
    <row r="575" spans="1:23" s="197" customFormat="1" ht="15" customHeight="1">
      <c r="A575" s="193" t="s">
        <v>448</v>
      </c>
      <c r="B575" s="223">
        <v>5</v>
      </c>
      <c r="C575" s="224" t="s">
        <v>453</v>
      </c>
      <c r="D575" s="151">
        <v>2004</v>
      </c>
      <c r="E575" s="151"/>
      <c r="F575" s="215"/>
      <c r="G575" s="215"/>
      <c r="H575" s="215"/>
      <c r="I575" s="215"/>
      <c r="J575" s="215"/>
      <c r="K575" s="215"/>
      <c r="L575" s="215"/>
      <c r="M575" s="215"/>
      <c r="N575" s="215"/>
      <c r="O575" s="215"/>
      <c r="P575" s="215"/>
      <c r="Q575" s="215"/>
      <c r="R575" s="215"/>
      <c r="S575" s="215"/>
      <c r="T575" s="215"/>
      <c r="U575" s="216"/>
      <c r="V575" s="216"/>
      <c r="W575" s="184">
        <f t="shared" si="179"/>
        <v>0</v>
      </c>
    </row>
    <row r="576" spans="1:23" s="197" customFormat="1" ht="15" customHeight="1">
      <c r="A576" s="193" t="s">
        <v>448</v>
      </c>
      <c r="B576" s="223">
        <v>5</v>
      </c>
      <c r="C576" s="224" t="s">
        <v>453</v>
      </c>
      <c r="D576" s="151">
        <v>2010</v>
      </c>
      <c r="E576" s="151">
        <f>SUM(E520,E524,E528,E532,E536,E540,E544,E548,E552,E556,E560,E564,E568,E572)</f>
        <v>145</v>
      </c>
      <c r="F576" s="151">
        <f t="shared" ref="F576:T576" si="200">SUM(F520,F524,F528,F532,F536,F540,F544,F548,F552,F556,F560,F564,F568,F572)</f>
        <v>70875</v>
      </c>
      <c r="G576" s="151">
        <f t="shared" si="200"/>
        <v>3355</v>
      </c>
      <c r="H576" s="151">
        <f t="shared" si="200"/>
        <v>19593</v>
      </c>
      <c r="I576" s="151">
        <f t="shared" si="200"/>
        <v>951</v>
      </c>
      <c r="J576" s="151">
        <f t="shared" si="200"/>
        <v>1349</v>
      </c>
      <c r="K576" s="151">
        <f t="shared" si="200"/>
        <v>21295</v>
      </c>
      <c r="L576" s="151">
        <f t="shared" si="200"/>
        <v>620</v>
      </c>
      <c r="M576" s="151">
        <f t="shared" si="200"/>
        <v>0</v>
      </c>
      <c r="N576" s="151">
        <f t="shared" si="200"/>
        <v>501</v>
      </c>
      <c r="O576" s="151">
        <f t="shared" si="200"/>
        <v>1013</v>
      </c>
      <c r="P576" s="151">
        <f t="shared" si="200"/>
        <v>2</v>
      </c>
      <c r="Q576" s="151">
        <f t="shared" si="200"/>
        <v>48679</v>
      </c>
      <c r="R576" s="151">
        <f t="shared" si="200"/>
        <v>891</v>
      </c>
      <c r="S576" s="151">
        <f t="shared" si="200"/>
        <v>49570</v>
      </c>
      <c r="T576" s="151">
        <f t="shared" si="200"/>
        <v>21305</v>
      </c>
      <c r="U576" s="217">
        <f>(S576*100)/F576</f>
        <v>69.940035273368608</v>
      </c>
      <c r="V576" s="217">
        <f>(T576*100)/F576</f>
        <v>30.059964726631392</v>
      </c>
      <c r="W576" s="184">
        <f t="shared" si="179"/>
        <v>21295</v>
      </c>
    </row>
    <row r="577" spans="1:23" s="197" customFormat="1" ht="15" customHeight="1">
      <c r="A577" s="193" t="s">
        <v>448</v>
      </c>
      <c r="B577" s="223">
        <v>5</v>
      </c>
      <c r="C577" s="224" t="s">
        <v>453</v>
      </c>
      <c r="D577" s="151">
        <v>2016</v>
      </c>
      <c r="E577" s="151"/>
      <c r="F577" s="215"/>
      <c r="G577" s="215"/>
      <c r="H577" s="215"/>
      <c r="I577" s="215"/>
      <c r="J577" s="215"/>
      <c r="K577" s="215"/>
      <c r="L577" s="215"/>
      <c r="M577" s="215"/>
      <c r="N577" s="215"/>
      <c r="O577" s="215"/>
      <c r="P577" s="215"/>
      <c r="Q577" s="215"/>
      <c r="R577" s="215"/>
      <c r="S577" s="215"/>
      <c r="T577" s="215"/>
      <c r="U577" s="216"/>
      <c r="V577" s="216"/>
      <c r="W577" s="184">
        <f t="shared" si="179"/>
        <v>0</v>
      </c>
    </row>
    <row r="578" spans="1:23" ht="15" customHeight="1">
      <c r="A578" s="179">
        <v>140</v>
      </c>
      <c r="B578" s="222">
        <v>6</v>
      </c>
      <c r="C578" s="165" t="s">
        <v>363</v>
      </c>
      <c r="D578" s="180">
        <v>1998</v>
      </c>
      <c r="E578" s="180">
        <v>82</v>
      </c>
      <c r="F578" s="181">
        <v>44969</v>
      </c>
      <c r="G578" s="181">
        <v>601</v>
      </c>
      <c r="H578" s="181">
        <v>9607</v>
      </c>
      <c r="I578" s="181">
        <v>174</v>
      </c>
      <c r="J578" s="181">
        <v>63</v>
      </c>
      <c r="K578" s="181">
        <v>8093</v>
      </c>
      <c r="L578" s="181">
        <v>151</v>
      </c>
      <c r="M578" s="181">
        <v>7</v>
      </c>
      <c r="N578" s="181">
        <v>0</v>
      </c>
      <c r="O578" s="181">
        <v>0</v>
      </c>
      <c r="P578" s="181">
        <v>17</v>
      </c>
      <c r="Q578" s="181">
        <f t="shared" si="198"/>
        <v>18713</v>
      </c>
      <c r="R578" s="181">
        <v>309</v>
      </c>
      <c r="S578" s="181">
        <f t="shared" si="183"/>
        <v>19022</v>
      </c>
      <c r="T578" s="181">
        <f t="shared" si="184"/>
        <v>25947</v>
      </c>
      <c r="U578" s="183">
        <f t="shared" si="185"/>
        <v>42.300251284218014</v>
      </c>
      <c r="V578" s="183">
        <f t="shared" si="186"/>
        <v>57.699748715781986</v>
      </c>
      <c r="W578" s="184">
        <f t="shared" si="179"/>
        <v>9607</v>
      </c>
    </row>
    <row r="579" spans="1:23" ht="15" customHeight="1">
      <c r="A579" s="179">
        <v>140</v>
      </c>
      <c r="B579" s="222">
        <v>6</v>
      </c>
      <c r="C579" s="165" t="s">
        <v>363</v>
      </c>
      <c r="D579" s="180">
        <v>2004</v>
      </c>
      <c r="E579" s="180"/>
      <c r="F579" s="181"/>
      <c r="G579" s="181"/>
      <c r="H579" s="181"/>
      <c r="I579" s="181"/>
      <c r="J579" s="181"/>
      <c r="K579" s="181"/>
      <c r="L579" s="181"/>
      <c r="M579" s="181"/>
      <c r="N579" s="181"/>
      <c r="O579" s="181"/>
      <c r="P579" s="181"/>
      <c r="Q579" s="181">
        <f>SUM(G579+J579+M579+N579+O579+P579)</f>
        <v>0</v>
      </c>
      <c r="R579" s="181"/>
      <c r="S579" s="181">
        <f t="shared" si="183"/>
        <v>0</v>
      </c>
      <c r="T579" s="181">
        <f t="shared" si="184"/>
        <v>0</v>
      </c>
      <c r="U579" s="183" t="e">
        <f t="shared" si="185"/>
        <v>#DIV/0!</v>
      </c>
      <c r="V579" s="183" t="e">
        <f t="shared" si="186"/>
        <v>#DIV/0!</v>
      </c>
      <c r="W579" s="184">
        <f t="shared" ref="W579:W642" si="201">MAX(G579,H579,I579,J579,K579,L579,M579,N579,O579,P579)</f>
        <v>0</v>
      </c>
    </row>
    <row r="580" spans="1:23" ht="15" customHeight="1">
      <c r="A580" s="179">
        <v>140</v>
      </c>
      <c r="B580" s="222">
        <v>6</v>
      </c>
      <c r="C580" s="165" t="s">
        <v>363</v>
      </c>
      <c r="D580" s="180">
        <v>2010</v>
      </c>
      <c r="E580" s="180">
        <v>98</v>
      </c>
      <c r="F580" s="181">
        <v>57153</v>
      </c>
      <c r="G580" s="181">
        <v>13998</v>
      </c>
      <c r="H580" s="181">
        <v>2442</v>
      </c>
      <c r="I580" s="181">
        <v>948</v>
      </c>
      <c r="J580" s="181">
        <v>911</v>
      </c>
      <c r="K580" s="181">
        <v>13176</v>
      </c>
      <c r="L580" s="181">
        <v>711</v>
      </c>
      <c r="M580" s="181">
        <v>0</v>
      </c>
      <c r="N580" s="181">
        <v>214</v>
      </c>
      <c r="O580" s="181">
        <v>827</v>
      </c>
      <c r="P580" s="181">
        <v>3</v>
      </c>
      <c r="Q580" s="181">
        <f t="shared" ref="Q580:Q582" si="202">SUM(P580+O580+N580+M580+L580+K580+J580+I580+H580+G580)</f>
        <v>33230</v>
      </c>
      <c r="R580" s="181">
        <v>729</v>
      </c>
      <c r="S580" s="181">
        <f t="shared" si="183"/>
        <v>33959</v>
      </c>
      <c r="T580" s="181">
        <f t="shared" si="184"/>
        <v>23194</v>
      </c>
      <c r="U580" s="183">
        <f t="shared" si="185"/>
        <v>59.41770335765402</v>
      </c>
      <c r="V580" s="183">
        <f t="shared" si="186"/>
        <v>40.58229664234598</v>
      </c>
      <c r="W580" s="184">
        <f t="shared" si="201"/>
        <v>13998</v>
      </c>
    </row>
    <row r="581" spans="1:23" ht="15" customHeight="1">
      <c r="A581" s="179">
        <v>140</v>
      </c>
      <c r="B581" s="222">
        <v>6</v>
      </c>
      <c r="C581" s="225" t="s">
        <v>363</v>
      </c>
      <c r="D581" s="190">
        <v>2016</v>
      </c>
      <c r="E581" s="180"/>
      <c r="F581" s="181"/>
      <c r="G581" s="181"/>
      <c r="H581" s="181"/>
      <c r="I581" s="181"/>
      <c r="J581" s="181"/>
      <c r="K581" s="181"/>
      <c r="L581" s="181"/>
      <c r="M581" s="181"/>
      <c r="N581" s="181"/>
      <c r="O581" s="181"/>
      <c r="P581" s="181"/>
      <c r="Q581" s="181">
        <f t="shared" si="202"/>
        <v>0</v>
      </c>
      <c r="R581" s="181"/>
      <c r="S581" s="181">
        <f t="shared" si="183"/>
        <v>0</v>
      </c>
      <c r="T581" s="181">
        <f t="shared" si="184"/>
        <v>0</v>
      </c>
      <c r="U581" s="183" t="e">
        <f t="shared" si="185"/>
        <v>#DIV/0!</v>
      </c>
      <c r="V581" s="183" t="e">
        <f t="shared" si="186"/>
        <v>#DIV/0!</v>
      </c>
      <c r="W581" s="184">
        <f t="shared" si="201"/>
        <v>0</v>
      </c>
    </row>
    <row r="582" spans="1:23" ht="15" customHeight="1">
      <c r="A582" s="179">
        <v>141</v>
      </c>
      <c r="B582" s="222">
        <v>6</v>
      </c>
      <c r="C582" s="165" t="s">
        <v>364</v>
      </c>
      <c r="D582" s="180">
        <v>1998</v>
      </c>
      <c r="E582" s="180">
        <v>14</v>
      </c>
      <c r="F582" s="181">
        <v>8713</v>
      </c>
      <c r="G582" s="181">
        <v>13</v>
      </c>
      <c r="H582" s="181">
        <v>2112</v>
      </c>
      <c r="I582" s="181">
        <v>2</v>
      </c>
      <c r="J582" s="181">
        <v>5</v>
      </c>
      <c r="K582" s="181">
        <v>4072</v>
      </c>
      <c r="L582" s="181">
        <v>4</v>
      </c>
      <c r="M582" s="181">
        <v>2</v>
      </c>
      <c r="N582" s="181">
        <v>0</v>
      </c>
      <c r="O582" s="181">
        <v>0</v>
      </c>
      <c r="P582" s="181">
        <v>0</v>
      </c>
      <c r="Q582" s="181">
        <f t="shared" si="202"/>
        <v>6210</v>
      </c>
      <c r="R582" s="181">
        <v>59</v>
      </c>
      <c r="S582" s="181">
        <f t="shared" si="183"/>
        <v>6269</v>
      </c>
      <c r="T582" s="181">
        <f t="shared" si="184"/>
        <v>2444</v>
      </c>
      <c r="U582" s="183">
        <f t="shared" si="185"/>
        <v>71.949959830138866</v>
      </c>
      <c r="V582" s="183">
        <f t="shared" si="186"/>
        <v>28.050040169861127</v>
      </c>
      <c r="W582" s="184">
        <f t="shared" si="201"/>
        <v>4072</v>
      </c>
    </row>
    <row r="583" spans="1:23" ht="15" customHeight="1">
      <c r="A583" s="179">
        <v>141</v>
      </c>
      <c r="B583" s="222">
        <v>6</v>
      </c>
      <c r="C583" s="165" t="s">
        <v>364</v>
      </c>
      <c r="D583" s="180">
        <v>2004</v>
      </c>
      <c r="E583" s="180"/>
      <c r="F583" s="181"/>
      <c r="G583" s="181"/>
      <c r="H583" s="181"/>
      <c r="I583" s="181"/>
      <c r="J583" s="181"/>
      <c r="K583" s="181"/>
      <c r="L583" s="181"/>
      <c r="M583" s="181"/>
      <c r="N583" s="181"/>
      <c r="O583" s="181"/>
      <c r="P583" s="181"/>
      <c r="Q583" s="181">
        <f>SUM(G583+J583+M583+N583+O583+P583)</f>
        <v>0</v>
      </c>
      <c r="R583" s="181"/>
      <c r="S583" s="181">
        <f t="shared" si="183"/>
        <v>0</v>
      </c>
      <c r="T583" s="181">
        <f t="shared" si="184"/>
        <v>0</v>
      </c>
      <c r="U583" s="183" t="e">
        <f t="shared" si="185"/>
        <v>#DIV/0!</v>
      </c>
      <c r="V583" s="183" t="e">
        <f t="shared" si="186"/>
        <v>#DIV/0!</v>
      </c>
      <c r="W583" s="184">
        <f t="shared" si="201"/>
        <v>0</v>
      </c>
    </row>
    <row r="584" spans="1:23" ht="15" customHeight="1">
      <c r="A584" s="179">
        <v>141</v>
      </c>
      <c r="B584" s="222">
        <v>6</v>
      </c>
      <c r="C584" s="165" t="s">
        <v>364</v>
      </c>
      <c r="D584" s="180">
        <v>2010</v>
      </c>
      <c r="E584" s="180">
        <v>22</v>
      </c>
      <c r="F584" s="181">
        <v>12060</v>
      </c>
      <c r="G584" s="181">
        <v>815</v>
      </c>
      <c r="H584" s="181">
        <v>2650</v>
      </c>
      <c r="I584" s="181">
        <v>183</v>
      </c>
      <c r="J584" s="181">
        <v>201</v>
      </c>
      <c r="K584" s="181">
        <v>5076</v>
      </c>
      <c r="L584" s="181">
        <v>397</v>
      </c>
      <c r="M584" s="181">
        <v>0</v>
      </c>
      <c r="N584" s="181">
        <v>14</v>
      </c>
      <c r="O584" s="181">
        <v>8</v>
      </c>
      <c r="P584" s="181">
        <v>0</v>
      </c>
      <c r="Q584" s="181">
        <f t="shared" ref="Q584:Q586" si="203">SUM(P584+O584+N584+M584+L584+K584+J584+I584+H584+G584)</f>
        <v>9344</v>
      </c>
      <c r="R584" s="181">
        <v>127</v>
      </c>
      <c r="S584" s="181">
        <f t="shared" si="183"/>
        <v>9471</v>
      </c>
      <c r="T584" s="181">
        <f t="shared" si="184"/>
        <v>2589</v>
      </c>
      <c r="U584" s="183">
        <f t="shared" si="185"/>
        <v>78.53233830845771</v>
      </c>
      <c r="V584" s="183">
        <f t="shared" si="186"/>
        <v>21.46766169154229</v>
      </c>
      <c r="W584" s="184">
        <f t="shared" si="201"/>
        <v>5076</v>
      </c>
    </row>
    <row r="585" spans="1:23" ht="15" customHeight="1">
      <c r="A585" s="179">
        <v>141</v>
      </c>
      <c r="B585" s="222">
        <v>6</v>
      </c>
      <c r="C585" s="225" t="s">
        <v>364</v>
      </c>
      <c r="D585" s="190">
        <v>2016</v>
      </c>
      <c r="E585" s="180"/>
      <c r="F585" s="181"/>
      <c r="G585" s="181"/>
      <c r="H585" s="181"/>
      <c r="I585" s="181"/>
      <c r="J585" s="181"/>
      <c r="K585" s="181"/>
      <c r="L585" s="181"/>
      <c r="M585" s="181"/>
      <c r="N585" s="181"/>
      <c r="O585" s="181"/>
      <c r="P585" s="181"/>
      <c r="Q585" s="181">
        <f t="shared" si="203"/>
        <v>0</v>
      </c>
      <c r="R585" s="181"/>
      <c r="S585" s="181">
        <f t="shared" si="183"/>
        <v>0</v>
      </c>
      <c r="T585" s="181">
        <f t="shared" si="184"/>
        <v>0</v>
      </c>
      <c r="U585" s="183" t="e">
        <f t="shared" si="185"/>
        <v>#DIV/0!</v>
      </c>
      <c r="V585" s="183" t="e">
        <f t="shared" si="186"/>
        <v>#DIV/0!</v>
      </c>
      <c r="W585" s="184">
        <f t="shared" si="201"/>
        <v>0</v>
      </c>
    </row>
    <row r="586" spans="1:23" ht="15" customHeight="1">
      <c r="A586" s="179">
        <v>142</v>
      </c>
      <c r="B586" s="222">
        <v>6</v>
      </c>
      <c r="C586" s="165" t="s">
        <v>365</v>
      </c>
      <c r="D586" s="180">
        <v>1998</v>
      </c>
      <c r="E586" s="180">
        <v>11</v>
      </c>
      <c r="F586" s="181">
        <v>5607</v>
      </c>
      <c r="G586" s="181">
        <v>48</v>
      </c>
      <c r="H586" s="181">
        <v>1217</v>
      </c>
      <c r="I586" s="181">
        <v>4</v>
      </c>
      <c r="J586" s="181">
        <v>21</v>
      </c>
      <c r="K586" s="181">
        <v>2520</v>
      </c>
      <c r="L586" s="181">
        <v>14</v>
      </c>
      <c r="M586" s="181">
        <v>9</v>
      </c>
      <c r="N586" s="181">
        <v>0</v>
      </c>
      <c r="O586" s="181">
        <v>0</v>
      </c>
      <c r="P586" s="181">
        <v>0</v>
      </c>
      <c r="Q586" s="181">
        <f t="shared" si="203"/>
        <v>3833</v>
      </c>
      <c r="R586" s="181">
        <v>148</v>
      </c>
      <c r="S586" s="181">
        <f t="shared" si="183"/>
        <v>3981</v>
      </c>
      <c r="T586" s="181">
        <f t="shared" si="184"/>
        <v>1626</v>
      </c>
      <c r="U586" s="183">
        <f t="shared" si="185"/>
        <v>71.00053504547887</v>
      </c>
      <c r="V586" s="183">
        <f t="shared" si="186"/>
        <v>28.999464954521134</v>
      </c>
      <c r="W586" s="184">
        <f t="shared" si="201"/>
        <v>2520</v>
      </c>
    </row>
    <row r="587" spans="1:23" ht="15" customHeight="1">
      <c r="A587" s="179">
        <v>142</v>
      </c>
      <c r="B587" s="222">
        <v>6</v>
      </c>
      <c r="C587" s="165" t="s">
        <v>365</v>
      </c>
      <c r="D587" s="180">
        <v>2004</v>
      </c>
      <c r="E587" s="180"/>
      <c r="F587" s="181"/>
      <c r="G587" s="181"/>
      <c r="H587" s="181"/>
      <c r="I587" s="181"/>
      <c r="J587" s="181"/>
      <c r="K587" s="181"/>
      <c r="L587" s="181"/>
      <c r="M587" s="181"/>
      <c r="N587" s="181"/>
      <c r="O587" s="181"/>
      <c r="P587" s="181"/>
      <c r="Q587" s="181">
        <f>SUM(G587+J587+M587+N587+O587+P587)</f>
        <v>0</v>
      </c>
      <c r="R587" s="181"/>
      <c r="S587" s="181">
        <f t="shared" si="183"/>
        <v>0</v>
      </c>
      <c r="T587" s="181">
        <f t="shared" si="184"/>
        <v>0</v>
      </c>
      <c r="U587" s="183" t="e">
        <f t="shared" si="185"/>
        <v>#DIV/0!</v>
      </c>
      <c r="V587" s="183" t="e">
        <f t="shared" si="186"/>
        <v>#DIV/0!</v>
      </c>
      <c r="W587" s="184">
        <f t="shared" si="201"/>
        <v>0</v>
      </c>
    </row>
    <row r="588" spans="1:23" ht="15" customHeight="1">
      <c r="A588" s="179">
        <v>142</v>
      </c>
      <c r="B588" s="222">
        <v>6</v>
      </c>
      <c r="C588" s="165" t="s">
        <v>365</v>
      </c>
      <c r="D588" s="180">
        <v>2010</v>
      </c>
      <c r="E588" s="180">
        <v>14</v>
      </c>
      <c r="F588" s="181">
        <v>7873</v>
      </c>
      <c r="G588" s="181">
        <v>1491</v>
      </c>
      <c r="H588" s="181">
        <v>529</v>
      </c>
      <c r="I588" s="181">
        <v>156</v>
      </c>
      <c r="J588" s="181">
        <v>102</v>
      </c>
      <c r="K588" s="181">
        <v>2559</v>
      </c>
      <c r="L588" s="181">
        <v>182</v>
      </c>
      <c r="M588" s="181">
        <v>0</v>
      </c>
      <c r="N588" s="181">
        <v>33</v>
      </c>
      <c r="O588" s="181">
        <v>23</v>
      </c>
      <c r="P588" s="181">
        <v>0</v>
      </c>
      <c r="Q588" s="181">
        <f t="shared" ref="Q588:Q590" si="204">SUM(P588+O588+N588+M588+L588+K588+J588+I588+H588+G588)</f>
        <v>5075</v>
      </c>
      <c r="R588" s="181">
        <v>198</v>
      </c>
      <c r="S588" s="181">
        <f t="shared" si="183"/>
        <v>5273</v>
      </c>
      <c r="T588" s="181">
        <f t="shared" si="184"/>
        <v>2600</v>
      </c>
      <c r="U588" s="183">
        <f t="shared" si="185"/>
        <v>66.975739870443292</v>
      </c>
      <c r="V588" s="183">
        <f t="shared" si="186"/>
        <v>33.024260129556716</v>
      </c>
      <c r="W588" s="184">
        <f t="shared" si="201"/>
        <v>2559</v>
      </c>
    </row>
    <row r="589" spans="1:23" ht="15" customHeight="1">
      <c r="A589" s="179">
        <v>142</v>
      </c>
      <c r="B589" s="222">
        <v>6</v>
      </c>
      <c r="C589" s="225" t="s">
        <v>365</v>
      </c>
      <c r="D589" s="190">
        <v>2016</v>
      </c>
      <c r="E589" s="180"/>
      <c r="F589" s="181"/>
      <c r="G589" s="181"/>
      <c r="H589" s="181"/>
      <c r="I589" s="181"/>
      <c r="J589" s="181"/>
      <c r="K589" s="181"/>
      <c r="L589" s="181"/>
      <c r="M589" s="181"/>
      <c r="N589" s="181"/>
      <c r="O589" s="181"/>
      <c r="P589" s="181"/>
      <c r="Q589" s="181">
        <f t="shared" si="204"/>
        <v>0</v>
      </c>
      <c r="R589" s="181"/>
      <c r="S589" s="181">
        <f t="shared" si="183"/>
        <v>0</v>
      </c>
      <c r="T589" s="181">
        <f t="shared" si="184"/>
        <v>0</v>
      </c>
      <c r="U589" s="183" t="e">
        <f t="shared" si="185"/>
        <v>#DIV/0!</v>
      </c>
      <c r="V589" s="183" t="e">
        <f t="shared" si="186"/>
        <v>#DIV/0!</v>
      </c>
      <c r="W589" s="184">
        <f t="shared" si="201"/>
        <v>0</v>
      </c>
    </row>
    <row r="590" spans="1:23" ht="15" customHeight="1">
      <c r="A590" s="179">
        <v>143</v>
      </c>
      <c r="B590" s="222">
        <v>6</v>
      </c>
      <c r="C590" s="165" t="s">
        <v>366</v>
      </c>
      <c r="D590" s="180">
        <v>1998</v>
      </c>
      <c r="E590" s="180">
        <v>2</v>
      </c>
      <c r="F590" s="181">
        <v>491</v>
      </c>
      <c r="G590" s="181">
        <v>3</v>
      </c>
      <c r="H590" s="181">
        <v>115</v>
      </c>
      <c r="I590" s="181">
        <v>0</v>
      </c>
      <c r="J590" s="181">
        <v>3</v>
      </c>
      <c r="K590" s="181">
        <v>124</v>
      </c>
      <c r="L590" s="181">
        <v>0</v>
      </c>
      <c r="M590" s="181">
        <v>1</v>
      </c>
      <c r="N590" s="181">
        <v>0</v>
      </c>
      <c r="O590" s="181">
        <v>0</v>
      </c>
      <c r="P590" s="181">
        <v>0</v>
      </c>
      <c r="Q590" s="181">
        <f t="shared" si="204"/>
        <v>246</v>
      </c>
      <c r="R590" s="181">
        <v>6</v>
      </c>
      <c r="S590" s="181">
        <f t="shared" si="183"/>
        <v>252</v>
      </c>
      <c r="T590" s="181">
        <f t="shared" si="184"/>
        <v>239</v>
      </c>
      <c r="U590" s="183">
        <f t="shared" si="185"/>
        <v>51.323828920570264</v>
      </c>
      <c r="V590" s="183">
        <f t="shared" si="186"/>
        <v>48.676171079429736</v>
      </c>
      <c r="W590" s="184">
        <f t="shared" si="201"/>
        <v>124</v>
      </c>
    </row>
    <row r="591" spans="1:23" ht="15" customHeight="1">
      <c r="A591" s="179">
        <v>143</v>
      </c>
      <c r="B591" s="222">
        <v>6</v>
      </c>
      <c r="C591" s="165" t="s">
        <v>366</v>
      </c>
      <c r="D591" s="180">
        <v>2004</v>
      </c>
      <c r="E591" s="180"/>
      <c r="F591" s="181"/>
      <c r="G591" s="181"/>
      <c r="H591" s="181"/>
      <c r="I591" s="181"/>
      <c r="J591" s="181"/>
      <c r="K591" s="181"/>
      <c r="L591" s="181"/>
      <c r="M591" s="181"/>
      <c r="N591" s="181"/>
      <c r="O591" s="181"/>
      <c r="P591" s="181"/>
      <c r="Q591" s="181">
        <f>SUM(G591+J591+M591+N591+O591+P591)</f>
        <v>0</v>
      </c>
      <c r="R591" s="181"/>
      <c r="S591" s="181">
        <f t="shared" si="183"/>
        <v>0</v>
      </c>
      <c r="T591" s="181">
        <f t="shared" si="184"/>
        <v>0</v>
      </c>
      <c r="U591" s="183" t="e">
        <f t="shared" si="185"/>
        <v>#DIV/0!</v>
      </c>
      <c r="V591" s="183" t="e">
        <f t="shared" si="186"/>
        <v>#DIV/0!</v>
      </c>
      <c r="W591" s="184">
        <f t="shared" si="201"/>
        <v>0</v>
      </c>
    </row>
    <row r="592" spans="1:23" ht="15" customHeight="1">
      <c r="A592" s="179">
        <v>143</v>
      </c>
      <c r="B592" s="222">
        <v>6</v>
      </c>
      <c r="C592" s="165" t="s">
        <v>366</v>
      </c>
      <c r="D592" s="180">
        <v>2010</v>
      </c>
      <c r="E592" s="180">
        <v>2</v>
      </c>
      <c r="F592" s="181">
        <v>591</v>
      </c>
      <c r="G592" s="181">
        <v>74</v>
      </c>
      <c r="H592" s="181">
        <v>68</v>
      </c>
      <c r="I592" s="181">
        <v>12</v>
      </c>
      <c r="J592" s="181">
        <v>7</v>
      </c>
      <c r="K592" s="181">
        <v>227</v>
      </c>
      <c r="L592" s="181">
        <v>10</v>
      </c>
      <c r="M592" s="181">
        <v>0</v>
      </c>
      <c r="N592" s="181">
        <v>2</v>
      </c>
      <c r="O592" s="181">
        <v>1</v>
      </c>
      <c r="P592" s="181">
        <v>0</v>
      </c>
      <c r="Q592" s="181">
        <f t="shared" ref="Q592:Q594" si="205">SUM(P592+O592+N592+M592+L592+K592+J592+I592+H592+G592)</f>
        <v>401</v>
      </c>
      <c r="R592" s="181">
        <v>6</v>
      </c>
      <c r="S592" s="181">
        <f t="shared" ref="S592:S658" si="206">Q592+R592</f>
        <v>407</v>
      </c>
      <c r="T592" s="181">
        <f t="shared" si="184"/>
        <v>184</v>
      </c>
      <c r="U592" s="183">
        <f t="shared" si="185"/>
        <v>68.866328257191199</v>
      </c>
      <c r="V592" s="183">
        <f t="shared" si="186"/>
        <v>31.133671742808797</v>
      </c>
      <c r="W592" s="184">
        <f t="shared" si="201"/>
        <v>227</v>
      </c>
    </row>
    <row r="593" spans="1:23" ht="15" customHeight="1">
      <c r="A593" s="179">
        <v>143</v>
      </c>
      <c r="B593" s="222">
        <v>6</v>
      </c>
      <c r="C593" s="225" t="s">
        <v>366</v>
      </c>
      <c r="D593" s="190">
        <v>2016</v>
      </c>
      <c r="E593" s="180"/>
      <c r="F593" s="181"/>
      <c r="G593" s="181"/>
      <c r="H593" s="181"/>
      <c r="I593" s="181"/>
      <c r="J593" s="181"/>
      <c r="K593" s="181"/>
      <c r="L593" s="181"/>
      <c r="M593" s="181"/>
      <c r="N593" s="181"/>
      <c r="O593" s="181"/>
      <c r="P593" s="181"/>
      <c r="Q593" s="181">
        <f t="shared" si="205"/>
        <v>0</v>
      </c>
      <c r="R593" s="181"/>
      <c r="S593" s="181">
        <f t="shared" si="206"/>
        <v>0</v>
      </c>
      <c r="T593" s="181">
        <f t="shared" si="184"/>
        <v>0</v>
      </c>
      <c r="U593" s="183" t="e">
        <f t="shared" si="185"/>
        <v>#DIV/0!</v>
      </c>
      <c r="V593" s="183" t="e">
        <f t="shared" si="186"/>
        <v>#DIV/0!</v>
      </c>
      <c r="W593" s="184">
        <f t="shared" si="201"/>
        <v>0</v>
      </c>
    </row>
    <row r="594" spans="1:23" ht="15" customHeight="1">
      <c r="A594" s="179">
        <v>144</v>
      </c>
      <c r="B594" s="222">
        <v>6</v>
      </c>
      <c r="C594" s="165" t="s">
        <v>367</v>
      </c>
      <c r="D594" s="180">
        <v>1998</v>
      </c>
      <c r="E594" s="180">
        <v>10</v>
      </c>
      <c r="F594" s="181">
        <v>4478</v>
      </c>
      <c r="G594" s="181">
        <v>11</v>
      </c>
      <c r="H594" s="181">
        <v>1220</v>
      </c>
      <c r="I594" s="181">
        <v>1</v>
      </c>
      <c r="J594" s="181">
        <v>8</v>
      </c>
      <c r="K594" s="181">
        <v>1913</v>
      </c>
      <c r="L594" s="181">
        <v>5</v>
      </c>
      <c r="M594" s="181">
        <v>2</v>
      </c>
      <c r="N594" s="181">
        <v>0</v>
      </c>
      <c r="O594" s="181">
        <v>0</v>
      </c>
      <c r="P594" s="181">
        <v>0</v>
      </c>
      <c r="Q594" s="181">
        <f t="shared" si="205"/>
        <v>3160</v>
      </c>
      <c r="R594" s="181">
        <v>53</v>
      </c>
      <c r="S594" s="181">
        <f t="shared" si="206"/>
        <v>3213</v>
      </c>
      <c r="T594" s="181">
        <f t="shared" ref="T594:T661" si="207">F594-S594</f>
        <v>1265</v>
      </c>
      <c r="U594" s="183">
        <f t="shared" ref="U594:U661" si="208">(S594*100)/F594</f>
        <v>71.7507815989281</v>
      </c>
      <c r="V594" s="183">
        <f t="shared" ref="V594:V661" si="209">(T594*100)/F594</f>
        <v>28.249218401071907</v>
      </c>
      <c r="W594" s="184">
        <f t="shared" si="201"/>
        <v>1913</v>
      </c>
    </row>
    <row r="595" spans="1:23" ht="15" customHeight="1">
      <c r="A595" s="179">
        <v>144</v>
      </c>
      <c r="B595" s="222">
        <v>6</v>
      </c>
      <c r="C595" s="165" t="s">
        <v>367</v>
      </c>
      <c r="D595" s="180">
        <v>2004</v>
      </c>
      <c r="E595" s="180"/>
      <c r="F595" s="181"/>
      <c r="G595" s="181"/>
      <c r="H595" s="181"/>
      <c r="I595" s="181"/>
      <c r="J595" s="181"/>
      <c r="K595" s="181"/>
      <c r="L595" s="181"/>
      <c r="M595" s="181"/>
      <c r="N595" s="181"/>
      <c r="O595" s="181"/>
      <c r="P595" s="181"/>
      <c r="Q595" s="181">
        <f>SUM(G595+J595+M595+N595+O595+P595)</f>
        <v>0</v>
      </c>
      <c r="R595" s="181"/>
      <c r="S595" s="181">
        <f t="shared" si="206"/>
        <v>0</v>
      </c>
      <c r="T595" s="181">
        <f t="shared" si="207"/>
        <v>0</v>
      </c>
      <c r="U595" s="183" t="e">
        <f t="shared" si="208"/>
        <v>#DIV/0!</v>
      </c>
      <c r="V595" s="183" t="e">
        <f t="shared" si="209"/>
        <v>#DIV/0!</v>
      </c>
      <c r="W595" s="184">
        <f t="shared" si="201"/>
        <v>0</v>
      </c>
    </row>
    <row r="596" spans="1:23" ht="15" customHeight="1">
      <c r="A596" s="179">
        <v>144</v>
      </c>
      <c r="B596" s="222">
        <v>6</v>
      </c>
      <c r="C596" s="165" t="s">
        <v>367</v>
      </c>
      <c r="D596" s="180">
        <v>2010</v>
      </c>
      <c r="E596" s="180">
        <v>15</v>
      </c>
      <c r="F596" s="181">
        <v>6380</v>
      </c>
      <c r="G596" s="181">
        <v>1619</v>
      </c>
      <c r="H596" s="181">
        <v>352</v>
      </c>
      <c r="I596" s="181">
        <v>35</v>
      </c>
      <c r="J596" s="181">
        <v>213</v>
      </c>
      <c r="K596" s="181">
        <v>2008</v>
      </c>
      <c r="L596" s="181">
        <v>34</v>
      </c>
      <c r="M596" s="181">
        <v>0</v>
      </c>
      <c r="N596" s="181">
        <v>3</v>
      </c>
      <c r="O596" s="181">
        <v>0</v>
      </c>
      <c r="P596" s="181">
        <v>0</v>
      </c>
      <c r="Q596" s="181">
        <f t="shared" ref="Q596:Q598" si="210">SUM(P596+O596+N596+M596+L596+K596+J596+I596+H596+G596)</f>
        <v>4264</v>
      </c>
      <c r="R596" s="181">
        <v>139</v>
      </c>
      <c r="S596" s="181">
        <f t="shared" si="206"/>
        <v>4403</v>
      </c>
      <c r="T596" s="181">
        <f t="shared" si="207"/>
        <v>1977</v>
      </c>
      <c r="U596" s="183">
        <f t="shared" si="208"/>
        <v>69.012539184952985</v>
      </c>
      <c r="V596" s="183">
        <f t="shared" si="209"/>
        <v>30.987460815047022</v>
      </c>
      <c r="W596" s="184">
        <f t="shared" si="201"/>
        <v>2008</v>
      </c>
    </row>
    <row r="597" spans="1:23" ht="15" customHeight="1">
      <c r="A597" s="179">
        <v>144</v>
      </c>
      <c r="B597" s="222">
        <v>6</v>
      </c>
      <c r="C597" s="225" t="s">
        <v>367</v>
      </c>
      <c r="D597" s="190">
        <v>2016</v>
      </c>
      <c r="E597" s="180"/>
      <c r="F597" s="181"/>
      <c r="G597" s="181"/>
      <c r="H597" s="181"/>
      <c r="I597" s="181"/>
      <c r="J597" s="181"/>
      <c r="K597" s="181"/>
      <c r="L597" s="181"/>
      <c r="M597" s="181"/>
      <c r="N597" s="181"/>
      <c r="O597" s="181"/>
      <c r="P597" s="181"/>
      <c r="Q597" s="181">
        <f t="shared" si="210"/>
        <v>0</v>
      </c>
      <c r="R597" s="181"/>
      <c r="S597" s="181">
        <f t="shared" si="206"/>
        <v>0</v>
      </c>
      <c r="T597" s="181">
        <f t="shared" si="207"/>
        <v>0</v>
      </c>
      <c r="U597" s="183" t="e">
        <f t="shared" si="208"/>
        <v>#DIV/0!</v>
      </c>
      <c r="V597" s="183" t="e">
        <f t="shared" si="209"/>
        <v>#DIV/0!</v>
      </c>
      <c r="W597" s="184">
        <f t="shared" si="201"/>
        <v>0</v>
      </c>
    </row>
    <row r="598" spans="1:23" ht="15" customHeight="1">
      <c r="A598" s="179">
        <v>145</v>
      </c>
      <c r="B598" s="222">
        <v>6</v>
      </c>
      <c r="C598" s="165" t="s">
        <v>368</v>
      </c>
      <c r="D598" s="180">
        <v>1998</v>
      </c>
      <c r="E598" s="180">
        <v>2</v>
      </c>
      <c r="F598" s="181">
        <v>1310</v>
      </c>
      <c r="G598" s="181">
        <v>25</v>
      </c>
      <c r="H598" s="181">
        <v>259</v>
      </c>
      <c r="I598" s="181">
        <v>0</v>
      </c>
      <c r="J598" s="181">
        <v>1</v>
      </c>
      <c r="K598" s="181">
        <v>518</v>
      </c>
      <c r="L598" s="181">
        <v>2</v>
      </c>
      <c r="M598" s="181">
        <v>0</v>
      </c>
      <c r="N598" s="181">
        <v>0</v>
      </c>
      <c r="O598" s="181">
        <v>0</v>
      </c>
      <c r="P598" s="181">
        <v>0</v>
      </c>
      <c r="Q598" s="181">
        <f t="shared" si="210"/>
        <v>805</v>
      </c>
      <c r="R598" s="181">
        <v>6</v>
      </c>
      <c r="S598" s="181">
        <f t="shared" si="206"/>
        <v>811</v>
      </c>
      <c r="T598" s="181">
        <f t="shared" si="207"/>
        <v>499</v>
      </c>
      <c r="U598" s="183">
        <f t="shared" si="208"/>
        <v>61.908396946564885</v>
      </c>
      <c r="V598" s="183">
        <f t="shared" si="209"/>
        <v>38.091603053435115</v>
      </c>
      <c r="W598" s="184">
        <f t="shared" si="201"/>
        <v>518</v>
      </c>
    </row>
    <row r="599" spans="1:23" ht="15" customHeight="1">
      <c r="A599" s="179">
        <v>145</v>
      </c>
      <c r="B599" s="222">
        <v>6</v>
      </c>
      <c r="C599" s="165" t="s">
        <v>368</v>
      </c>
      <c r="D599" s="180">
        <v>2004</v>
      </c>
      <c r="E599" s="180"/>
      <c r="F599" s="181"/>
      <c r="G599" s="181"/>
      <c r="H599" s="181"/>
      <c r="I599" s="181"/>
      <c r="J599" s="181"/>
      <c r="K599" s="181"/>
      <c r="L599" s="181"/>
      <c r="M599" s="181"/>
      <c r="N599" s="181"/>
      <c r="O599" s="181"/>
      <c r="P599" s="181"/>
      <c r="Q599" s="181">
        <f>SUM(G599+J599+M599+N599+O599+P599)</f>
        <v>0</v>
      </c>
      <c r="R599" s="181"/>
      <c r="S599" s="181">
        <f t="shared" si="206"/>
        <v>0</v>
      </c>
      <c r="T599" s="181">
        <f t="shared" si="207"/>
        <v>0</v>
      </c>
      <c r="U599" s="183" t="e">
        <f t="shared" si="208"/>
        <v>#DIV/0!</v>
      </c>
      <c r="V599" s="183" t="e">
        <f t="shared" si="209"/>
        <v>#DIV/0!</v>
      </c>
      <c r="W599" s="184">
        <f t="shared" si="201"/>
        <v>0</v>
      </c>
    </row>
    <row r="600" spans="1:23" ht="15" customHeight="1">
      <c r="A600" s="179">
        <v>145</v>
      </c>
      <c r="B600" s="222">
        <v>6</v>
      </c>
      <c r="C600" s="165" t="s">
        <v>368</v>
      </c>
      <c r="D600" s="180">
        <v>2010</v>
      </c>
      <c r="E600" s="180">
        <v>3</v>
      </c>
      <c r="F600" s="181">
        <v>1913</v>
      </c>
      <c r="G600" s="181">
        <v>480</v>
      </c>
      <c r="H600" s="181">
        <v>315</v>
      </c>
      <c r="I600" s="181">
        <v>6</v>
      </c>
      <c r="J600" s="181">
        <v>43</v>
      </c>
      <c r="K600" s="181">
        <v>643</v>
      </c>
      <c r="L600" s="181">
        <v>5</v>
      </c>
      <c r="M600" s="181">
        <v>0</v>
      </c>
      <c r="N600" s="181">
        <v>3</v>
      </c>
      <c r="O600" s="181">
        <v>3</v>
      </c>
      <c r="P600" s="181">
        <v>0</v>
      </c>
      <c r="Q600" s="181">
        <f t="shared" ref="Q600:Q602" si="211">SUM(P600+O600+N600+M600+L600+K600+J600+I600+H600+G600)</f>
        <v>1498</v>
      </c>
      <c r="R600" s="181">
        <v>7</v>
      </c>
      <c r="S600" s="181">
        <f t="shared" si="206"/>
        <v>1505</v>
      </c>
      <c r="T600" s="181">
        <f t="shared" si="207"/>
        <v>408</v>
      </c>
      <c r="U600" s="183">
        <f t="shared" si="208"/>
        <v>78.67224255096707</v>
      </c>
      <c r="V600" s="183">
        <f t="shared" si="209"/>
        <v>21.327757449032934</v>
      </c>
      <c r="W600" s="184">
        <f t="shared" si="201"/>
        <v>643</v>
      </c>
    </row>
    <row r="601" spans="1:23" ht="15" customHeight="1">
      <c r="A601" s="179">
        <v>145</v>
      </c>
      <c r="B601" s="222">
        <v>6</v>
      </c>
      <c r="C601" s="225" t="s">
        <v>368</v>
      </c>
      <c r="D601" s="190">
        <v>2016</v>
      </c>
      <c r="E601" s="180"/>
      <c r="F601" s="181"/>
      <c r="G601" s="181"/>
      <c r="H601" s="181"/>
      <c r="I601" s="181"/>
      <c r="J601" s="181"/>
      <c r="K601" s="181"/>
      <c r="L601" s="181"/>
      <c r="M601" s="181"/>
      <c r="N601" s="181"/>
      <c r="O601" s="181"/>
      <c r="P601" s="181"/>
      <c r="Q601" s="181">
        <f t="shared" si="211"/>
        <v>0</v>
      </c>
      <c r="R601" s="181"/>
      <c r="S601" s="181">
        <f t="shared" si="206"/>
        <v>0</v>
      </c>
      <c r="T601" s="181">
        <f t="shared" si="207"/>
        <v>0</v>
      </c>
      <c r="U601" s="183" t="e">
        <f t="shared" si="208"/>
        <v>#DIV/0!</v>
      </c>
      <c r="V601" s="183" t="e">
        <f t="shared" si="209"/>
        <v>#DIV/0!</v>
      </c>
      <c r="W601" s="184">
        <f t="shared" si="201"/>
        <v>0</v>
      </c>
    </row>
    <row r="602" spans="1:23" ht="15" customHeight="1">
      <c r="A602" s="179">
        <v>146</v>
      </c>
      <c r="B602" s="222">
        <v>6</v>
      </c>
      <c r="C602" s="165" t="s">
        <v>369</v>
      </c>
      <c r="D602" s="180">
        <v>1998</v>
      </c>
      <c r="E602" s="180">
        <v>4</v>
      </c>
      <c r="F602" s="181">
        <v>1956</v>
      </c>
      <c r="G602" s="181">
        <v>3</v>
      </c>
      <c r="H602" s="181">
        <v>411</v>
      </c>
      <c r="I602" s="181">
        <v>1</v>
      </c>
      <c r="J602" s="181">
        <v>8</v>
      </c>
      <c r="K602" s="181">
        <v>622</v>
      </c>
      <c r="L602" s="181">
        <v>3</v>
      </c>
      <c r="M602" s="181">
        <v>2</v>
      </c>
      <c r="N602" s="181">
        <v>0</v>
      </c>
      <c r="O602" s="181">
        <v>0</v>
      </c>
      <c r="P602" s="181">
        <v>0</v>
      </c>
      <c r="Q602" s="181">
        <f t="shared" si="211"/>
        <v>1050</v>
      </c>
      <c r="R602" s="181">
        <v>31</v>
      </c>
      <c r="S602" s="181">
        <f t="shared" si="206"/>
        <v>1081</v>
      </c>
      <c r="T602" s="181">
        <f t="shared" si="207"/>
        <v>875</v>
      </c>
      <c r="U602" s="183">
        <f t="shared" si="208"/>
        <v>55.265848670756647</v>
      </c>
      <c r="V602" s="183">
        <f t="shared" si="209"/>
        <v>44.734151329243353</v>
      </c>
      <c r="W602" s="184">
        <f t="shared" si="201"/>
        <v>622</v>
      </c>
    </row>
    <row r="603" spans="1:23" ht="15" customHeight="1">
      <c r="A603" s="179">
        <v>146</v>
      </c>
      <c r="B603" s="222">
        <v>6</v>
      </c>
      <c r="C603" s="165" t="s">
        <v>369</v>
      </c>
      <c r="D603" s="180">
        <v>2004</v>
      </c>
      <c r="E603" s="180"/>
      <c r="F603" s="181"/>
      <c r="G603" s="181"/>
      <c r="H603" s="181"/>
      <c r="I603" s="181"/>
      <c r="J603" s="181"/>
      <c r="K603" s="181"/>
      <c r="L603" s="181"/>
      <c r="M603" s="181"/>
      <c r="N603" s="181"/>
      <c r="O603" s="181"/>
      <c r="P603" s="181"/>
      <c r="Q603" s="181">
        <f>SUM(G603+J603+M603+N603+O603+P603)</f>
        <v>0</v>
      </c>
      <c r="R603" s="181"/>
      <c r="S603" s="181">
        <f t="shared" si="206"/>
        <v>0</v>
      </c>
      <c r="T603" s="181">
        <f t="shared" si="207"/>
        <v>0</v>
      </c>
      <c r="U603" s="183" t="e">
        <f t="shared" si="208"/>
        <v>#DIV/0!</v>
      </c>
      <c r="V603" s="183" t="e">
        <f t="shared" si="209"/>
        <v>#DIV/0!</v>
      </c>
      <c r="W603" s="184">
        <f t="shared" si="201"/>
        <v>0</v>
      </c>
    </row>
    <row r="604" spans="1:23" ht="15" customHeight="1">
      <c r="A604" s="179">
        <v>146</v>
      </c>
      <c r="B604" s="222">
        <v>6</v>
      </c>
      <c r="C604" s="165" t="s">
        <v>369</v>
      </c>
      <c r="D604" s="180">
        <v>2010</v>
      </c>
      <c r="E604" s="180">
        <v>6</v>
      </c>
      <c r="F604" s="181">
        <v>2594</v>
      </c>
      <c r="G604" s="181">
        <v>478</v>
      </c>
      <c r="H604" s="181">
        <v>312</v>
      </c>
      <c r="I604" s="181">
        <v>27</v>
      </c>
      <c r="J604" s="181">
        <v>22</v>
      </c>
      <c r="K604" s="181">
        <v>661</v>
      </c>
      <c r="L604" s="181">
        <v>15</v>
      </c>
      <c r="M604" s="181">
        <v>0</v>
      </c>
      <c r="N604" s="181">
        <v>1</v>
      </c>
      <c r="O604" s="181">
        <v>0</v>
      </c>
      <c r="P604" s="181">
        <v>0</v>
      </c>
      <c r="Q604" s="181">
        <f t="shared" ref="Q604:Q606" si="212">SUM(P604+O604+N604+M604+L604+K604+J604+I604+H604+G604)</f>
        <v>1516</v>
      </c>
      <c r="R604" s="181">
        <v>11</v>
      </c>
      <c r="S604" s="181">
        <f t="shared" si="206"/>
        <v>1527</v>
      </c>
      <c r="T604" s="181">
        <f t="shared" si="207"/>
        <v>1067</v>
      </c>
      <c r="U604" s="183">
        <f t="shared" si="208"/>
        <v>58.866615265998455</v>
      </c>
      <c r="V604" s="183">
        <f t="shared" si="209"/>
        <v>41.133384734001545</v>
      </c>
      <c r="W604" s="184">
        <f t="shared" si="201"/>
        <v>661</v>
      </c>
    </row>
    <row r="605" spans="1:23" ht="15" customHeight="1">
      <c r="A605" s="179">
        <v>146</v>
      </c>
      <c r="B605" s="222">
        <v>6</v>
      </c>
      <c r="C605" s="225" t="s">
        <v>369</v>
      </c>
      <c r="D605" s="190">
        <v>2016</v>
      </c>
      <c r="E605" s="180"/>
      <c r="F605" s="181"/>
      <c r="G605" s="181"/>
      <c r="H605" s="181"/>
      <c r="I605" s="181"/>
      <c r="J605" s="181"/>
      <c r="K605" s="181"/>
      <c r="L605" s="181"/>
      <c r="M605" s="181"/>
      <c r="N605" s="181"/>
      <c r="O605" s="181"/>
      <c r="P605" s="181"/>
      <c r="Q605" s="181">
        <f t="shared" si="212"/>
        <v>0</v>
      </c>
      <c r="R605" s="181"/>
      <c r="S605" s="181">
        <f t="shared" si="206"/>
        <v>0</v>
      </c>
      <c r="T605" s="181">
        <f t="shared" si="207"/>
        <v>0</v>
      </c>
      <c r="U605" s="183" t="e">
        <f t="shared" si="208"/>
        <v>#DIV/0!</v>
      </c>
      <c r="V605" s="183" t="e">
        <f t="shared" si="209"/>
        <v>#DIV/0!</v>
      </c>
      <c r="W605" s="184">
        <f t="shared" si="201"/>
        <v>0</v>
      </c>
    </row>
    <row r="606" spans="1:23" ht="15" customHeight="1">
      <c r="A606" s="179">
        <v>147</v>
      </c>
      <c r="B606" s="222">
        <v>6</v>
      </c>
      <c r="C606" s="165" t="s">
        <v>370</v>
      </c>
      <c r="D606" s="180">
        <v>1998</v>
      </c>
      <c r="E606" s="180">
        <v>63</v>
      </c>
      <c r="F606" s="181">
        <v>31519</v>
      </c>
      <c r="G606" s="181">
        <v>443</v>
      </c>
      <c r="H606" s="181">
        <v>6128</v>
      </c>
      <c r="I606" s="181">
        <v>22</v>
      </c>
      <c r="J606" s="181">
        <v>83</v>
      </c>
      <c r="K606" s="181">
        <v>7582</v>
      </c>
      <c r="L606" s="181">
        <v>149</v>
      </c>
      <c r="M606" s="181">
        <v>31</v>
      </c>
      <c r="N606" s="181">
        <v>0</v>
      </c>
      <c r="O606" s="181">
        <v>0</v>
      </c>
      <c r="P606" s="181">
        <v>55</v>
      </c>
      <c r="Q606" s="181">
        <f t="shared" si="212"/>
        <v>14493</v>
      </c>
      <c r="R606" s="181">
        <v>362</v>
      </c>
      <c r="S606" s="181">
        <f t="shared" si="206"/>
        <v>14855</v>
      </c>
      <c r="T606" s="181">
        <f t="shared" si="207"/>
        <v>16664</v>
      </c>
      <c r="U606" s="183">
        <f t="shared" si="208"/>
        <v>47.130302357308288</v>
      </c>
      <c r="V606" s="183">
        <f t="shared" si="209"/>
        <v>52.869697642691712</v>
      </c>
      <c r="W606" s="184">
        <f t="shared" si="201"/>
        <v>7582</v>
      </c>
    </row>
    <row r="607" spans="1:23" ht="15" customHeight="1">
      <c r="A607" s="179">
        <v>147</v>
      </c>
      <c r="B607" s="222">
        <v>6</v>
      </c>
      <c r="C607" s="165" t="s">
        <v>370</v>
      </c>
      <c r="D607" s="180">
        <v>2004</v>
      </c>
      <c r="E607" s="180"/>
      <c r="F607" s="181"/>
      <c r="G607" s="181"/>
      <c r="H607" s="181"/>
      <c r="I607" s="181"/>
      <c r="J607" s="181"/>
      <c r="K607" s="181"/>
      <c r="L607" s="181"/>
      <c r="M607" s="181"/>
      <c r="N607" s="181"/>
      <c r="O607" s="181"/>
      <c r="P607" s="181"/>
      <c r="Q607" s="181">
        <f>SUM(G607+J607+M607+N607+O607+P607)</f>
        <v>0</v>
      </c>
      <c r="R607" s="181"/>
      <c r="S607" s="181">
        <f t="shared" si="206"/>
        <v>0</v>
      </c>
      <c r="T607" s="181">
        <f t="shared" si="207"/>
        <v>0</v>
      </c>
      <c r="U607" s="183" t="e">
        <f t="shared" si="208"/>
        <v>#DIV/0!</v>
      </c>
      <c r="V607" s="183" t="e">
        <f t="shared" si="209"/>
        <v>#DIV/0!</v>
      </c>
      <c r="W607" s="184">
        <f t="shared" si="201"/>
        <v>0</v>
      </c>
    </row>
    <row r="608" spans="1:23" ht="15" customHeight="1">
      <c r="A608" s="179">
        <v>147</v>
      </c>
      <c r="B608" s="222">
        <v>6</v>
      </c>
      <c r="C608" s="165" t="s">
        <v>370</v>
      </c>
      <c r="D608" s="180">
        <v>2010</v>
      </c>
      <c r="E608" s="180">
        <v>78</v>
      </c>
      <c r="F608" s="181">
        <v>41857</v>
      </c>
      <c r="G608" s="181">
        <v>6336</v>
      </c>
      <c r="H608" s="181">
        <v>3204</v>
      </c>
      <c r="I608" s="181">
        <v>1184</v>
      </c>
      <c r="J608" s="181">
        <v>911</v>
      </c>
      <c r="K608" s="181">
        <v>10688</v>
      </c>
      <c r="L608" s="181">
        <v>530</v>
      </c>
      <c r="M608" s="181">
        <v>0</v>
      </c>
      <c r="N608" s="181">
        <v>153</v>
      </c>
      <c r="O608" s="181">
        <v>468</v>
      </c>
      <c r="P608" s="181">
        <v>7</v>
      </c>
      <c r="Q608" s="181">
        <f t="shared" ref="Q608:Q614" si="213">SUM(P608+O608+N608+M608+L608+K608+J608+I608+H608+G608)</f>
        <v>23481</v>
      </c>
      <c r="R608" s="181">
        <v>754</v>
      </c>
      <c r="S608" s="181">
        <f t="shared" si="206"/>
        <v>24235</v>
      </c>
      <c r="T608" s="181">
        <f t="shared" si="207"/>
        <v>17622</v>
      </c>
      <c r="U608" s="183">
        <f t="shared" si="208"/>
        <v>57.899515015409612</v>
      </c>
      <c r="V608" s="183">
        <f t="shared" si="209"/>
        <v>42.100484984590388</v>
      </c>
      <c r="W608" s="184">
        <f t="shared" si="201"/>
        <v>10688</v>
      </c>
    </row>
    <row r="609" spans="1:23" ht="15" customHeight="1">
      <c r="A609" s="179">
        <v>147</v>
      </c>
      <c r="B609" s="222">
        <v>6</v>
      </c>
      <c r="C609" s="225" t="s">
        <v>370</v>
      </c>
      <c r="D609" s="190">
        <v>2016</v>
      </c>
      <c r="E609" s="180"/>
      <c r="F609" s="181"/>
      <c r="G609" s="181"/>
      <c r="H609" s="181"/>
      <c r="I609" s="181"/>
      <c r="J609" s="181"/>
      <c r="K609" s="181"/>
      <c r="L609" s="181"/>
      <c r="M609" s="181"/>
      <c r="N609" s="181"/>
      <c r="O609" s="181"/>
      <c r="P609" s="181"/>
      <c r="Q609" s="181">
        <f t="shared" si="213"/>
        <v>0</v>
      </c>
      <c r="R609" s="181"/>
      <c r="S609" s="181">
        <f t="shared" si="206"/>
        <v>0</v>
      </c>
      <c r="T609" s="181">
        <f t="shared" si="207"/>
        <v>0</v>
      </c>
      <c r="U609" s="183" t="e">
        <f t="shared" si="208"/>
        <v>#DIV/0!</v>
      </c>
      <c r="V609" s="183" t="e">
        <f t="shared" si="209"/>
        <v>#DIV/0!</v>
      </c>
      <c r="W609" s="184">
        <f t="shared" si="201"/>
        <v>0</v>
      </c>
    </row>
    <row r="610" spans="1:23" s="197" customFormat="1" ht="15" customHeight="1">
      <c r="A610" s="193" t="s">
        <v>448</v>
      </c>
      <c r="B610" s="223">
        <v>6</v>
      </c>
      <c r="C610" s="226" t="s">
        <v>454</v>
      </c>
      <c r="D610" s="151">
        <v>1998</v>
      </c>
      <c r="E610" s="151">
        <f>SUM(E578,E582,E586,E590,E594,E598,E602,E606)</f>
        <v>188</v>
      </c>
      <c r="F610" s="151">
        <f t="shared" ref="F610:T610" si="214">SUM(F578,F582,F586,F590,F594,F598,F602,F606)</f>
        <v>99043</v>
      </c>
      <c r="G610" s="151">
        <f t="shared" si="214"/>
        <v>1147</v>
      </c>
      <c r="H610" s="151">
        <f t="shared" si="214"/>
        <v>21069</v>
      </c>
      <c r="I610" s="151">
        <f t="shared" si="214"/>
        <v>204</v>
      </c>
      <c r="J610" s="151">
        <f t="shared" si="214"/>
        <v>192</v>
      </c>
      <c r="K610" s="151">
        <f t="shared" si="214"/>
        <v>25444</v>
      </c>
      <c r="L610" s="151">
        <f t="shared" si="214"/>
        <v>328</v>
      </c>
      <c r="M610" s="151">
        <f t="shared" si="214"/>
        <v>54</v>
      </c>
      <c r="N610" s="151">
        <f t="shared" si="214"/>
        <v>0</v>
      </c>
      <c r="O610" s="151">
        <f t="shared" si="214"/>
        <v>0</v>
      </c>
      <c r="P610" s="151">
        <f t="shared" si="214"/>
        <v>72</v>
      </c>
      <c r="Q610" s="151">
        <f t="shared" si="214"/>
        <v>48510</v>
      </c>
      <c r="R610" s="151">
        <f t="shared" si="214"/>
        <v>974</v>
      </c>
      <c r="S610" s="151">
        <f>SUM(S578,S582,S586,S590,S594,S598,S602,S606)</f>
        <v>49484</v>
      </c>
      <c r="T610" s="151">
        <f t="shared" si="214"/>
        <v>49559</v>
      </c>
      <c r="U610" s="196">
        <f>(S610*100)/F610</f>
        <v>49.962137657381135</v>
      </c>
      <c r="V610" s="151">
        <f>(T610*100)/F610</f>
        <v>50.037862342618865</v>
      </c>
      <c r="W610" s="184">
        <f t="shared" si="201"/>
        <v>25444</v>
      </c>
    </row>
    <row r="611" spans="1:23" s="197" customFormat="1" ht="15" customHeight="1">
      <c r="A611" s="193" t="s">
        <v>448</v>
      </c>
      <c r="B611" s="223">
        <v>6</v>
      </c>
      <c r="C611" s="226" t="s">
        <v>454</v>
      </c>
      <c r="D611" s="151">
        <v>2004</v>
      </c>
      <c r="E611" s="151"/>
      <c r="F611" s="215"/>
      <c r="G611" s="215"/>
      <c r="H611" s="215"/>
      <c r="I611" s="215"/>
      <c r="J611" s="215"/>
      <c r="K611" s="215"/>
      <c r="L611" s="215"/>
      <c r="M611" s="215"/>
      <c r="N611" s="215"/>
      <c r="O611" s="215"/>
      <c r="P611" s="215"/>
      <c r="Q611" s="215"/>
      <c r="R611" s="215"/>
      <c r="S611" s="215"/>
      <c r="T611" s="215"/>
      <c r="U611" s="216"/>
      <c r="V611" s="216"/>
      <c r="W611" s="184">
        <f t="shared" si="201"/>
        <v>0</v>
      </c>
    </row>
    <row r="612" spans="1:23" s="197" customFormat="1" ht="15" customHeight="1">
      <c r="A612" s="193" t="s">
        <v>448</v>
      </c>
      <c r="B612" s="223">
        <v>6</v>
      </c>
      <c r="C612" s="226" t="s">
        <v>454</v>
      </c>
      <c r="D612" s="151">
        <v>2010</v>
      </c>
      <c r="E612" s="151">
        <f>SUM(E580,E584,E588,E592,E596,E600,E604,E608)</f>
        <v>238</v>
      </c>
      <c r="F612" s="151">
        <f t="shared" ref="F612:R612" si="215">SUM(F580,F584,F588,F592,F596,F600,F604,F608)</f>
        <v>130421</v>
      </c>
      <c r="G612" s="151">
        <f t="shared" si="215"/>
        <v>25291</v>
      </c>
      <c r="H612" s="151">
        <f t="shared" si="215"/>
        <v>9872</v>
      </c>
      <c r="I612" s="151">
        <f t="shared" si="215"/>
        <v>2551</v>
      </c>
      <c r="J612" s="151">
        <f t="shared" si="215"/>
        <v>2410</v>
      </c>
      <c r="K612" s="151">
        <f t="shared" si="215"/>
        <v>35038</v>
      </c>
      <c r="L612" s="151">
        <f t="shared" si="215"/>
        <v>1884</v>
      </c>
      <c r="M612" s="151">
        <f t="shared" si="215"/>
        <v>0</v>
      </c>
      <c r="N612" s="151">
        <f t="shared" si="215"/>
        <v>423</v>
      </c>
      <c r="O612" s="151">
        <f t="shared" si="215"/>
        <v>1330</v>
      </c>
      <c r="P612" s="151">
        <f t="shared" si="215"/>
        <v>10</v>
      </c>
      <c r="Q612" s="151">
        <f t="shared" si="215"/>
        <v>78809</v>
      </c>
      <c r="R612" s="151">
        <f t="shared" si="215"/>
        <v>1971</v>
      </c>
      <c r="S612" s="151">
        <f>SUM(S580,S584,S588,S592,S596,S600,S604,S608)</f>
        <v>80780</v>
      </c>
      <c r="T612" s="151">
        <f>SUM(T580,T584,T588,T592,T596,T600,T604,T608)</f>
        <v>49641</v>
      </c>
      <c r="U612" s="217">
        <f>(S612*100)/F612</f>
        <v>61.937878102452828</v>
      </c>
      <c r="V612" s="217">
        <f>(T612*100)/F612</f>
        <v>38.062121897547172</v>
      </c>
      <c r="W612" s="184">
        <f t="shared" si="201"/>
        <v>35038</v>
      </c>
    </row>
    <row r="613" spans="1:23" s="197" customFormat="1" ht="15" customHeight="1">
      <c r="A613" s="193" t="s">
        <v>448</v>
      </c>
      <c r="B613" s="223">
        <v>6</v>
      </c>
      <c r="C613" s="226" t="s">
        <v>454</v>
      </c>
      <c r="D613" s="151">
        <v>2016</v>
      </c>
      <c r="E613" s="151"/>
      <c r="F613" s="215"/>
      <c r="G613" s="215"/>
      <c r="H613" s="215"/>
      <c r="I613" s="215"/>
      <c r="J613" s="215"/>
      <c r="K613" s="215"/>
      <c r="L613" s="215"/>
      <c r="M613" s="215"/>
      <c r="N613" s="215"/>
      <c r="O613" s="215"/>
      <c r="P613" s="215"/>
      <c r="Q613" s="215"/>
      <c r="R613" s="215"/>
      <c r="S613" s="215"/>
      <c r="T613" s="215"/>
      <c r="U613" s="216"/>
      <c r="V613" s="216"/>
      <c r="W613" s="184">
        <f t="shared" si="201"/>
        <v>0</v>
      </c>
    </row>
    <row r="614" spans="1:23" ht="15" customHeight="1">
      <c r="A614" s="179">
        <v>148</v>
      </c>
      <c r="B614" s="222">
        <v>7</v>
      </c>
      <c r="C614" s="170" t="s">
        <v>371</v>
      </c>
      <c r="D614" s="180">
        <v>1998</v>
      </c>
      <c r="E614" s="180">
        <v>35</v>
      </c>
      <c r="F614" s="181">
        <v>16742</v>
      </c>
      <c r="G614" s="181">
        <v>949</v>
      </c>
      <c r="H614" s="181">
        <v>1798</v>
      </c>
      <c r="I614" s="181">
        <v>16</v>
      </c>
      <c r="J614" s="181">
        <v>119</v>
      </c>
      <c r="K614" s="181">
        <v>3817</v>
      </c>
      <c r="L614" s="181">
        <v>115</v>
      </c>
      <c r="M614" s="181">
        <v>49</v>
      </c>
      <c r="N614" s="181">
        <v>0</v>
      </c>
      <c r="O614" s="181">
        <v>0</v>
      </c>
      <c r="P614" s="181">
        <v>13</v>
      </c>
      <c r="Q614" s="181">
        <f t="shared" si="213"/>
        <v>6876</v>
      </c>
      <c r="R614" s="181">
        <v>386</v>
      </c>
      <c r="S614" s="181">
        <f t="shared" si="206"/>
        <v>7262</v>
      </c>
      <c r="T614" s="181">
        <f t="shared" si="207"/>
        <v>9480</v>
      </c>
      <c r="U614" s="183">
        <f t="shared" si="208"/>
        <v>43.375940747819854</v>
      </c>
      <c r="V614" s="183">
        <f t="shared" ref="V614:V677" si="216">(T614*100)/F614</f>
        <v>56.624059252180146</v>
      </c>
      <c r="W614" s="184">
        <f t="shared" si="201"/>
        <v>3817</v>
      </c>
    </row>
    <row r="615" spans="1:23" ht="15" customHeight="1">
      <c r="A615" s="179">
        <v>148</v>
      </c>
      <c r="B615" s="222">
        <v>7</v>
      </c>
      <c r="C615" s="170" t="s">
        <v>371</v>
      </c>
      <c r="D615" s="180">
        <v>2004</v>
      </c>
      <c r="E615" s="180"/>
      <c r="F615" s="181"/>
      <c r="G615" s="181"/>
      <c r="H615" s="181"/>
      <c r="I615" s="181"/>
      <c r="J615" s="181"/>
      <c r="K615" s="181"/>
      <c r="L615" s="181"/>
      <c r="M615" s="181"/>
      <c r="N615" s="181"/>
      <c r="O615" s="181"/>
      <c r="P615" s="181"/>
      <c r="Q615" s="181">
        <f>SUM(G615+J615+M615+N615+O615+P615)</f>
        <v>0</v>
      </c>
      <c r="R615" s="181"/>
      <c r="S615" s="181">
        <f t="shared" si="206"/>
        <v>0</v>
      </c>
      <c r="T615" s="181">
        <f t="shared" si="207"/>
        <v>0</v>
      </c>
      <c r="U615" s="183" t="e">
        <f t="shared" si="208"/>
        <v>#DIV/0!</v>
      </c>
      <c r="V615" s="183" t="e">
        <f t="shared" si="216"/>
        <v>#DIV/0!</v>
      </c>
      <c r="W615" s="184">
        <f t="shared" si="201"/>
        <v>0</v>
      </c>
    </row>
    <row r="616" spans="1:23" ht="15" customHeight="1">
      <c r="A616" s="179">
        <v>148</v>
      </c>
      <c r="B616" s="222">
        <v>7</v>
      </c>
      <c r="C616" s="170" t="s">
        <v>371</v>
      </c>
      <c r="D616" s="180">
        <v>2010</v>
      </c>
      <c r="E616" s="180">
        <v>51</v>
      </c>
      <c r="F616" s="181">
        <v>28391</v>
      </c>
      <c r="G616" s="181">
        <v>5438</v>
      </c>
      <c r="H616" s="181">
        <v>620</v>
      </c>
      <c r="I616" s="181">
        <v>312</v>
      </c>
      <c r="J616" s="181">
        <v>659</v>
      </c>
      <c r="K616" s="181">
        <v>5040</v>
      </c>
      <c r="L616" s="181">
        <v>203</v>
      </c>
      <c r="M616" s="181">
        <v>0</v>
      </c>
      <c r="N616" s="181">
        <v>898</v>
      </c>
      <c r="O616" s="181">
        <v>263</v>
      </c>
      <c r="P616" s="181">
        <v>1</v>
      </c>
      <c r="Q616" s="181">
        <f>SUM(P616+O616+N616+M616+L616+K616+J616+I616+H616+G616)</f>
        <v>13434</v>
      </c>
      <c r="R616" s="181">
        <v>602</v>
      </c>
      <c r="S616" s="181">
        <f t="shared" si="206"/>
        <v>14036</v>
      </c>
      <c r="T616" s="181">
        <f>F616-S616</f>
        <v>14355</v>
      </c>
      <c r="U616" s="183">
        <f t="shared" si="208"/>
        <v>49.438202247191015</v>
      </c>
      <c r="V616" s="183">
        <f t="shared" si="216"/>
        <v>50.561797752808985</v>
      </c>
      <c r="W616" s="184">
        <f t="shared" si="201"/>
        <v>5438</v>
      </c>
    </row>
    <row r="617" spans="1:23" ht="15" customHeight="1">
      <c r="A617" s="179">
        <v>148</v>
      </c>
      <c r="B617" s="222">
        <v>7</v>
      </c>
      <c r="C617" s="227" t="s">
        <v>371</v>
      </c>
      <c r="D617" s="190">
        <v>2016</v>
      </c>
      <c r="E617" s="180"/>
      <c r="F617" s="181"/>
      <c r="G617" s="181"/>
      <c r="H617" s="181"/>
      <c r="I617" s="181"/>
      <c r="J617" s="181"/>
      <c r="K617" s="181"/>
      <c r="L617" s="181"/>
      <c r="M617" s="181"/>
      <c r="N617" s="181"/>
      <c r="O617" s="181"/>
      <c r="P617" s="181"/>
      <c r="Q617" s="181">
        <f t="shared" ref="Q617:Q618" si="217">SUM(P617+O617+N617+M617+L617+K617+J617+I617+H617+G617)</f>
        <v>0</v>
      </c>
      <c r="R617" s="181"/>
      <c r="S617" s="181">
        <f t="shared" si="206"/>
        <v>0</v>
      </c>
      <c r="T617" s="181">
        <f t="shared" si="207"/>
        <v>0</v>
      </c>
      <c r="U617" s="183" t="e">
        <f t="shared" si="208"/>
        <v>#DIV/0!</v>
      </c>
      <c r="V617" s="183" t="e">
        <f t="shared" si="216"/>
        <v>#DIV/0!</v>
      </c>
      <c r="W617" s="184">
        <f t="shared" si="201"/>
        <v>0</v>
      </c>
    </row>
    <row r="618" spans="1:23" ht="15" customHeight="1">
      <c r="A618" s="179">
        <v>149</v>
      </c>
      <c r="B618" s="222">
        <v>7</v>
      </c>
      <c r="C618" s="170" t="s">
        <v>372</v>
      </c>
      <c r="D618" s="180">
        <v>1998</v>
      </c>
      <c r="E618" s="180">
        <v>2</v>
      </c>
      <c r="F618" s="181">
        <v>1286</v>
      </c>
      <c r="G618" s="181">
        <v>33</v>
      </c>
      <c r="H618" s="181">
        <v>54</v>
      </c>
      <c r="I618" s="181">
        <v>5</v>
      </c>
      <c r="J618" s="181">
        <v>14</v>
      </c>
      <c r="K618" s="181">
        <v>395</v>
      </c>
      <c r="L618" s="181">
        <v>9</v>
      </c>
      <c r="M618" s="181">
        <v>11</v>
      </c>
      <c r="N618" s="181">
        <v>0</v>
      </c>
      <c r="O618" s="181">
        <v>0</v>
      </c>
      <c r="P618" s="181">
        <v>0</v>
      </c>
      <c r="Q618" s="181">
        <f t="shared" si="217"/>
        <v>521</v>
      </c>
      <c r="R618" s="181">
        <v>42</v>
      </c>
      <c r="S618" s="181">
        <f t="shared" si="206"/>
        <v>563</v>
      </c>
      <c r="T618" s="181">
        <f t="shared" si="207"/>
        <v>723</v>
      </c>
      <c r="U618" s="183">
        <f t="shared" si="208"/>
        <v>43.779160186625191</v>
      </c>
      <c r="V618" s="183">
        <f t="shared" si="216"/>
        <v>56.220839813374809</v>
      </c>
      <c r="W618" s="184">
        <f t="shared" si="201"/>
        <v>395</v>
      </c>
    </row>
    <row r="619" spans="1:23" ht="15" customHeight="1">
      <c r="A619" s="179">
        <v>149</v>
      </c>
      <c r="B619" s="222">
        <v>7</v>
      </c>
      <c r="C619" s="170" t="s">
        <v>372</v>
      </c>
      <c r="D619" s="180">
        <v>2004</v>
      </c>
      <c r="E619" s="180"/>
      <c r="F619" s="181"/>
      <c r="G619" s="181"/>
      <c r="H619" s="181"/>
      <c r="I619" s="181"/>
      <c r="J619" s="181"/>
      <c r="K619" s="181"/>
      <c r="L619" s="181"/>
      <c r="M619" s="181"/>
      <c r="N619" s="181"/>
      <c r="O619" s="181"/>
      <c r="P619" s="181"/>
      <c r="Q619" s="181">
        <f>SUM(G619+J619+M619+N619+O619+P619)</f>
        <v>0</v>
      </c>
      <c r="R619" s="181"/>
      <c r="S619" s="181">
        <f t="shared" si="206"/>
        <v>0</v>
      </c>
      <c r="T619" s="181">
        <f t="shared" si="207"/>
        <v>0</v>
      </c>
      <c r="U619" s="183" t="e">
        <f t="shared" si="208"/>
        <v>#DIV/0!</v>
      </c>
      <c r="V619" s="183" t="e">
        <f t="shared" si="216"/>
        <v>#DIV/0!</v>
      </c>
      <c r="W619" s="184">
        <f t="shared" si="201"/>
        <v>0</v>
      </c>
    </row>
    <row r="620" spans="1:23" ht="15" customHeight="1">
      <c r="A620" s="179">
        <v>149</v>
      </c>
      <c r="B620" s="222">
        <v>7</v>
      </c>
      <c r="C620" s="170" t="s">
        <v>372</v>
      </c>
      <c r="D620" s="180">
        <v>2010</v>
      </c>
      <c r="E620" s="180">
        <v>4</v>
      </c>
      <c r="F620" s="181">
        <v>2096</v>
      </c>
      <c r="G620" s="181">
        <v>170</v>
      </c>
      <c r="H620" s="181">
        <v>17</v>
      </c>
      <c r="I620" s="181">
        <v>30</v>
      </c>
      <c r="J620" s="181">
        <v>17</v>
      </c>
      <c r="K620" s="181">
        <v>450</v>
      </c>
      <c r="L620" s="181">
        <v>30</v>
      </c>
      <c r="M620" s="181">
        <v>0</v>
      </c>
      <c r="N620" s="181">
        <v>20</v>
      </c>
      <c r="O620" s="181">
        <v>3</v>
      </c>
      <c r="P620" s="181">
        <v>0</v>
      </c>
      <c r="Q620" s="181">
        <f>SUM(P620+O620+N620+M620+L620+K620+J620+I620+H620+G620)</f>
        <v>737</v>
      </c>
      <c r="R620" s="181">
        <v>22</v>
      </c>
      <c r="S620" s="181">
        <f t="shared" si="206"/>
        <v>759</v>
      </c>
      <c r="T620" s="181">
        <f t="shared" si="207"/>
        <v>1337</v>
      </c>
      <c r="U620" s="183">
        <f t="shared" si="208"/>
        <v>36.211832061068705</v>
      </c>
      <c r="V620" s="183">
        <f t="shared" si="216"/>
        <v>63.788167938931295</v>
      </c>
      <c r="W620" s="184">
        <f t="shared" si="201"/>
        <v>450</v>
      </c>
    </row>
    <row r="621" spans="1:23" ht="15" customHeight="1">
      <c r="A621" s="179">
        <v>149</v>
      </c>
      <c r="B621" s="222">
        <v>7</v>
      </c>
      <c r="C621" s="227" t="s">
        <v>372</v>
      </c>
      <c r="D621" s="190">
        <v>2016</v>
      </c>
      <c r="E621" s="180"/>
      <c r="F621" s="181"/>
      <c r="G621" s="181"/>
      <c r="H621" s="181"/>
      <c r="I621" s="181"/>
      <c r="J621" s="181"/>
      <c r="K621" s="181"/>
      <c r="L621" s="181"/>
      <c r="M621" s="181"/>
      <c r="N621" s="181"/>
      <c r="O621" s="181"/>
      <c r="P621" s="181"/>
      <c r="Q621" s="181">
        <f t="shared" ref="Q621:Q622" si="218">SUM(P621+O621+N621+M621+L621+K621+J621+I621+H621+G621)</f>
        <v>0</v>
      </c>
      <c r="R621" s="181"/>
      <c r="S621" s="181">
        <f t="shared" si="206"/>
        <v>0</v>
      </c>
      <c r="T621" s="181">
        <f t="shared" si="207"/>
        <v>0</v>
      </c>
      <c r="U621" s="183" t="e">
        <f t="shared" si="208"/>
        <v>#DIV/0!</v>
      </c>
      <c r="V621" s="183" t="e">
        <f t="shared" si="216"/>
        <v>#DIV/0!</v>
      </c>
      <c r="W621" s="184">
        <f t="shared" si="201"/>
        <v>0</v>
      </c>
    </row>
    <row r="622" spans="1:23" ht="15" customHeight="1">
      <c r="A622" s="179">
        <v>150</v>
      </c>
      <c r="B622" s="222">
        <v>7</v>
      </c>
      <c r="C622" s="170" t="s">
        <v>373</v>
      </c>
      <c r="D622" s="180">
        <v>1998</v>
      </c>
      <c r="E622" s="180">
        <v>4</v>
      </c>
      <c r="F622" s="181">
        <v>1555</v>
      </c>
      <c r="G622" s="181">
        <v>46</v>
      </c>
      <c r="H622" s="181">
        <v>40</v>
      </c>
      <c r="I622" s="181">
        <v>1</v>
      </c>
      <c r="J622" s="181">
        <v>15</v>
      </c>
      <c r="K622" s="181">
        <v>551</v>
      </c>
      <c r="L622" s="181">
        <v>7</v>
      </c>
      <c r="M622" s="181">
        <v>1</v>
      </c>
      <c r="N622" s="181">
        <v>0</v>
      </c>
      <c r="O622" s="181">
        <v>0</v>
      </c>
      <c r="P622" s="181">
        <v>0</v>
      </c>
      <c r="Q622" s="181">
        <f t="shared" si="218"/>
        <v>661</v>
      </c>
      <c r="R622" s="181">
        <v>36</v>
      </c>
      <c r="S622" s="181">
        <f t="shared" si="206"/>
        <v>697</v>
      </c>
      <c r="T622" s="181">
        <f t="shared" si="207"/>
        <v>858</v>
      </c>
      <c r="U622" s="183">
        <f t="shared" si="208"/>
        <v>44.823151125401928</v>
      </c>
      <c r="V622" s="183">
        <f t="shared" si="216"/>
        <v>55.176848874598072</v>
      </c>
      <c r="W622" s="184">
        <f t="shared" si="201"/>
        <v>551</v>
      </c>
    </row>
    <row r="623" spans="1:23" ht="15" customHeight="1">
      <c r="A623" s="179">
        <v>150</v>
      </c>
      <c r="B623" s="222">
        <v>7</v>
      </c>
      <c r="C623" s="170" t="s">
        <v>373</v>
      </c>
      <c r="D623" s="180">
        <v>2004</v>
      </c>
      <c r="E623" s="180"/>
      <c r="F623" s="181"/>
      <c r="G623" s="181"/>
      <c r="H623" s="181"/>
      <c r="I623" s="181"/>
      <c r="J623" s="181"/>
      <c r="K623" s="181"/>
      <c r="L623" s="181"/>
      <c r="M623" s="181"/>
      <c r="N623" s="181"/>
      <c r="O623" s="181"/>
      <c r="P623" s="181"/>
      <c r="Q623" s="181">
        <f>SUM(G623+J623+M623+N623+O623+P623)</f>
        <v>0</v>
      </c>
      <c r="R623" s="181"/>
      <c r="S623" s="181">
        <f t="shared" si="206"/>
        <v>0</v>
      </c>
      <c r="T623" s="181">
        <f t="shared" si="207"/>
        <v>0</v>
      </c>
      <c r="U623" s="183" t="e">
        <f t="shared" si="208"/>
        <v>#DIV/0!</v>
      </c>
      <c r="V623" s="183" t="e">
        <f t="shared" si="216"/>
        <v>#DIV/0!</v>
      </c>
      <c r="W623" s="184">
        <f t="shared" si="201"/>
        <v>0</v>
      </c>
    </row>
    <row r="624" spans="1:23" ht="15" customHeight="1">
      <c r="A624" s="179">
        <v>150</v>
      </c>
      <c r="B624" s="222">
        <v>7</v>
      </c>
      <c r="C624" s="170" t="s">
        <v>373</v>
      </c>
      <c r="D624" s="180">
        <v>2010</v>
      </c>
      <c r="E624" s="180">
        <v>5</v>
      </c>
      <c r="F624" s="181">
        <v>2628</v>
      </c>
      <c r="G624" s="181">
        <v>383</v>
      </c>
      <c r="H624" s="181">
        <v>58</v>
      </c>
      <c r="I624" s="181">
        <v>27</v>
      </c>
      <c r="J624" s="181">
        <v>67</v>
      </c>
      <c r="K624" s="181">
        <v>474</v>
      </c>
      <c r="L624" s="181">
        <v>36</v>
      </c>
      <c r="M624" s="181">
        <v>0</v>
      </c>
      <c r="N624" s="181">
        <v>14</v>
      </c>
      <c r="O624" s="181">
        <v>5</v>
      </c>
      <c r="P624" s="181">
        <v>0</v>
      </c>
      <c r="Q624" s="181">
        <f>SUM(P624+O624+N624+M624+L624+K624+J624+I624+H624+G624)</f>
        <v>1064</v>
      </c>
      <c r="R624" s="181">
        <v>139</v>
      </c>
      <c r="S624" s="181">
        <f t="shared" si="206"/>
        <v>1203</v>
      </c>
      <c r="T624" s="181">
        <f t="shared" si="207"/>
        <v>1425</v>
      </c>
      <c r="U624" s="183">
        <f t="shared" si="208"/>
        <v>45.776255707762559</v>
      </c>
      <c r="V624" s="183">
        <f t="shared" si="216"/>
        <v>54.223744292237441</v>
      </c>
      <c r="W624" s="184">
        <f t="shared" si="201"/>
        <v>474</v>
      </c>
    </row>
    <row r="625" spans="1:23" ht="15" customHeight="1">
      <c r="A625" s="179">
        <v>150</v>
      </c>
      <c r="B625" s="222">
        <v>7</v>
      </c>
      <c r="C625" s="227" t="s">
        <v>373</v>
      </c>
      <c r="D625" s="190">
        <v>2016</v>
      </c>
      <c r="E625" s="180"/>
      <c r="F625" s="181"/>
      <c r="G625" s="181"/>
      <c r="H625" s="181"/>
      <c r="I625" s="181"/>
      <c r="J625" s="181"/>
      <c r="K625" s="181"/>
      <c r="L625" s="181"/>
      <c r="M625" s="181"/>
      <c r="N625" s="181"/>
      <c r="O625" s="181"/>
      <c r="P625" s="181"/>
      <c r="Q625" s="181">
        <f t="shared" ref="Q625:Q626" si="219">SUM(P625+O625+N625+M625+L625+K625+J625+I625+H625+G625)</f>
        <v>0</v>
      </c>
      <c r="R625" s="181"/>
      <c r="S625" s="181">
        <f t="shared" si="206"/>
        <v>0</v>
      </c>
      <c r="T625" s="181">
        <f t="shared" si="207"/>
        <v>0</v>
      </c>
      <c r="U625" s="183" t="e">
        <f t="shared" si="208"/>
        <v>#DIV/0!</v>
      </c>
      <c r="V625" s="183" t="e">
        <f t="shared" si="216"/>
        <v>#DIV/0!</v>
      </c>
      <c r="W625" s="184">
        <f t="shared" si="201"/>
        <v>0</v>
      </c>
    </row>
    <row r="626" spans="1:23" ht="15" customHeight="1">
      <c r="A626" s="179">
        <v>151</v>
      </c>
      <c r="B626" s="222">
        <v>7</v>
      </c>
      <c r="C626" s="170" t="s">
        <v>374</v>
      </c>
      <c r="D626" s="180">
        <v>1998</v>
      </c>
      <c r="E626" s="180">
        <v>5</v>
      </c>
      <c r="F626" s="181">
        <v>1936</v>
      </c>
      <c r="G626" s="181">
        <v>14</v>
      </c>
      <c r="H626" s="181">
        <v>161</v>
      </c>
      <c r="I626" s="181">
        <v>4</v>
      </c>
      <c r="J626" s="181">
        <v>13</v>
      </c>
      <c r="K626" s="181">
        <v>374</v>
      </c>
      <c r="L626" s="181">
        <v>5</v>
      </c>
      <c r="M626" s="181">
        <v>8</v>
      </c>
      <c r="N626" s="181">
        <v>0</v>
      </c>
      <c r="O626" s="181">
        <v>0</v>
      </c>
      <c r="P626" s="181">
        <v>0</v>
      </c>
      <c r="Q626" s="181">
        <f t="shared" si="219"/>
        <v>579</v>
      </c>
      <c r="R626" s="181">
        <v>46</v>
      </c>
      <c r="S626" s="181">
        <f t="shared" si="206"/>
        <v>625</v>
      </c>
      <c r="T626" s="181">
        <f t="shared" si="207"/>
        <v>1311</v>
      </c>
      <c r="U626" s="183">
        <f t="shared" si="208"/>
        <v>32.283057851239668</v>
      </c>
      <c r="V626" s="183">
        <f t="shared" si="216"/>
        <v>67.716942148760324</v>
      </c>
      <c r="W626" s="184">
        <f t="shared" si="201"/>
        <v>374</v>
      </c>
    </row>
    <row r="627" spans="1:23" ht="15" customHeight="1">
      <c r="A627" s="179">
        <v>151</v>
      </c>
      <c r="B627" s="222">
        <v>7</v>
      </c>
      <c r="C627" s="170" t="s">
        <v>374</v>
      </c>
      <c r="D627" s="180">
        <v>2004</v>
      </c>
      <c r="E627" s="180"/>
      <c r="F627" s="181"/>
      <c r="G627" s="181"/>
      <c r="H627" s="181"/>
      <c r="I627" s="181"/>
      <c r="J627" s="181"/>
      <c r="K627" s="181"/>
      <c r="L627" s="181"/>
      <c r="M627" s="181"/>
      <c r="N627" s="181"/>
      <c r="O627" s="181"/>
      <c r="P627" s="181"/>
      <c r="Q627" s="181">
        <f>SUM(G627+J627+M627+N627+O627+P627)</f>
        <v>0</v>
      </c>
      <c r="R627" s="181"/>
      <c r="S627" s="181">
        <f t="shared" si="206"/>
        <v>0</v>
      </c>
      <c r="T627" s="181">
        <f t="shared" si="207"/>
        <v>0</v>
      </c>
      <c r="U627" s="183" t="e">
        <f t="shared" si="208"/>
        <v>#DIV/0!</v>
      </c>
      <c r="V627" s="183" t="e">
        <f t="shared" si="216"/>
        <v>#DIV/0!</v>
      </c>
      <c r="W627" s="184">
        <f t="shared" si="201"/>
        <v>0</v>
      </c>
    </row>
    <row r="628" spans="1:23" ht="15" customHeight="1">
      <c r="A628" s="179">
        <v>151</v>
      </c>
      <c r="B628" s="222">
        <v>7</v>
      </c>
      <c r="C628" s="170" t="s">
        <v>374</v>
      </c>
      <c r="D628" s="180">
        <v>2010</v>
      </c>
      <c r="E628" s="180">
        <v>6</v>
      </c>
      <c r="F628" s="181">
        <v>3038</v>
      </c>
      <c r="G628" s="181">
        <v>647</v>
      </c>
      <c r="H628" s="181">
        <v>193</v>
      </c>
      <c r="I628" s="181">
        <v>38</v>
      </c>
      <c r="J628" s="181">
        <v>73</v>
      </c>
      <c r="K628" s="181">
        <v>258</v>
      </c>
      <c r="L628" s="181">
        <v>37</v>
      </c>
      <c r="M628" s="181">
        <v>0</v>
      </c>
      <c r="N628" s="181">
        <v>11</v>
      </c>
      <c r="O628" s="181">
        <v>2</v>
      </c>
      <c r="P628" s="181">
        <v>1</v>
      </c>
      <c r="Q628" s="181">
        <f>SUM(P628+O628+N628+M628+L628+K628+J628+I628+H628+G628)</f>
        <v>1260</v>
      </c>
      <c r="R628" s="181">
        <v>76</v>
      </c>
      <c r="S628" s="181">
        <f t="shared" si="206"/>
        <v>1336</v>
      </c>
      <c r="T628" s="181">
        <f t="shared" si="207"/>
        <v>1702</v>
      </c>
      <c r="U628" s="183">
        <f t="shared" si="208"/>
        <v>43.976300197498354</v>
      </c>
      <c r="V628" s="183">
        <f t="shared" si="216"/>
        <v>56.023699802501646</v>
      </c>
      <c r="W628" s="184">
        <f t="shared" si="201"/>
        <v>647</v>
      </c>
    </row>
    <row r="629" spans="1:23" ht="15" customHeight="1">
      <c r="A629" s="179">
        <v>151</v>
      </c>
      <c r="B629" s="222">
        <v>7</v>
      </c>
      <c r="C629" s="227" t="s">
        <v>374</v>
      </c>
      <c r="D629" s="190">
        <v>2016</v>
      </c>
      <c r="E629" s="180"/>
      <c r="F629" s="181"/>
      <c r="G629" s="181"/>
      <c r="H629" s="181"/>
      <c r="I629" s="181"/>
      <c r="J629" s="181"/>
      <c r="K629" s="181"/>
      <c r="L629" s="181"/>
      <c r="M629" s="181"/>
      <c r="N629" s="181"/>
      <c r="O629" s="181"/>
      <c r="P629" s="181"/>
      <c r="Q629" s="181">
        <f t="shared" ref="Q629:Q630" si="220">SUM(P629+O629+N629+M629+L629+K629+J629+I629+H629+G629)</f>
        <v>0</v>
      </c>
      <c r="R629" s="181"/>
      <c r="S629" s="181">
        <f t="shared" si="206"/>
        <v>0</v>
      </c>
      <c r="T629" s="181">
        <f t="shared" si="207"/>
        <v>0</v>
      </c>
      <c r="U629" s="183" t="e">
        <f t="shared" si="208"/>
        <v>#DIV/0!</v>
      </c>
      <c r="V629" s="183" t="e">
        <f t="shared" si="216"/>
        <v>#DIV/0!</v>
      </c>
      <c r="W629" s="184">
        <f t="shared" si="201"/>
        <v>0</v>
      </c>
    </row>
    <row r="630" spans="1:23" ht="15" customHeight="1">
      <c r="A630" s="179">
        <v>152</v>
      </c>
      <c r="B630" s="222">
        <v>7</v>
      </c>
      <c r="C630" s="170" t="s">
        <v>375</v>
      </c>
      <c r="D630" s="180">
        <v>1998</v>
      </c>
      <c r="E630" s="180">
        <v>2</v>
      </c>
      <c r="F630" s="181">
        <v>867</v>
      </c>
      <c r="G630" s="181">
        <v>19</v>
      </c>
      <c r="H630" s="181">
        <v>60</v>
      </c>
      <c r="I630" s="181">
        <v>0</v>
      </c>
      <c r="J630" s="181">
        <v>12</v>
      </c>
      <c r="K630" s="181">
        <v>147</v>
      </c>
      <c r="L630" s="181">
        <v>0</v>
      </c>
      <c r="M630" s="181">
        <v>2</v>
      </c>
      <c r="N630" s="181">
        <v>0</v>
      </c>
      <c r="O630" s="181">
        <v>0</v>
      </c>
      <c r="P630" s="181">
        <v>2</v>
      </c>
      <c r="Q630" s="181">
        <f t="shared" si="220"/>
        <v>242</v>
      </c>
      <c r="R630" s="181">
        <v>8</v>
      </c>
      <c r="S630" s="181">
        <f t="shared" si="206"/>
        <v>250</v>
      </c>
      <c r="T630" s="181">
        <f t="shared" si="207"/>
        <v>617</v>
      </c>
      <c r="U630" s="183">
        <f t="shared" si="208"/>
        <v>28.83506343713956</v>
      </c>
      <c r="V630" s="183">
        <f t="shared" si="216"/>
        <v>71.164936562860433</v>
      </c>
      <c r="W630" s="184">
        <f t="shared" si="201"/>
        <v>147</v>
      </c>
    </row>
    <row r="631" spans="1:23" ht="15" customHeight="1">
      <c r="A631" s="179">
        <v>152</v>
      </c>
      <c r="B631" s="222">
        <v>7</v>
      </c>
      <c r="C631" s="170" t="s">
        <v>375</v>
      </c>
      <c r="D631" s="180">
        <v>2004</v>
      </c>
      <c r="E631" s="180"/>
      <c r="F631" s="181"/>
      <c r="G631" s="181"/>
      <c r="H631" s="181"/>
      <c r="I631" s="181"/>
      <c r="J631" s="181"/>
      <c r="K631" s="181"/>
      <c r="L631" s="181"/>
      <c r="M631" s="181"/>
      <c r="N631" s="181"/>
      <c r="O631" s="181"/>
      <c r="P631" s="181"/>
      <c r="Q631" s="181">
        <f>SUM(G631+J631+M631+N631+O631+P631)</f>
        <v>0</v>
      </c>
      <c r="R631" s="181"/>
      <c r="S631" s="181">
        <f t="shared" si="206"/>
        <v>0</v>
      </c>
      <c r="T631" s="181">
        <f t="shared" si="207"/>
        <v>0</v>
      </c>
      <c r="U631" s="183" t="e">
        <f t="shared" si="208"/>
        <v>#DIV/0!</v>
      </c>
      <c r="V631" s="183" t="e">
        <f t="shared" si="216"/>
        <v>#DIV/0!</v>
      </c>
      <c r="W631" s="184">
        <f t="shared" si="201"/>
        <v>0</v>
      </c>
    </row>
    <row r="632" spans="1:23" ht="15" customHeight="1">
      <c r="A632" s="179">
        <v>152</v>
      </c>
      <c r="B632" s="222">
        <v>7</v>
      </c>
      <c r="C632" s="170" t="s">
        <v>375</v>
      </c>
      <c r="D632" s="180">
        <v>2010</v>
      </c>
      <c r="E632" s="180">
        <v>3</v>
      </c>
      <c r="F632" s="181">
        <v>1455</v>
      </c>
      <c r="G632" s="181">
        <v>205</v>
      </c>
      <c r="H632" s="181">
        <v>50</v>
      </c>
      <c r="I632" s="181">
        <v>17</v>
      </c>
      <c r="J632" s="181">
        <v>67</v>
      </c>
      <c r="K632" s="181">
        <v>139</v>
      </c>
      <c r="L632" s="181">
        <v>20</v>
      </c>
      <c r="M632" s="181">
        <v>0</v>
      </c>
      <c r="N632" s="181">
        <v>8</v>
      </c>
      <c r="O632" s="181">
        <v>3</v>
      </c>
      <c r="P632" s="181">
        <v>0</v>
      </c>
      <c r="Q632" s="181">
        <f>SUM(P632+O632+N632+M632+L632+K632+J632+I632+H632+G632)</f>
        <v>509</v>
      </c>
      <c r="R632" s="181">
        <v>34</v>
      </c>
      <c r="S632" s="181">
        <f t="shared" si="206"/>
        <v>543</v>
      </c>
      <c r="T632" s="181">
        <f t="shared" si="207"/>
        <v>912</v>
      </c>
      <c r="U632" s="183">
        <f t="shared" si="208"/>
        <v>37.319587628865982</v>
      </c>
      <c r="V632" s="183">
        <f t="shared" si="216"/>
        <v>62.680412371134018</v>
      </c>
      <c r="W632" s="184">
        <f t="shared" si="201"/>
        <v>205</v>
      </c>
    </row>
    <row r="633" spans="1:23" ht="15" customHeight="1">
      <c r="A633" s="179">
        <v>152</v>
      </c>
      <c r="B633" s="222">
        <v>7</v>
      </c>
      <c r="C633" s="227" t="s">
        <v>375</v>
      </c>
      <c r="D633" s="190">
        <v>2016</v>
      </c>
      <c r="E633" s="180"/>
      <c r="F633" s="181"/>
      <c r="G633" s="181"/>
      <c r="H633" s="181"/>
      <c r="I633" s="181"/>
      <c r="J633" s="181"/>
      <c r="K633" s="181"/>
      <c r="L633" s="181"/>
      <c r="M633" s="181"/>
      <c r="N633" s="181"/>
      <c r="O633" s="181"/>
      <c r="P633" s="181"/>
      <c r="Q633" s="181">
        <f t="shared" ref="Q633:Q634" si="221">SUM(P633+O633+N633+M633+L633+K633+J633+I633+H633+G633)</f>
        <v>0</v>
      </c>
      <c r="R633" s="181"/>
      <c r="S633" s="181">
        <f t="shared" si="206"/>
        <v>0</v>
      </c>
      <c r="T633" s="181">
        <f t="shared" si="207"/>
        <v>0</v>
      </c>
      <c r="U633" s="183" t="e">
        <f t="shared" si="208"/>
        <v>#DIV/0!</v>
      </c>
      <c r="V633" s="183" t="e">
        <f t="shared" si="216"/>
        <v>#DIV/0!</v>
      </c>
      <c r="W633" s="184">
        <f t="shared" si="201"/>
        <v>0</v>
      </c>
    </row>
    <row r="634" spans="1:23" ht="15" customHeight="1">
      <c r="A634" s="179">
        <v>153</v>
      </c>
      <c r="B634" s="222">
        <v>7</v>
      </c>
      <c r="C634" s="170" t="s">
        <v>376</v>
      </c>
      <c r="D634" s="180">
        <v>1998</v>
      </c>
      <c r="E634" s="180">
        <v>2</v>
      </c>
      <c r="F634" s="181">
        <v>944</v>
      </c>
      <c r="G634" s="181">
        <v>28</v>
      </c>
      <c r="H634" s="181">
        <v>285</v>
      </c>
      <c r="I634" s="181">
        <v>3</v>
      </c>
      <c r="J634" s="181">
        <v>16</v>
      </c>
      <c r="K634" s="181">
        <v>267</v>
      </c>
      <c r="L634" s="181">
        <v>7</v>
      </c>
      <c r="M634" s="181">
        <v>9</v>
      </c>
      <c r="N634" s="181">
        <v>0</v>
      </c>
      <c r="O634" s="181">
        <v>0</v>
      </c>
      <c r="P634" s="181">
        <v>0</v>
      </c>
      <c r="Q634" s="181">
        <f t="shared" si="221"/>
        <v>615</v>
      </c>
      <c r="R634" s="181">
        <v>47</v>
      </c>
      <c r="S634" s="181">
        <f t="shared" si="206"/>
        <v>662</v>
      </c>
      <c r="T634" s="181">
        <f t="shared" si="207"/>
        <v>282</v>
      </c>
      <c r="U634" s="183">
        <f t="shared" si="208"/>
        <v>70.127118644067792</v>
      </c>
      <c r="V634" s="183">
        <f t="shared" si="216"/>
        <v>29.872881355932204</v>
      </c>
      <c r="W634" s="184">
        <f t="shared" si="201"/>
        <v>285</v>
      </c>
    </row>
    <row r="635" spans="1:23" ht="15" customHeight="1">
      <c r="A635" s="179">
        <v>153</v>
      </c>
      <c r="B635" s="222">
        <v>7</v>
      </c>
      <c r="C635" s="170" t="s">
        <v>376</v>
      </c>
      <c r="D635" s="180">
        <v>2004</v>
      </c>
      <c r="E635" s="180"/>
      <c r="F635" s="181"/>
      <c r="G635" s="181"/>
      <c r="H635" s="181"/>
      <c r="I635" s="181"/>
      <c r="J635" s="181"/>
      <c r="K635" s="181"/>
      <c r="L635" s="181"/>
      <c r="M635" s="181"/>
      <c r="N635" s="181"/>
      <c r="O635" s="181"/>
      <c r="P635" s="181"/>
      <c r="Q635" s="181">
        <f>SUM(G635+J635+M635+N635+O635+P635)</f>
        <v>0</v>
      </c>
      <c r="R635" s="181"/>
      <c r="S635" s="181">
        <f t="shared" si="206"/>
        <v>0</v>
      </c>
      <c r="T635" s="181">
        <f t="shared" si="207"/>
        <v>0</v>
      </c>
      <c r="U635" s="183" t="e">
        <f t="shared" si="208"/>
        <v>#DIV/0!</v>
      </c>
      <c r="V635" s="183" t="e">
        <f t="shared" si="216"/>
        <v>#DIV/0!</v>
      </c>
      <c r="W635" s="184">
        <f t="shared" si="201"/>
        <v>0</v>
      </c>
    </row>
    <row r="636" spans="1:23" ht="15" customHeight="1">
      <c r="A636" s="179">
        <v>153</v>
      </c>
      <c r="B636" s="222">
        <v>7</v>
      </c>
      <c r="C636" s="170" t="s">
        <v>376</v>
      </c>
      <c r="D636" s="180">
        <v>2010</v>
      </c>
      <c r="E636" s="180">
        <v>3</v>
      </c>
      <c r="F636" s="181">
        <v>1259</v>
      </c>
      <c r="G636" s="181">
        <v>247</v>
      </c>
      <c r="H636" s="181">
        <v>62</v>
      </c>
      <c r="I636" s="181">
        <v>27</v>
      </c>
      <c r="J636" s="181">
        <v>25</v>
      </c>
      <c r="K636" s="181">
        <v>154</v>
      </c>
      <c r="L636" s="181">
        <v>10</v>
      </c>
      <c r="M636" s="181">
        <v>0</v>
      </c>
      <c r="N636" s="181">
        <v>1</v>
      </c>
      <c r="O636" s="181">
        <v>1</v>
      </c>
      <c r="P636" s="181">
        <v>0</v>
      </c>
      <c r="Q636" s="181">
        <f>SUM(P636+O636+N636+M636+L636+K636+J636+I636+H636+G636)</f>
        <v>527</v>
      </c>
      <c r="R636" s="181">
        <v>24</v>
      </c>
      <c r="S636" s="181">
        <f t="shared" si="206"/>
        <v>551</v>
      </c>
      <c r="T636" s="181">
        <f t="shared" si="207"/>
        <v>708</v>
      </c>
      <c r="U636" s="183">
        <f t="shared" si="208"/>
        <v>43.7648927720413</v>
      </c>
      <c r="V636" s="183">
        <f t="shared" si="216"/>
        <v>56.2351072279587</v>
      </c>
      <c r="W636" s="184">
        <f t="shared" si="201"/>
        <v>247</v>
      </c>
    </row>
    <row r="637" spans="1:23" ht="15" customHeight="1">
      <c r="A637" s="179">
        <v>153</v>
      </c>
      <c r="B637" s="222">
        <v>7</v>
      </c>
      <c r="C637" s="227" t="s">
        <v>376</v>
      </c>
      <c r="D637" s="190">
        <v>2016</v>
      </c>
      <c r="E637" s="180"/>
      <c r="F637" s="181"/>
      <c r="G637" s="181"/>
      <c r="H637" s="181"/>
      <c r="I637" s="181"/>
      <c r="J637" s="181"/>
      <c r="K637" s="181"/>
      <c r="L637" s="181"/>
      <c r="M637" s="181"/>
      <c r="N637" s="181"/>
      <c r="O637" s="181"/>
      <c r="P637" s="181"/>
      <c r="Q637" s="181">
        <f t="shared" ref="Q637:Q638" si="222">SUM(P637+O637+N637+M637+L637+K637+J637+I637+H637+G637)</f>
        <v>0</v>
      </c>
      <c r="R637" s="181"/>
      <c r="S637" s="181">
        <f t="shared" si="206"/>
        <v>0</v>
      </c>
      <c r="T637" s="181">
        <f t="shared" si="207"/>
        <v>0</v>
      </c>
      <c r="U637" s="183" t="e">
        <f t="shared" si="208"/>
        <v>#DIV/0!</v>
      </c>
      <c r="V637" s="183" t="e">
        <f t="shared" si="216"/>
        <v>#DIV/0!</v>
      </c>
      <c r="W637" s="184">
        <f t="shared" si="201"/>
        <v>0</v>
      </c>
    </row>
    <row r="638" spans="1:23" ht="15" customHeight="1">
      <c r="A638" s="179">
        <v>154</v>
      </c>
      <c r="B638" s="222">
        <v>7</v>
      </c>
      <c r="C638" s="170" t="s">
        <v>377</v>
      </c>
      <c r="D638" s="180">
        <v>1998</v>
      </c>
      <c r="E638" s="180">
        <v>2</v>
      </c>
      <c r="F638" s="181">
        <v>1104</v>
      </c>
      <c r="G638" s="181">
        <v>79</v>
      </c>
      <c r="H638" s="181">
        <v>23</v>
      </c>
      <c r="I638" s="181">
        <v>0</v>
      </c>
      <c r="J638" s="181">
        <v>2</v>
      </c>
      <c r="K638" s="181">
        <v>311</v>
      </c>
      <c r="L638" s="181">
        <v>0</v>
      </c>
      <c r="M638" s="181">
        <v>1</v>
      </c>
      <c r="N638" s="181">
        <v>0</v>
      </c>
      <c r="O638" s="181">
        <v>0</v>
      </c>
      <c r="P638" s="181">
        <v>0</v>
      </c>
      <c r="Q638" s="181">
        <f t="shared" si="222"/>
        <v>416</v>
      </c>
      <c r="R638" s="181">
        <v>12</v>
      </c>
      <c r="S638" s="181">
        <f t="shared" si="206"/>
        <v>428</v>
      </c>
      <c r="T638" s="181">
        <f t="shared" si="207"/>
        <v>676</v>
      </c>
      <c r="U638" s="183">
        <f t="shared" si="208"/>
        <v>38.768115942028984</v>
      </c>
      <c r="V638" s="183">
        <f t="shared" si="216"/>
        <v>61.231884057971016</v>
      </c>
      <c r="W638" s="184">
        <f t="shared" si="201"/>
        <v>311</v>
      </c>
    </row>
    <row r="639" spans="1:23" ht="15" customHeight="1">
      <c r="A639" s="179">
        <v>154</v>
      </c>
      <c r="B639" s="222">
        <v>7</v>
      </c>
      <c r="C639" s="170" t="s">
        <v>377</v>
      </c>
      <c r="D639" s="180">
        <v>2004</v>
      </c>
      <c r="E639" s="180"/>
      <c r="F639" s="181"/>
      <c r="G639" s="181"/>
      <c r="H639" s="181"/>
      <c r="I639" s="181"/>
      <c r="J639" s="181"/>
      <c r="K639" s="181"/>
      <c r="L639" s="181"/>
      <c r="M639" s="181"/>
      <c r="N639" s="181"/>
      <c r="O639" s="181"/>
      <c r="P639" s="181"/>
      <c r="Q639" s="181">
        <f>SUM(G639+J639+M639+N639+O639+P639)</f>
        <v>0</v>
      </c>
      <c r="R639" s="181"/>
      <c r="S639" s="181">
        <f t="shared" si="206"/>
        <v>0</v>
      </c>
      <c r="T639" s="181">
        <f t="shared" si="207"/>
        <v>0</v>
      </c>
      <c r="U639" s="183" t="e">
        <f t="shared" si="208"/>
        <v>#DIV/0!</v>
      </c>
      <c r="V639" s="183" t="e">
        <f t="shared" si="216"/>
        <v>#DIV/0!</v>
      </c>
      <c r="W639" s="184">
        <f t="shared" si="201"/>
        <v>0</v>
      </c>
    </row>
    <row r="640" spans="1:23" ht="15" customHeight="1">
      <c r="A640" s="179">
        <v>154</v>
      </c>
      <c r="B640" s="222">
        <v>7</v>
      </c>
      <c r="C640" s="170" t="s">
        <v>377</v>
      </c>
      <c r="D640" s="180">
        <v>2010</v>
      </c>
      <c r="E640" s="180">
        <v>3</v>
      </c>
      <c r="F640" s="181">
        <v>1542</v>
      </c>
      <c r="G640" s="181">
        <v>190</v>
      </c>
      <c r="H640" s="181">
        <v>21</v>
      </c>
      <c r="I640" s="181">
        <v>7</v>
      </c>
      <c r="J640" s="181">
        <v>27</v>
      </c>
      <c r="K640" s="181">
        <v>452</v>
      </c>
      <c r="L640" s="181">
        <v>12</v>
      </c>
      <c r="M640" s="181">
        <v>0</v>
      </c>
      <c r="N640" s="181">
        <v>2</v>
      </c>
      <c r="O640" s="181">
        <v>2</v>
      </c>
      <c r="P640" s="181">
        <v>0</v>
      </c>
      <c r="Q640" s="181">
        <f>SUM(P640+O640+N640+M640+L640+K640+J640+I640+H640+G640)</f>
        <v>713</v>
      </c>
      <c r="R640" s="181">
        <v>31</v>
      </c>
      <c r="S640" s="181">
        <f t="shared" si="206"/>
        <v>744</v>
      </c>
      <c r="T640" s="181">
        <f t="shared" si="207"/>
        <v>798</v>
      </c>
      <c r="U640" s="183">
        <f t="shared" si="208"/>
        <v>48.249027237354085</v>
      </c>
      <c r="V640" s="183">
        <f t="shared" si="216"/>
        <v>51.750972762645915</v>
      </c>
      <c r="W640" s="184">
        <f t="shared" si="201"/>
        <v>452</v>
      </c>
    </row>
    <row r="641" spans="1:23" ht="15" customHeight="1">
      <c r="A641" s="179">
        <v>154</v>
      </c>
      <c r="B641" s="222">
        <v>7</v>
      </c>
      <c r="C641" s="227" t="s">
        <v>377</v>
      </c>
      <c r="D641" s="190">
        <v>2016</v>
      </c>
      <c r="E641" s="180"/>
      <c r="F641" s="181"/>
      <c r="G641" s="181"/>
      <c r="H641" s="181"/>
      <c r="I641" s="181"/>
      <c r="J641" s="181"/>
      <c r="K641" s="181"/>
      <c r="L641" s="181"/>
      <c r="M641" s="181"/>
      <c r="N641" s="181"/>
      <c r="O641" s="181"/>
      <c r="P641" s="181"/>
      <c r="Q641" s="181">
        <f t="shared" ref="Q641:Q642" si="223">SUM(P641+O641+N641+M641+L641+K641+J641+I641+H641+G641)</f>
        <v>0</v>
      </c>
      <c r="R641" s="181"/>
      <c r="S641" s="181">
        <f t="shared" si="206"/>
        <v>0</v>
      </c>
      <c r="T641" s="181">
        <f t="shared" si="207"/>
        <v>0</v>
      </c>
      <c r="U641" s="183" t="e">
        <f t="shared" si="208"/>
        <v>#DIV/0!</v>
      </c>
      <c r="V641" s="183" t="e">
        <f t="shared" si="216"/>
        <v>#DIV/0!</v>
      </c>
      <c r="W641" s="184">
        <f t="shared" si="201"/>
        <v>0</v>
      </c>
    </row>
    <row r="642" spans="1:23" ht="15" customHeight="1">
      <c r="A642" s="179">
        <v>155</v>
      </c>
      <c r="B642" s="222">
        <v>7</v>
      </c>
      <c r="C642" s="170" t="s">
        <v>378</v>
      </c>
      <c r="D642" s="180">
        <v>1998</v>
      </c>
      <c r="E642" s="180">
        <v>4</v>
      </c>
      <c r="F642" s="181">
        <v>1905</v>
      </c>
      <c r="G642" s="181">
        <v>38</v>
      </c>
      <c r="H642" s="181">
        <v>292</v>
      </c>
      <c r="I642" s="181">
        <v>2</v>
      </c>
      <c r="J642" s="181">
        <v>41</v>
      </c>
      <c r="K642" s="181">
        <v>511</v>
      </c>
      <c r="L642" s="181">
        <v>9</v>
      </c>
      <c r="M642" s="181">
        <v>7</v>
      </c>
      <c r="N642" s="181">
        <v>0</v>
      </c>
      <c r="O642" s="181">
        <v>0</v>
      </c>
      <c r="P642" s="181">
        <v>0</v>
      </c>
      <c r="Q642" s="181">
        <f t="shared" si="223"/>
        <v>900</v>
      </c>
      <c r="R642" s="181">
        <v>40</v>
      </c>
      <c r="S642" s="181">
        <f t="shared" si="206"/>
        <v>940</v>
      </c>
      <c r="T642" s="181">
        <f t="shared" si="207"/>
        <v>965</v>
      </c>
      <c r="U642" s="183">
        <f t="shared" si="208"/>
        <v>49.343832020997375</v>
      </c>
      <c r="V642" s="183">
        <f t="shared" si="216"/>
        <v>50.656167979002625</v>
      </c>
      <c r="W642" s="184">
        <f t="shared" si="201"/>
        <v>511</v>
      </c>
    </row>
    <row r="643" spans="1:23" ht="15" customHeight="1">
      <c r="A643" s="179">
        <v>155</v>
      </c>
      <c r="B643" s="222">
        <v>7</v>
      </c>
      <c r="C643" s="170" t="s">
        <v>378</v>
      </c>
      <c r="D643" s="180">
        <v>2004</v>
      </c>
      <c r="E643" s="180"/>
      <c r="F643" s="181"/>
      <c r="G643" s="181"/>
      <c r="H643" s="181"/>
      <c r="I643" s="181"/>
      <c r="J643" s="181"/>
      <c r="K643" s="181"/>
      <c r="L643" s="181"/>
      <c r="M643" s="181"/>
      <c r="N643" s="181"/>
      <c r="O643" s="181"/>
      <c r="P643" s="181"/>
      <c r="Q643" s="181">
        <f>SUM(G643+J643+M643+N643+O643+P643)</f>
        <v>0</v>
      </c>
      <c r="R643" s="181"/>
      <c r="S643" s="181">
        <f t="shared" si="206"/>
        <v>0</v>
      </c>
      <c r="T643" s="181">
        <f t="shared" si="207"/>
        <v>0</v>
      </c>
      <c r="U643" s="183" t="e">
        <f t="shared" si="208"/>
        <v>#DIV/0!</v>
      </c>
      <c r="V643" s="183" t="e">
        <f t="shared" si="216"/>
        <v>#DIV/0!</v>
      </c>
      <c r="W643" s="184">
        <f t="shared" ref="W643:W706" si="224">MAX(G643,H643,I643,J643,K643,L643,M643,N643,O643,P643)</f>
        <v>0</v>
      </c>
    </row>
    <row r="644" spans="1:23" ht="15" customHeight="1">
      <c r="A644" s="179">
        <v>155</v>
      </c>
      <c r="B644" s="222">
        <v>7</v>
      </c>
      <c r="C644" s="170" t="s">
        <v>378</v>
      </c>
      <c r="D644" s="180">
        <v>2010</v>
      </c>
      <c r="E644" s="180">
        <v>6</v>
      </c>
      <c r="F644" s="181">
        <v>2900</v>
      </c>
      <c r="G644" s="181">
        <v>362</v>
      </c>
      <c r="H644" s="181">
        <v>303</v>
      </c>
      <c r="I644" s="181">
        <v>37</v>
      </c>
      <c r="J644" s="181">
        <v>45</v>
      </c>
      <c r="K644" s="181">
        <v>642</v>
      </c>
      <c r="L644" s="181">
        <v>43</v>
      </c>
      <c r="M644" s="181">
        <v>0</v>
      </c>
      <c r="N644" s="181">
        <v>62</v>
      </c>
      <c r="O644" s="181">
        <v>6</v>
      </c>
      <c r="P644" s="181">
        <v>0</v>
      </c>
      <c r="Q644" s="181">
        <f>SUM(P644+O644+N644+M644+L644+K644+J644+I644+H644+G644)</f>
        <v>1500</v>
      </c>
      <c r="R644" s="181">
        <v>58</v>
      </c>
      <c r="S644" s="181">
        <f t="shared" si="206"/>
        <v>1558</v>
      </c>
      <c r="T644" s="181">
        <f t="shared" si="207"/>
        <v>1342</v>
      </c>
      <c r="U644" s="183">
        <f t="shared" si="208"/>
        <v>53.724137931034484</v>
      </c>
      <c r="V644" s="183">
        <f t="shared" si="216"/>
        <v>46.275862068965516</v>
      </c>
      <c r="W644" s="184">
        <f t="shared" si="224"/>
        <v>642</v>
      </c>
    </row>
    <row r="645" spans="1:23" ht="15" customHeight="1">
      <c r="A645" s="179">
        <v>155</v>
      </c>
      <c r="B645" s="222">
        <v>7</v>
      </c>
      <c r="C645" s="227" t="s">
        <v>378</v>
      </c>
      <c r="D645" s="190">
        <v>2016</v>
      </c>
      <c r="E645" s="180"/>
      <c r="F645" s="181"/>
      <c r="G645" s="181"/>
      <c r="H645" s="181"/>
      <c r="I645" s="181"/>
      <c r="J645" s="181"/>
      <c r="K645" s="181"/>
      <c r="L645" s="181"/>
      <c r="M645" s="181"/>
      <c r="N645" s="181"/>
      <c r="O645" s="181"/>
      <c r="P645" s="181"/>
      <c r="Q645" s="181">
        <f t="shared" ref="Q645:Q646" si="225">SUM(P645+O645+N645+M645+L645+K645+J645+I645+H645+G645)</f>
        <v>0</v>
      </c>
      <c r="R645" s="181"/>
      <c r="S645" s="181">
        <f t="shared" si="206"/>
        <v>0</v>
      </c>
      <c r="T645" s="181">
        <f t="shared" si="207"/>
        <v>0</v>
      </c>
      <c r="U645" s="183" t="e">
        <f t="shared" si="208"/>
        <v>#DIV/0!</v>
      </c>
      <c r="V645" s="183" t="e">
        <f t="shared" si="216"/>
        <v>#DIV/0!</v>
      </c>
      <c r="W645" s="184">
        <f t="shared" si="224"/>
        <v>0</v>
      </c>
    </row>
    <row r="646" spans="1:23" ht="15" customHeight="1">
      <c r="A646" s="179">
        <v>156</v>
      </c>
      <c r="B646" s="222">
        <v>7</v>
      </c>
      <c r="C646" s="170" t="s">
        <v>379</v>
      </c>
      <c r="D646" s="180">
        <v>1998</v>
      </c>
      <c r="E646" s="180">
        <v>2</v>
      </c>
      <c r="F646" s="181">
        <v>870</v>
      </c>
      <c r="G646" s="181">
        <v>6</v>
      </c>
      <c r="H646" s="181">
        <v>15</v>
      </c>
      <c r="I646" s="181">
        <v>0</v>
      </c>
      <c r="J646" s="181">
        <v>3</v>
      </c>
      <c r="K646" s="181">
        <v>299</v>
      </c>
      <c r="L646" s="181">
        <v>0</v>
      </c>
      <c r="M646" s="181">
        <v>1</v>
      </c>
      <c r="N646" s="181">
        <v>0</v>
      </c>
      <c r="O646" s="181">
        <v>0</v>
      </c>
      <c r="P646" s="181">
        <v>0</v>
      </c>
      <c r="Q646" s="181">
        <f t="shared" si="225"/>
        <v>324</v>
      </c>
      <c r="R646" s="181">
        <v>0</v>
      </c>
      <c r="S646" s="181">
        <f t="shared" si="206"/>
        <v>324</v>
      </c>
      <c r="T646" s="181">
        <f t="shared" si="207"/>
        <v>546</v>
      </c>
      <c r="U646" s="183">
        <f t="shared" si="208"/>
        <v>37.241379310344826</v>
      </c>
      <c r="V646" s="183">
        <f t="shared" si="216"/>
        <v>62.758620689655174</v>
      </c>
      <c r="W646" s="184">
        <f t="shared" si="224"/>
        <v>299</v>
      </c>
    </row>
    <row r="647" spans="1:23" ht="15" customHeight="1">
      <c r="A647" s="179">
        <v>156</v>
      </c>
      <c r="B647" s="222">
        <v>7</v>
      </c>
      <c r="C647" s="170" t="s">
        <v>379</v>
      </c>
      <c r="D647" s="180">
        <v>2004</v>
      </c>
      <c r="E647" s="180"/>
      <c r="F647" s="181"/>
      <c r="G647" s="181"/>
      <c r="H647" s="181"/>
      <c r="I647" s="181"/>
      <c r="J647" s="181"/>
      <c r="K647" s="181"/>
      <c r="L647" s="181"/>
      <c r="M647" s="181"/>
      <c r="N647" s="181"/>
      <c r="O647" s="181"/>
      <c r="P647" s="181"/>
      <c r="Q647" s="181">
        <f>SUM(G647+J647+M647+N647+O647+P647)</f>
        <v>0</v>
      </c>
      <c r="R647" s="181"/>
      <c r="S647" s="181">
        <f t="shared" si="206"/>
        <v>0</v>
      </c>
      <c r="T647" s="181">
        <f t="shared" si="207"/>
        <v>0</v>
      </c>
      <c r="U647" s="183" t="e">
        <f t="shared" si="208"/>
        <v>#DIV/0!</v>
      </c>
      <c r="V647" s="183" t="e">
        <f t="shared" si="216"/>
        <v>#DIV/0!</v>
      </c>
      <c r="W647" s="184">
        <f t="shared" si="224"/>
        <v>0</v>
      </c>
    </row>
    <row r="648" spans="1:23" ht="15" customHeight="1">
      <c r="A648" s="179">
        <v>156</v>
      </c>
      <c r="B648" s="222">
        <v>7</v>
      </c>
      <c r="C648" s="170" t="s">
        <v>379</v>
      </c>
      <c r="D648" s="180">
        <v>2010</v>
      </c>
      <c r="E648" s="180">
        <v>3</v>
      </c>
      <c r="F648" s="181">
        <v>1304</v>
      </c>
      <c r="G648" s="181">
        <v>99</v>
      </c>
      <c r="H648" s="181">
        <v>6</v>
      </c>
      <c r="I648" s="181">
        <v>6</v>
      </c>
      <c r="J648" s="181">
        <v>3</v>
      </c>
      <c r="K648" s="181">
        <v>419</v>
      </c>
      <c r="L648" s="181">
        <v>5</v>
      </c>
      <c r="M648" s="181">
        <v>0</v>
      </c>
      <c r="N648" s="181">
        <v>24</v>
      </c>
      <c r="O648" s="181">
        <v>2</v>
      </c>
      <c r="P648" s="181">
        <v>0</v>
      </c>
      <c r="Q648" s="181">
        <f>SUM(P648+O648+N648+M648+L648+K648+J648+I648+H648+G648)</f>
        <v>564</v>
      </c>
      <c r="R648" s="181">
        <v>11</v>
      </c>
      <c r="S648" s="181">
        <f t="shared" si="206"/>
        <v>575</v>
      </c>
      <c r="T648" s="181">
        <f t="shared" si="207"/>
        <v>729</v>
      </c>
      <c r="U648" s="183">
        <f t="shared" si="208"/>
        <v>44.095092024539881</v>
      </c>
      <c r="V648" s="183">
        <f t="shared" si="216"/>
        <v>55.904907975460119</v>
      </c>
      <c r="W648" s="184">
        <f t="shared" si="224"/>
        <v>419</v>
      </c>
    </row>
    <row r="649" spans="1:23" ht="15" customHeight="1">
      <c r="A649" s="179">
        <v>156</v>
      </c>
      <c r="B649" s="222">
        <v>7</v>
      </c>
      <c r="C649" s="227" t="s">
        <v>379</v>
      </c>
      <c r="D649" s="190">
        <v>2016</v>
      </c>
      <c r="E649" s="180"/>
      <c r="F649" s="181"/>
      <c r="G649" s="181"/>
      <c r="H649" s="181"/>
      <c r="I649" s="181"/>
      <c r="J649" s="181"/>
      <c r="K649" s="181"/>
      <c r="L649" s="181"/>
      <c r="M649" s="181"/>
      <c r="N649" s="181"/>
      <c r="O649" s="181"/>
      <c r="P649" s="181"/>
      <c r="Q649" s="181">
        <f t="shared" ref="Q649:Q650" si="226">SUM(P649+O649+N649+M649+L649+K649+J649+I649+H649+G649)</f>
        <v>0</v>
      </c>
      <c r="R649" s="181"/>
      <c r="S649" s="181">
        <f t="shared" si="206"/>
        <v>0</v>
      </c>
      <c r="T649" s="181">
        <f t="shared" si="207"/>
        <v>0</v>
      </c>
      <c r="U649" s="183" t="e">
        <f t="shared" si="208"/>
        <v>#DIV/0!</v>
      </c>
      <c r="V649" s="183" t="e">
        <f t="shared" si="216"/>
        <v>#DIV/0!</v>
      </c>
      <c r="W649" s="184">
        <f t="shared" si="224"/>
        <v>0</v>
      </c>
    </row>
    <row r="650" spans="1:23" ht="15" customHeight="1">
      <c r="A650" s="179">
        <v>157</v>
      </c>
      <c r="B650" s="222">
        <v>7</v>
      </c>
      <c r="C650" s="170" t="s">
        <v>380</v>
      </c>
      <c r="D650" s="180">
        <v>1998</v>
      </c>
      <c r="E650" s="180">
        <v>4</v>
      </c>
      <c r="F650" s="181">
        <v>1740</v>
      </c>
      <c r="G650" s="181">
        <v>64</v>
      </c>
      <c r="H650" s="181">
        <v>201</v>
      </c>
      <c r="I650" s="181">
        <v>9</v>
      </c>
      <c r="J650" s="181">
        <v>58</v>
      </c>
      <c r="K650" s="181">
        <v>147</v>
      </c>
      <c r="L650" s="181">
        <v>15</v>
      </c>
      <c r="M650" s="181">
        <v>22</v>
      </c>
      <c r="N650" s="181">
        <v>0</v>
      </c>
      <c r="O650" s="181">
        <v>0</v>
      </c>
      <c r="P650" s="181">
        <v>0</v>
      </c>
      <c r="Q650" s="181">
        <f t="shared" si="226"/>
        <v>516</v>
      </c>
      <c r="R650" s="181">
        <v>6</v>
      </c>
      <c r="S650" s="181">
        <f t="shared" si="206"/>
        <v>522</v>
      </c>
      <c r="T650" s="181">
        <f t="shared" si="207"/>
        <v>1218</v>
      </c>
      <c r="U650" s="183">
        <f t="shared" si="208"/>
        <v>30</v>
      </c>
      <c r="V650" s="183">
        <f t="shared" si="216"/>
        <v>70</v>
      </c>
      <c r="W650" s="184">
        <f t="shared" si="224"/>
        <v>201</v>
      </c>
    </row>
    <row r="651" spans="1:23" ht="15" customHeight="1">
      <c r="A651" s="179">
        <v>157</v>
      </c>
      <c r="B651" s="222">
        <v>7</v>
      </c>
      <c r="C651" s="170" t="s">
        <v>380</v>
      </c>
      <c r="D651" s="180">
        <v>2004</v>
      </c>
      <c r="E651" s="180"/>
      <c r="F651" s="181"/>
      <c r="G651" s="181"/>
      <c r="H651" s="181"/>
      <c r="I651" s="181"/>
      <c r="J651" s="181"/>
      <c r="K651" s="181"/>
      <c r="L651" s="181"/>
      <c r="M651" s="181"/>
      <c r="N651" s="181"/>
      <c r="O651" s="181"/>
      <c r="P651" s="181"/>
      <c r="Q651" s="181">
        <f>SUM(G651+J651+M651+N651+O651+P651)</f>
        <v>0</v>
      </c>
      <c r="R651" s="181"/>
      <c r="S651" s="181">
        <f t="shared" si="206"/>
        <v>0</v>
      </c>
      <c r="T651" s="181">
        <f t="shared" si="207"/>
        <v>0</v>
      </c>
      <c r="U651" s="183" t="e">
        <f t="shared" si="208"/>
        <v>#DIV/0!</v>
      </c>
      <c r="V651" s="183" t="e">
        <f t="shared" si="216"/>
        <v>#DIV/0!</v>
      </c>
      <c r="W651" s="184">
        <f t="shared" si="224"/>
        <v>0</v>
      </c>
    </row>
    <row r="652" spans="1:23" ht="15" customHeight="1">
      <c r="A652" s="179">
        <v>157</v>
      </c>
      <c r="B652" s="222">
        <v>7</v>
      </c>
      <c r="C652" s="170" t="s">
        <v>380</v>
      </c>
      <c r="D652" s="180">
        <v>2010</v>
      </c>
      <c r="E652" s="180">
        <v>5</v>
      </c>
      <c r="F652" s="181">
        <v>2556</v>
      </c>
      <c r="G652" s="181">
        <v>187</v>
      </c>
      <c r="H652" s="181">
        <v>97</v>
      </c>
      <c r="I652" s="181">
        <v>18</v>
      </c>
      <c r="J652" s="181">
        <v>73</v>
      </c>
      <c r="K652" s="181">
        <v>1132</v>
      </c>
      <c r="L652" s="181">
        <v>47</v>
      </c>
      <c r="M652" s="181">
        <v>0</v>
      </c>
      <c r="N652" s="181">
        <v>13</v>
      </c>
      <c r="O652" s="181">
        <v>10</v>
      </c>
      <c r="P652" s="181">
        <v>1</v>
      </c>
      <c r="Q652" s="181">
        <f>SUM(P652+O652+N652+M652+L652+K652+J652+I652+H652+G652)</f>
        <v>1578</v>
      </c>
      <c r="R652" s="181">
        <v>62</v>
      </c>
      <c r="S652" s="181">
        <f t="shared" si="206"/>
        <v>1640</v>
      </c>
      <c r="T652" s="181">
        <f t="shared" si="207"/>
        <v>916</v>
      </c>
      <c r="U652" s="183">
        <f t="shared" si="208"/>
        <v>64.162754303599371</v>
      </c>
      <c r="V652" s="183">
        <f t="shared" si="216"/>
        <v>35.837245696400629</v>
      </c>
      <c r="W652" s="184">
        <f t="shared" si="224"/>
        <v>1132</v>
      </c>
    </row>
    <row r="653" spans="1:23" ht="15" customHeight="1">
      <c r="A653" s="179">
        <v>157</v>
      </c>
      <c r="B653" s="222">
        <v>7</v>
      </c>
      <c r="C653" s="227" t="s">
        <v>380</v>
      </c>
      <c r="D653" s="190">
        <v>2016</v>
      </c>
      <c r="E653" s="180"/>
      <c r="F653" s="181"/>
      <c r="G653" s="181"/>
      <c r="H653" s="181"/>
      <c r="I653" s="181"/>
      <c r="J653" s="181"/>
      <c r="K653" s="181"/>
      <c r="L653" s="181"/>
      <c r="M653" s="181"/>
      <c r="N653" s="181"/>
      <c r="O653" s="181"/>
      <c r="P653" s="181"/>
      <c r="Q653" s="181">
        <f t="shared" ref="Q653:Q654" si="227">SUM(P653+O653+N653+M653+L653+K653+J653+I653+H653+G653)</f>
        <v>0</v>
      </c>
      <c r="R653" s="181"/>
      <c r="S653" s="181">
        <f t="shared" si="206"/>
        <v>0</v>
      </c>
      <c r="T653" s="181">
        <f t="shared" si="207"/>
        <v>0</v>
      </c>
      <c r="U653" s="183" t="e">
        <f t="shared" si="208"/>
        <v>#DIV/0!</v>
      </c>
      <c r="V653" s="183" t="e">
        <f t="shared" si="216"/>
        <v>#DIV/0!</v>
      </c>
      <c r="W653" s="184">
        <f t="shared" si="224"/>
        <v>0</v>
      </c>
    </row>
    <row r="654" spans="1:23" ht="15" customHeight="1">
      <c r="A654" s="179">
        <v>158</v>
      </c>
      <c r="B654" s="222">
        <v>7</v>
      </c>
      <c r="C654" s="170" t="s">
        <v>381</v>
      </c>
      <c r="D654" s="180">
        <v>1998</v>
      </c>
      <c r="E654" s="180">
        <v>1</v>
      </c>
      <c r="F654" s="181">
        <v>420</v>
      </c>
      <c r="G654" s="181">
        <v>3</v>
      </c>
      <c r="H654" s="181">
        <v>242</v>
      </c>
      <c r="I654" s="181">
        <v>0</v>
      </c>
      <c r="J654" s="181">
        <v>3</v>
      </c>
      <c r="K654" s="181">
        <v>24</v>
      </c>
      <c r="L654" s="181">
        <v>1</v>
      </c>
      <c r="M654" s="181">
        <v>2</v>
      </c>
      <c r="N654" s="181">
        <v>0</v>
      </c>
      <c r="O654" s="181">
        <v>0</v>
      </c>
      <c r="P654" s="181">
        <v>0</v>
      </c>
      <c r="Q654" s="181">
        <f t="shared" si="227"/>
        <v>275</v>
      </c>
      <c r="R654" s="181">
        <v>7</v>
      </c>
      <c r="S654" s="181">
        <f t="shared" si="206"/>
        <v>282</v>
      </c>
      <c r="T654" s="181">
        <f t="shared" si="207"/>
        <v>138</v>
      </c>
      <c r="U654" s="183">
        <f t="shared" si="208"/>
        <v>67.142857142857139</v>
      </c>
      <c r="V654" s="183">
        <f t="shared" si="216"/>
        <v>32.857142857142854</v>
      </c>
      <c r="W654" s="184">
        <f t="shared" si="224"/>
        <v>242</v>
      </c>
    </row>
    <row r="655" spans="1:23" ht="15" customHeight="1">
      <c r="A655" s="179">
        <v>158</v>
      </c>
      <c r="B655" s="222">
        <v>7</v>
      </c>
      <c r="C655" s="170" t="s">
        <v>381</v>
      </c>
      <c r="D655" s="180">
        <v>2004</v>
      </c>
      <c r="E655" s="180"/>
      <c r="F655" s="181"/>
      <c r="G655" s="181"/>
      <c r="H655" s="181"/>
      <c r="I655" s="181"/>
      <c r="J655" s="181"/>
      <c r="K655" s="181"/>
      <c r="L655" s="181"/>
      <c r="M655" s="181"/>
      <c r="N655" s="181"/>
      <c r="O655" s="181"/>
      <c r="P655" s="181"/>
      <c r="Q655" s="181">
        <f>SUM(G655+J655+M655+N655+O655+P655)</f>
        <v>0</v>
      </c>
      <c r="R655" s="181"/>
      <c r="S655" s="181">
        <f t="shared" si="206"/>
        <v>0</v>
      </c>
      <c r="T655" s="181">
        <f t="shared" si="207"/>
        <v>0</v>
      </c>
      <c r="U655" s="183" t="e">
        <f t="shared" si="208"/>
        <v>#DIV/0!</v>
      </c>
      <c r="V655" s="183" t="e">
        <f t="shared" si="216"/>
        <v>#DIV/0!</v>
      </c>
      <c r="W655" s="184">
        <f t="shared" si="224"/>
        <v>0</v>
      </c>
    </row>
    <row r="656" spans="1:23" ht="15" customHeight="1">
      <c r="A656" s="179">
        <v>158</v>
      </c>
      <c r="B656" s="222">
        <v>7</v>
      </c>
      <c r="C656" s="170" t="s">
        <v>381</v>
      </c>
      <c r="D656" s="180">
        <v>2010</v>
      </c>
      <c r="E656" s="180">
        <v>1</v>
      </c>
      <c r="F656" s="181">
        <v>556</v>
      </c>
      <c r="G656" s="181">
        <v>83</v>
      </c>
      <c r="H656" s="181">
        <v>36</v>
      </c>
      <c r="I656" s="181">
        <v>10</v>
      </c>
      <c r="J656" s="181">
        <v>32</v>
      </c>
      <c r="K656" s="181">
        <v>39</v>
      </c>
      <c r="L656" s="181">
        <v>11</v>
      </c>
      <c r="M656" s="181">
        <v>0</v>
      </c>
      <c r="N656" s="181">
        <v>1</v>
      </c>
      <c r="O656" s="181">
        <v>1</v>
      </c>
      <c r="P656" s="181">
        <v>0</v>
      </c>
      <c r="Q656" s="181">
        <f>SUM(P656+O656+N656+M656+L656+K656+J656+I656+H656+G656)</f>
        <v>213</v>
      </c>
      <c r="R656" s="181">
        <v>36</v>
      </c>
      <c r="S656" s="181">
        <f t="shared" si="206"/>
        <v>249</v>
      </c>
      <c r="T656" s="181">
        <f t="shared" si="207"/>
        <v>307</v>
      </c>
      <c r="U656" s="183">
        <f t="shared" si="208"/>
        <v>44.784172661870507</v>
      </c>
      <c r="V656" s="183">
        <f t="shared" si="216"/>
        <v>55.215827338129493</v>
      </c>
      <c r="W656" s="184">
        <f t="shared" si="224"/>
        <v>83</v>
      </c>
    </row>
    <row r="657" spans="1:23" ht="15" customHeight="1">
      <c r="A657" s="179">
        <v>158</v>
      </c>
      <c r="B657" s="222">
        <v>7</v>
      </c>
      <c r="C657" s="227" t="s">
        <v>381</v>
      </c>
      <c r="D657" s="190">
        <v>2016</v>
      </c>
      <c r="E657" s="180"/>
      <c r="F657" s="181"/>
      <c r="G657" s="181"/>
      <c r="H657" s="181"/>
      <c r="I657" s="181"/>
      <c r="J657" s="181"/>
      <c r="K657" s="181"/>
      <c r="L657" s="181"/>
      <c r="M657" s="181"/>
      <c r="N657" s="181"/>
      <c r="O657" s="181"/>
      <c r="P657" s="181"/>
      <c r="Q657" s="181">
        <f t="shared" ref="Q657:Q658" si="228">SUM(P657+O657+N657+M657+L657+K657+J657+I657+H657+G657)</f>
        <v>0</v>
      </c>
      <c r="R657" s="181"/>
      <c r="S657" s="181">
        <f t="shared" si="206"/>
        <v>0</v>
      </c>
      <c r="T657" s="181">
        <f t="shared" si="207"/>
        <v>0</v>
      </c>
      <c r="U657" s="183" t="e">
        <f t="shared" si="208"/>
        <v>#DIV/0!</v>
      </c>
      <c r="V657" s="183" t="e">
        <f t="shared" si="216"/>
        <v>#DIV/0!</v>
      </c>
      <c r="W657" s="184">
        <f t="shared" si="224"/>
        <v>0</v>
      </c>
    </row>
    <row r="658" spans="1:23" ht="15" customHeight="1">
      <c r="A658" s="179">
        <v>159</v>
      </c>
      <c r="B658" s="222">
        <v>7</v>
      </c>
      <c r="C658" s="170" t="s">
        <v>382</v>
      </c>
      <c r="D658" s="180">
        <v>1998</v>
      </c>
      <c r="E658" s="180">
        <v>4</v>
      </c>
      <c r="F658" s="181">
        <v>1109</v>
      </c>
      <c r="G658" s="181">
        <v>32</v>
      </c>
      <c r="H658" s="181">
        <v>132</v>
      </c>
      <c r="I658" s="181">
        <v>4</v>
      </c>
      <c r="J658" s="181">
        <v>18</v>
      </c>
      <c r="K658" s="181">
        <v>383</v>
      </c>
      <c r="L658" s="181">
        <v>7</v>
      </c>
      <c r="M658" s="181">
        <v>9</v>
      </c>
      <c r="N658" s="181">
        <v>0</v>
      </c>
      <c r="O658" s="181">
        <v>0</v>
      </c>
      <c r="P658" s="181">
        <v>0</v>
      </c>
      <c r="Q658" s="181">
        <f t="shared" si="228"/>
        <v>585</v>
      </c>
      <c r="R658" s="181">
        <v>29</v>
      </c>
      <c r="S658" s="181">
        <f t="shared" si="206"/>
        <v>614</v>
      </c>
      <c r="T658" s="181">
        <f t="shared" si="207"/>
        <v>495</v>
      </c>
      <c r="U658" s="183">
        <f t="shared" si="208"/>
        <v>55.365193868349863</v>
      </c>
      <c r="V658" s="183">
        <f t="shared" si="216"/>
        <v>44.634806131650137</v>
      </c>
      <c r="W658" s="184">
        <f t="shared" si="224"/>
        <v>383</v>
      </c>
    </row>
    <row r="659" spans="1:23" ht="15" customHeight="1">
      <c r="A659" s="179">
        <v>159</v>
      </c>
      <c r="B659" s="222">
        <v>7</v>
      </c>
      <c r="C659" s="170" t="s">
        <v>382</v>
      </c>
      <c r="D659" s="180">
        <v>2004</v>
      </c>
      <c r="E659" s="180"/>
      <c r="F659" s="181"/>
      <c r="G659" s="181"/>
      <c r="H659" s="181"/>
      <c r="I659" s="181"/>
      <c r="J659" s="181"/>
      <c r="K659" s="181"/>
      <c r="L659" s="181"/>
      <c r="M659" s="181"/>
      <c r="N659" s="181"/>
      <c r="O659" s="181"/>
      <c r="P659" s="181"/>
      <c r="Q659" s="181">
        <f>SUM(G659+J659+M659+N659+O659+P659)</f>
        <v>0</v>
      </c>
      <c r="R659" s="181"/>
      <c r="S659" s="181">
        <f t="shared" ref="S659:S725" si="229">Q659+R659</f>
        <v>0</v>
      </c>
      <c r="T659" s="181">
        <f t="shared" si="207"/>
        <v>0</v>
      </c>
      <c r="U659" s="183" t="e">
        <f t="shared" si="208"/>
        <v>#DIV/0!</v>
      </c>
      <c r="V659" s="183" t="e">
        <f t="shared" si="216"/>
        <v>#DIV/0!</v>
      </c>
      <c r="W659" s="184">
        <f t="shared" si="224"/>
        <v>0</v>
      </c>
    </row>
    <row r="660" spans="1:23" ht="15" customHeight="1">
      <c r="A660" s="179">
        <v>159</v>
      </c>
      <c r="B660" s="222">
        <v>7</v>
      </c>
      <c r="C660" s="170" t="s">
        <v>382</v>
      </c>
      <c r="D660" s="180">
        <v>2010</v>
      </c>
      <c r="E660" s="180">
        <v>4</v>
      </c>
      <c r="F660" s="181">
        <v>1703</v>
      </c>
      <c r="G660" s="181">
        <v>248</v>
      </c>
      <c r="H660" s="181">
        <v>173</v>
      </c>
      <c r="I660" s="181">
        <v>77</v>
      </c>
      <c r="J660" s="181">
        <v>57</v>
      </c>
      <c r="K660" s="181">
        <v>146</v>
      </c>
      <c r="L660" s="181">
        <v>19</v>
      </c>
      <c r="M660" s="181">
        <v>0</v>
      </c>
      <c r="N660" s="181">
        <v>5</v>
      </c>
      <c r="O660" s="181">
        <v>2</v>
      </c>
      <c r="P660" s="181">
        <v>0</v>
      </c>
      <c r="Q660" s="181">
        <f>SUM(P660+O660+N660+M660+L660+K660+J660+I660+H660+G660)</f>
        <v>727</v>
      </c>
      <c r="R660" s="181">
        <v>48</v>
      </c>
      <c r="S660" s="181">
        <f t="shared" si="229"/>
        <v>775</v>
      </c>
      <c r="T660" s="181">
        <f t="shared" si="207"/>
        <v>928</v>
      </c>
      <c r="U660" s="183">
        <f t="shared" si="208"/>
        <v>45.507927187316497</v>
      </c>
      <c r="V660" s="183">
        <f t="shared" si="216"/>
        <v>54.492072812683503</v>
      </c>
      <c r="W660" s="184">
        <f t="shared" si="224"/>
        <v>248</v>
      </c>
    </row>
    <row r="661" spans="1:23" ht="15" customHeight="1">
      <c r="A661" s="179">
        <v>159</v>
      </c>
      <c r="B661" s="222">
        <v>7</v>
      </c>
      <c r="C661" s="227" t="s">
        <v>382</v>
      </c>
      <c r="D661" s="190">
        <v>2016</v>
      </c>
      <c r="E661" s="180"/>
      <c r="F661" s="181"/>
      <c r="G661" s="181"/>
      <c r="H661" s="181"/>
      <c r="I661" s="181"/>
      <c r="J661" s="181"/>
      <c r="K661" s="181"/>
      <c r="L661" s="181"/>
      <c r="M661" s="181"/>
      <c r="N661" s="181"/>
      <c r="O661" s="181"/>
      <c r="P661" s="181"/>
      <c r="Q661" s="181">
        <f t="shared" ref="Q661:Q662" si="230">SUM(P661+O661+N661+M661+L661+K661+J661+I661+H661+G661)</f>
        <v>0</v>
      </c>
      <c r="R661" s="181"/>
      <c r="S661" s="181">
        <f t="shared" si="229"/>
        <v>0</v>
      </c>
      <c r="T661" s="181">
        <f t="shared" si="207"/>
        <v>0</v>
      </c>
      <c r="U661" s="183" t="e">
        <f t="shared" si="208"/>
        <v>#DIV/0!</v>
      </c>
      <c r="V661" s="183" t="e">
        <f t="shared" si="216"/>
        <v>#DIV/0!</v>
      </c>
      <c r="W661" s="184">
        <f t="shared" si="224"/>
        <v>0</v>
      </c>
    </row>
    <row r="662" spans="1:23" ht="15" customHeight="1">
      <c r="A662" s="179">
        <v>160</v>
      </c>
      <c r="B662" s="222">
        <v>7</v>
      </c>
      <c r="C662" s="170" t="s">
        <v>383</v>
      </c>
      <c r="D662" s="180">
        <v>1998</v>
      </c>
      <c r="E662" s="180">
        <v>5</v>
      </c>
      <c r="F662" s="181">
        <v>1938</v>
      </c>
      <c r="G662" s="181">
        <v>43</v>
      </c>
      <c r="H662" s="181">
        <v>61</v>
      </c>
      <c r="I662" s="181">
        <v>6</v>
      </c>
      <c r="J662" s="181">
        <v>16</v>
      </c>
      <c r="K662" s="181">
        <v>996</v>
      </c>
      <c r="L662" s="181">
        <v>10</v>
      </c>
      <c r="M662" s="181">
        <v>5</v>
      </c>
      <c r="N662" s="181">
        <v>0</v>
      </c>
      <c r="O662" s="181">
        <v>0</v>
      </c>
      <c r="P662" s="181">
        <v>0</v>
      </c>
      <c r="Q662" s="181">
        <f t="shared" si="230"/>
        <v>1137</v>
      </c>
      <c r="R662" s="181">
        <v>72</v>
      </c>
      <c r="S662" s="181">
        <f t="shared" si="229"/>
        <v>1209</v>
      </c>
      <c r="T662" s="181">
        <f t="shared" ref="T662:T729" si="231">F662-S662</f>
        <v>729</v>
      </c>
      <c r="U662" s="183">
        <f t="shared" ref="U662:U729" si="232">(S662*100)/F662</f>
        <v>62.383900928792571</v>
      </c>
      <c r="V662" s="183">
        <f t="shared" si="216"/>
        <v>37.616099071207429</v>
      </c>
      <c r="W662" s="184">
        <f t="shared" si="224"/>
        <v>996</v>
      </c>
    </row>
    <row r="663" spans="1:23" ht="15" customHeight="1">
      <c r="A663" s="179">
        <v>160</v>
      </c>
      <c r="B663" s="222">
        <v>7</v>
      </c>
      <c r="C663" s="170" t="s">
        <v>383</v>
      </c>
      <c r="D663" s="180">
        <v>2004</v>
      </c>
      <c r="E663" s="180"/>
      <c r="F663" s="181"/>
      <c r="G663" s="181"/>
      <c r="H663" s="181"/>
      <c r="I663" s="181"/>
      <c r="J663" s="181"/>
      <c r="K663" s="181"/>
      <c r="L663" s="181"/>
      <c r="M663" s="181"/>
      <c r="N663" s="181"/>
      <c r="O663" s="181"/>
      <c r="P663" s="181"/>
      <c r="Q663" s="181">
        <f>SUM(G663+J663+M663+N663+O663+P663)</f>
        <v>0</v>
      </c>
      <c r="R663" s="181"/>
      <c r="S663" s="181">
        <f t="shared" si="229"/>
        <v>0</v>
      </c>
      <c r="T663" s="181">
        <f t="shared" si="231"/>
        <v>0</v>
      </c>
      <c r="U663" s="183" t="e">
        <f t="shared" si="232"/>
        <v>#DIV/0!</v>
      </c>
      <c r="V663" s="183" t="e">
        <f t="shared" si="216"/>
        <v>#DIV/0!</v>
      </c>
      <c r="W663" s="184">
        <f t="shared" si="224"/>
        <v>0</v>
      </c>
    </row>
    <row r="664" spans="1:23" ht="15" customHeight="1">
      <c r="A664" s="179">
        <v>160</v>
      </c>
      <c r="B664" s="222">
        <v>7</v>
      </c>
      <c r="C664" s="170" t="s">
        <v>383</v>
      </c>
      <c r="D664" s="180">
        <v>2010</v>
      </c>
      <c r="E664" s="180">
        <v>6</v>
      </c>
      <c r="F664" s="181">
        <v>2563</v>
      </c>
      <c r="G664" s="181">
        <v>352</v>
      </c>
      <c r="H664" s="181">
        <v>86</v>
      </c>
      <c r="I664" s="181">
        <v>23</v>
      </c>
      <c r="J664" s="181">
        <v>75</v>
      </c>
      <c r="K664" s="181">
        <v>806</v>
      </c>
      <c r="L664" s="181">
        <v>52</v>
      </c>
      <c r="M664" s="181">
        <v>0</v>
      </c>
      <c r="N664" s="181">
        <v>74</v>
      </c>
      <c r="O664" s="181">
        <v>5</v>
      </c>
      <c r="P664" s="181">
        <v>2</v>
      </c>
      <c r="Q664" s="181">
        <f>SUM(P664+O664+N664+M664+L664+K664+J664+I664+H664+G664)</f>
        <v>1475</v>
      </c>
      <c r="R664" s="181">
        <v>77</v>
      </c>
      <c r="S664" s="181">
        <f t="shared" si="229"/>
        <v>1552</v>
      </c>
      <c r="T664" s="181">
        <f t="shared" si="231"/>
        <v>1011</v>
      </c>
      <c r="U664" s="183">
        <f t="shared" si="232"/>
        <v>60.55403823644167</v>
      </c>
      <c r="V664" s="183">
        <f t="shared" si="216"/>
        <v>39.44596176355833</v>
      </c>
      <c r="W664" s="184">
        <f t="shared" si="224"/>
        <v>806</v>
      </c>
    </row>
    <row r="665" spans="1:23" ht="15" customHeight="1">
      <c r="A665" s="179">
        <v>160</v>
      </c>
      <c r="B665" s="222">
        <v>7</v>
      </c>
      <c r="C665" s="227" t="s">
        <v>383</v>
      </c>
      <c r="D665" s="190">
        <v>2016</v>
      </c>
      <c r="E665" s="180"/>
      <c r="F665" s="181"/>
      <c r="G665" s="181"/>
      <c r="H665" s="181"/>
      <c r="I665" s="181"/>
      <c r="J665" s="181"/>
      <c r="K665" s="181"/>
      <c r="L665" s="181"/>
      <c r="M665" s="181"/>
      <c r="N665" s="181"/>
      <c r="O665" s="181"/>
      <c r="P665" s="181"/>
      <c r="Q665" s="181">
        <f t="shared" ref="Q665:Q666" si="233">SUM(P665+O665+N665+M665+L665+K665+J665+I665+H665+G665)</f>
        <v>0</v>
      </c>
      <c r="R665" s="181"/>
      <c r="S665" s="181">
        <f t="shared" si="229"/>
        <v>0</v>
      </c>
      <c r="T665" s="181">
        <f t="shared" si="231"/>
        <v>0</v>
      </c>
      <c r="U665" s="183" t="e">
        <f t="shared" si="232"/>
        <v>#DIV/0!</v>
      </c>
      <c r="V665" s="183" t="e">
        <f t="shared" si="216"/>
        <v>#DIV/0!</v>
      </c>
      <c r="W665" s="184">
        <f t="shared" si="224"/>
        <v>0</v>
      </c>
    </row>
    <row r="666" spans="1:23" ht="15" customHeight="1">
      <c r="A666" s="179">
        <v>161</v>
      </c>
      <c r="B666" s="222">
        <v>7</v>
      </c>
      <c r="C666" s="170" t="s">
        <v>384</v>
      </c>
      <c r="D666" s="180">
        <v>1998</v>
      </c>
      <c r="E666" s="180">
        <v>2</v>
      </c>
      <c r="F666" s="181">
        <v>859</v>
      </c>
      <c r="G666" s="181">
        <v>8</v>
      </c>
      <c r="H666" s="181">
        <v>29</v>
      </c>
      <c r="I666" s="181">
        <v>0</v>
      </c>
      <c r="J666" s="181">
        <v>4</v>
      </c>
      <c r="K666" s="181">
        <v>327</v>
      </c>
      <c r="L666" s="181">
        <v>2</v>
      </c>
      <c r="M666" s="181">
        <v>0</v>
      </c>
      <c r="N666" s="181">
        <v>0</v>
      </c>
      <c r="O666" s="181">
        <v>0</v>
      </c>
      <c r="P666" s="181">
        <v>0</v>
      </c>
      <c r="Q666" s="181">
        <f t="shared" si="233"/>
        <v>370</v>
      </c>
      <c r="R666" s="181">
        <v>15</v>
      </c>
      <c r="S666" s="181">
        <f t="shared" si="229"/>
        <v>385</v>
      </c>
      <c r="T666" s="181">
        <f t="shared" si="231"/>
        <v>474</v>
      </c>
      <c r="U666" s="183">
        <f t="shared" si="232"/>
        <v>44.819557625145521</v>
      </c>
      <c r="V666" s="183">
        <f t="shared" si="216"/>
        <v>55.180442374854479</v>
      </c>
      <c r="W666" s="184">
        <f t="shared" si="224"/>
        <v>327</v>
      </c>
    </row>
    <row r="667" spans="1:23" ht="15" customHeight="1">
      <c r="A667" s="179">
        <v>161</v>
      </c>
      <c r="B667" s="222">
        <v>7</v>
      </c>
      <c r="C667" s="170" t="s">
        <v>384</v>
      </c>
      <c r="D667" s="180">
        <v>2004</v>
      </c>
      <c r="E667" s="180"/>
      <c r="F667" s="181"/>
      <c r="G667" s="181"/>
      <c r="H667" s="181"/>
      <c r="I667" s="181"/>
      <c r="J667" s="181"/>
      <c r="K667" s="181"/>
      <c r="L667" s="181"/>
      <c r="M667" s="181"/>
      <c r="N667" s="181"/>
      <c r="O667" s="181"/>
      <c r="P667" s="181"/>
      <c r="Q667" s="181">
        <f>SUM(G667+J667+M667+N667+O667+P667)</f>
        <v>0</v>
      </c>
      <c r="R667" s="181"/>
      <c r="S667" s="181">
        <f t="shared" si="229"/>
        <v>0</v>
      </c>
      <c r="T667" s="181">
        <f t="shared" si="231"/>
        <v>0</v>
      </c>
      <c r="U667" s="183" t="e">
        <f t="shared" si="232"/>
        <v>#DIV/0!</v>
      </c>
      <c r="V667" s="183" t="e">
        <f t="shared" si="216"/>
        <v>#DIV/0!</v>
      </c>
      <c r="W667" s="184">
        <f t="shared" si="224"/>
        <v>0</v>
      </c>
    </row>
    <row r="668" spans="1:23" ht="15" customHeight="1">
      <c r="A668" s="179">
        <v>161</v>
      </c>
      <c r="B668" s="222">
        <v>7</v>
      </c>
      <c r="C668" s="170" t="s">
        <v>384</v>
      </c>
      <c r="D668" s="180">
        <v>2010</v>
      </c>
      <c r="E668" s="180">
        <v>2</v>
      </c>
      <c r="F668" s="181">
        <v>1005</v>
      </c>
      <c r="G668" s="181">
        <v>244</v>
      </c>
      <c r="H668" s="181">
        <v>45</v>
      </c>
      <c r="I668" s="181">
        <v>11</v>
      </c>
      <c r="J668" s="181">
        <v>11</v>
      </c>
      <c r="K668" s="181">
        <v>130</v>
      </c>
      <c r="L668" s="181">
        <v>4</v>
      </c>
      <c r="M668" s="181">
        <v>0</v>
      </c>
      <c r="N668" s="181">
        <v>0</v>
      </c>
      <c r="O668" s="181">
        <v>0</v>
      </c>
      <c r="P668" s="181">
        <v>0</v>
      </c>
      <c r="Q668" s="181">
        <f>SUM(P668+O668+N668+M668+L668+K668+J668+I668+H668+G668)</f>
        <v>445</v>
      </c>
      <c r="R668" s="181">
        <v>43</v>
      </c>
      <c r="S668" s="181">
        <f t="shared" si="229"/>
        <v>488</v>
      </c>
      <c r="T668" s="181">
        <f t="shared" si="231"/>
        <v>517</v>
      </c>
      <c r="U668" s="183">
        <f t="shared" si="232"/>
        <v>48.557213930348261</v>
      </c>
      <c r="V668" s="183">
        <f t="shared" si="216"/>
        <v>51.442786069651739</v>
      </c>
      <c r="W668" s="184">
        <f t="shared" si="224"/>
        <v>244</v>
      </c>
    </row>
    <row r="669" spans="1:23" ht="15" customHeight="1">
      <c r="A669" s="179">
        <v>161</v>
      </c>
      <c r="B669" s="222">
        <v>7</v>
      </c>
      <c r="C669" s="227" t="s">
        <v>384</v>
      </c>
      <c r="D669" s="190">
        <v>2016</v>
      </c>
      <c r="E669" s="180"/>
      <c r="F669" s="181"/>
      <c r="G669" s="181"/>
      <c r="H669" s="181"/>
      <c r="I669" s="181"/>
      <c r="J669" s="181"/>
      <c r="K669" s="181"/>
      <c r="L669" s="181"/>
      <c r="M669" s="181"/>
      <c r="N669" s="181"/>
      <c r="O669" s="181"/>
      <c r="P669" s="181"/>
      <c r="Q669" s="181">
        <f t="shared" ref="Q669:Q670" si="234">SUM(P669+O669+N669+M669+L669+K669+J669+I669+H669+G669)</f>
        <v>0</v>
      </c>
      <c r="R669" s="181"/>
      <c r="S669" s="181">
        <f t="shared" si="229"/>
        <v>0</v>
      </c>
      <c r="T669" s="181">
        <f t="shared" si="231"/>
        <v>0</v>
      </c>
      <c r="U669" s="183" t="e">
        <f t="shared" si="232"/>
        <v>#DIV/0!</v>
      </c>
      <c r="V669" s="183" t="e">
        <f t="shared" si="216"/>
        <v>#DIV/0!</v>
      </c>
      <c r="W669" s="184">
        <f t="shared" si="224"/>
        <v>0</v>
      </c>
    </row>
    <row r="670" spans="1:23" ht="15" customHeight="1">
      <c r="A670" s="179">
        <v>162</v>
      </c>
      <c r="B670" s="222">
        <v>7</v>
      </c>
      <c r="C670" s="170" t="s">
        <v>385</v>
      </c>
      <c r="D670" s="180">
        <v>1998</v>
      </c>
      <c r="E670" s="180">
        <v>5</v>
      </c>
      <c r="F670" s="181">
        <v>1735</v>
      </c>
      <c r="G670" s="181">
        <v>337</v>
      </c>
      <c r="H670" s="181">
        <v>113</v>
      </c>
      <c r="I670" s="181">
        <v>0</v>
      </c>
      <c r="J670" s="181">
        <v>11</v>
      </c>
      <c r="K670" s="181">
        <v>309</v>
      </c>
      <c r="L670" s="181">
        <v>4</v>
      </c>
      <c r="M670" s="181">
        <v>3</v>
      </c>
      <c r="N670" s="181">
        <v>0</v>
      </c>
      <c r="O670" s="181">
        <v>0</v>
      </c>
      <c r="P670" s="181">
        <v>0</v>
      </c>
      <c r="Q670" s="181">
        <f t="shared" si="234"/>
        <v>777</v>
      </c>
      <c r="R670" s="181">
        <v>38</v>
      </c>
      <c r="S670" s="181">
        <f t="shared" si="229"/>
        <v>815</v>
      </c>
      <c r="T670" s="181">
        <f t="shared" si="231"/>
        <v>920</v>
      </c>
      <c r="U670" s="183">
        <f t="shared" si="232"/>
        <v>46.97406340057637</v>
      </c>
      <c r="V670" s="183">
        <f t="shared" si="216"/>
        <v>53.02593659942363</v>
      </c>
      <c r="W670" s="184">
        <f t="shared" si="224"/>
        <v>337</v>
      </c>
    </row>
    <row r="671" spans="1:23" ht="15" customHeight="1">
      <c r="A671" s="179">
        <v>162</v>
      </c>
      <c r="B671" s="222">
        <v>7</v>
      </c>
      <c r="C671" s="170" t="s">
        <v>385</v>
      </c>
      <c r="D671" s="180">
        <v>2004</v>
      </c>
      <c r="E671" s="180"/>
      <c r="F671" s="181"/>
      <c r="G671" s="181"/>
      <c r="H671" s="181"/>
      <c r="I671" s="181"/>
      <c r="J671" s="181"/>
      <c r="K671" s="181"/>
      <c r="L671" s="181"/>
      <c r="M671" s="181"/>
      <c r="N671" s="181"/>
      <c r="O671" s="181"/>
      <c r="P671" s="181"/>
      <c r="Q671" s="181">
        <f>SUM(G671+J671+M671+N671+O671+P671)</f>
        <v>0</v>
      </c>
      <c r="R671" s="181"/>
      <c r="S671" s="181">
        <f t="shared" si="229"/>
        <v>0</v>
      </c>
      <c r="T671" s="181">
        <f t="shared" si="231"/>
        <v>0</v>
      </c>
      <c r="U671" s="183" t="e">
        <f t="shared" si="232"/>
        <v>#DIV/0!</v>
      </c>
      <c r="V671" s="183" t="e">
        <f t="shared" si="216"/>
        <v>#DIV/0!</v>
      </c>
      <c r="W671" s="184">
        <f t="shared" si="224"/>
        <v>0</v>
      </c>
    </row>
    <row r="672" spans="1:23" ht="15" customHeight="1">
      <c r="A672" s="179">
        <v>162</v>
      </c>
      <c r="B672" s="222">
        <v>7</v>
      </c>
      <c r="C672" s="170" t="s">
        <v>385</v>
      </c>
      <c r="D672" s="180">
        <v>2010</v>
      </c>
      <c r="E672" s="180">
        <v>5</v>
      </c>
      <c r="F672" s="181">
        <v>2377</v>
      </c>
      <c r="G672" s="181">
        <v>880</v>
      </c>
      <c r="H672" s="181">
        <v>30</v>
      </c>
      <c r="I672" s="181">
        <v>14</v>
      </c>
      <c r="J672" s="181">
        <v>9</v>
      </c>
      <c r="K672" s="181">
        <v>593</v>
      </c>
      <c r="L672" s="181">
        <v>15</v>
      </c>
      <c r="M672" s="181">
        <v>0</v>
      </c>
      <c r="N672" s="181">
        <v>20</v>
      </c>
      <c r="O672" s="181">
        <v>0</v>
      </c>
      <c r="P672" s="181">
        <v>0</v>
      </c>
      <c r="Q672" s="181">
        <f>SUM(P672+O672+N672+M672+L672+K672+J672+I672+H672+G672)</f>
        <v>1561</v>
      </c>
      <c r="R672" s="181">
        <v>38</v>
      </c>
      <c r="S672" s="181">
        <f t="shared" si="229"/>
        <v>1599</v>
      </c>
      <c r="T672" s="181">
        <f t="shared" si="231"/>
        <v>778</v>
      </c>
      <c r="U672" s="183">
        <f t="shared" si="232"/>
        <v>67.269667648296178</v>
      </c>
      <c r="V672" s="183">
        <f t="shared" si="216"/>
        <v>32.730332351703829</v>
      </c>
      <c r="W672" s="184">
        <f t="shared" si="224"/>
        <v>880</v>
      </c>
    </row>
    <row r="673" spans="1:23" ht="15" customHeight="1">
      <c r="A673" s="179">
        <v>162</v>
      </c>
      <c r="B673" s="222">
        <v>7</v>
      </c>
      <c r="C673" s="227" t="s">
        <v>385</v>
      </c>
      <c r="D673" s="190">
        <v>2016</v>
      </c>
      <c r="E673" s="180"/>
      <c r="F673" s="181"/>
      <c r="G673" s="181"/>
      <c r="H673" s="181"/>
      <c r="I673" s="181"/>
      <c r="J673" s="181"/>
      <c r="K673" s="181"/>
      <c r="L673" s="181"/>
      <c r="M673" s="181"/>
      <c r="N673" s="181"/>
      <c r="O673" s="181"/>
      <c r="P673" s="181"/>
      <c r="Q673" s="181">
        <f t="shared" ref="Q673:Q674" si="235">SUM(P673+O673+N673+M673+L673+K673+J673+I673+H673+G673)</f>
        <v>0</v>
      </c>
      <c r="R673" s="181"/>
      <c r="S673" s="181">
        <f t="shared" si="229"/>
        <v>0</v>
      </c>
      <c r="T673" s="181">
        <f t="shared" si="231"/>
        <v>0</v>
      </c>
      <c r="U673" s="183" t="e">
        <f t="shared" si="232"/>
        <v>#DIV/0!</v>
      </c>
      <c r="V673" s="183" t="e">
        <f t="shared" si="216"/>
        <v>#DIV/0!</v>
      </c>
      <c r="W673" s="184">
        <f t="shared" si="224"/>
        <v>0</v>
      </c>
    </row>
    <row r="674" spans="1:23" ht="15" customHeight="1">
      <c r="A674" s="179">
        <v>163</v>
      </c>
      <c r="B674" s="222">
        <v>7</v>
      </c>
      <c r="C674" s="170" t="s">
        <v>386</v>
      </c>
      <c r="D674" s="180">
        <v>1998</v>
      </c>
      <c r="E674" s="180">
        <v>2</v>
      </c>
      <c r="F674" s="181">
        <v>1191</v>
      </c>
      <c r="G674" s="181">
        <v>92</v>
      </c>
      <c r="H674" s="181">
        <v>61</v>
      </c>
      <c r="I674" s="181">
        <v>1</v>
      </c>
      <c r="J674" s="181">
        <v>10</v>
      </c>
      <c r="K674" s="181">
        <v>291</v>
      </c>
      <c r="L674" s="181">
        <v>5</v>
      </c>
      <c r="M674" s="181">
        <v>4</v>
      </c>
      <c r="N674" s="181">
        <v>0</v>
      </c>
      <c r="O674" s="181">
        <v>0</v>
      </c>
      <c r="P674" s="181">
        <v>3</v>
      </c>
      <c r="Q674" s="181">
        <f t="shared" si="235"/>
        <v>467</v>
      </c>
      <c r="R674" s="181">
        <v>20</v>
      </c>
      <c r="S674" s="181">
        <f t="shared" si="229"/>
        <v>487</v>
      </c>
      <c r="T674" s="181">
        <f t="shared" si="231"/>
        <v>704</v>
      </c>
      <c r="U674" s="183">
        <f t="shared" si="232"/>
        <v>40.890008396305625</v>
      </c>
      <c r="V674" s="183">
        <f t="shared" si="216"/>
        <v>59.109991603694375</v>
      </c>
      <c r="W674" s="184">
        <f t="shared" si="224"/>
        <v>291</v>
      </c>
    </row>
    <row r="675" spans="1:23" ht="15" customHeight="1">
      <c r="A675" s="179">
        <v>163</v>
      </c>
      <c r="B675" s="222">
        <v>7</v>
      </c>
      <c r="C675" s="170" t="s">
        <v>386</v>
      </c>
      <c r="D675" s="180">
        <v>2004</v>
      </c>
      <c r="E675" s="180"/>
      <c r="F675" s="181"/>
      <c r="G675" s="181"/>
      <c r="H675" s="181"/>
      <c r="I675" s="181"/>
      <c r="J675" s="181"/>
      <c r="K675" s="181"/>
      <c r="L675" s="181"/>
      <c r="M675" s="181"/>
      <c r="N675" s="181"/>
      <c r="O675" s="181"/>
      <c r="P675" s="181"/>
      <c r="Q675" s="181">
        <f>SUM(G675+J675+M675+N675+O675+P675)</f>
        <v>0</v>
      </c>
      <c r="R675" s="181"/>
      <c r="S675" s="181">
        <f t="shared" si="229"/>
        <v>0</v>
      </c>
      <c r="T675" s="181">
        <f t="shared" si="231"/>
        <v>0</v>
      </c>
      <c r="U675" s="183" t="e">
        <f t="shared" si="232"/>
        <v>#DIV/0!</v>
      </c>
      <c r="V675" s="183" t="e">
        <f t="shared" si="216"/>
        <v>#DIV/0!</v>
      </c>
      <c r="W675" s="184">
        <f t="shared" si="224"/>
        <v>0</v>
      </c>
    </row>
    <row r="676" spans="1:23" ht="15" customHeight="1">
      <c r="A676" s="179">
        <v>163</v>
      </c>
      <c r="B676" s="222">
        <v>7</v>
      </c>
      <c r="C676" s="170" t="s">
        <v>386</v>
      </c>
      <c r="D676" s="180">
        <v>2010</v>
      </c>
      <c r="E676" s="180">
        <v>3</v>
      </c>
      <c r="F676" s="181">
        <v>1870</v>
      </c>
      <c r="G676" s="181">
        <v>256</v>
      </c>
      <c r="H676" s="181">
        <v>49</v>
      </c>
      <c r="I676" s="181">
        <v>7</v>
      </c>
      <c r="J676" s="181">
        <v>19</v>
      </c>
      <c r="K676" s="181">
        <v>287</v>
      </c>
      <c r="L676" s="181">
        <v>22</v>
      </c>
      <c r="M676" s="181">
        <v>0</v>
      </c>
      <c r="N676" s="181">
        <v>9</v>
      </c>
      <c r="O676" s="181">
        <v>3</v>
      </c>
      <c r="P676" s="181">
        <v>0</v>
      </c>
      <c r="Q676" s="181">
        <f>SUM(P676+O676+N676+M676+L676+K676+J676+I676+H676+G676)</f>
        <v>652</v>
      </c>
      <c r="R676" s="181">
        <v>33</v>
      </c>
      <c r="S676" s="181">
        <f t="shared" si="229"/>
        <v>685</v>
      </c>
      <c r="T676" s="181">
        <f t="shared" si="231"/>
        <v>1185</v>
      </c>
      <c r="U676" s="183">
        <f t="shared" si="232"/>
        <v>36.63101604278075</v>
      </c>
      <c r="V676" s="183">
        <f t="shared" si="216"/>
        <v>63.36898395721925</v>
      </c>
      <c r="W676" s="184">
        <f t="shared" si="224"/>
        <v>287</v>
      </c>
    </row>
    <row r="677" spans="1:23" ht="15" customHeight="1">
      <c r="A677" s="179">
        <v>163</v>
      </c>
      <c r="B677" s="222">
        <v>7</v>
      </c>
      <c r="C677" s="227" t="s">
        <v>386</v>
      </c>
      <c r="D677" s="190">
        <v>2016</v>
      </c>
      <c r="E677" s="180"/>
      <c r="F677" s="181"/>
      <c r="G677" s="181"/>
      <c r="H677" s="181"/>
      <c r="I677" s="181"/>
      <c r="J677" s="181"/>
      <c r="K677" s="181"/>
      <c r="L677" s="181"/>
      <c r="M677" s="181"/>
      <c r="N677" s="181"/>
      <c r="O677" s="181"/>
      <c r="P677" s="181"/>
      <c r="Q677" s="181">
        <f t="shared" ref="Q677:Q678" si="236">SUM(P677+O677+N677+M677+L677+K677+J677+I677+H677+G677)</f>
        <v>0</v>
      </c>
      <c r="R677" s="181"/>
      <c r="S677" s="181">
        <f t="shared" si="229"/>
        <v>0</v>
      </c>
      <c r="T677" s="181">
        <f t="shared" si="231"/>
        <v>0</v>
      </c>
      <c r="U677" s="183" t="e">
        <f t="shared" si="232"/>
        <v>#DIV/0!</v>
      </c>
      <c r="V677" s="183" t="e">
        <f t="shared" si="216"/>
        <v>#DIV/0!</v>
      </c>
      <c r="W677" s="184">
        <f t="shared" si="224"/>
        <v>0</v>
      </c>
    </row>
    <row r="678" spans="1:23" ht="15" customHeight="1">
      <c r="A678" s="179">
        <v>164</v>
      </c>
      <c r="B678" s="222">
        <v>7</v>
      </c>
      <c r="C678" s="170" t="s">
        <v>387</v>
      </c>
      <c r="D678" s="180">
        <v>1998</v>
      </c>
      <c r="E678" s="180">
        <v>3</v>
      </c>
      <c r="F678" s="181">
        <v>1273</v>
      </c>
      <c r="G678" s="181">
        <v>25</v>
      </c>
      <c r="H678" s="181">
        <v>270</v>
      </c>
      <c r="I678" s="181">
        <v>2</v>
      </c>
      <c r="J678" s="181">
        <v>12</v>
      </c>
      <c r="K678" s="181">
        <v>221</v>
      </c>
      <c r="L678" s="181">
        <v>12</v>
      </c>
      <c r="M678" s="181">
        <v>6</v>
      </c>
      <c r="N678" s="181">
        <v>0</v>
      </c>
      <c r="O678" s="181">
        <v>0</v>
      </c>
      <c r="P678" s="181">
        <v>0</v>
      </c>
      <c r="Q678" s="181">
        <f t="shared" si="236"/>
        <v>548</v>
      </c>
      <c r="R678" s="181">
        <v>44</v>
      </c>
      <c r="S678" s="181">
        <f t="shared" si="229"/>
        <v>592</v>
      </c>
      <c r="T678" s="181">
        <f t="shared" si="231"/>
        <v>681</v>
      </c>
      <c r="U678" s="183">
        <f t="shared" si="232"/>
        <v>46.504320502749408</v>
      </c>
      <c r="V678" s="183">
        <f t="shared" ref="V678:V741" si="237">(T678*100)/F678</f>
        <v>53.495679497250592</v>
      </c>
      <c r="W678" s="184">
        <f t="shared" si="224"/>
        <v>270</v>
      </c>
    </row>
    <row r="679" spans="1:23" ht="15" customHeight="1">
      <c r="A679" s="179">
        <v>164</v>
      </c>
      <c r="B679" s="222">
        <v>7</v>
      </c>
      <c r="C679" s="170" t="s">
        <v>387</v>
      </c>
      <c r="D679" s="180">
        <v>2004</v>
      </c>
      <c r="E679" s="180"/>
      <c r="F679" s="181"/>
      <c r="G679" s="181"/>
      <c r="H679" s="181"/>
      <c r="I679" s="181"/>
      <c r="J679" s="181"/>
      <c r="K679" s="181"/>
      <c r="L679" s="181"/>
      <c r="M679" s="181"/>
      <c r="N679" s="181"/>
      <c r="O679" s="181"/>
      <c r="P679" s="181"/>
      <c r="Q679" s="181">
        <f>SUM(G679+J679+M679+N679+O679+P679)</f>
        <v>0</v>
      </c>
      <c r="R679" s="181"/>
      <c r="S679" s="181">
        <f t="shared" si="229"/>
        <v>0</v>
      </c>
      <c r="T679" s="181">
        <f t="shared" si="231"/>
        <v>0</v>
      </c>
      <c r="U679" s="183" t="e">
        <f t="shared" si="232"/>
        <v>#DIV/0!</v>
      </c>
      <c r="V679" s="183" t="e">
        <f t="shared" si="237"/>
        <v>#DIV/0!</v>
      </c>
      <c r="W679" s="184">
        <f t="shared" si="224"/>
        <v>0</v>
      </c>
    </row>
    <row r="680" spans="1:23" ht="15" customHeight="1">
      <c r="A680" s="179">
        <v>164</v>
      </c>
      <c r="B680" s="222">
        <v>7</v>
      </c>
      <c r="C680" s="170" t="s">
        <v>387</v>
      </c>
      <c r="D680" s="180">
        <v>2010</v>
      </c>
      <c r="E680" s="180">
        <v>4</v>
      </c>
      <c r="F680" s="181">
        <v>1913</v>
      </c>
      <c r="G680" s="181">
        <v>299</v>
      </c>
      <c r="H680" s="181">
        <v>266</v>
      </c>
      <c r="I680" s="181">
        <v>52</v>
      </c>
      <c r="J680" s="181">
        <v>49</v>
      </c>
      <c r="K680" s="181">
        <v>147</v>
      </c>
      <c r="L680" s="181">
        <v>6</v>
      </c>
      <c r="M680" s="181">
        <v>0</v>
      </c>
      <c r="N680" s="181">
        <v>10</v>
      </c>
      <c r="O680" s="181">
        <v>3</v>
      </c>
      <c r="P680" s="181">
        <v>0</v>
      </c>
      <c r="Q680" s="181">
        <f>SUM(P680+O680+N680+M680+L680+K680+J680+I680+H680+G680)</f>
        <v>832</v>
      </c>
      <c r="R680" s="181">
        <v>50</v>
      </c>
      <c r="S680" s="181">
        <f t="shared" si="229"/>
        <v>882</v>
      </c>
      <c r="T680" s="181">
        <f t="shared" si="231"/>
        <v>1031</v>
      </c>
      <c r="U680" s="183">
        <f t="shared" si="232"/>
        <v>46.105593308938836</v>
      </c>
      <c r="V680" s="183">
        <f t="shared" si="237"/>
        <v>53.894406691061164</v>
      </c>
      <c r="W680" s="184">
        <f t="shared" si="224"/>
        <v>299</v>
      </c>
    </row>
    <row r="681" spans="1:23" ht="15" customHeight="1">
      <c r="A681" s="179">
        <v>164</v>
      </c>
      <c r="B681" s="222">
        <v>7</v>
      </c>
      <c r="C681" s="227" t="s">
        <v>387</v>
      </c>
      <c r="D681" s="190">
        <v>2016</v>
      </c>
      <c r="E681" s="180"/>
      <c r="F681" s="181"/>
      <c r="G681" s="181"/>
      <c r="H681" s="181"/>
      <c r="I681" s="181"/>
      <c r="J681" s="181"/>
      <c r="K681" s="181"/>
      <c r="L681" s="181"/>
      <c r="M681" s="181"/>
      <c r="N681" s="181"/>
      <c r="O681" s="181"/>
      <c r="P681" s="181"/>
      <c r="Q681" s="181">
        <f t="shared" ref="Q681:Q682" si="238">SUM(P681+O681+N681+M681+L681+K681+J681+I681+H681+G681)</f>
        <v>0</v>
      </c>
      <c r="R681" s="181"/>
      <c r="S681" s="181">
        <f t="shared" si="229"/>
        <v>0</v>
      </c>
      <c r="T681" s="181">
        <f t="shared" si="231"/>
        <v>0</v>
      </c>
      <c r="U681" s="183" t="e">
        <f t="shared" si="232"/>
        <v>#DIV/0!</v>
      </c>
      <c r="V681" s="183" t="e">
        <f t="shared" si="237"/>
        <v>#DIV/0!</v>
      </c>
      <c r="W681" s="184">
        <f t="shared" si="224"/>
        <v>0</v>
      </c>
    </row>
    <row r="682" spans="1:23" ht="15" customHeight="1">
      <c r="A682" s="179">
        <v>165</v>
      </c>
      <c r="B682" s="222">
        <v>7</v>
      </c>
      <c r="C682" s="170" t="s">
        <v>388</v>
      </c>
      <c r="D682" s="180">
        <v>1998</v>
      </c>
      <c r="E682" s="180">
        <v>1</v>
      </c>
      <c r="F682" s="181">
        <v>731</v>
      </c>
      <c r="G682" s="181">
        <v>24</v>
      </c>
      <c r="H682" s="181">
        <v>24</v>
      </c>
      <c r="I682" s="181">
        <v>0</v>
      </c>
      <c r="J682" s="181">
        <v>0</v>
      </c>
      <c r="K682" s="181">
        <v>401</v>
      </c>
      <c r="L682" s="181">
        <v>1</v>
      </c>
      <c r="M682" s="181">
        <v>3</v>
      </c>
      <c r="N682" s="181">
        <v>0</v>
      </c>
      <c r="O682" s="181">
        <v>0</v>
      </c>
      <c r="P682" s="181">
        <v>0</v>
      </c>
      <c r="Q682" s="181">
        <f t="shared" si="238"/>
        <v>453</v>
      </c>
      <c r="R682" s="181">
        <v>22</v>
      </c>
      <c r="S682" s="181">
        <f t="shared" si="229"/>
        <v>475</v>
      </c>
      <c r="T682" s="181">
        <f t="shared" si="231"/>
        <v>256</v>
      </c>
      <c r="U682" s="183">
        <f t="shared" si="232"/>
        <v>64.979480164158687</v>
      </c>
      <c r="V682" s="183">
        <f t="shared" si="237"/>
        <v>35.020519835841313</v>
      </c>
      <c r="W682" s="184">
        <f t="shared" si="224"/>
        <v>401</v>
      </c>
    </row>
    <row r="683" spans="1:23" ht="15" customHeight="1">
      <c r="A683" s="179">
        <v>165</v>
      </c>
      <c r="B683" s="222">
        <v>7</v>
      </c>
      <c r="C683" s="170" t="s">
        <v>388</v>
      </c>
      <c r="D683" s="180">
        <v>2004</v>
      </c>
      <c r="E683" s="180"/>
      <c r="F683" s="181"/>
      <c r="G683" s="181"/>
      <c r="H683" s="181"/>
      <c r="I683" s="181"/>
      <c r="J683" s="181"/>
      <c r="K683" s="181"/>
      <c r="L683" s="181"/>
      <c r="M683" s="181"/>
      <c r="N683" s="181"/>
      <c r="O683" s="181"/>
      <c r="P683" s="181"/>
      <c r="Q683" s="181">
        <f>SUM(G683+J683+M683+N683+O683+P683)</f>
        <v>0</v>
      </c>
      <c r="R683" s="181"/>
      <c r="S683" s="181">
        <f t="shared" si="229"/>
        <v>0</v>
      </c>
      <c r="T683" s="181">
        <f t="shared" si="231"/>
        <v>0</v>
      </c>
      <c r="U683" s="183" t="e">
        <f t="shared" si="232"/>
        <v>#DIV/0!</v>
      </c>
      <c r="V683" s="183" t="e">
        <f t="shared" si="237"/>
        <v>#DIV/0!</v>
      </c>
      <c r="W683" s="184">
        <f t="shared" si="224"/>
        <v>0</v>
      </c>
    </row>
    <row r="684" spans="1:23" ht="15" customHeight="1">
      <c r="A684" s="179">
        <v>165</v>
      </c>
      <c r="B684" s="222">
        <v>7</v>
      </c>
      <c r="C684" s="170" t="s">
        <v>388</v>
      </c>
      <c r="D684" s="180">
        <v>2010</v>
      </c>
      <c r="E684" s="180">
        <v>2</v>
      </c>
      <c r="F684" s="181">
        <v>929</v>
      </c>
      <c r="G684" s="181">
        <v>254</v>
      </c>
      <c r="H684" s="181">
        <v>4</v>
      </c>
      <c r="I684" s="181">
        <v>11</v>
      </c>
      <c r="J684" s="181">
        <v>2</v>
      </c>
      <c r="K684" s="181">
        <v>254</v>
      </c>
      <c r="L684" s="181">
        <v>9</v>
      </c>
      <c r="M684" s="181">
        <v>0</v>
      </c>
      <c r="N684" s="181">
        <v>38</v>
      </c>
      <c r="O684" s="181">
        <v>0</v>
      </c>
      <c r="P684" s="181">
        <v>1</v>
      </c>
      <c r="Q684" s="181">
        <f>SUM(P684+O684+N684+M684+L684+K684+J684+I684+H684+G684)</f>
        <v>573</v>
      </c>
      <c r="R684" s="181">
        <v>22</v>
      </c>
      <c r="S684" s="181">
        <f t="shared" si="229"/>
        <v>595</v>
      </c>
      <c r="T684" s="181">
        <f t="shared" si="231"/>
        <v>334</v>
      </c>
      <c r="U684" s="183">
        <f t="shared" si="232"/>
        <v>64.047362755651235</v>
      </c>
      <c r="V684" s="183">
        <f t="shared" si="237"/>
        <v>35.952637244348765</v>
      </c>
      <c r="W684" s="184">
        <f t="shared" si="224"/>
        <v>254</v>
      </c>
    </row>
    <row r="685" spans="1:23" ht="15" customHeight="1">
      <c r="A685" s="179">
        <v>165</v>
      </c>
      <c r="B685" s="222">
        <v>7</v>
      </c>
      <c r="C685" s="227" t="s">
        <v>388</v>
      </c>
      <c r="D685" s="190">
        <v>2016</v>
      </c>
      <c r="E685" s="180"/>
      <c r="F685" s="181"/>
      <c r="G685" s="181"/>
      <c r="H685" s="181"/>
      <c r="I685" s="181"/>
      <c r="J685" s="181"/>
      <c r="K685" s="181"/>
      <c r="L685" s="181"/>
      <c r="M685" s="181"/>
      <c r="N685" s="181"/>
      <c r="O685" s="181"/>
      <c r="P685" s="181"/>
      <c r="Q685" s="181">
        <f t="shared" ref="Q685:Q686" si="239">SUM(P685+O685+N685+M685+L685+K685+J685+I685+H685+G685)</f>
        <v>0</v>
      </c>
      <c r="R685" s="181"/>
      <c r="S685" s="181">
        <f t="shared" si="229"/>
        <v>0</v>
      </c>
      <c r="T685" s="181">
        <f t="shared" si="231"/>
        <v>0</v>
      </c>
      <c r="U685" s="183" t="e">
        <f t="shared" si="232"/>
        <v>#DIV/0!</v>
      </c>
      <c r="V685" s="183" t="e">
        <f t="shared" si="237"/>
        <v>#DIV/0!</v>
      </c>
      <c r="W685" s="184">
        <f t="shared" si="224"/>
        <v>0</v>
      </c>
    </row>
    <row r="686" spans="1:23" ht="15" customHeight="1">
      <c r="A686" s="179">
        <v>166</v>
      </c>
      <c r="B686" s="222">
        <v>7</v>
      </c>
      <c r="C686" s="170" t="s">
        <v>389</v>
      </c>
      <c r="D686" s="180">
        <v>1998</v>
      </c>
      <c r="E686" s="180">
        <v>4</v>
      </c>
      <c r="F686" s="181">
        <v>1866</v>
      </c>
      <c r="G686" s="181">
        <v>31</v>
      </c>
      <c r="H686" s="181">
        <v>490</v>
      </c>
      <c r="I686" s="181">
        <v>2</v>
      </c>
      <c r="J686" s="181">
        <v>24</v>
      </c>
      <c r="K686" s="181">
        <v>412</v>
      </c>
      <c r="L686" s="181">
        <v>5</v>
      </c>
      <c r="M686" s="181">
        <v>1</v>
      </c>
      <c r="N686" s="181">
        <v>0</v>
      </c>
      <c r="O686" s="181">
        <v>0</v>
      </c>
      <c r="P686" s="181">
        <v>1</v>
      </c>
      <c r="Q686" s="181">
        <f t="shared" si="239"/>
        <v>966</v>
      </c>
      <c r="R686" s="181">
        <v>45</v>
      </c>
      <c r="S686" s="181">
        <f t="shared" si="229"/>
        <v>1011</v>
      </c>
      <c r="T686" s="181">
        <f t="shared" si="231"/>
        <v>855</v>
      </c>
      <c r="U686" s="183">
        <f t="shared" si="232"/>
        <v>54.180064308681672</v>
      </c>
      <c r="V686" s="183">
        <f t="shared" si="237"/>
        <v>45.819935691318328</v>
      </c>
      <c r="W686" s="184">
        <f t="shared" si="224"/>
        <v>490</v>
      </c>
    </row>
    <row r="687" spans="1:23" ht="15" customHeight="1">
      <c r="A687" s="179">
        <v>166</v>
      </c>
      <c r="B687" s="222">
        <v>7</v>
      </c>
      <c r="C687" s="170" t="s">
        <v>389</v>
      </c>
      <c r="D687" s="180">
        <v>2004</v>
      </c>
      <c r="E687" s="180"/>
      <c r="F687" s="181"/>
      <c r="G687" s="181"/>
      <c r="H687" s="181"/>
      <c r="I687" s="181"/>
      <c r="J687" s="181"/>
      <c r="K687" s="181"/>
      <c r="L687" s="181"/>
      <c r="M687" s="181"/>
      <c r="N687" s="181"/>
      <c r="O687" s="181"/>
      <c r="P687" s="181"/>
      <c r="Q687" s="181">
        <f>SUM(G687+J687+M687+N687+O687+P687)</f>
        <v>0</v>
      </c>
      <c r="R687" s="181"/>
      <c r="S687" s="181">
        <f t="shared" si="229"/>
        <v>0</v>
      </c>
      <c r="T687" s="181">
        <f t="shared" si="231"/>
        <v>0</v>
      </c>
      <c r="U687" s="183" t="e">
        <f t="shared" si="232"/>
        <v>#DIV/0!</v>
      </c>
      <c r="V687" s="183" t="e">
        <f t="shared" si="237"/>
        <v>#DIV/0!</v>
      </c>
      <c r="W687" s="184">
        <f t="shared" si="224"/>
        <v>0</v>
      </c>
    </row>
    <row r="688" spans="1:23" ht="15" customHeight="1">
      <c r="A688" s="179">
        <v>166</v>
      </c>
      <c r="B688" s="222">
        <v>7</v>
      </c>
      <c r="C688" s="170" t="s">
        <v>389</v>
      </c>
      <c r="D688" s="180">
        <v>2010</v>
      </c>
      <c r="E688" s="180">
        <v>5</v>
      </c>
      <c r="F688" s="181">
        <v>2590</v>
      </c>
      <c r="G688" s="181">
        <v>316</v>
      </c>
      <c r="H688" s="181">
        <v>179</v>
      </c>
      <c r="I688" s="181">
        <v>112</v>
      </c>
      <c r="J688" s="181">
        <v>260</v>
      </c>
      <c r="K688" s="181">
        <v>556</v>
      </c>
      <c r="L688" s="181">
        <v>28</v>
      </c>
      <c r="M688" s="181">
        <v>0</v>
      </c>
      <c r="N688" s="181">
        <v>8</v>
      </c>
      <c r="O688" s="181">
        <v>4</v>
      </c>
      <c r="P688" s="181">
        <v>1</v>
      </c>
      <c r="Q688" s="181">
        <f>SUM(P688+O688+N688+M688+L688+K688+J688+I688+H688+G688)</f>
        <v>1464</v>
      </c>
      <c r="R688" s="181">
        <v>52</v>
      </c>
      <c r="S688" s="181">
        <f t="shared" si="229"/>
        <v>1516</v>
      </c>
      <c r="T688" s="181">
        <f t="shared" si="231"/>
        <v>1074</v>
      </c>
      <c r="U688" s="183">
        <f t="shared" si="232"/>
        <v>58.532818532818531</v>
      </c>
      <c r="V688" s="183">
        <f t="shared" si="237"/>
        <v>41.467181467181469</v>
      </c>
      <c r="W688" s="184">
        <f t="shared" si="224"/>
        <v>556</v>
      </c>
    </row>
    <row r="689" spans="1:23" ht="15" customHeight="1">
      <c r="A689" s="179">
        <v>166</v>
      </c>
      <c r="B689" s="222">
        <v>7</v>
      </c>
      <c r="C689" s="227" t="s">
        <v>389</v>
      </c>
      <c r="D689" s="190">
        <v>2016</v>
      </c>
      <c r="E689" s="180"/>
      <c r="F689" s="181"/>
      <c r="G689" s="181"/>
      <c r="H689" s="181"/>
      <c r="I689" s="181"/>
      <c r="J689" s="181"/>
      <c r="K689" s="181"/>
      <c r="L689" s="181"/>
      <c r="M689" s="181"/>
      <c r="N689" s="181"/>
      <c r="O689" s="181"/>
      <c r="P689" s="181"/>
      <c r="Q689" s="181">
        <f t="shared" ref="Q689:Q690" si="240">SUM(P689+O689+N689+M689+L689+K689+J689+I689+H689+G689)</f>
        <v>0</v>
      </c>
      <c r="R689" s="181"/>
      <c r="S689" s="181">
        <f t="shared" si="229"/>
        <v>0</v>
      </c>
      <c r="T689" s="181">
        <f t="shared" si="231"/>
        <v>0</v>
      </c>
      <c r="U689" s="183" t="e">
        <f t="shared" si="232"/>
        <v>#DIV/0!</v>
      </c>
      <c r="V689" s="183" t="e">
        <f t="shared" si="237"/>
        <v>#DIV/0!</v>
      </c>
      <c r="W689" s="184">
        <f t="shared" si="224"/>
        <v>0</v>
      </c>
    </row>
    <row r="690" spans="1:23" ht="15" customHeight="1">
      <c r="A690" s="179">
        <v>167</v>
      </c>
      <c r="B690" s="222">
        <v>7</v>
      </c>
      <c r="C690" s="170" t="s">
        <v>390</v>
      </c>
      <c r="D690" s="180">
        <v>1998</v>
      </c>
      <c r="E690" s="180">
        <v>1</v>
      </c>
      <c r="F690" s="181">
        <v>617</v>
      </c>
      <c r="G690" s="181">
        <v>8</v>
      </c>
      <c r="H690" s="181">
        <v>62</v>
      </c>
      <c r="I690" s="181">
        <v>0</v>
      </c>
      <c r="J690" s="181">
        <v>2</v>
      </c>
      <c r="K690" s="181">
        <v>123</v>
      </c>
      <c r="L690" s="181">
        <v>1</v>
      </c>
      <c r="M690" s="181">
        <v>0</v>
      </c>
      <c r="N690" s="181">
        <v>0</v>
      </c>
      <c r="O690" s="181">
        <v>0</v>
      </c>
      <c r="P690" s="181">
        <v>0</v>
      </c>
      <c r="Q690" s="181">
        <f t="shared" si="240"/>
        <v>196</v>
      </c>
      <c r="R690" s="181">
        <v>10</v>
      </c>
      <c r="S690" s="181">
        <f t="shared" si="229"/>
        <v>206</v>
      </c>
      <c r="T690" s="181">
        <f t="shared" si="231"/>
        <v>411</v>
      </c>
      <c r="U690" s="183">
        <f t="shared" si="232"/>
        <v>33.387358184764992</v>
      </c>
      <c r="V690" s="183">
        <f t="shared" si="237"/>
        <v>66.612641815235008</v>
      </c>
      <c r="W690" s="184">
        <f t="shared" si="224"/>
        <v>123</v>
      </c>
    </row>
    <row r="691" spans="1:23" ht="15" customHeight="1">
      <c r="A691" s="179">
        <v>167</v>
      </c>
      <c r="B691" s="222">
        <v>7</v>
      </c>
      <c r="C691" s="170" t="s">
        <v>390</v>
      </c>
      <c r="D691" s="180">
        <v>2004</v>
      </c>
      <c r="E691" s="180"/>
      <c r="F691" s="181"/>
      <c r="G691" s="181"/>
      <c r="H691" s="181"/>
      <c r="I691" s="181"/>
      <c r="J691" s="181"/>
      <c r="K691" s="181"/>
      <c r="L691" s="181"/>
      <c r="M691" s="181"/>
      <c r="N691" s="181"/>
      <c r="O691" s="181"/>
      <c r="P691" s="181"/>
      <c r="Q691" s="181">
        <f>SUM(G691+J691+M691+N691+O691+P691)</f>
        <v>0</v>
      </c>
      <c r="R691" s="181"/>
      <c r="S691" s="181">
        <f t="shared" si="229"/>
        <v>0</v>
      </c>
      <c r="T691" s="181">
        <f t="shared" si="231"/>
        <v>0</v>
      </c>
      <c r="U691" s="183" t="e">
        <f t="shared" si="232"/>
        <v>#DIV/0!</v>
      </c>
      <c r="V691" s="183" t="e">
        <f t="shared" si="237"/>
        <v>#DIV/0!</v>
      </c>
      <c r="W691" s="184">
        <f t="shared" si="224"/>
        <v>0</v>
      </c>
    </row>
    <row r="692" spans="1:23" ht="15" customHeight="1">
      <c r="A692" s="179">
        <v>167</v>
      </c>
      <c r="B692" s="222">
        <v>7</v>
      </c>
      <c r="C692" s="170" t="s">
        <v>390</v>
      </c>
      <c r="D692" s="180">
        <v>2010</v>
      </c>
      <c r="E692" s="180">
        <v>2</v>
      </c>
      <c r="F692" s="181">
        <v>801</v>
      </c>
      <c r="G692" s="181">
        <v>127</v>
      </c>
      <c r="H692" s="181">
        <v>95</v>
      </c>
      <c r="I692" s="181">
        <v>32</v>
      </c>
      <c r="J692" s="181">
        <v>31</v>
      </c>
      <c r="K692" s="181">
        <v>31</v>
      </c>
      <c r="L692" s="181">
        <v>7</v>
      </c>
      <c r="M692" s="181">
        <v>0</v>
      </c>
      <c r="N692" s="181">
        <v>14</v>
      </c>
      <c r="O692" s="181">
        <v>1</v>
      </c>
      <c r="P692" s="181">
        <v>0</v>
      </c>
      <c r="Q692" s="181">
        <f>SUM(P692+O692+N692+M692+L692+K692+J692+I692+H692+G692)</f>
        <v>338</v>
      </c>
      <c r="R692" s="181">
        <v>9</v>
      </c>
      <c r="S692" s="181">
        <f t="shared" si="229"/>
        <v>347</v>
      </c>
      <c r="T692" s="181">
        <f t="shared" si="231"/>
        <v>454</v>
      </c>
      <c r="U692" s="183">
        <f t="shared" si="232"/>
        <v>43.320848938826465</v>
      </c>
      <c r="V692" s="183">
        <f t="shared" si="237"/>
        <v>56.679151061173535</v>
      </c>
      <c r="W692" s="184">
        <f t="shared" si="224"/>
        <v>127</v>
      </c>
    </row>
    <row r="693" spans="1:23" ht="15" customHeight="1">
      <c r="A693" s="179">
        <v>167</v>
      </c>
      <c r="B693" s="222">
        <v>7</v>
      </c>
      <c r="C693" s="227" t="s">
        <v>390</v>
      </c>
      <c r="D693" s="190">
        <v>2016</v>
      </c>
      <c r="E693" s="180"/>
      <c r="F693" s="181"/>
      <c r="G693" s="181"/>
      <c r="H693" s="181"/>
      <c r="I693" s="181"/>
      <c r="J693" s="181"/>
      <c r="K693" s="181"/>
      <c r="L693" s="181"/>
      <c r="M693" s="181"/>
      <c r="N693" s="181"/>
      <c r="O693" s="181"/>
      <c r="P693" s="181"/>
      <c r="Q693" s="181">
        <f t="shared" ref="Q693:Q694" si="241">SUM(P693+O693+N693+M693+L693+K693+J693+I693+H693+G693)</f>
        <v>0</v>
      </c>
      <c r="R693" s="181"/>
      <c r="S693" s="181">
        <f t="shared" si="229"/>
        <v>0</v>
      </c>
      <c r="T693" s="181">
        <f t="shared" si="231"/>
        <v>0</v>
      </c>
      <c r="U693" s="183" t="e">
        <f t="shared" si="232"/>
        <v>#DIV/0!</v>
      </c>
      <c r="V693" s="183" t="e">
        <f t="shared" si="237"/>
        <v>#DIV/0!</v>
      </c>
      <c r="W693" s="184">
        <f t="shared" si="224"/>
        <v>0</v>
      </c>
    </row>
    <row r="694" spans="1:23" ht="15" customHeight="1">
      <c r="A694" s="179">
        <v>168</v>
      </c>
      <c r="B694" s="222">
        <v>7</v>
      </c>
      <c r="C694" s="170" t="s">
        <v>391</v>
      </c>
      <c r="D694" s="180">
        <v>1998</v>
      </c>
      <c r="E694" s="180">
        <v>2</v>
      </c>
      <c r="F694" s="181">
        <v>1107</v>
      </c>
      <c r="G694" s="181">
        <v>15</v>
      </c>
      <c r="H694" s="181">
        <v>18</v>
      </c>
      <c r="I694" s="181">
        <v>0</v>
      </c>
      <c r="J694" s="181">
        <v>4</v>
      </c>
      <c r="K694" s="181">
        <v>673</v>
      </c>
      <c r="L694" s="181">
        <v>2</v>
      </c>
      <c r="M694" s="181">
        <v>2</v>
      </c>
      <c r="N694" s="181">
        <v>0</v>
      </c>
      <c r="O694" s="181">
        <v>0</v>
      </c>
      <c r="P694" s="181">
        <v>0</v>
      </c>
      <c r="Q694" s="181">
        <f t="shared" si="241"/>
        <v>714</v>
      </c>
      <c r="R694" s="181">
        <v>22</v>
      </c>
      <c r="S694" s="181">
        <f t="shared" si="229"/>
        <v>736</v>
      </c>
      <c r="T694" s="181">
        <f t="shared" si="231"/>
        <v>371</v>
      </c>
      <c r="U694" s="183">
        <f t="shared" si="232"/>
        <v>66.485998193315268</v>
      </c>
      <c r="V694" s="183">
        <f t="shared" si="237"/>
        <v>33.514001806684732</v>
      </c>
      <c r="W694" s="184">
        <f t="shared" si="224"/>
        <v>673</v>
      </c>
    </row>
    <row r="695" spans="1:23" ht="15" customHeight="1">
      <c r="A695" s="179">
        <v>168</v>
      </c>
      <c r="B695" s="222">
        <v>7</v>
      </c>
      <c r="C695" s="170" t="s">
        <v>391</v>
      </c>
      <c r="D695" s="180">
        <v>2004</v>
      </c>
      <c r="E695" s="180"/>
      <c r="F695" s="181"/>
      <c r="G695" s="181"/>
      <c r="H695" s="181"/>
      <c r="I695" s="181"/>
      <c r="J695" s="181"/>
      <c r="K695" s="181"/>
      <c r="L695" s="181"/>
      <c r="M695" s="181"/>
      <c r="N695" s="181"/>
      <c r="O695" s="181"/>
      <c r="P695" s="181"/>
      <c r="Q695" s="181">
        <f>SUM(G695+J695+M695+N695+O695+P695)</f>
        <v>0</v>
      </c>
      <c r="R695" s="181"/>
      <c r="S695" s="181">
        <f t="shared" si="229"/>
        <v>0</v>
      </c>
      <c r="T695" s="181">
        <f t="shared" si="231"/>
        <v>0</v>
      </c>
      <c r="U695" s="183" t="e">
        <f t="shared" si="232"/>
        <v>#DIV/0!</v>
      </c>
      <c r="V695" s="183" t="e">
        <f t="shared" si="237"/>
        <v>#DIV/0!</v>
      </c>
      <c r="W695" s="184">
        <f t="shared" si="224"/>
        <v>0</v>
      </c>
    </row>
    <row r="696" spans="1:23" ht="15" customHeight="1">
      <c r="A696" s="179">
        <v>168</v>
      </c>
      <c r="B696" s="222">
        <v>7</v>
      </c>
      <c r="C696" s="170" t="s">
        <v>391</v>
      </c>
      <c r="D696" s="180">
        <v>2010</v>
      </c>
      <c r="E696" s="180">
        <v>3</v>
      </c>
      <c r="F696" s="181">
        <v>1693</v>
      </c>
      <c r="G696" s="181">
        <v>257</v>
      </c>
      <c r="H696" s="181">
        <v>16</v>
      </c>
      <c r="I696" s="181">
        <v>13</v>
      </c>
      <c r="J696" s="181">
        <v>5</v>
      </c>
      <c r="K696" s="181">
        <v>736</v>
      </c>
      <c r="L696" s="181">
        <v>28</v>
      </c>
      <c r="M696" s="181">
        <v>0</v>
      </c>
      <c r="N696" s="181">
        <v>7</v>
      </c>
      <c r="O696" s="181">
        <v>3</v>
      </c>
      <c r="P696" s="181">
        <v>0</v>
      </c>
      <c r="Q696" s="181">
        <f>SUM(P696+O696+N696+M696+L696+K696+J696+I696+H696+G696)</f>
        <v>1065</v>
      </c>
      <c r="R696" s="181">
        <v>25</v>
      </c>
      <c r="S696" s="181">
        <f t="shared" si="229"/>
        <v>1090</v>
      </c>
      <c r="T696" s="181">
        <f t="shared" si="231"/>
        <v>603</v>
      </c>
      <c r="U696" s="183">
        <f t="shared" si="232"/>
        <v>64.382752510336687</v>
      </c>
      <c r="V696" s="183">
        <f t="shared" si="237"/>
        <v>35.61724748966332</v>
      </c>
      <c r="W696" s="184">
        <f t="shared" si="224"/>
        <v>736</v>
      </c>
    </row>
    <row r="697" spans="1:23" ht="15" customHeight="1">
      <c r="A697" s="179">
        <v>168</v>
      </c>
      <c r="B697" s="222">
        <v>7</v>
      </c>
      <c r="C697" s="227" t="s">
        <v>391</v>
      </c>
      <c r="D697" s="190">
        <v>2016</v>
      </c>
      <c r="E697" s="180"/>
      <c r="F697" s="181"/>
      <c r="G697" s="181"/>
      <c r="H697" s="181"/>
      <c r="I697" s="181"/>
      <c r="J697" s="181"/>
      <c r="K697" s="181"/>
      <c r="L697" s="181"/>
      <c r="M697" s="181"/>
      <c r="N697" s="181"/>
      <c r="O697" s="181"/>
      <c r="P697" s="181"/>
      <c r="Q697" s="181">
        <f t="shared" ref="Q697:Q698" si="242">SUM(P697+O697+N697+M697+L697+K697+J697+I697+H697+G697)</f>
        <v>0</v>
      </c>
      <c r="R697" s="181"/>
      <c r="S697" s="181">
        <f t="shared" si="229"/>
        <v>0</v>
      </c>
      <c r="T697" s="181">
        <f t="shared" si="231"/>
        <v>0</v>
      </c>
      <c r="U697" s="183" t="e">
        <f t="shared" si="232"/>
        <v>#DIV/0!</v>
      </c>
      <c r="V697" s="183" t="e">
        <f t="shared" si="237"/>
        <v>#DIV/0!</v>
      </c>
      <c r="W697" s="184">
        <f t="shared" si="224"/>
        <v>0</v>
      </c>
    </row>
    <row r="698" spans="1:23" ht="15" customHeight="1">
      <c r="A698" s="179">
        <v>169</v>
      </c>
      <c r="B698" s="222">
        <v>7</v>
      </c>
      <c r="C698" s="170" t="s">
        <v>392</v>
      </c>
      <c r="D698" s="180">
        <v>1998</v>
      </c>
      <c r="E698" s="180">
        <v>3</v>
      </c>
      <c r="F698" s="181">
        <v>1541</v>
      </c>
      <c r="G698" s="181">
        <v>17</v>
      </c>
      <c r="H698" s="181">
        <v>62</v>
      </c>
      <c r="I698" s="181">
        <v>0</v>
      </c>
      <c r="J698" s="181">
        <v>6</v>
      </c>
      <c r="K698" s="181">
        <v>460</v>
      </c>
      <c r="L698" s="181">
        <v>3</v>
      </c>
      <c r="M698" s="181">
        <v>2</v>
      </c>
      <c r="N698" s="181">
        <v>0</v>
      </c>
      <c r="O698" s="181">
        <v>0</v>
      </c>
      <c r="P698" s="181">
        <v>0</v>
      </c>
      <c r="Q698" s="181">
        <f t="shared" si="242"/>
        <v>550</v>
      </c>
      <c r="R698" s="181">
        <v>28</v>
      </c>
      <c r="S698" s="181">
        <f t="shared" si="229"/>
        <v>578</v>
      </c>
      <c r="T698" s="181">
        <f t="shared" si="231"/>
        <v>963</v>
      </c>
      <c r="U698" s="183">
        <f t="shared" si="232"/>
        <v>37.508111615833876</v>
      </c>
      <c r="V698" s="183">
        <f t="shared" si="237"/>
        <v>62.491888384166124</v>
      </c>
      <c r="W698" s="184">
        <f t="shared" si="224"/>
        <v>460</v>
      </c>
    </row>
    <row r="699" spans="1:23" ht="15" customHeight="1">
      <c r="A699" s="179">
        <v>169</v>
      </c>
      <c r="B699" s="222">
        <v>7</v>
      </c>
      <c r="C699" s="170" t="s">
        <v>392</v>
      </c>
      <c r="D699" s="180">
        <v>2004</v>
      </c>
      <c r="E699" s="180"/>
      <c r="F699" s="181"/>
      <c r="G699" s="181"/>
      <c r="H699" s="181"/>
      <c r="I699" s="181"/>
      <c r="J699" s="181"/>
      <c r="K699" s="181"/>
      <c r="L699" s="181"/>
      <c r="M699" s="181"/>
      <c r="N699" s="181"/>
      <c r="O699" s="181"/>
      <c r="P699" s="181"/>
      <c r="Q699" s="181">
        <f>SUM(G699+J699+M699+N699+O699+P699)</f>
        <v>0</v>
      </c>
      <c r="R699" s="181"/>
      <c r="S699" s="181">
        <f t="shared" si="229"/>
        <v>0</v>
      </c>
      <c r="T699" s="181">
        <f t="shared" si="231"/>
        <v>0</v>
      </c>
      <c r="U699" s="183" t="e">
        <f t="shared" si="232"/>
        <v>#DIV/0!</v>
      </c>
      <c r="V699" s="183" t="e">
        <f t="shared" si="237"/>
        <v>#DIV/0!</v>
      </c>
      <c r="W699" s="184">
        <f t="shared" si="224"/>
        <v>0</v>
      </c>
    </row>
    <row r="700" spans="1:23" ht="15" customHeight="1">
      <c r="A700" s="179">
        <v>169</v>
      </c>
      <c r="B700" s="222">
        <v>7</v>
      </c>
      <c r="C700" s="170" t="s">
        <v>392</v>
      </c>
      <c r="D700" s="180">
        <v>2010</v>
      </c>
      <c r="E700" s="180">
        <v>5</v>
      </c>
      <c r="F700" s="181">
        <v>2295</v>
      </c>
      <c r="G700" s="181">
        <v>364</v>
      </c>
      <c r="H700" s="181">
        <v>30</v>
      </c>
      <c r="I700" s="181">
        <v>23</v>
      </c>
      <c r="J700" s="181">
        <v>39</v>
      </c>
      <c r="K700" s="181">
        <v>843</v>
      </c>
      <c r="L700" s="181">
        <v>56</v>
      </c>
      <c r="M700" s="181">
        <v>0</v>
      </c>
      <c r="N700" s="181">
        <v>14</v>
      </c>
      <c r="O700" s="181">
        <v>2</v>
      </c>
      <c r="P700" s="181">
        <v>0</v>
      </c>
      <c r="Q700" s="181">
        <f>SUM(P700+O700+N700+M700+L700+K700+J700+I700+H700+G700)</f>
        <v>1371</v>
      </c>
      <c r="R700" s="181">
        <v>52</v>
      </c>
      <c r="S700" s="181">
        <f t="shared" si="229"/>
        <v>1423</v>
      </c>
      <c r="T700" s="181">
        <f t="shared" si="231"/>
        <v>872</v>
      </c>
      <c r="U700" s="183">
        <f t="shared" si="232"/>
        <v>62.004357298474943</v>
      </c>
      <c r="V700" s="183">
        <f t="shared" si="237"/>
        <v>37.995642701525057</v>
      </c>
      <c r="W700" s="184">
        <f t="shared" si="224"/>
        <v>843</v>
      </c>
    </row>
    <row r="701" spans="1:23" ht="15" customHeight="1">
      <c r="A701" s="179">
        <v>169</v>
      </c>
      <c r="B701" s="222">
        <v>7</v>
      </c>
      <c r="C701" s="227" t="s">
        <v>392</v>
      </c>
      <c r="D701" s="190">
        <v>2016</v>
      </c>
      <c r="E701" s="180"/>
      <c r="F701" s="181"/>
      <c r="G701" s="181"/>
      <c r="H701" s="181"/>
      <c r="I701" s="181"/>
      <c r="J701" s="181"/>
      <c r="K701" s="181"/>
      <c r="L701" s="181"/>
      <c r="M701" s="181"/>
      <c r="N701" s="181"/>
      <c r="O701" s="181"/>
      <c r="P701" s="181"/>
      <c r="Q701" s="181">
        <f t="shared" ref="Q701:Q702" si="243">SUM(P701+O701+N701+M701+L701+K701+J701+I701+H701+G701)</f>
        <v>0</v>
      </c>
      <c r="R701" s="181"/>
      <c r="S701" s="181">
        <f t="shared" si="229"/>
        <v>0</v>
      </c>
      <c r="T701" s="181">
        <f t="shared" si="231"/>
        <v>0</v>
      </c>
      <c r="U701" s="183" t="e">
        <f t="shared" si="232"/>
        <v>#DIV/0!</v>
      </c>
      <c r="V701" s="183" t="e">
        <f t="shared" si="237"/>
        <v>#DIV/0!</v>
      </c>
      <c r="W701" s="184">
        <f t="shared" si="224"/>
        <v>0</v>
      </c>
    </row>
    <row r="702" spans="1:23" ht="15" customHeight="1">
      <c r="A702" s="179">
        <v>170</v>
      </c>
      <c r="B702" s="222">
        <v>7</v>
      </c>
      <c r="C702" s="170" t="s">
        <v>393</v>
      </c>
      <c r="D702" s="180">
        <v>1998</v>
      </c>
      <c r="E702" s="180">
        <v>3</v>
      </c>
      <c r="F702" s="181">
        <v>1602</v>
      </c>
      <c r="G702" s="181">
        <v>56</v>
      </c>
      <c r="H702" s="181">
        <v>74</v>
      </c>
      <c r="I702" s="181">
        <v>1</v>
      </c>
      <c r="J702" s="181">
        <v>22</v>
      </c>
      <c r="K702" s="181">
        <v>335</v>
      </c>
      <c r="L702" s="181">
        <v>9</v>
      </c>
      <c r="M702" s="181">
        <v>4</v>
      </c>
      <c r="N702" s="181">
        <v>0</v>
      </c>
      <c r="O702" s="181">
        <v>0</v>
      </c>
      <c r="P702" s="181">
        <v>0</v>
      </c>
      <c r="Q702" s="181">
        <f t="shared" si="243"/>
        <v>501</v>
      </c>
      <c r="R702" s="181">
        <v>56</v>
      </c>
      <c r="S702" s="181">
        <f t="shared" si="229"/>
        <v>557</v>
      </c>
      <c r="T702" s="181">
        <f t="shared" si="231"/>
        <v>1045</v>
      </c>
      <c r="U702" s="183">
        <f t="shared" si="232"/>
        <v>34.769038701622968</v>
      </c>
      <c r="V702" s="183">
        <f t="shared" si="237"/>
        <v>65.230961298377025</v>
      </c>
      <c r="W702" s="184">
        <f t="shared" si="224"/>
        <v>335</v>
      </c>
    </row>
    <row r="703" spans="1:23" ht="15" customHeight="1">
      <c r="A703" s="179">
        <v>170</v>
      </c>
      <c r="B703" s="222">
        <v>7</v>
      </c>
      <c r="C703" s="170" t="s">
        <v>393</v>
      </c>
      <c r="D703" s="180">
        <v>2004</v>
      </c>
      <c r="E703" s="180"/>
      <c r="F703" s="181"/>
      <c r="G703" s="181"/>
      <c r="H703" s="181"/>
      <c r="I703" s="181"/>
      <c r="J703" s="181"/>
      <c r="K703" s="181"/>
      <c r="L703" s="181"/>
      <c r="M703" s="181"/>
      <c r="N703" s="181"/>
      <c r="O703" s="181"/>
      <c r="P703" s="181"/>
      <c r="Q703" s="181">
        <f>SUM(G703+J703+M703+N703+O703+P703)</f>
        <v>0</v>
      </c>
      <c r="R703" s="181"/>
      <c r="S703" s="181">
        <f t="shared" si="229"/>
        <v>0</v>
      </c>
      <c r="T703" s="181">
        <f t="shared" si="231"/>
        <v>0</v>
      </c>
      <c r="U703" s="183" t="e">
        <f t="shared" si="232"/>
        <v>#DIV/0!</v>
      </c>
      <c r="V703" s="183" t="e">
        <f t="shared" si="237"/>
        <v>#DIV/0!</v>
      </c>
      <c r="W703" s="184">
        <f t="shared" si="224"/>
        <v>0</v>
      </c>
    </row>
    <row r="704" spans="1:23" ht="15" customHeight="1">
      <c r="A704" s="179">
        <v>170</v>
      </c>
      <c r="B704" s="222">
        <v>7</v>
      </c>
      <c r="C704" s="170" t="s">
        <v>393</v>
      </c>
      <c r="D704" s="180">
        <v>2010</v>
      </c>
      <c r="E704" s="180">
        <v>4</v>
      </c>
      <c r="F704" s="181">
        <v>2334</v>
      </c>
      <c r="G704" s="181">
        <v>155</v>
      </c>
      <c r="H704" s="181">
        <v>34</v>
      </c>
      <c r="I704" s="181">
        <v>52</v>
      </c>
      <c r="J704" s="181">
        <v>42</v>
      </c>
      <c r="K704" s="181">
        <v>272</v>
      </c>
      <c r="L704" s="181">
        <v>17</v>
      </c>
      <c r="M704" s="181">
        <v>0</v>
      </c>
      <c r="N704" s="181">
        <v>158</v>
      </c>
      <c r="O704" s="181">
        <v>7</v>
      </c>
      <c r="P704" s="181">
        <v>0</v>
      </c>
      <c r="Q704" s="181">
        <f>SUM(P704+O704+N704+M704+L704+K704+J704+I704+H704+G704)</f>
        <v>737</v>
      </c>
      <c r="R704" s="181">
        <v>33</v>
      </c>
      <c r="S704" s="181">
        <f t="shared" si="229"/>
        <v>770</v>
      </c>
      <c r="T704" s="181">
        <f t="shared" si="231"/>
        <v>1564</v>
      </c>
      <c r="U704" s="183">
        <f t="shared" si="232"/>
        <v>32.990574121679522</v>
      </c>
      <c r="V704" s="183">
        <f t="shared" si="237"/>
        <v>67.009425878320485</v>
      </c>
      <c r="W704" s="184">
        <f t="shared" si="224"/>
        <v>272</v>
      </c>
    </row>
    <row r="705" spans="1:23" ht="15" customHeight="1">
      <c r="A705" s="179">
        <v>170</v>
      </c>
      <c r="B705" s="222">
        <v>7</v>
      </c>
      <c r="C705" s="227" t="s">
        <v>393</v>
      </c>
      <c r="D705" s="190">
        <v>2016</v>
      </c>
      <c r="E705" s="180"/>
      <c r="F705" s="181"/>
      <c r="G705" s="181"/>
      <c r="H705" s="181"/>
      <c r="I705" s="181"/>
      <c r="J705" s="181"/>
      <c r="K705" s="181"/>
      <c r="L705" s="181"/>
      <c r="M705" s="181"/>
      <c r="N705" s="181"/>
      <c r="O705" s="181"/>
      <c r="P705" s="181"/>
      <c r="Q705" s="181">
        <f t="shared" ref="Q705:Q706" si="244">SUM(P705+O705+N705+M705+L705+K705+J705+I705+H705+G705)</f>
        <v>0</v>
      </c>
      <c r="R705" s="181"/>
      <c r="S705" s="181">
        <f t="shared" si="229"/>
        <v>0</v>
      </c>
      <c r="T705" s="181">
        <f t="shared" si="231"/>
        <v>0</v>
      </c>
      <c r="U705" s="183" t="e">
        <f t="shared" si="232"/>
        <v>#DIV/0!</v>
      </c>
      <c r="V705" s="183" t="e">
        <f t="shared" si="237"/>
        <v>#DIV/0!</v>
      </c>
      <c r="W705" s="184">
        <f t="shared" si="224"/>
        <v>0</v>
      </c>
    </row>
    <row r="706" spans="1:23" ht="15" customHeight="1">
      <c r="A706" s="179">
        <v>171</v>
      </c>
      <c r="B706" s="222">
        <v>7</v>
      </c>
      <c r="C706" s="170" t="s">
        <v>394</v>
      </c>
      <c r="D706" s="180">
        <v>1998</v>
      </c>
      <c r="E706" s="180">
        <v>2</v>
      </c>
      <c r="F706" s="181">
        <v>942</v>
      </c>
      <c r="G706" s="181">
        <v>24</v>
      </c>
      <c r="H706" s="181">
        <v>15</v>
      </c>
      <c r="I706" s="181">
        <v>0</v>
      </c>
      <c r="J706" s="181">
        <v>8</v>
      </c>
      <c r="K706" s="181">
        <v>380</v>
      </c>
      <c r="L706" s="181">
        <v>3</v>
      </c>
      <c r="M706" s="181">
        <v>0</v>
      </c>
      <c r="N706" s="181">
        <v>0</v>
      </c>
      <c r="O706" s="181">
        <v>0</v>
      </c>
      <c r="P706" s="181">
        <v>0</v>
      </c>
      <c r="Q706" s="181">
        <f t="shared" si="244"/>
        <v>430</v>
      </c>
      <c r="R706" s="181">
        <v>17</v>
      </c>
      <c r="S706" s="181">
        <f t="shared" si="229"/>
        <v>447</v>
      </c>
      <c r="T706" s="181">
        <f t="shared" si="231"/>
        <v>495</v>
      </c>
      <c r="U706" s="183">
        <f t="shared" si="232"/>
        <v>47.452229299363054</v>
      </c>
      <c r="V706" s="183">
        <f t="shared" si="237"/>
        <v>52.547770700636946</v>
      </c>
      <c r="W706" s="184">
        <f t="shared" si="224"/>
        <v>380</v>
      </c>
    </row>
    <row r="707" spans="1:23" ht="15" customHeight="1">
      <c r="A707" s="179">
        <v>171</v>
      </c>
      <c r="B707" s="222">
        <v>7</v>
      </c>
      <c r="C707" s="170" t="s">
        <v>394</v>
      </c>
      <c r="D707" s="180">
        <v>2004</v>
      </c>
      <c r="E707" s="180"/>
      <c r="F707" s="181"/>
      <c r="G707" s="181"/>
      <c r="H707" s="181"/>
      <c r="I707" s="181"/>
      <c r="J707" s="181"/>
      <c r="K707" s="181"/>
      <c r="L707" s="181"/>
      <c r="M707" s="181"/>
      <c r="N707" s="181"/>
      <c r="O707" s="181"/>
      <c r="P707" s="181"/>
      <c r="Q707" s="181">
        <f>SUM(G707+J707+M707+N707+O707+P707)</f>
        <v>0</v>
      </c>
      <c r="R707" s="181"/>
      <c r="S707" s="181">
        <f t="shared" si="229"/>
        <v>0</v>
      </c>
      <c r="T707" s="181">
        <f t="shared" si="231"/>
        <v>0</v>
      </c>
      <c r="U707" s="183" t="e">
        <f t="shared" si="232"/>
        <v>#DIV/0!</v>
      </c>
      <c r="V707" s="183" t="e">
        <f t="shared" si="237"/>
        <v>#DIV/0!</v>
      </c>
      <c r="W707" s="184">
        <f t="shared" ref="W707:W770" si="245">MAX(G707,H707,I707,J707,K707,L707,M707,N707,O707,P707)</f>
        <v>0</v>
      </c>
    </row>
    <row r="708" spans="1:23" ht="15" customHeight="1">
      <c r="A708" s="179">
        <v>171</v>
      </c>
      <c r="B708" s="222">
        <v>7</v>
      </c>
      <c r="C708" s="170" t="s">
        <v>394</v>
      </c>
      <c r="D708" s="180">
        <v>2010</v>
      </c>
      <c r="E708" s="180">
        <v>2</v>
      </c>
      <c r="F708" s="181">
        <v>1432</v>
      </c>
      <c r="G708" s="181">
        <v>220</v>
      </c>
      <c r="H708" s="181">
        <v>38</v>
      </c>
      <c r="I708" s="181">
        <v>19</v>
      </c>
      <c r="J708" s="181">
        <v>20</v>
      </c>
      <c r="K708" s="181">
        <v>327</v>
      </c>
      <c r="L708" s="181">
        <v>25</v>
      </c>
      <c r="M708" s="181">
        <v>0</v>
      </c>
      <c r="N708" s="181">
        <v>9</v>
      </c>
      <c r="O708" s="181">
        <v>4</v>
      </c>
      <c r="P708" s="181">
        <v>0</v>
      </c>
      <c r="Q708" s="181">
        <f>SUM(P708+O708+N708+M708+L708+K708+J708+I708+H708+G708)</f>
        <v>662</v>
      </c>
      <c r="R708" s="181">
        <v>19</v>
      </c>
      <c r="S708" s="181">
        <f t="shared" si="229"/>
        <v>681</v>
      </c>
      <c r="T708" s="181">
        <f t="shared" si="231"/>
        <v>751</v>
      </c>
      <c r="U708" s="183">
        <f t="shared" si="232"/>
        <v>47.555865921787706</v>
      </c>
      <c r="V708" s="183">
        <f t="shared" si="237"/>
        <v>52.444134078212294</v>
      </c>
      <c r="W708" s="184">
        <f t="shared" si="245"/>
        <v>327</v>
      </c>
    </row>
    <row r="709" spans="1:23" ht="15" customHeight="1">
      <c r="A709" s="179">
        <v>171</v>
      </c>
      <c r="B709" s="222">
        <v>7</v>
      </c>
      <c r="C709" s="227" t="s">
        <v>394</v>
      </c>
      <c r="D709" s="190">
        <v>2016</v>
      </c>
      <c r="E709" s="180"/>
      <c r="F709" s="181"/>
      <c r="G709" s="181"/>
      <c r="H709" s="181"/>
      <c r="I709" s="181"/>
      <c r="J709" s="181"/>
      <c r="K709" s="181"/>
      <c r="L709" s="181"/>
      <c r="M709" s="181"/>
      <c r="N709" s="181"/>
      <c r="O709" s="181"/>
      <c r="P709" s="181"/>
      <c r="Q709" s="181">
        <f t="shared" ref="Q709:Q710" si="246">SUM(P709+O709+N709+M709+L709+K709+J709+I709+H709+G709)</f>
        <v>0</v>
      </c>
      <c r="R709" s="181"/>
      <c r="S709" s="181">
        <f t="shared" si="229"/>
        <v>0</v>
      </c>
      <c r="T709" s="181">
        <f t="shared" si="231"/>
        <v>0</v>
      </c>
      <c r="U709" s="183" t="e">
        <f t="shared" si="232"/>
        <v>#DIV/0!</v>
      </c>
      <c r="V709" s="183" t="e">
        <f t="shared" si="237"/>
        <v>#DIV/0!</v>
      </c>
      <c r="W709" s="184">
        <f t="shared" si="245"/>
        <v>0</v>
      </c>
    </row>
    <row r="710" spans="1:23" ht="15" customHeight="1">
      <c r="A710" s="179">
        <v>172</v>
      </c>
      <c r="B710" s="222">
        <v>7</v>
      </c>
      <c r="C710" s="170" t="s">
        <v>395</v>
      </c>
      <c r="D710" s="180">
        <v>1998</v>
      </c>
      <c r="E710" s="180">
        <v>2</v>
      </c>
      <c r="F710" s="181">
        <v>981</v>
      </c>
      <c r="G710" s="181">
        <v>44</v>
      </c>
      <c r="H710" s="181">
        <v>100</v>
      </c>
      <c r="I710" s="181">
        <v>0</v>
      </c>
      <c r="J710" s="181">
        <v>6</v>
      </c>
      <c r="K710" s="181">
        <v>274</v>
      </c>
      <c r="L710" s="181">
        <v>3</v>
      </c>
      <c r="M710" s="181">
        <v>4</v>
      </c>
      <c r="N710" s="181">
        <v>0</v>
      </c>
      <c r="O710" s="181">
        <v>0</v>
      </c>
      <c r="P710" s="181">
        <v>0</v>
      </c>
      <c r="Q710" s="181">
        <f t="shared" si="246"/>
        <v>431</v>
      </c>
      <c r="R710" s="181">
        <v>24</v>
      </c>
      <c r="S710" s="181">
        <f t="shared" si="229"/>
        <v>455</v>
      </c>
      <c r="T710" s="181">
        <f t="shared" si="231"/>
        <v>526</v>
      </c>
      <c r="U710" s="183">
        <f t="shared" si="232"/>
        <v>46.381243628950052</v>
      </c>
      <c r="V710" s="183">
        <f t="shared" si="237"/>
        <v>53.618756371049948</v>
      </c>
      <c r="W710" s="184">
        <f t="shared" si="245"/>
        <v>274</v>
      </c>
    </row>
    <row r="711" spans="1:23" ht="15" customHeight="1">
      <c r="A711" s="179">
        <v>172</v>
      </c>
      <c r="B711" s="222">
        <v>7</v>
      </c>
      <c r="C711" s="170" t="s">
        <v>395</v>
      </c>
      <c r="D711" s="180">
        <v>2004</v>
      </c>
      <c r="E711" s="180"/>
      <c r="F711" s="181"/>
      <c r="G711" s="181"/>
      <c r="H711" s="181"/>
      <c r="I711" s="181"/>
      <c r="J711" s="181"/>
      <c r="K711" s="181"/>
      <c r="L711" s="181"/>
      <c r="M711" s="181"/>
      <c r="N711" s="181"/>
      <c r="O711" s="181"/>
      <c r="P711" s="181"/>
      <c r="Q711" s="181">
        <f>SUM(G711+J711+M711+N711+O711+P711)</f>
        <v>0</v>
      </c>
      <c r="R711" s="181"/>
      <c r="S711" s="181">
        <f t="shared" si="229"/>
        <v>0</v>
      </c>
      <c r="T711" s="181">
        <f t="shared" si="231"/>
        <v>0</v>
      </c>
      <c r="U711" s="183" t="e">
        <f t="shared" si="232"/>
        <v>#DIV/0!</v>
      </c>
      <c r="V711" s="183" t="e">
        <f t="shared" si="237"/>
        <v>#DIV/0!</v>
      </c>
      <c r="W711" s="184">
        <f t="shared" si="245"/>
        <v>0</v>
      </c>
    </row>
    <row r="712" spans="1:23" ht="15" customHeight="1">
      <c r="A712" s="179">
        <v>172</v>
      </c>
      <c r="B712" s="222">
        <v>7</v>
      </c>
      <c r="C712" s="170" t="s">
        <v>395</v>
      </c>
      <c r="D712" s="180">
        <v>2010</v>
      </c>
      <c r="E712" s="180">
        <v>2</v>
      </c>
      <c r="F712" s="181">
        <v>1155</v>
      </c>
      <c r="G712" s="181">
        <v>228</v>
      </c>
      <c r="H712" s="181">
        <v>12</v>
      </c>
      <c r="I712" s="181">
        <v>9</v>
      </c>
      <c r="J712" s="181">
        <v>14</v>
      </c>
      <c r="K712" s="181">
        <v>211</v>
      </c>
      <c r="L712" s="181">
        <v>7</v>
      </c>
      <c r="M712" s="181">
        <v>0</v>
      </c>
      <c r="N712" s="181">
        <v>20</v>
      </c>
      <c r="O712" s="181">
        <v>3</v>
      </c>
      <c r="P712" s="181">
        <v>0</v>
      </c>
      <c r="Q712" s="181">
        <f>SUM(P712+O712+N712+M712+L712+K712+J712+I712+H712+G712)</f>
        <v>504</v>
      </c>
      <c r="R712" s="181">
        <v>21</v>
      </c>
      <c r="S712" s="181">
        <f t="shared" si="229"/>
        <v>525</v>
      </c>
      <c r="T712" s="181">
        <f t="shared" si="231"/>
        <v>630</v>
      </c>
      <c r="U712" s="183">
        <f t="shared" si="232"/>
        <v>45.454545454545453</v>
      </c>
      <c r="V712" s="183">
        <f t="shared" si="237"/>
        <v>54.545454545454547</v>
      </c>
      <c r="W712" s="184">
        <f t="shared" si="245"/>
        <v>228</v>
      </c>
    </row>
    <row r="713" spans="1:23" ht="15" customHeight="1">
      <c r="A713" s="179">
        <v>172</v>
      </c>
      <c r="B713" s="222">
        <v>7</v>
      </c>
      <c r="C713" s="227" t="s">
        <v>395</v>
      </c>
      <c r="D713" s="190">
        <v>2016</v>
      </c>
      <c r="E713" s="180"/>
      <c r="F713" s="181"/>
      <c r="G713" s="181"/>
      <c r="H713" s="181"/>
      <c r="I713" s="181"/>
      <c r="J713" s="181"/>
      <c r="K713" s="181"/>
      <c r="L713" s="181"/>
      <c r="M713" s="181"/>
      <c r="N713" s="181"/>
      <c r="O713" s="181"/>
      <c r="P713" s="181"/>
      <c r="Q713" s="181">
        <f t="shared" ref="Q713:Q714" si="247">SUM(P713+O713+N713+M713+L713+K713+J713+I713+H713+G713)</f>
        <v>0</v>
      </c>
      <c r="R713" s="181"/>
      <c r="S713" s="181">
        <f t="shared" si="229"/>
        <v>0</v>
      </c>
      <c r="T713" s="181">
        <f t="shared" si="231"/>
        <v>0</v>
      </c>
      <c r="U713" s="183" t="e">
        <f t="shared" si="232"/>
        <v>#DIV/0!</v>
      </c>
      <c r="V713" s="183" t="e">
        <f t="shared" si="237"/>
        <v>#DIV/0!</v>
      </c>
      <c r="W713" s="184">
        <f t="shared" si="245"/>
        <v>0</v>
      </c>
    </row>
    <row r="714" spans="1:23" ht="15" customHeight="1">
      <c r="A714" s="179">
        <v>173</v>
      </c>
      <c r="B714" s="222">
        <v>7</v>
      </c>
      <c r="C714" s="170" t="s">
        <v>396</v>
      </c>
      <c r="D714" s="180">
        <v>1998</v>
      </c>
      <c r="E714" s="180">
        <v>5</v>
      </c>
      <c r="F714" s="181">
        <v>2023</v>
      </c>
      <c r="G714" s="181">
        <v>57</v>
      </c>
      <c r="H714" s="181">
        <v>40</v>
      </c>
      <c r="I714" s="181">
        <v>2</v>
      </c>
      <c r="J714" s="181">
        <v>16</v>
      </c>
      <c r="K714" s="181">
        <v>589</v>
      </c>
      <c r="L714" s="181">
        <v>4</v>
      </c>
      <c r="M714" s="181">
        <v>7</v>
      </c>
      <c r="N714" s="181">
        <v>0</v>
      </c>
      <c r="O714" s="181">
        <v>0</v>
      </c>
      <c r="P714" s="181">
        <v>0</v>
      </c>
      <c r="Q714" s="181">
        <f t="shared" si="247"/>
        <v>715</v>
      </c>
      <c r="R714" s="181">
        <v>42</v>
      </c>
      <c r="S714" s="181">
        <f t="shared" si="229"/>
        <v>757</v>
      </c>
      <c r="T714" s="181">
        <f t="shared" si="231"/>
        <v>1266</v>
      </c>
      <c r="U714" s="183">
        <f t="shared" si="232"/>
        <v>37.419673751853679</v>
      </c>
      <c r="V714" s="183">
        <f t="shared" si="237"/>
        <v>62.580326248146321</v>
      </c>
      <c r="W714" s="184">
        <f t="shared" si="245"/>
        <v>589</v>
      </c>
    </row>
    <row r="715" spans="1:23" ht="15" customHeight="1">
      <c r="A715" s="179">
        <v>173</v>
      </c>
      <c r="B715" s="222">
        <v>7</v>
      </c>
      <c r="C715" s="170" t="s">
        <v>396</v>
      </c>
      <c r="D715" s="180">
        <v>2004</v>
      </c>
      <c r="E715" s="180"/>
      <c r="F715" s="181"/>
      <c r="G715" s="181"/>
      <c r="H715" s="181"/>
      <c r="I715" s="181"/>
      <c r="J715" s="181"/>
      <c r="K715" s="181"/>
      <c r="L715" s="181"/>
      <c r="M715" s="181"/>
      <c r="N715" s="181"/>
      <c r="O715" s="181"/>
      <c r="P715" s="181"/>
      <c r="Q715" s="181">
        <f>SUM(G715+J715+M715+N715+O715+P715)</f>
        <v>0</v>
      </c>
      <c r="R715" s="181"/>
      <c r="S715" s="181">
        <f t="shared" si="229"/>
        <v>0</v>
      </c>
      <c r="T715" s="181">
        <f t="shared" si="231"/>
        <v>0</v>
      </c>
      <c r="U715" s="183" t="e">
        <f t="shared" si="232"/>
        <v>#DIV/0!</v>
      </c>
      <c r="V715" s="183" t="e">
        <f t="shared" si="237"/>
        <v>#DIV/0!</v>
      </c>
      <c r="W715" s="184">
        <f t="shared" si="245"/>
        <v>0</v>
      </c>
    </row>
    <row r="716" spans="1:23" ht="15" customHeight="1">
      <c r="A716" s="179">
        <v>173</v>
      </c>
      <c r="B716" s="222">
        <v>7</v>
      </c>
      <c r="C716" s="170" t="s">
        <v>396</v>
      </c>
      <c r="D716" s="180">
        <v>2010</v>
      </c>
      <c r="E716" s="180">
        <v>5</v>
      </c>
      <c r="F716" s="181">
        <v>3167</v>
      </c>
      <c r="G716" s="181">
        <v>214</v>
      </c>
      <c r="H716" s="181">
        <v>28</v>
      </c>
      <c r="I716" s="181">
        <v>23</v>
      </c>
      <c r="J716" s="181">
        <v>24</v>
      </c>
      <c r="K716" s="181">
        <v>548</v>
      </c>
      <c r="L716" s="181">
        <v>28</v>
      </c>
      <c r="M716" s="181">
        <v>0</v>
      </c>
      <c r="N716" s="181">
        <v>96</v>
      </c>
      <c r="O716" s="181">
        <v>0</v>
      </c>
      <c r="P716" s="181">
        <v>2</v>
      </c>
      <c r="Q716" s="181">
        <f>SUM(P716+O716+N716+M716+L716+K716+J716+I716+H716+G716)</f>
        <v>963</v>
      </c>
      <c r="R716" s="181">
        <v>64</v>
      </c>
      <c r="S716" s="181">
        <f t="shared" si="229"/>
        <v>1027</v>
      </c>
      <c r="T716" s="181">
        <f t="shared" si="231"/>
        <v>2140</v>
      </c>
      <c r="U716" s="183">
        <f t="shared" si="232"/>
        <v>32.428165456267763</v>
      </c>
      <c r="V716" s="183">
        <f t="shared" si="237"/>
        <v>67.571834543732237</v>
      </c>
      <c r="W716" s="184">
        <f t="shared" si="245"/>
        <v>548</v>
      </c>
    </row>
    <row r="717" spans="1:23" ht="15" customHeight="1">
      <c r="A717" s="179">
        <v>173</v>
      </c>
      <c r="B717" s="222">
        <v>7</v>
      </c>
      <c r="C717" s="227" t="s">
        <v>396</v>
      </c>
      <c r="D717" s="190">
        <v>2016</v>
      </c>
      <c r="E717" s="180"/>
      <c r="F717" s="181"/>
      <c r="G717" s="181"/>
      <c r="H717" s="181"/>
      <c r="I717" s="181"/>
      <c r="J717" s="181"/>
      <c r="K717" s="181"/>
      <c r="L717" s="181"/>
      <c r="M717" s="181"/>
      <c r="N717" s="181"/>
      <c r="O717" s="181"/>
      <c r="P717" s="181"/>
      <c r="Q717" s="181">
        <f t="shared" ref="Q717:Q718" si="248">SUM(P717+O717+N717+M717+L717+K717+J717+I717+H717+G717)</f>
        <v>0</v>
      </c>
      <c r="R717" s="181"/>
      <c r="S717" s="181">
        <f t="shared" si="229"/>
        <v>0</v>
      </c>
      <c r="T717" s="181">
        <f t="shared" si="231"/>
        <v>0</v>
      </c>
      <c r="U717" s="183" t="e">
        <f t="shared" si="232"/>
        <v>#DIV/0!</v>
      </c>
      <c r="V717" s="183" t="e">
        <f t="shared" si="237"/>
        <v>#DIV/0!</v>
      </c>
      <c r="W717" s="184">
        <f t="shared" si="245"/>
        <v>0</v>
      </c>
    </row>
    <row r="718" spans="1:23" ht="15" customHeight="1">
      <c r="A718" s="179">
        <v>174</v>
      </c>
      <c r="B718" s="222">
        <v>7</v>
      </c>
      <c r="C718" s="170" t="s">
        <v>397</v>
      </c>
      <c r="D718" s="180">
        <v>1998</v>
      </c>
      <c r="E718" s="180">
        <v>2</v>
      </c>
      <c r="F718" s="181">
        <v>734</v>
      </c>
      <c r="G718" s="181">
        <v>4</v>
      </c>
      <c r="H718" s="181">
        <v>44</v>
      </c>
      <c r="I718" s="181">
        <v>1</v>
      </c>
      <c r="J718" s="181">
        <v>9</v>
      </c>
      <c r="K718" s="181">
        <v>168</v>
      </c>
      <c r="L718" s="181">
        <v>3</v>
      </c>
      <c r="M718" s="181">
        <v>6</v>
      </c>
      <c r="N718" s="181">
        <v>0</v>
      </c>
      <c r="O718" s="181">
        <v>0</v>
      </c>
      <c r="P718" s="181">
        <v>0</v>
      </c>
      <c r="Q718" s="181">
        <f t="shared" si="248"/>
        <v>235</v>
      </c>
      <c r="R718" s="181">
        <v>26</v>
      </c>
      <c r="S718" s="181">
        <f t="shared" si="229"/>
        <v>261</v>
      </c>
      <c r="T718" s="181">
        <f t="shared" si="231"/>
        <v>473</v>
      </c>
      <c r="U718" s="183">
        <f t="shared" si="232"/>
        <v>35.558583106267029</v>
      </c>
      <c r="V718" s="183">
        <f t="shared" si="237"/>
        <v>64.441416893732963</v>
      </c>
      <c r="W718" s="184">
        <f t="shared" si="245"/>
        <v>168</v>
      </c>
    </row>
    <row r="719" spans="1:23" ht="15" customHeight="1">
      <c r="A719" s="179">
        <v>174</v>
      </c>
      <c r="B719" s="222">
        <v>7</v>
      </c>
      <c r="C719" s="170" t="s">
        <v>397</v>
      </c>
      <c r="D719" s="180">
        <v>2004</v>
      </c>
      <c r="E719" s="180"/>
      <c r="F719" s="181"/>
      <c r="G719" s="181"/>
      <c r="H719" s="181"/>
      <c r="I719" s="181"/>
      <c r="J719" s="181"/>
      <c r="K719" s="181"/>
      <c r="L719" s="181"/>
      <c r="M719" s="181"/>
      <c r="N719" s="181"/>
      <c r="O719" s="181"/>
      <c r="P719" s="181"/>
      <c r="Q719" s="181">
        <f>SUM(G719+J719+M719+N719+O719+P719)</f>
        <v>0</v>
      </c>
      <c r="R719" s="181"/>
      <c r="S719" s="181">
        <f t="shared" si="229"/>
        <v>0</v>
      </c>
      <c r="T719" s="181">
        <f t="shared" si="231"/>
        <v>0</v>
      </c>
      <c r="U719" s="183" t="e">
        <f t="shared" si="232"/>
        <v>#DIV/0!</v>
      </c>
      <c r="V719" s="183" t="e">
        <f t="shared" si="237"/>
        <v>#DIV/0!</v>
      </c>
      <c r="W719" s="184">
        <f t="shared" si="245"/>
        <v>0</v>
      </c>
    </row>
    <row r="720" spans="1:23" ht="15" customHeight="1">
      <c r="A720" s="179">
        <v>174</v>
      </c>
      <c r="B720" s="222">
        <v>7</v>
      </c>
      <c r="C720" s="170" t="s">
        <v>397</v>
      </c>
      <c r="D720" s="180">
        <v>2010</v>
      </c>
      <c r="E720" s="180">
        <v>3</v>
      </c>
      <c r="F720" s="181">
        <v>1836</v>
      </c>
      <c r="G720" s="181">
        <v>138</v>
      </c>
      <c r="H720" s="181">
        <v>30</v>
      </c>
      <c r="I720" s="181">
        <v>15</v>
      </c>
      <c r="J720" s="181">
        <v>51</v>
      </c>
      <c r="K720" s="181">
        <v>435</v>
      </c>
      <c r="L720" s="181">
        <v>23</v>
      </c>
      <c r="M720" s="181">
        <v>0</v>
      </c>
      <c r="N720" s="181">
        <v>8</v>
      </c>
      <c r="O720" s="181">
        <v>5</v>
      </c>
      <c r="P720" s="181">
        <v>2</v>
      </c>
      <c r="Q720" s="181">
        <f>SUM(P720+O720+N720+M720+L720+K720+J720+I720+H720+G720)</f>
        <v>707</v>
      </c>
      <c r="R720" s="181">
        <v>68</v>
      </c>
      <c r="S720" s="181">
        <f t="shared" si="229"/>
        <v>775</v>
      </c>
      <c r="T720" s="181">
        <f t="shared" si="231"/>
        <v>1061</v>
      </c>
      <c r="U720" s="183">
        <f t="shared" si="232"/>
        <v>42.211328976034856</v>
      </c>
      <c r="V720" s="183">
        <f t="shared" si="237"/>
        <v>57.788671023965144</v>
      </c>
      <c r="W720" s="184">
        <f t="shared" si="245"/>
        <v>435</v>
      </c>
    </row>
    <row r="721" spans="1:23" ht="15" customHeight="1">
      <c r="A721" s="179">
        <v>174</v>
      </c>
      <c r="B721" s="222">
        <v>7</v>
      </c>
      <c r="C721" s="227" t="s">
        <v>397</v>
      </c>
      <c r="D721" s="190">
        <v>2016</v>
      </c>
      <c r="E721" s="180"/>
      <c r="F721" s="181"/>
      <c r="G721" s="181"/>
      <c r="H721" s="181"/>
      <c r="I721" s="181"/>
      <c r="J721" s="181"/>
      <c r="K721" s="181"/>
      <c r="L721" s="181"/>
      <c r="M721" s="181"/>
      <c r="N721" s="181"/>
      <c r="O721" s="181"/>
      <c r="P721" s="181"/>
      <c r="Q721" s="181">
        <f t="shared" ref="Q721:Q722" si="249">SUM(P721+O721+N721+M721+L721+K721+J721+I721+H721+G721)</f>
        <v>0</v>
      </c>
      <c r="R721" s="181"/>
      <c r="S721" s="181">
        <f t="shared" si="229"/>
        <v>0</v>
      </c>
      <c r="T721" s="181">
        <f t="shared" si="231"/>
        <v>0</v>
      </c>
      <c r="U721" s="183" t="e">
        <f t="shared" si="232"/>
        <v>#DIV/0!</v>
      </c>
      <c r="V721" s="183" t="e">
        <f t="shared" si="237"/>
        <v>#DIV/0!</v>
      </c>
      <c r="W721" s="184">
        <f t="shared" si="245"/>
        <v>0</v>
      </c>
    </row>
    <row r="722" spans="1:23" ht="15" customHeight="1">
      <c r="A722" s="179">
        <v>175</v>
      </c>
      <c r="B722" s="222">
        <v>7</v>
      </c>
      <c r="C722" s="170" t="s">
        <v>398</v>
      </c>
      <c r="D722" s="180">
        <v>1998</v>
      </c>
      <c r="E722" s="180">
        <v>5</v>
      </c>
      <c r="F722" s="181">
        <v>1897</v>
      </c>
      <c r="G722" s="181">
        <v>66</v>
      </c>
      <c r="H722" s="181">
        <v>219</v>
      </c>
      <c r="I722" s="181">
        <v>6</v>
      </c>
      <c r="J722" s="181">
        <v>44</v>
      </c>
      <c r="K722" s="181">
        <v>340</v>
      </c>
      <c r="L722" s="181">
        <v>15</v>
      </c>
      <c r="M722" s="181">
        <v>17</v>
      </c>
      <c r="N722" s="181">
        <v>0</v>
      </c>
      <c r="O722" s="181">
        <v>0</v>
      </c>
      <c r="P722" s="181">
        <v>0</v>
      </c>
      <c r="Q722" s="181">
        <f t="shared" si="249"/>
        <v>707</v>
      </c>
      <c r="R722" s="181">
        <v>58</v>
      </c>
      <c r="S722" s="181">
        <f t="shared" si="229"/>
        <v>765</v>
      </c>
      <c r="T722" s="181">
        <f t="shared" si="231"/>
        <v>1132</v>
      </c>
      <c r="U722" s="183">
        <f t="shared" si="232"/>
        <v>40.326831839746966</v>
      </c>
      <c r="V722" s="183">
        <f t="shared" si="237"/>
        <v>59.673168160253034</v>
      </c>
      <c r="W722" s="184">
        <f t="shared" si="245"/>
        <v>340</v>
      </c>
    </row>
    <row r="723" spans="1:23" ht="15" customHeight="1">
      <c r="A723" s="179">
        <v>175</v>
      </c>
      <c r="B723" s="222">
        <v>7</v>
      </c>
      <c r="C723" s="170" t="s">
        <v>398</v>
      </c>
      <c r="D723" s="180">
        <v>2004</v>
      </c>
      <c r="E723" s="180"/>
      <c r="F723" s="181"/>
      <c r="G723" s="181"/>
      <c r="H723" s="181"/>
      <c r="I723" s="181"/>
      <c r="J723" s="181"/>
      <c r="K723" s="181"/>
      <c r="L723" s="181"/>
      <c r="M723" s="181"/>
      <c r="N723" s="181"/>
      <c r="O723" s="181"/>
      <c r="P723" s="181"/>
      <c r="Q723" s="181">
        <f>SUM(G723+J723+M723+N723+O723+P723)</f>
        <v>0</v>
      </c>
      <c r="R723" s="181"/>
      <c r="S723" s="181">
        <f t="shared" si="229"/>
        <v>0</v>
      </c>
      <c r="T723" s="181">
        <f t="shared" si="231"/>
        <v>0</v>
      </c>
      <c r="U723" s="183" t="e">
        <f t="shared" si="232"/>
        <v>#DIV/0!</v>
      </c>
      <c r="V723" s="183" t="e">
        <f t="shared" si="237"/>
        <v>#DIV/0!</v>
      </c>
      <c r="W723" s="184">
        <f t="shared" si="245"/>
        <v>0</v>
      </c>
    </row>
    <row r="724" spans="1:23" ht="15" customHeight="1">
      <c r="A724" s="179">
        <v>175</v>
      </c>
      <c r="B724" s="222">
        <v>7</v>
      </c>
      <c r="C724" s="170" t="s">
        <v>398</v>
      </c>
      <c r="D724" s="180">
        <v>2010</v>
      </c>
      <c r="E724" s="180">
        <v>6</v>
      </c>
      <c r="F724" s="181">
        <v>2468</v>
      </c>
      <c r="G724" s="181">
        <v>653</v>
      </c>
      <c r="H724" s="181">
        <v>82</v>
      </c>
      <c r="I724" s="181">
        <v>171</v>
      </c>
      <c r="J724" s="181">
        <v>69</v>
      </c>
      <c r="K724" s="181">
        <v>158</v>
      </c>
      <c r="L724" s="181">
        <v>29</v>
      </c>
      <c r="M724" s="181">
        <v>0</v>
      </c>
      <c r="N724" s="181">
        <v>69</v>
      </c>
      <c r="O724" s="181">
        <v>4</v>
      </c>
      <c r="P724" s="181">
        <v>0</v>
      </c>
      <c r="Q724" s="181">
        <f>SUM(P724+O724+N724+M724+L724+K724+J724+I724+H724+G724)</f>
        <v>1235</v>
      </c>
      <c r="R724" s="181">
        <v>48</v>
      </c>
      <c r="S724" s="181">
        <f t="shared" si="229"/>
        <v>1283</v>
      </c>
      <c r="T724" s="181">
        <f t="shared" si="231"/>
        <v>1185</v>
      </c>
      <c r="U724" s="183">
        <f t="shared" si="232"/>
        <v>51.985413290113449</v>
      </c>
      <c r="V724" s="183">
        <f t="shared" si="237"/>
        <v>48.014586709886551</v>
      </c>
      <c r="W724" s="184">
        <f t="shared" si="245"/>
        <v>653</v>
      </c>
    </row>
    <row r="725" spans="1:23" ht="15" customHeight="1">
      <c r="A725" s="179">
        <v>175</v>
      </c>
      <c r="B725" s="222">
        <v>7</v>
      </c>
      <c r="C725" s="227" t="s">
        <v>398</v>
      </c>
      <c r="D725" s="190">
        <v>2016</v>
      </c>
      <c r="E725" s="180"/>
      <c r="F725" s="181"/>
      <c r="G725" s="181"/>
      <c r="H725" s="181"/>
      <c r="I725" s="181"/>
      <c r="J725" s="181"/>
      <c r="K725" s="181"/>
      <c r="L725" s="181"/>
      <c r="M725" s="181"/>
      <c r="N725" s="181"/>
      <c r="O725" s="181"/>
      <c r="P725" s="181"/>
      <c r="Q725" s="181">
        <f t="shared" ref="Q725:Q726" si="250">SUM(P725+O725+N725+M725+L725+K725+J725+I725+H725+G725)</f>
        <v>0</v>
      </c>
      <c r="R725" s="181"/>
      <c r="S725" s="181">
        <f t="shared" si="229"/>
        <v>0</v>
      </c>
      <c r="T725" s="181">
        <f t="shared" si="231"/>
        <v>0</v>
      </c>
      <c r="U725" s="183" t="e">
        <f t="shared" si="232"/>
        <v>#DIV/0!</v>
      </c>
      <c r="V725" s="183" t="e">
        <f t="shared" si="237"/>
        <v>#DIV/0!</v>
      </c>
      <c r="W725" s="184">
        <f t="shared" si="245"/>
        <v>0</v>
      </c>
    </row>
    <row r="726" spans="1:23" ht="15" customHeight="1">
      <c r="A726" s="179">
        <v>176</v>
      </c>
      <c r="B726" s="222">
        <v>7</v>
      </c>
      <c r="C726" s="170" t="s">
        <v>399</v>
      </c>
      <c r="D726" s="180">
        <v>1998</v>
      </c>
      <c r="E726" s="180">
        <v>4</v>
      </c>
      <c r="F726" s="181">
        <v>1408</v>
      </c>
      <c r="G726" s="181">
        <v>32</v>
      </c>
      <c r="H726" s="181">
        <v>201</v>
      </c>
      <c r="I726" s="181">
        <v>1</v>
      </c>
      <c r="J726" s="181">
        <v>25</v>
      </c>
      <c r="K726" s="181">
        <v>415</v>
      </c>
      <c r="L726" s="181">
        <v>6</v>
      </c>
      <c r="M726" s="181">
        <v>5</v>
      </c>
      <c r="N726" s="181">
        <v>0</v>
      </c>
      <c r="O726" s="181">
        <v>0</v>
      </c>
      <c r="P726" s="181">
        <v>2</v>
      </c>
      <c r="Q726" s="181">
        <f t="shared" si="250"/>
        <v>687</v>
      </c>
      <c r="R726" s="181">
        <v>61</v>
      </c>
      <c r="S726" s="181">
        <f t="shared" ref="S726:S789" si="251">Q726+R726</f>
        <v>748</v>
      </c>
      <c r="T726" s="181">
        <f t="shared" si="231"/>
        <v>660</v>
      </c>
      <c r="U726" s="183">
        <f t="shared" si="232"/>
        <v>53.125</v>
      </c>
      <c r="V726" s="183">
        <f t="shared" si="237"/>
        <v>46.875</v>
      </c>
      <c r="W726" s="184">
        <f t="shared" si="245"/>
        <v>415</v>
      </c>
    </row>
    <row r="727" spans="1:23" ht="15" customHeight="1">
      <c r="A727" s="179">
        <v>176</v>
      </c>
      <c r="B727" s="222">
        <v>7</v>
      </c>
      <c r="C727" s="170" t="s">
        <v>399</v>
      </c>
      <c r="D727" s="180">
        <v>2004</v>
      </c>
      <c r="E727" s="180"/>
      <c r="F727" s="181"/>
      <c r="G727" s="181"/>
      <c r="H727" s="181"/>
      <c r="I727" s="181"/>
      <c r="J727" s="181"/>
      <c r="K727" s="181"/>
      <c r="L727" s="181"/>
      <c r="M727" s="181"/>
      <c r="N727" s="181"/>
      <c r="O727" s="181"/>
      <c r="P727" s="181"/>
      <c r="Q727" s="181">
        <f>SUM(G727+J727+M727+N727+O727+P727)</f>
        <v>0</v>
      </c>
      <c r="R727" s="181"/>
      <c r="S727" s="181">
        <f t="shared" si="251"/>
        <v>0</v>
      </c>
      <c r="T727" s="181">
        <f t="shared" si="231"/>
        <v>0</v>
      </c>
      <c r="U727" s="183" t="e">
        <f t="shared" si="232"/>
        <v>#DIV/0!</v>
      </c>
      <c r="V727" s="183" t="e">
        <f t="shared" si="237"/>
        <v>#DIV/0!</v>
      </c>
      <c r="W727" s="184">
        <f t="shared" si="245"/>
        <v>0</v>
      </c>
    </row>
    <row r="728" spans="1:23" ht="15" customHeight="1">
      <c r="A728" s="179">
        <v>176</v>
      </c>
      <c r="B728" s="222">
        <v>7</v>
      </c>
      <c r="C728" s="170" t="s">
        <v>399</v>
      </c>
      <c r="D728" s="180">
        <v>2010</v>
      </c>
      <c r="E728" s="180">
        <v>4</v>
      </c>
      <c r="F728" s="181">
        <v>1899</v>
      </c>
      <c r="G728" s="181">
        <v>135</v>
      </c>
      <c r="H728" s="181">
        <v>129</v>
      </c>
      <c r="I728" s="181">
        <v>47</v>
      </c>
      <c r="J728" s="181">
        <v>24</v>
      </c>
      <c r="K728" s="181">
        <v>307</v>
      </c>
      <c r="L728" s="181">
        <v>28</v>
      </c>
      <c r="M728" s="181">
        <v>0</v>
      </c>
      <c r="N728" s="181">
        <v>8</v>
      </c>
      <c r="O728" s="181">
        <v>3</v>
      </c>
      <c r="P728" s="181">
        <v>0</v>
      </c>
      <c r="Q728" s="181">
        <f>SUM(P728+O728+N728+M728+L728+K728+J728+I728+H728+G728)</f>
        <v>681</v>
      </c>
      <c r="R728" s="181">
        <v>50</v>
      </c>
      <c r="S728" s="181">
        <f t="shared" si="251"/>
        <v>731</v>
      </c>
      <c r="T728" s="181">
        <f t="shared" si="231"/>
        <v>1168</v>
      </c>
      <c r="U728" s="183">
        <f t="shared" si="232"/>
        <v>38.493944181147974</v>
      </c>
      <c r="V728" s="183">
        <f t="shared" si="237"/>
        <v>61.506055818852026</v>
      </c>
      <c r="W728" s="184">
        <f t="shared" si="245"/>
        <v>307</v>
      </c>
    </row>
    <row r="729" spans="1:23" ht="15" customHeight="1">
      <c r="A729" s="179">
        <v>176</v>
      </c>
      <c r="B729" s="222">
        <v>7</v>
      </c>
      <c r="C729" s="227" t="s">
        <v>399</v>
      </c>
      <c r="D729" s="190">
        <v>2016</v>
      </c>
      <c r="E729" s="180"/>
      <c r="F729" s="181"/>
      <c r="G729" s="181"/>
      <c r="H729" s="181"/>
      <c r="I729" s="181"/>
      <c r="J729" s="181"/>
      <c r="K729" s="181"/>
      <c r="L729" s="181"/>
      <c r="M729" s="181"/>
      <c r="N729" s="181"/>
      <c r="O729" s="181"/>
      <c r="P729" s="181"/>
      <c r="Q729" s="181">
        <f t="shared" ref="Q729:Q730" si="252">SUM(P729+O729+N729+M729+L729+K729+J729+I729+H729+G729)</f>
        <v>0</v>
      </c>
      <c r="R729" s="181"/>
      <c r="S729" s="181">
        <f t="shared" si="251"/>
        <v>0</v>
      </c>
      <c r="T729" s="181">
        <f t="shared" si="231"/>
        <v>0</v>
      </c>
      <c r="U729" s="183" t="e">
        <f t="shared" si="232"/>
        <v>#DIV/0!</v>
      </c>
      <c r="V729" s="183" t="e">
        <f t="shared" si="237"/>
        <v>#DIV/0!</v>
      </c>
      <c r="W729" s="184">
        <f t="shared" si="245"/>
        <v>0</v>
      </c>
    </row>
    <row r="730" spans="1:23" ht="15" customHeight="1">
      <c r="A730" s="179">
        <v>177</v>
      </c>
      <c r="B730" s="222">
        <v>7</v>
      </c>
      <c r="C730" s="170" t="s">
        <v>400</v>
      </c>
      <c r="D730" s="180">
        <v>1998</v>
      </c>
      <c r="E730" s="180">
        <v>1</v>
      </c>
      <c r="F730" s="181">
        <v>494</v>
      </c>
      <c r="G730" s="181">
        <v>8</v>
      </c>
      <c r="H730" s="181">
        <v>12</v>
      </c>
      <c r="I730" s="181">
        <v>2</v>
      </c>
      <c r="J730" s="181">
        <v>10</v>
      </c>
      <c r="K730" s="181">
        <v>219</v>
      </c>
      <c r="L730" s="181">
        <v>2</v>
      </c>
      <c r="M730" s="181">
        <v>2</v>
      </c>
      <c r="N730" s="181">
        <v>0</v>
      </c>
      <c r="O730" s="181">
        <v>0</v>
      </c>
      <c r="P730" s="181">
        <v>0</v>
      </c>
      <c r="Q730" s="181">
        <f t="shared" si="252"/>
        <v>255</v>
      </c>
      <c r="R730" s="181">
        <v>0</v>
      </c>
      <c r="S730" s="181">
        <f t="shared" si="251"/>
        <v>255</v>
      </c>
      <c r="T730" s="181">
        <f t="shared" ref="T730:T793" si="253">F730-S730</f>
        <v>239</v>
      </c>
      <c r="U730" s="183">
        <f t="shared" ref="U730:U793" si="254">(S730*100)/F730</f>
        <v>51.61943319838057</v>
      </c>
      <c r="V730" s="183">
        <f t="shared" si="237"/>
        <v>48.38056680161943</v>
      </c>
      <c r="W730" s="184">
        <f t="shared" si="245"/>
        <v>219</v>
      </c>
    </row>
    <row r="731" spans="1:23" ht="15" customHeight="1">
      <c r="A731" s="179">
        <v>177</v>
      </c>
      <c r="B731" s="222">
        <v>7</v>
      </c>
      <c r="C731" s="170" t="s">
        <v>400</v>
      </c>
      <c r="D731" s="180">
        <v>2004</v>
      </c>
      <c r="E731" s="180"/>
      <c r="F731" s="181"/>
      <c r="G731" s="181"/>
      <c r="H731" s="181"/>
      <c r="I731" s="181"/>
      <c r="J731" s="181"/>
      <c r="K731" s="181"/>
      <c r="L731" s="181"/>
      <c r="M731" s="181"/>
      <c r="N731" s="181"/>
      <c r="O731" s="181"/>
      <c r="P731" s="181"/>
      <c r="Q731" s="181">
        <f>SUM(G731+J731+M731+N731+O731+P731)</f>
        <v>0</v>
      </c>
      <c r="R731" s="181"/>
      <c r="S731" s="181">
        <f t="shared" si="251"/>
        <v>0</v>
      </c>
      <c r="T731" s="181">
        <f t="shared" si="253"/>
        <v>0</v>
      </c>
      <c r="U731" s="183" t="e">
        <f t="shared" si="254"/>
        <v>#DIV/0!</v>
      </c>
      <c r="V731" s="183" t="e">
        <f t="shared" si="237"/>
        <v>#DIV/0!</v>
      </c>
      <c r="W731" s="184">
        <f t="shared" si="245"/>
        <v>0</v>
      </c>
    </row>
    <row r="732" spans="1:23" ht="15" customHeight="1">
      <c r="A732" s="179">
        <v>177</v>
      </c>
      <c r="B732" s="222">
        <v>7</v>
      </c>
      <c r="C732" s="170" t="s">
        <v>400</v>
      </c>
      <c r="D732" s="180">
        <v>2010</v>
      </c>
      <c r="E732" s="180">
        <v>1</v>
      </c>
      <c r="F732" s="181">
        <v>637</v>
      </c>
      <c r="G732" s="181">
        <v>67</v>
      </c>
      <c r="H732" s="181">
        <v>16</v>
      </c>
      <c r="I732" s="181">
        <v>9</v>
      </c>
      <c r="J732" s="181">
        <v>13</v>
      </c>
      <c r="K732" s="181">
        <v>150</v>
      </c>
      <c r="L732" s="181">
        <v>11</v>
      </c>
      <c r="M732" s="181">
        <v>0</v>
      </c>
      <c r="N732" s="181">
        <v>1</v>
      </c>
      <c r="O732" s="181">
        <v>0</v>
      </c>
      <c r="P732" s="181">
        <v>2</v>
      </c>
      <c r="Q732" s="181">
        <f>SUM(P732+O732+N732+M732+L732+K732+J732+I732+H732+G732)</f>
        <v>269</v>
      </c>
      <c r="R732" s="181">
        <v>2</v>
      </c>
      <c r="S732" s="181">
        <f t="shared" si="251"/>
        <v>271</v>
      </c>
      <c r="T732" s="181">
        <f t="shared" si="253"/>
        <v>366</v>
      </c>
      <c r="U732" s="183">
        <f t="shared" si="254"/>
        <v>42.543171114599687</v>
      </c>
      <c r="V732" s="183">
        <f t="shared" si="237"/>
        <v>57.456828885400313</v>
      </c>
      <c r="W732" s="184">
        <f t="shared" si="245"/>
        <v>150</v>
      </c>
    </row>
    <row r="733" spans="1:23" ht="15" customHeight="1">
      <c r="A733" s="179">
        <v>177</v>
      </c>
      <c r="B733" s="222">
        <v>7</v>
      </c>
      <c r="C733" s="227" t="s">
        <v>400</v>
      </c>
      <c r="D733" s="190">
        <v>2016</v>
      </c>
      <c r="E733" s="180"/>
      <c r="F733" s="181"/>
      <c r="G733" s="181"/>
      <c r="H733" s="181"/>
      <c r="I733" s="181"/>
      <c r="J733" s="181"/>
      <c r="K733" s="181"/>
      <c r="L733" s="181"/>
      <c r="M733" s="181"/>
      <c r="N733" s="181"/>
      <c r="O733" s="181"/>
      <c r="P733" s="181"/>
      <c r="Q733" s="181">
        <f t="shared" ref="Q733:Q734" si="255">SUM(P733+O733+N733+M733+L733+K733+J733+I733+H733+G733)</f>
        <v>0</v>
      </c>
      <c r="R733" s="181"/>
      <c r="S733" s="181">
        <f t="shared" si="251"/>
        <v>0</v>
      </c>
      <c r="T733" s="181">
        <f t="shared" si="253"/>
        <v>0</v>
      </c>
      <c r="U733" s="183" t="e">
        <f t="shared" si="254"/>
        <v>#DIV/0!</v>
      </c>
      <c r="V733" s="183" t="e">
        <f t="shared" si="237"/>
        <v>#DIV/0!</v>
      </c>
      <c r="W733" s="184">
        <f t="shared" si="245"/>
        <v>0</v>
      </c>
    </row>
    <row r="734" spans="1:23" ht="15" customHeight="1">
      <c r="A734" s="179">
        <v>178</v>
      </c>
      <c r="B734" s="222">
        <v>7</v>
      </c>
      <c r="C734" s="170" t="s">
        <v>401</v>
      </c>
      <c r="D734" s="180">
        <v>1998</v>
      </c>
      <c r="E734" s="180">
        <v>2</v>
      </c>
      <c r="F734" s="181">
        <v>906</v>
      </c>
      <c r="G734" s="181">
        <v>54</v>
      </c>
      <c r="H734" s="181">
        <v>92</v>
      </c>
      <c r="I734" s="181">
        <v>1</v>
      </c>
      <c r="J734" s="181">
        <v>6</v>
      </c>
      <c r="K734" s="181">
        <v>197</v>
      </c>
      <c r="L734" s="181">
        <v>12</v>
      </c>
      <c r="M734" s="181">
        <v>3</v>
      </c>
      <c r="N734" s="181">
        <v>0</v>
      </c>
      <c r="O734" s="181">
        <v>0</v>
      </c>
      <c r="P734" s="181">
        <v>0</v>
      </c>
      <c r="Q734" s="181">
        <f t="shared" si="255"/>
        <v>365</v>
      </c>
      <c r="R734" s="181">
        <v>22</v>
      </c>
      <c r="S734" s="181">
        <f t="shared" si="251"/>
        <v>387</v>
      </c>
      <c r="T734" s="181">
        <f t="shared" si="253"/>
        <v>519</v>
      </c>
      <c r="U734" s="183">
        <f t="shared" si="254"/>
        <v>42.715231788079471</v>
      </c>
      <c r="V734" s="183">
        <f t="shared" si="237"/>
        <v>57.284768211920529</v>
      </c>
      <c r="W734" s="184">
        <f t="shared" si="245"/>
        <v>197</v>
      </c>
    </row>
    <row r="735" spans="1:23" ht="15" customHeight="1">
      <c r="A735" s="179">
        <v>178</v>
      </c>
      <c r="B735" s="222">
        <v>7</v>
      </c>
      <c r="C735" s="170" t="s">
        <v>401</v>
      </c>
      <c r="D735" s="180">
        <v>2004</v>
      </c>
      <c r="E735" s="180"/>
      <c r="F735" s="181"/>
      <c r="G735" s="181"/>
      <c r="H735" s="181"/>
      <c r="I735" s="181"/>
      <c r="J735" s="181"/>
      <c r="K735" s="181"/>
      <c r="L735" s="181"/>
      <c r="M735" s="181"/>
      <c r="N735" s="181"/>
      <c r="O735" s="181"/>
      <c r="P735" s="181"/>
      <c r="Q735" s="181">
        <f>SUM(G735+J735+M735+N735+O735+P735)</f>
        <v>0</v>
      </c>
      <c r="R735" s="181"/>
      <c r="S735" s="181">
        <f t="shared" si="251"/>
        <v>0</v>
      </c>
      <c r="T735" s="181">
        <f t="shared" si="253"/>
        <v>0</v>
      </c>
      <c r="U735" s="183" t="e">
        <f t="shared" si="254"/>
        <v>#DIV/0!</v>
      </c>
      <c r="V735" s="183" t="e">
        <f t="shared" si="237"/>
        <v>#DIV/0!</v>
      </c>
      <c r="W735" s="184">
        <f t="shared" si="245"/>
        <v>0</v>
      </c>
    </row>
    <row r="736" spans="1:23" ht="15" customHeight="1">
      <c r="A736" s="179">
        <v>178</v>
      </c>
      <c r="B736" s="222">
        <v>7</v>
      </c>
      <c r="C736" s="170" t="s">
        <v>401</v>
      </c>
      <c r="D736" s="180">
        <v>2010</v>
      </c>
      <c r="E736" s="180">
        <v>2</v>
      </c>
      <c r="F736" s="181">
        <v>1403</v>
      </c>
      <c r="G736" s="181">
        <v>298</v>
      </c>
      <c r="H736" s="181">
        <v>30</v>
      </c>
      <c r="I736" s="181">
        <v>33</v>
      </c>
      <c r="J736" s="181">
        <v>16</v>
      </c>
      <c r="K736" s="181">
        <v>171</v>
      </c>
      <c r="L736" s="181">
        <v>7</v>
      </c>
      <c r="M736" s="181">
        <v>0</v>
      </c>
      <c r="N736" s="181">
        <v>5</v>
      </c>
      <c r="O736" s="181">
        <v>3</v>
      </c>
      <c r="P736" s="181">
        <v>0</v>
      </c>
      <c r="Q736" s="181">
        <f>SUM(P736+O736+N736+M736+L736+K736+J736+I736+H736+G736)</f>
        <v>563</v>
      </c>
      <c r="R736" s="181">
        <v>22</v>
      </c>
      <c r="S736" s="181">
        <f t="shared" si="251"/>
        <v>585</v>
      </c>
      <c r="T736" s="181">
        <f t="shared" si="253"/>
        <v>818</v>
      </c>
      <c r="U736" s="183">
        <f t="shared" si="254"/>
        <v>41.696364932287956</v>
      </c>
      <c r="V736" s="183">
        <f t="shared" si="237"/>
        <v>58.303635067712044</v>
      </c>
      <c r="W736" s="184">
        <f t="shared" si="245"/>
        <v>298</v>
      </c>
    </row>
    <row r="737" spans="1:23" ht="15" customHeight="1">
      <c r="A737" s="179">
        <v>178</v>
      </c>
      <c r="B737" s="222">
        <v>7</v>
      </c>
      <c r="C737" s="227" t="s">
        <v>401</v>
      </c>
      <c r="D737" s="190">
        <v>2016</v>
      </c>
      <c r="E737" s="180"/>
      <c r="F737" s="181"/>
      <c r="G737" s="181"/>
      <c r="H737" s="181"/>
      <c r="I737" s="181"/>
      <c r="J737" s="181"/>
      <c r="K737" s="181"/>
      <c r="L737" s="181"/>
      <c r="M737" s="181"/>
      <c r="N737" s="181"/>
      <c r="O737" s="181"/>
      <c r="P737" s="181"/>
      <c r="Q737" s="181">
        <f t="shared" ref="Q737:Q738" si="256">SUM(P737+O737+N737+M737+L737+K737+J737+I737+H737+G737)</f>
        <v>0</v>
      </c>
      <c r="R737" s="181"/>
      <c r="S737" s="181">
        <f t="shared" si="251"/>
        <v>0</v>
      </c>
      <c r="T737" s="181">
        <f t="shared" si="253"/>
        <v>0</v>
      </c>
      <c r="U737" s="183" t="e">
        <f t="shared" si="254"/>
        <v>#DIV/0!</v>
      </c>
      <c r="V737" s="183" t="e">
        <f t="shared" si="237"/>
        <v>#DIV/0!</v>
      </c>
      <c r="W737" s="184">
        <f t="shared" si="245"/>
        <v>0</v>
      </c>
    </row>
    <row r="738" spans="1:23" ht="15" customHeight="1">
      <c r="A738" s="179">
        <v>179</v>
      </c>
      <c r="B738" s="222">
        <v>7</v>
      </c>
      <c r="C738" s="170" t="s">
        <v>402</v>
      </c>
      <c r="D738" s="180">
        <v>1998</v>
      </c>
      <c r="E738" s="180">
        <v>1</v>
      </c>
      <c r="F738" s="181">
        <v>365</v>
      </c>
      <c r="G738" s="181">
        <v>13</v>
      </c>
      <c r="H738" s="181">
        <v>7</v>
      </c>
      <c r="I738" s="181">
        <v>0</v>
      </c>
      <c r="J738" s="181">
        <v>2</v>
      </c>
      <c r="K738" s="181">
        <v>92</v>
      </c>
      <c r="L738" s="181">
        <v>0</v>
      </c>
      <c r="M738" s="181">
        <v>0</v>
      </c>
      <c r="N738" s="181">
        <v>0</v>
      </c>
      <c r="O738" s="181">
        <v>0</v>
      </c>
      <c r="P738" s="181">
        <v>0</v>
      </c>
      <c r="Q738" s="181">
        <f t="shared" si="256"/>
        <v>114</v>
      </c>
      <c r="R738" s="181">
        <v>6</v>
      </c>
      <c r="S738" s="181">
        <f t="shared" si="251"/>
        <v>120</v>
      </c>
      <c r="T738" s="181">
        <f t="shared" si="253"/>
        <v>245</v>
      </c>
      <c r="U738" s="183">
        <f t="shared" si="254"/>
        <v>32.876712328767127</v>
      </c>
      <c r="V738" s="183">
        <f t="shared" si="237"/>
        <v>67.123287671232873</v>
      </c>
      <c r="W738" s="184">
        <f t="shared" si="245"/>
        <v>92</v>
      </c>
    </row>
    <row r="739" spans="1:23" ht="15" customHeight="1">
      <c r="A739" s="179">
        <v>179</v>
      </c>
      <c r="B739" s="222">
        <v>7</v>
      </c>
      <c r="C739" s="170" t="s">
        <v>402</v>
      </c>
      <c r="D739" s="180">
        <v>2004</v>
      </c>
      <c r="E739" s="180"/>
      <c r="F739" s="181"/>
      <c r="G739" s="181"/>
      <c r="H739" s="181"/>
      <c r="I739" s="181"/>
      <c r="J739" s="181"/>
      <c r="K739" s="181"/>
      <c r="L739" s="181"/>
      <c r="M739" s="181"/>
      <c r="N739" s="181"/>
      <c r="O739" s="181"/>
      <c r="P739" s="181"/>
      <c r="Q739" s="181">
        <f>SUM(G739+J739+M739+N739+O739+P739)</f>
        <v>0</v>
      </c>
      <c r="R739" s="181"/>
      <c r="S739" s="181">
        <f t="shared" si="251"/>
        <v>0</v>
      </c>
      <c r="T739" s="181">
        <f t="shared" si="253"/>
        <v>0</v>
      </c>
      <c r="U739" s="183" t="e">
        <f t="shared" si="254"/>
        <v>#DIV/0!</v>
      </c>
      <c r="V739" s="183" t="e">
        <f t="shared" si="237"/>
        <v>#DIV/0!</v>
      </c>
      <c r="W739" s="184">
        <f t="shared" si="245"/>
        <v>0</v>
      </c>
    </row>
    <row r="740" spans="1:23" ht="15" customHeight="1">
      <c r="A740" s="179">
        <v>179</v>
      </c>
      <c r="B740" s="222">
        <v>7</v>
      </c>
      <c r="C740" s="170" t="s">
        <v>402</v>
      </c>
      <c r="D740" s="180">
        <v>2010</v>
      </c>
      <c r="E740" s="180">
        <v>1</v>
      </c>
      <c r="F740" s="181">
        <v>475</v>
      </c>
      <c r="G740" s="181">
        <v>83</v>
      </c>
      <c r="H740" s="181">
        <v>6</v>
      </c>
      <c r="I740" s="181">
        <v>4</v>
      </c>
      <c r="J740" s="181">
        <v>1</v>
      </c>
      <c r="K740" s="181">
        <v>141</v>
      </c>
      <c r="L740" s="181">
        <v>4</v>
      </c>
      <c r="M740" s="181">
        <v>0</v>
      </c>
      <c r="N740" s="181">
        <v>1</v>
      </c>
      <c r="O740" s="181">
        <v>0</v>
      </c>
      <c r="P740" s="181">
        <v>0</v>
      </c>
      <c r="Q740" s="181">
        <f>SUM(P740+O740+N740+M740+L740+K740+J740+I740+H740+G740)</f>
        <v>240</v>
      </c>
      <c r="R740" s="181">
        <v>7</v>
      </c>
      <c r="S740" s="181">
        <f t="shared" si="251"/>
        <v>247</v>
      </c>
      <c r="T740" s="181">
        <f t="shared" si="253"/>
        <v>228</v>
      </c>
      <c r="U740" s="183">
        <f t="shared" si="254"/>
        <v>52</v>
      </c>
      <c r="V740" s="183">
        <f t="shared" si="237"/>
        <v>48</v>
      </c>
      <c r="W740" s="184">
        <f t="shared" si="245"/>
        <v>141</v>
      </c>
    </row>
    <row r="741" spans="1:23" ht="15" customHeight="1">
      <c r="A741" s="179">
        <v>179</v>
      </c>
      <c r="B741" s="222">
        <v>7</v>
      </c>
      <c r="C741" s="227" t="s">
        <v>402</v>
      </c>
      <c r="D741" s="190">
        <v>2016</v>
      </c>
      <c r="E741" s="180"/>
      <c r="F741" s="181"/>
      <c r="G741" s="181"/>
      <c r="H741" s="181"/>
      <c r="I741" s="181"/>
      <c r="J741" s="181"/>
      <c r="K741" s="181"/>
      <c r="L741" s="181"/>
      <c r="M741" s="181"/>
      <c r="N741" s="181"/>
      <c r="O741" s="181"/>
      <c r="P741" s="181"/>
      <c r="Q741" s="181">
        <f t="shared" ref="Q741:Q746" si="257">SUM(P741+O741+N741+M741+L741+K741+J741+I741+H741+G741)</f>
        <v>0</v>
      </c>
      <c r="R741" s="181"/>
      <c r="S741" s="181">
        <f t="shared" si="251"/>
        <v>0</v>
      </c>
      <c r="T741" s="181">
        <f t="shared" si="253"/>
        <v>0</v>
      </c>
      <c r="U741" s="183" t="e">
        <f t="shared" si="254"/>
        <v>#DIV/0!</v>
      </c>
      <c r="V741" s="183" t="e">
        <f t="shared" si="237"/>
        <v>#DIV/0!</v>
      </c>
      <c r="W741" s="184">
        <f t="shared" si="245"/>
        <v>0</v>
      </c>
    </row>
    <row r="742" spans="1:23" s="197" customFormat="1" ht="15" customHeight="1">
      <c r="A742" s="193" t="s">
        <v>448</v>
      </c>
      <c r="B742" s="223">
        <v>7</v>
      </c>
      <c r="C742" s="228" t="s">
        <v>455</v>
      </c>
      <c r="D742" s="151">
        <v>1998</v>
      </c>
      <c r="E742" s="151">
        <f>SUM(E738,E734,E730,E726,E722,E718,E714,E710,E706,E702,E698,E694,E690,E686,E682,E678,E674,E670,E666,E662,E658,E654,E650,E646,E642,E638,E634,E630,E626,E622,E618,E614)</f>
        <v>122</v>
      </c>
      <c r="F742" s="151">
        <f t="shared" ref="F742:T742" si="258">SUM(F738,F734,F730,F726,F722,F718,F714,F710,F706,F702,F698,F694,F690,F686,F682,F678,F674,F670,F666,F662,F658,F654,F650,F646,F642,F638,F634,F630,F626,F622,F618,F614)</f>
        <v>54688</v>
      </c>
      <c r="G742" s="151">
        <f t="shared" si="258"/>
        <v>2269</v>
      </c>
      <c r="H742" s="151">
        <f t="shared" si="258"/>
        <v>5297</v>
      </c>
      <c r="I742" s="151">
        <f t="shared" si="258"/>
        <v>69</v>
      </c>
      <c r="J742" s="151">
        <f t="shared" si="258"/>
        <v>551</v>
      </c>
      <c r="K742" s="151">
        <f t="shared" si="258"/>
        <v>14448</v>
      </c>
      <c r="L742" s="151">
        <f t="shared" si="258"/>
        <v>277</v>
      </c>
      <c r="M742" s="151">
        <f t="shared" si="258"/>
        <v>196</v>
      </c>
      <c r="N742" s="151">
        <f t="shared" si="258"/>
        <v>0</v>
      </c>
      <c r="O742" s="151">
        <f t="shared" si="258"/>
        <v>0</v>
      </c>
      <c r="P742" s="151">
        <f t="shared" si="258"/>
        <v>21</v>
      </c>
      <c r="Q742" s="151">
        <f t="shared" si="258"/>
        <v>23128</v>
      </c>
      <c r="R742" s="151">
        <f t="shared" si="258"/>
        <v>1287</v>
      </c>
      <c r="S742" s="151">
        <f t="shared" si="258"/>
        <v>24415</v>
      </c>
      <c r="T742" s="151">
        <f t="shared" si="258"/>
        <v>30273</v>
      </c>
      <c r="U742" s="217">
        <f>(S742*100)/F742</f>
        <v>44.644163253364539</v>
      </c>
      <c r="V742" s="217">
        <f>(T742*100)/F742</f>
        <v>55.355836746635461</v>
      </c>
      <c r="W742" s="184">
        <f t="shared" si="245"/>
        <v>14448</v>
      </c>
    </row>
    <row r="743" spans="1:23" s="197" customFormat="1" ht="15" customHeight="1">
      <c r="A743" s="193" t="s">
        <v>448</v>
      </c>
      <c r="B743" s="223">
        <v>7</v>
      </c>
      <c r="C743" s="228" t="s">
        <v>455</v>
      </c>
      <c r="D743" s="151">
        <v>2004</v>
      </c>
      <c r="E743" s="151"/>
      <c r="F743" s="215"/>
      <c r="G743" s="215"/>
      <c r="H743" s="215"/>
      <c r="I743" s="215"/>
      <c r="J743" s="215"/>
      <c r="K743" s="215"/>
      <c r="L743" s="215"/>
      <c r="M743" s="215"/>
      <c r="N743" s="215"/>
      <c r="O743" s="215"/>
      <c r="P743" s="215"/>
      <c r="Q743" s="215"/>
      <c r="R743" s="215"/>
      <c r="S743" s="215"/>
      <c r="T743" s="215"/>
      <c r="U743" s="216"/>
      <c r="V743" s="216"/>
      <c r="W743" s="184">
        <f t="shared" si="245"/>
        <v>0</v>
      </c>
    </row>
    <row r="744" spans="1:23" s="197" customFormat="1" ht="15" customHeight="1">
      <c r="A744" s="193" t="s">
        <v>448</v>
      </c>
      <c r="B744" s="223">
        <v>7</v>
      </c>
      <c r="C744" s="228" t="s">
        <v>455</v>
      </c>
      <c r="D744" s="151">
        <v>2010</v>
      </c>
      <c r="E744" s="151">
        <f>SUM(E616,E620,E624,E628,E632,E636,E640,E644,E648,E652,E656,E660,E664,E668,E672,E676,E680,E684,E688,E692,E696,E700,E704,E708,E712,E716,E720,E724,E728,E732,E736,E740)</f>
        <v>161</v>
      </c>
      <c r="F744" s="151">
        <f t="shared" ref="F744:T744" si="259">SUM(F616,F620,F624,F628,F632,F636,F640,F644,F648,F652,F656,F660,F664,F668,F672,F676,F680,F684,F688,F692,F696,F700,F704,F708,F712,F716,F720,F724,F728,F732,F736,F740)</f>
        <v>84270</v>
      </c>
      <c r="G744" s="151">
        <f t="shared" si="259"/>
        <v>13799</v>
      </c>
      <c r="H744" s="151">
        <f t="shared" si="259"/>
        <v>2841</v>
      </c>
      <c r="I744" s="151">
        <f t="shared" si="259"/>
        <v>1286</v>
      </c>
      <c r="J744" s="151">
        <f t="shared" si="259"/>
        <v>1919</v>
      </c>
      <c r="K744" s="151">
        <f t="shared" si="259"/>
        <v>16448</v>
      </c>
      <c r="L744" s="151">
        <f t="shared" si="259"/>
        <v>879</v>
      </c>
      <c r="M744" s="151">
        <f t="shared" si="259"/>
        <v>0</v>
      </c>
      <c r="N744" s="151">
        <f t="shared" si="259"/>
        <v>1628</v>
      </c>
      <c r="O744" s="151">
        <f t="shared" si="259"/>
        <v>350</v>
      </c>
      <c r="P744" s="151">
        <f t="shared" si="259"/>
        <v>13</v>
      </c>
      <c r="Q744" s="151">
        <f t="shared" si="259"/>
        <v>39163</v>
      </c>
      <c r="R744" s="151">
        <f t="shared" si="259"/>
        <v>1878</v>
      </c>
      <c r="S744" s="151">
        <f t="shared" si="259"/>
        <v>41041</v>
      </c>
      <c r="T744" s="151">
        <f t="shared" si="259"/>
        <v>43229</v>
      </c>
      <c r="U744" s="217">
        <f>(S744*100)/F744</f>
        <v>48.701791859499231</v>
      </c>
      <c r="V744" s="217">
        <f>(T744*100)/F744</f>
        <v>51.298208140500769</v>
      </c>
      <c r="W744" s="184">
        <f t="shared" si="245"/>
        <v>16448</v>
      </c>
    </row>
    <row r="745" spans="1:23" s="197" customFormat="1" ht="15" customHeight="1">
      <c r="A745" s="193" t="s">
        <v>448</v>
      </c>
      <c r="B745" s="223">
        <v>7</v>
      </c>
      <c r="C745" s="228" t="s">
        <v>455</v>
      </c>
      <c r="D745" s="151">
        <v>2016</v>
      </c>
      <c r="E745" s="151"/>
      <c r="F745" s="215"/>
      <c r="G745" s="215"/>
      <c r="H745" s="215"/>
      <c r="I745" s="215"/>
      <c r="J745" s="215"/>
      <c r="K745" s="215"/>
      <c r="L745" s="215"/>
      <c r="M745" s="215"/>
      <c r="N745" s="215"/>
      <c r="O745" s="215"/>
      <c r="P745" s="215"/>
      <c r="Q745" s="215"/>
      <c r="R745" s="215"/>
      <c r="S745" s="215"/>
      <c r="T745" s="215"/>
      <c r="U745" s="216"/>
      <c r="V745" s="216"/>
      <c r="W745" s="184">
        <f t="shared" si="245"/>
        <v>0</v>
      </c>
    </row>
    <row r="746" spans="1:23" ht="15" customHeight="1">
      <c r="A746" s="179">
        <v>180</v>
      </c>
      <c r="B746" s="222">
        <v>8</v>
      </c>
      <c r="C746" s="171" t="s">
        <v>403</v>
      </c>
      <c r="D746" s="180">
        <v>1998</v>
      </c>
      <c r="E746" s="180">
        <v>11</v>
      </c>
      <c r="F746" s="181">
        <v>4379</v>
      </c>
      <c r="G746" s="181">
        <v>87</v>
      </c>
      <c r="H746" s="181">
        <v>904</v>
      </c>
      <c r="I746" s="181">
        <v>10</v>
      </c>
      <c r="J746" s="181">
        <v>52</v>
      </c>
      <c r="K746" s="181">
        <v>1154</v>
      </c>
      <c r="L746" s="181">
        <v>27</v>
      </c>
      <c r="M746" s="181">
        <v>18</v>
      </c>
      <c r="N746" s="181">
        <v>0</v>
      </c>
      <c r="O746" s="181"/>
      <c r="P746" s="181">
        <v>1</v>
      </c>
      <c r="Q746" s="181">
        <f t="shared" si="257"/>
        <v>2253</v>
      </c>
      <c r="R746" s="181">
        <v>102</v>
      </c>
      <c r="S746" s="181">
        <f t="shared" si="251"/>
        <v>2355</v>
      </c>
      <c r="T746" s="181">
        <f t="shared" si="253"/>
        <v>2024</v>
      </c>
      <c r="U746" s="183">
        <f t="shared" si="254"/>
        <v>53.779401689883535</v>
      </c>
      <c r="V746" s="183">
        <f t="shared" ref="V746:V816" si="260">(T746*100)/F746</f>
        <v>46.220598310116465</v>
      </c>
      <c r="W746" s="184">
        <f t="shared" si="245"/>
        <v>1154</v>
      </c>
    </row>
    <row r="747" spans="1:23" ht="15" customHeight="1">
      <c r="A747" s="179">
        <v>180</v>
      </c>
      <c r="B747" s="222">
        <v>8</v>
      </c>
      <c r="C747" s="171" t="s">
        <v>403</v>
      </c>
      <c r="D747" s="180">
        <v>2004</v>
      </c>
      <c r="E747" s="180"/>
      <c r="F747" s="181"/>
      <c r="G747" s="181"/>
      <c r="H747" s="181"/>
      <c r="I747" s="181"/>
      <c r="J747" s="181"/>
      <c r="K747" s="181"/>
      <c r="L747" s="181"/>
      <c r="M747" s="181"/>
      <c r="N747" s="181"/>
      <c r="O747" s="181"/>
      <c r="P747" s="181"/>
      <c r="Q747" s="181">
        <f>SUM(G747+J747+M747+N747+O747+P747)</f>
        <v>0</v>
      </c>
      <c r="R747" s="181"/>
      <c r="S747" s="181">
        <f t="shared" si="251"/>
        <v>0</v>
      </c>
      <c r="T747" s="181">
        <f t="shared" si="253"/>
        <v>0</v>
      </c>
      <c r="U747" s="183" t="e">
        <f t="shared" si="254"/>
        <v>#DIV/0!</v>
      </c>
      <c r="V747" s="183" t="e">
        <f t="shared" si="260"/>
        <v>#DIV/0!</v>
      </c>
      <c r="W747" s="184">
        <f t="shared" si="245"/>
        <v>0</v>
      </c>
    </row>
    <row r="748" spans="1:23" ht="15" customHeight="1">
      <c r="A748" s="179">
        <v>180</v>
      </c>
      <c r="B748" s="222">
        <v>8</v>
      </c>
      <c r="C748" s="171" t="s">
        <v>403</v>
      </c>
      <c r="D748" s="180">
        <v>2010</v>
      </c>
      <c r="E748" s="180">
        <v>12</v>
      </c>
      <c r="F748" s="181">
        <v>5992</v>
      </c>
      <c r="G748" s="181">
        <v>1071</v>
      </c>
      <c r="H748" s="181">
        <v>655</v>
      </c>
      <c r="I748" s="181">
        <v>89</v>
      </c>
      <c r="J748" s="181">
        <v>118</v>
      </c>
      <c r="K748" s="181">
        <v>1166</v>
      </c>
      <c r="L748" s="181">
        <v>77</v>
      </c>
      <c r="M748" s="181">
        <v>0</v>
      </c>
      <c r="N748" s="181">
        <v>19</v>
      </c>
      <c r="O748" s="181">
        <v>5</v>
      </c>
      <c r="P748" s="181">
        <v>0</v>
      </c>
      <c r="Q748" s="181">
        <f t="shared" ref="Q748:Q750" si="261">SUM(P748+O748+N748+M748+L748+K748+J748+I748+H748+G748)</f>
        <v>3200</v>
      </c>
      <c r="R748" s="181">
        <v>157</v>
      </c>
      <c r="S748" s="181">
        <f t="shared" si="251"/>
        <v>3357</v>
      </c>
      <c r="T748" s="181">
        <f t="shared" si="253"/>
        <v>2635</v>
      </c>
      <c r="U748" s="183">
        <f t="shared" si="254"/>
        <v>56.024699599465954</v>
      </c>
      <c r="V748" s="183">
        <f t="shared" si="260"/>
        <v>43.975300400534046</v>
      </c>
      <c r="W748" s="184">
        <f t="shared" si="245"/>
        <v>1166</v>
      </c>
    </row>
    <row r="749" spans="1:23" ht="15" customHeight="1">
      <c r="A749" s="179">
        <v>180</v>
      </c>
      <c r="B749" s="222">
        <v>8</v>
      </c>
      <c r="C749" s="229" t="s">
        <v>403</v>
      </c>
      <c r="D749" s="190">
        <v>2016</v>
      </c>
      <c r="E749" s="180"/>
      <c r="F749" s="181"/>
      <c r="G749" s="181"/>
      <c r="H749" s="181"/>
      <c r="I749" s="181"/>
      <c r="J749" s="181"/>
      <c r="K749" s="181"/>
      <c r="L749" s="181"/>
      <c r="M749" s="181"/>
      <c r="N749" s="181"/>
      <c r="O749" s="181"/>
      <c r="P749" s="181"/>
      <c r="Q749" s="181">
        <f t="shared" si="261"/>
        <v>0</v>
      </c>
      <c r="R749" s="181"/>
      <c r="S749" s="181">
        <f t="shared" si="251"/>
        <v>0</v>
      </c>
      <c r="T749" s="181">
        <f t="shared" si="253"/>
        <v>0</v>
      </c>
      <c r="U749" s="183" t="e">
        <f t="shared" si="254"/>
        <v>#DIV/0!</v>
      </c>
      <c r="V749" s="183" t="e">
        <f t="shared" si="260"/>
        <v>#DIV/0!</v>
      </c>
      <c r="W749" s="184">
        <f t="shared" si="245"/>
        <v>0</v>
      </c>
    </row>
    <row r="750" spans="1:23" ht="15" customHeight="1">
      <c r="A750" s="179">
        <v>181</v>
      </c>
      <c r="B750" s="222">
        <v>8</v>
      </c>
      <c r="C750" s="171" t="s">
        <v>404</v>
      </c>
      <c r="D750" s="180">
        <v>1998</v>
      </c>
      <c r="E750" s="180">
        <v>6</v>
      </c>
      <c r="F750" s="181">
        <v>1620</v>
      </c>
      <c r="G750" s="181">
        <v>65</v>
      </c>
      <c r="H750" s="181">
        <v>249</v>
      </c>
      <c r="I750" s="181">
        <v>2</v>
      </c>
      <c r="J750" s="181">
        <v>21</v>
      </c>
      <c r="K750" s="181">
        <v>492</v>
      </c>
      <c r="L750" s="181">
        <v>9</v>
      </c>
      <c r="M750" s="181">
        <v>3</v>
      </c>
      <c r="N750" s="181">
        <v>0</v>
      </c>
      <c r="O750" s="181">
        <v>0</v>
      </c>
      <c r="P750" s="181">
        <v>0</v>
      </c>
      <c r="Q750" s="181">
        <f t="shared" si="261"/>
        <v>841</v>
      </c>
      <c r="R750" s="181">
        <v>38</v>
      </c>
      <c r="S750" s="181">
        <f t="shared" si="251"/>
        <v>879</v>
      </c>
      <c r="T750" s="181">
        <f t="shared" si="253"/>
        <v>741</v>
      </c>
      <c r="U750" s="183">
        <f t="shared" si="254"/>
        <v>54.25925925925926</v>
      </c>
      <c r="V750" s="183">
        <f t="shared" si="260"/>
        <v>45.74074074074074</v>
      </c>
      <c r="W750" s="184">
        <f t="shared" si="245"/>
        <v>492</v>
      </c>
    </row>
    <row r="751" spans="1:23" ht="15" customHeight="1">
      <c r="A751" s="179">
        <v>181</v>
      </c>
      <c r="B751" s="222">
        <v>8</v>
      </c>
      <c r="C751" s="171" t="s">
        <v>404</v>
      </c>
      <c r="D751" s="180">
        <v>2004</v>
      </c>
      <c r="E751" s="180"/>
      <c r="F751" s="181"/>
      <c r="G751" s="181"/>
      <c r="H751" s="181"/>
      <c r="I751" s="181"/>
      <c r="J751" s="181"/>
      <c r="K751" s="181"/>
      <c r="L751" s="181"/>
      <c r="M751" s="181"/>
      <c r="N751" s="181"/>
      <c r="O751" s="181"/>
      <c r="P751" s="181"/>
      <c r="Q751" s="181">
        <f>SUM(G751+J751+M751+N751+O751+P751)</f>
        <v>0</v>
      </c>
      <c r="R751" s="181"/>
      <c r="S751" s="181">
        <f t="shared" si="251"/>
        <v>0</v>
      </c>
      <c r="T751" s="181">
        <f t="shared" si="253"/>
        <v>0</v>
      </c>
      <c r="U751" s="183" t="e">
        <f t="shared" si="254"/>
        <v>#DIV/0!</v>
      </c>
      <c r="V751" s="183" t="e">
        <f t="shared" si="260"/>
        <v>#DIV/0!</v>
      </c>
      <c r="W751" s="184">
        <f t="shared" si="245"/>
        <v>0</v>
      </c>
    </row>
    <row r="752" spans="1:23" ht="15" customHeight="1">
      <c r="A752" s="179">
        <v>181</v>
      </c>
      <c r="B752" s="222">
        <v>8</v>
      </c>
      <c r="C752" s="171" t="s">
        <v>404</v>
      </c>
      <c r="D752" s="180">
        <v>2010</v>
      </c>
      <c r="E752" s="180">
        <v>6</v>
      </c>
      <c r="F752" s="181">
        <v>2117</v>
      </c>
      <c r="G752" s="181">
        <v>542</v>
      </c>
      <c r="H752" s="181">
        <v>101</v>
      </c>
      <c r="I752" s="181">
        <v>57</v>
      </c>
      <c r="J752" s="181">
        <v>28</v>
      </c>
      <c r="K752" s="181">
        <v>581</v>
      </c>
      <c r="L752" s="181">
        <v>38</v>
      </c>
      <c r="M752" s="181">
        <v>0</v>
      </c>
      <c r="N752" s="181">
        <v>6</v>
      </c>
      <c r="O752" s="181">
        <v>2</v>
      </c>
      <c r="P752" s="181">
        <v>0</v>
      </c>
      <c r="Q752" s="181">
        <f t="shared" ref="Q752:Q754" si="262">SUM(P752+O752+N752+M752+L752+K752+J752+I752+H752+G752)</f>
        <v>1355</v>
      </c>
      <c r="R752" s="181">
        <v>54</v>
      </c>
      <c r="S752" s="181">
        <f t="shared" si="251"/>
        <v>1409</v>
      </c>
      <c r="T752" s="181">
        <f t="shared" si="253"/>
        <v>708</v>
      </c>
      <c r="U752" s="183">
        <f t="shared" si="254"/>
        <v>66.556447803495516</v>
      </c>
      <c r="V752" s="183">
        <f t="shared" si="260"/>
        <v>33.443552196504484</v>
      </c>
      <c r="W752" s="184">
        <f t="shared" si="245"/>
        <v>581</v>
      </c>
    </row>
    <row r="753" spans="1:23" ht="15" customHeight="1">
      <c r="A753" s="179">
        <v>181</v>
      </c>
      <c r="B753" s="222">
        <v>8</v>
      </c>
      <c r="C753" s="229" t="s">
        <v>404</v>
      </c>
      <c r="D753" s="190">
        <v>2016</v>
      </c>
      <c r="E753" s="180"/>
      <c r="F753" s="181"/>
      <c r="G753" s="181"/>
      <c r="H753" s="181"/>
      <c r="I753" s="181"/>
      <c r="J753" s="181"/>
      <c r="K753" s="181"/>
      <c r="L753" s="181"/>
      <c r="M753" s="181"/>
      <c r="N753" s="181"/>
      <c r="O753" s="181"/>
      <c r="P753" s="181"/>
      <c r="Q753" s="181">
        <f t="shared" si="262"/>
        <v>0</v>
      </c>
      <c r="R753" s="181"/>
      <c r="S753" s="181">
        <f t="shared" si="251"/>
        <v>0</v>
      </c>
      <c r="T753" s="181">
        <f t="shared" si="253"/>
        <v>0</v>
      </c>
      <c r="U753" s="183" t="e">
        <f t="shared" si="254"/>
        <v>#DIV/0!</v>
      </c>
      <c r="V753" s="183" t="e">
        <f t="shared" si="260"/>
        <v>#DIV/0!</v>
      </c>
      <c r="W753" s="184">
        <f t="shared" si="245"/>
        <v>0</v>
      </c>
    </row>
    <row r="754" spans="1:23" ht="15" customHeight="1">
      <c r="A754" s="179">
        <v>182</v>
      </c>
      <c r="B754" s="222">
        <v>8</v>
      </c>
      <c r="C754" s="171" t="s">
        <v>405</v>
      </c>
      <c r="D754" s="180">
        <v>1998</v>
      </c>
      <c r="E754" s="180">
        <v>20</v>
      </c>
      <c r="F754" s="181">
        <v>9644</v>
      </c>
      <c r="G754" s="181">
        <v>112</v>
      </c>
      <c r="H754" s="181">
        <v>1373</v>
      </c>
      <c r="I754" s="181">
        <v>30</v>
      </c>
      <c r="J754" s="181">
        <v>121</v>
      </c>
      <c r="K754" s="181">
        <v>3057</v>
      </c>
      <c r="L754" s="181">
        <v>55</v>
      </c>
      <c r="M754" s="181">
        <v>35</v>
      </c>
      <c r="N754" s="181">
        <v>0</v>
      </c>
      <c r="O754" s="181">
        <v>0</v>
      </c>
      <c r="P754" s="181">
        <v>1</v>
      </c>
      <c r="Q754" s="181">
        <f t="shared" si="262"/>
        <v>4784</v>
      </c>
      <c r="R754" s="181">
        <v>368</v>
      </c>
      <c r="S754" s="181">
        <f t="shared" si="251"/>
        <v>5152</v>
      </c>
      <c r="T754" s="181">
        <f t="shared" si="253"/>
        <v>4492</v>
      </c>
      <c r="U754" s="183">
        <f t="shared" si="254"/>
        <v>53.421816673579428</v>
      </c>
      <c r="V754" s="183">
        <f t="shared" si="260"/>
        <v>46.578183326420572</v>
      </c>
      <c r="W754" s="184">
        <f t="shared" si="245"/>
        <v>3057</v>
      </c>
    </row>
    <row r="755" spans="1:23" ht="15" customHeight="1">
      <c r="A755" s="179">
        <v>182</v>
      </c>
      <c r="B755" s="222">
        <v>8</v>
      </c>
      <c r="C755" s="171" t="s">
        <v>405</v>
      </c>
      <c r="D755" s="180">
        <v>2004</v>
      </c>
      <c r="E755" s="180"/>
      <c r="F755" s="181"/>
      <c r="G755" s="181"/>
      <c r="H755" s="181"/>
      <c r="I755" s="181"/>
      <c r="J755" s="181"/>
      <c r="K755" s="181"/>
      <c r="L755" s="181"/>
      <c r="M755" s="181"/>
      <c r="N755" s="181"/>
      <c r="O755" s="181"/>
      <c r="P755" s="181"/>
      <c r="Q755" s="181">
        <f>SUM(G755+J755+M755+N755+O755+P755)</f>
        <v>0</v>
      </c>
      <c r="R755" s="181"/>
      <c r="S755" s="181">
        <f t="shared" si="251"/>
        <v>0</v>
      </c>
      <c r="T755" s="181">
        <f t="shared" si="253"/>
        <v>0</v>
      </c>
      <c r="U755" s="183" t="e">
        <f t="shared" si="254"/>
        <v>#DIV/0!</v>
      </c>
      <c r="V755" s="183" t="e">
        <f t="shared" si="260"/>
        <v>#DIV/0!</v>
      </c>
      <c r="W755" s="184">
        <f t="shared" si="245"/>
        <v>0</v>
      </c>
    </row>
    <row r="756" spans="1:23" ht="15" customHeight="1">
      <c r="A756" s="179">
        <v>182</v>
      </c>
      <c r="B756" s="222">
        <v>8</v>
      </c>
      <c r="C756" s="171" t="s">
        <v>405</v>
      </c>
      <c r="D756" s="180">
        <v>2010</v>
      </c>
      <c r="E756" s="180">
        <v>27</v>
      </c>
      <c r="F756" s="181">
        <v>13754</v>
      </c>
      <c r="G756" s="181">
        <v>1845</v>
      </c>
      <c r="H756" s="181">
        <v>1564</v>
      </c>
      <c r="I756" s="181">
        <v>573</v>
      </c>
      <c r="J756" s="181">
        <v>223</v>
      </c>
      <c r="K756" s="181">
        <v>1868</v>
      </c>
      <c r="L756" s="181">
        <v>130</v>
      </c>
      <c r="M756" s="181">
        <v>0</v>
      </c>
      <c r="N756" s="181">
        <v>86</v>
      </c>
      <c r="O756" s="181">
        <v>27</v>
      </c>
      <c r="P756" s="181">
        <v>3</v>
      </c>
      <c r="Q756" s="181">
        <f t="shared" ref="Q756:Q758" si="263">SUM(P756+O756+N756+M756+L756+K756+J756+I756+H756+G756)</f>
        <v>6319</v>
      </c>
      <c r="R756" s="181">
        <v>251</v>
      </c>
      <c r="S756" s="181">
        <f t="shared" si="251"/>
        <v>6570</v>
      </c>
      <c r="T756" s="181">
        <f t="shared" si="253"/>
        <v>7184</v>
      </c>
      <c r="U756" s="183">
        <f t="shared" si="254"/>
        <v>47.767922059037367</v>
      </c>
      <c r="V756" s="183">
        <f t="shared" si="260"/>
        <v>52.232077940962633</v>
      </c>
      <c r="W756" s="184">
        <f t="shared" si="245"/>
        <v>1868</v>
      </c>
    </row>
    <row r="757" spans="1:23" ht="15" customHeight="1">
      <c r="A757" s="179">
        <v>182</v>
      </c>
      <c r="B757" s="222">
        <v>8</v>
      </c>
      <c r="C757" s="229" t="s">
        <v>405</v>
      </c>
      <c r="D757" s="190">
        <v>2016</v>
      </c>
      <c r="E757" s="180"/>
      <c r="F757" s="181"/>
      <c r="G757" s="181"/>
      <c r="H757" s="181"/>
      <c r="I757" s="181"/>
      <c r="J757" s="181"/>
      <c r="K757" s="181"/>
      <c r="L757" s="181"/>
      <c r="M757" s="181"/>
      <c r="N757" s="181"/>
      <c r="O757" s="181"/>
      <c r="P757" s="181"/>
      <c r="Q757" s="181">
        <f t="shared" si="263"/>
        <v>0</v>
      </c>
      <c r="R757" s="181"/>
      <c r="S757" s="181">
        <f t="shared" si="251"/>
        <v>0</v>
      </c>
      <c r="T757" s="181">
        <f t="shared" si="253"/>
        <v>0</v>
      </c>
      <c r="U757" s="183" t="e">
        <f t="shared" si="254"/>
        <v>#DIV/0!</v>
      </c>
      <c r="V757" s="183" t="e">
        <f t="shared" si="260"/>
        <v>#DIV/0!</v>
      </c>
      <c r="W757" s="184">
        <f t="shared" si="245"/>
        <v>0</v>
      </c>
    </row>
    <row r="758" spans="1:23" ht="15" customHeight="1">
      <c r="A758" s="179">
        <v>183</v>
      </c>
      <c r="B758" s="222">
        <v>8</v>
      </c>
      <c r="C758" s="171" t="s">
        <v>406</v>
      </c>
      <c r="D758" s="180">
        <v>1998</v>
      </c>
      <c r="E758" s="180">
        <v>2</v>
      </c>
      <c r="F758" s="181">
        <v>1246</v>
      </c>
      <c r="G758" s="181">
        <v>13</v>
      </c>
      <c r="H758" s="181">
        <v>231</v>
      </c>
      <c r="I758" s="181">
        <v>1</v>
      </c>
      <c r="J758" s="181">
        <v>15</v>
      </c>
      <c r="K758" s="181">
        <v>399</v>
      </c>
      <c r="L758" s="181">
        <v>3</v>
      </c>
      <c r="M758" s="181">
        <v>4</v>
      </c>
      <c r="N758" s="181">
        <v>0</v>
      </c>
      <c r="O758" s="181">
        <v>0</v>
      </c>
      <c r="P758" s="181">
        <v>1</v>
      </c>
      <c r="Q758" s="181">
        <f t="shared" si="263"/>
        <v>667</v>
      </c>
      <c r="R758" s="181">
        <v>31</v>
      </c>
      <c r="S758" s="181">
        <f t="shared" si="251"/>
        <v>698</v>
      </c>
      <c r="T758" s="181">
        <f t="shared" si="253"/>
        <v>548</v>
      </c>
      <c r="U758" s="183">
        <f t="shared" si="254"/>
        <v>56.019261637239168</v>
      </c>
      <c r="V758" s="183">
        <f t="shared" si="260"/>
        <v>43.980738362760832</v>
      </c>
      <c r="W758" s="184">
        <f t="shared" si="245"/>
        <v>399</v>
      </c>
    </row>
    <row r="759" spans="1:23" ht="15" customHeight="1">
      <c r="A759" s="179">
        <v>183</v>
      </c>
      <c r="B759" s="222">
        <v>8</v>
      </c>
      <c r="C759" s="171" t="s">
        <v>406</v>
      </c>
      <c r="D759" s="180">
        <v>2004</v>
      </c>
      <c r="E759" s="180"/>
      <c r="F759" s="181"/>
      <c r="G759" s="181"/>
      <c r="H759" s="181"/>
      <c r="I759" s="181"/>
      <c r="J759" s="181"/>
      <c r="K759" s="181"/>
      <c r="L759" s="181"/>
      <c r="M759" s="181"/>
      <c r="N759" s="181"/>
      <c r="O759" s="181"/>
      <c r="P759" s="181"/>
      <c r="Q759" s="181">
        <f>SUM(G759+J759+M759+N759+O759+P759)</f>
        <v>0</v>
      </c>
      <c r="R759" s="181"/>
      <c r="S759" s="181">
        <f t="shared" si="251"/>
        <v>0</v>
      </c>
      <c r="T759" s="181">
        <f t="shared" si="253"/>
        <v>0</v>
      </c>
      <c r="U759" s="183" t="e">
        <f t="shared" si="254"/>
        <v>#DIV/0!</v>
      </c>
      <c r="V759" s="183" t="e">
        <f t="shared" si="260"/>
        <v>#DIV/0!</v>
      </c>
      <c r="W759" s="184">
        <f t="shared" si="245"/>
        <v>0</v>
      </c>
    </row>
    <row r="760" spans="1:23" ht="15" customHeight="1">
      <c r="A760" s="179">
        <v>183</v>
      </c>
      <c r="B760" s="222">
        <v>8</v>
      </c>
      <c r="C760" s="171" t="s">
        <v>406</v>
      </c>
      <c r="D760" s="180">
        <v>2010</v>
      </c>
      <c r="E760" s="180">
        <v>3</v>
      </c>
      <c r="F760" s="181">
        <v>1882</v>
      </c>
      <c r="G760" s="181">
        <v>184</v>
      </c>
      <c r="H760" s="181">
        <v>187</v>
      </c>
      <c r="I760" s="181">
        <v>43</v>
      </c>
      <c r="J760" s="181">
        <v>45</v>
      </c>
      <c r="K760" s="181">
        <v>381</v>
      </c>
      <c r="L760" s="181">
        <v>20</v>
      </c>
      <c r="M760" s="181">
        <v>0</v>
      </c>
      <c r="N760" s="181">
        <v>8</v>
      </c>
      <c r="O760" s="181">
        <v>11</v>
      </c>
      <c r="P760" s="181">
        <v>0</v>
      </c>
      <c r="Q760" s="181">
        <f t="shared" ref="Q760:Q762" si="264">SUM(P760+O760+N760+M760+L760+K760+J760+I760+H760+G760)</f>
        <v>879</v>
      </c>
      <c r="R760" s="181">
        <v>43</v>
      </c>
      <c r="S760" s="181">
        <f t="shared" si="251"/>
        <v>922</v>
      </c>
      <c r="T760" s="181">
        <f t="shared" si="253"/>
        <v>960</v>
      </c>
      <c r="U760" s="183">
        <f t="shared" si="254"/>
        <v>48.990435706695003</v>
      </c>
      <c r="V760" s="183">
        <f t="shared" si="260"/>
        <v>51.009564293304997</v>
      </c>
      <c r="W760" s="184">
        <f t="shared" si="245"/>
        <v>381</v>
      </c>
    </row>
    <row r="761" spans="1:23" ht="15" customHeight="1">
      <c r="A761" s="179">
        <v>183</v>
      </c>
      <c r="B761" s="222">
        <v>8</v>
      </c>
      <c r="C761" s="229" t="s">
        <v>406</v>
      </c>
      <c r="D761" s="190">
        <v>2016</v>
      </c>
      <c r="E761" s="180"/>
      <c r="F761" s="181"/>
      <c r="G761" s="181"/>
      <c r="H761" s="181"/>
      <c r="I761" s="181"/>
      <c r="J761" s="181"/>
      <c r="K761" s="181"/>
      <c r="L761" s="181"/>
      <c r="M761" s="181"/>
      <c r="N761" s="181"/>
      <c r="O761" s="181"/>
      <c r="P761" s="181"/>
      <c r="Q761" s="181">
        <f t="shared" si="264"/>
        <v>0</v>
      </c>
      <c r="R761" s="181"/>
      <c r="S761" s="181">
        <f t="shared" si="251"/>
        <v>0</v>
      </c>
      <c r="T761" s="181">
        <f t="shared" si="253"/>
        <v>0</v>
      </c>
      <c r="U761" s="183" t="e">
        <f t="shared" si="254"/>
        <v>#DIV/0!</v>
      </c>
      <c r="V761" s="183" t="e">
        <f t="shared" si="260"/>
        <v>#DIV/0!</v>
      </c>
      <c r="W761" s="184">
        <f t="shared" si="245"/>
        <v>0</v>
      </c>
    </row>
    <row r="762" spans="1:23" ht="15" customHeight="1">
      <c r="A762" s="179">
        <v>184</v>
      </c>
      <c r="B762" s="222">
        <v>8</v>
      </c>
      <c r="C762" s="171" t="s">
        <v>407</v>
      </c>
      <c r="D762" s="180">
        <v>1998</v>
      </c>
      <c r="E762" s="180">
        <v>2</v>
      </c>
      <c r="F762" s="181">
        <v>1035</v>
      </c>
      <c r="G762" s="181">
        <v>10</v>
      </c>
      <c r="H762" s="181">
        <v>351</v>
      </c>
      <c r="I762" s="181">
        <v>1</v>
      </c>
      <c r="J762" s="181">
        <v>12</v>
      </c>
      <c r="K762" s="181">
        <v>209</v>
      </c>
      <c r="L762" s="181">
        <v>6</v>
      </c>
      <c r="M762" s="181">
        <v>1</v>
      </c>
      <c r="N762" s="181">
        <v>0</v>
      </c>
      <c r="O762" s="181">
        <v>0</v>
      </c>
      <c r="P762" s="181">
        <v>0</v>
      </c>
      <c r="Q762" s="181">
        <f t="shared" si="264"/>
        <v>590</v>
      </c>
      <c r="R762" s="181">
        <v>40</v>
      </c>
      <c r="S762" s="181">
        <f t="shared" si="251"/>
        <v>630</v>
      </c>
      <c r="T762" s="181">
        <f t="shared" si="253"/>
        <v>405</v>
      </c>
      <c r="U762" s="183">
        <f t="shared" si="254"/>
        <v>60.869565217391305</v>
      </c>
      <c r="V762" s="183">
        <f t="shared" si="260"/>
        <v>39.130434782608695</v>
      </c>
      <c r="W762" s="184">
        <f t="shared" si="245"/>
        <v>351</v>
      </c>
    </row>
    <row r="763" spans="1:23" ht="15" customHeight="1">
      <c r="A763" s="179">
        <v>184</v>
      </c>
      <c r="B763" s="222">
        <v>8</v>
      </c>
      <c r="C763" s="171" t="s">
        <v>407</v>
      </c>
      <c r="D763" s="180">
        <v>2004</v>
      </c>
      <c r="E763" s="180"/>
      <c r="F763" s="181"/>
      <c r="G763" s="181"/>
      <c r="H763" s="181"/>
      <c r="I763" s="181"/>
      <c r="J763" s="181"/>
      <c r="K763" s="181"/>
      <c r="L763" s="181"/>
      <c r="M763" s="181"/>
      <c r="N763" s="181"/>
      <c r="O763" s="181"/>
      <c r="P763" s="181"/>
      <c r="Q763" s="181">
        <f>SUM(G763+J763+M763+N763+O763+P763)</f>
        <v>0</v>
      </c>
      <c r="R763" s="181"/>
      <c r="S763" s="181">
        <f t="shared" si="251"/>
        <v>0</v>
      </c>
      <c r="T763" s="181">
        <f t="shared" si="253"/>
        <v>0</v>
      </c>
      <c r="U763" s="183" t="e">
        <f t="shared" si="254"/>
        <v>#DIV/0!</v>
      </c>
      <c r="V763" s="183" t="e">
        <f t="shared" si="260"/>
        <v>#DIV/0!</v>
      </c>
      <c r="W763" s="184">
        <f t="shared" si="245"/>
        <v>0</v>
      </c>
    </row>
    <row r="764" spans="1:23" ht="15" customHeight="1">
      <c r="A764" s="179">
        <v>184</v>
      </c>
      <c r="B764" s="222">
        <v>8</v>
      </c>
      <c r="C764" s="171" t="s">
        <v>407</v>
      </c>
      <c r="D764" s="180">
        <v>2010</v>
      </c>
      <c r="E764" s="180">
        <v>4</v>
      </c>
      <c r="F764" s="181">
        <v>1518</v>
      </c>
      <c r="G764" s="181">
        <v>298</v>
      </c>
      <c r="H764" s="181">
        <v>198</v>
      </c>
      <c r="I764" s="181">
        <v>15</v>
      </c>
      <c r="J764" s="181">
        <v>24</v>
      </c>
      <c r="K764" s="181">
        <v>153</v>
      </c>
      <c r="L764" s="181">
        <v>11</v>
      </c>
      <c r="M764" s="181">
        <v>0</v>
      </c>
      <c r="N764" s="181">
        <v>6</v>
      </c>
      <c r="O764" s="181">
        <v>2</v>
      </c>
      <c r="P764" s="181">
        <v>0</v>
      </c>
      <c r="Q764" s="181">
        <f t="shared" ref="Q764:Q766" si="265">SUM(P764+O764+N764+M764+L764+K764+J764+I764+H764+G764)</f>
        <v>707</v>
      </c>
      <c r="R764" s="181">
        <v>26</v>
      </c>
      <c r="S764" s="181">
        <f t="shared" si="251"/>
        <v>733</v>
      </c>
      <c r="T764" s="181">
        <f t="shared" si="253"/>
        <v>785</v>
      </c>
      <c r="U764" s="183">
        <f t="shared" si="254"/>
        <v>48.287220026350461</v>
      </c>
      <c r="V764" s="183">
        <f t="shared" si="260"/>
        <v>51.712779973649539</v>
      </c>
      <c r="W764" s="184">
        <f t="shared" si="245"/>
        <v>298</v>
      </c>
    </row>
    <row r="765" spans="1:23" ht="15" customHeight="1">
      <c r="A765" s="179">
        <v>184</v>
      </c>
      <c r="B765" s="222">
        <v>8</v>
      </c>
      <c r="C765" s="229" t="s">
        <v>407</v>
      </c>
      <c r="D765" s="190">
        <v>2016</v>
      </c>
      <c r="E765" s="180"/>
      <c r="F765" s="181"/>
      <c r="G765" s="181"/>
      <c r="H765" s="181"/>
      <c r="I765" s="181"/>
      <c r="J765" s="181"/>
      <c r="K765" s="181"/>
      <c r="L765" s="181"/>
      <c r="M765" s="181"/>
      <c r="N765" s="181"/>
      <c r="O765" s="181"/>
      <c r="P765" s="181"/>
      <c r="Q765" s="181">
        <f t="shared" si="265"/>
        <v>0</v>
      </c>
      <c r="R765" s="181"/>
      <c r="S765" s="181">
        <f t="shared" si="251"/>
        <v>0</v>
      </c>
      <c r="T765" s="181">
        <f t="shared" si="253"/>
        <v>0</v>
      </c>
      <c r="U765" s="183" t="e">
        <f t="shared" si="254"/>
        <v>#DIV/0!</v>
      </c>
      <c r="V765" s="183" t="e">
        <f t="shared" si="260"/>
        <v>#DIV/0!</v>
      </c>
      <c r="W765" s="184">
        <f t="shared" si="245"/>
        <v>0</v>
      </c>
    </row>
    <row r="766" spans="1:23" ht="15" customHeight="1">
      <c r="A766" s="179">
        <v>185</v>
      </c>
      <c r="B766" s="222">
        <v>8</v>
      </c>
      <c r="C766" s="171" t="s">
        <v>408</v>
      </c>
      <c r="D766" s="180">
        <v>1998</v>
      </c>
      <c r="E766" s="180">
        <v>4</v>
      </c>
      <c r="F766" s="181">
        <v>1443</v>
      </c>
      <c r="G766" s="181">
        <v>30</v>
      </c>
      <c r="H766" s="181">
        <v>220</v>
      </c>
      <c r="I766" s="181">
        <v>2</v>
      </c>
      <c r="J766" s="181">
        <v>20</v>
      </c>
      <c r="K766" s="181">
        <v>342</v>
      </c>
      <c r="L766" s="181">
        <v>6</v>
      </c>
      <c r="M766" s="181">
        <v>9</v>
      </c>
      <c r="N766" s="181">
        <v>0</v>
      </c>
      <c r="O766" s="181">
        <v>0</v>
      </c>
      <c r="P766" s="181">
        <v>0</v>
      </c>
      <c r="Q766" s="181">
        <f t="shared" si="265"/>
        <v>629</v>
      </c>
      <c r="R766" s="181">
        <v>61</v>
      </c>
      <c r="S766" s="181">
        <f t="shared" si="251"/>
        <v>690</v>
      </c>
      <c r="T766" s="181">
        <f t="shared" si="253"/>
        <v>753</v>
      </c>
      <c r="U766" s="183">
        <f t="shared" si="254"/>
        <v>47.817047817047815</v>
      </c>
      <c r="V766" s="183">
        <f t="shared" si="260"/>
        <v>52.182952182952185</v>
      </c>
      <c r="W766" s="184">
        <f t="shared" si="245"/>
        <v>342</v>
      </c>
    </row>
    <row r="767" spans="1:23" ht="15" customHeight="1">
      <c r="A767" s="179">
        <v>185</v>
      </c>
      <c r="B767" s="222">
        <v>8</v>
      </c>
      <c r="C767" s="171" t="s">
        <v>408</v>
      </c>
      <c r="D767" s="180">
        <v>2004</v>
      </c>
      <c r="E767" s="180"/>
      <c r="F767" s="181"/>
      <c r="G767" s="181"/>
      <c r="H767" s="181"/>
      <c r="I767" s="181"/>
      <c r="J767" s="181"/>
      <c r="K767" s="181"/>
      <c r="L767" s="181"/>
      <c r="M767" s="181"/>
      <c r="N767" s="181"/>
      <c r="O767" s="181"/>
      <c r="P767" s="181"/>
      <c r="Q767" s="181">
        <f>SUM(G767+J767+M767+N767+O767+P767)</f>
        <v>0</v>
      </c>
      <c r="R767" s="181"/>
      <c r="S767" s="181">
        <f t="shared" si="251"/>
        <v>0</v>
      </c>
      <c r="T767" s="181">
        <f t="shared" si="253"/>
        <v>0</v>
      </c>
      <c r="U767" s="183" t="e">
        <f t="shared" si="254"/>
        <v>#DIV/0!</v>
      </c>
      <c r="V767" s="183" t="e">
        <f t="shared" si="260"/>
        <v>#DIV/0!</v>
      </c>
      <c r="W767" s="184">
        <f t="shared" si="245"/>
        <v>0</v>
      </c>
    </row>
    <row r="768" spans="1:23" ht="15" customHeight="1">
      <c r="A768" s="179">
        <v>185</v>
      </c>
      <c r="B768" s="222">
        <v>8</v>
      </c>
      <c r="C768" s="171" t="s">
        <v>408</v>
      </c>
      <c r="D768" s="180">
        <v>2010</v>
      </c>
      <c r="E768" s="180">
        <v>6</v>
      </c>
      <c r="F768" s="181">
        <v>1652</v>
      </c>
      <c r="G768" s="181">
        <v>261</v>
      </c>
      <c r="H768" s="181">
        <v>142</v>
      </c>
      <c r="I768" s="181">
        <v>16</v>
      </c>
      <c r="J768" s="181">
        <v>40</v>
      </c>
      <c r="K768" s="181">
        <v>411</v>
      </c>
      <c r="L768" s="181">
        <v>29</v>
      </c>
      <c r="M768" s="181">
        <v>0</v>
      </c>
      <c r="N768" s="181">
        <v>4</v>
      </c>
      <c r="O768" s="181">
        <v>1</v>
      </c>
      <c r="P768" s="181">
        <v>0</v>
      </c>
      <c r="Q768" s="181">
        <f t="shared" ref="Q768:Q770" si="266">SUM(P768+O768+N768+M768+L768+K768+J768+I768+H768+G768)</f>
        <v>904</v>
      </c>
      <c r="R768" s="181">
        <v>38</v>
      </c>
      <c r="S768" s="181">
        <f t="shared" si="251"/>
        <v>942</v>
      </c>
      <c r="T768" s="181">
        <f t="shared" si="253"/>
        <v>710</v>
      </c>
      <c r="U768" s="183">
        <f t="shared" si="254"/>
        <v>57.021791767554483</v>
      </c>
      <c r="V768" s="183">
        <f t="shared" si="260"/>
        <v>42.978208232445517</v>
      </c>
      <c r="W768" s="184">
        <f t="shared" si="245"/>
        <v>411</v>
      </c>
    </row>
    <row r="769" spans="1:23" ht="15" customHeight="1">
      <c r="A769" s="179">
        <v>185</v>
      </c>
      <c r="B769" s="222">
        <v>8</v>
      </c>
      <c r="C769" s="229" t="s">
        <v>408</v>
      </c>
      <c r="D769" s="190">
        <v>2016</v>
      </c>
      <c r="E769" s="180"/>
      <c r="F769" s="181"/>
      <c r="G769" s="181"/>
      <c r="H769" s="181"/>
      <c r="I769" s="181"/>
      <c r="J769" s="181"/>
      <c r="K769" s="181"/>
      <c r="L769" s="181"/>
      <c r="M769" s="181"/>
      <c r="N769" s="181"/>
      <c r="O769" s="181"/>
      <c r="P769" s="181"/>
      <c r="Q769" s="181">
        <f t="shared" si="266"/>
        <v>0</v>
      </c>
      <c r="R769" s="181"/>
      <c r="S769" s="181">
        <f t="shared" si="251"/>
        <v>0</v>
      </c>
      <c r="T769" s="181">
        <f t="shared" si="253"/>
        <v>0</v>
      </c>
      <c r="U769" s="183" t="e">
        <f t="shared" si="254"/>
        <v>#DIV/0!</v>
      </c>
      <c r="V769" s="183" t="e">
        <f t="shared" si="260"/>
        <v>#DIV/0!</v>
      </c>
      <c r="W769" s="184">
        <f t="shared" si="245"/>
        <v>0</v>
      </c>
    </row>
    <row r="770" spans="1:23" ht="15" customHeight="1">
      <c r="A770" s="179">
        <v>186</v>
      </c>
      <c r="B770" s="222">
        <v>8</v>
      </c>
      <c r="C770" s="171" t="s">
        <v>409</v>
      </c>
      <c r="D770" s="180">
        <v>1998</v>
      </c>
      <c r="E770" s="180">
        <v>7</v>
      </c>
      <c r="F770" s="181">
        <v>3277</v>
      </c>
      <c r="G770" s="181">
        <v>31</v>
      </c>
      <c r="H770" s="181">
        <v>649</v>
      </c>
      <c r="I770" s="181">
        <v>5</v>
      </c>
      <c r="J770" s="181">
        <v>29</v>
      </c>
      <c r="K770" s="181">
        <v>845</v>
      </c>
      <c r="L770" s="181">
        <v>8</v>
      </c>
      <c r="M770" s="181">
        <v>18</v>
      </c>
      <c r="N770" s="181">
        <v>0</v>
      </c>
      <c r="O770" s="181">
        <v>0</v>
      </c>
      <c r="P770" s="181">
        <v>0</v>
      </c>
      <c r="Q770" s="181">
        <f t="shared" si="266"/>
        <v>1585</v>
      </c>
      <c r="R770" s="181">
        <v>80</v>
      </c>
      <c r="S770" s="181">
        <f t="shared" si="251"/>
        <v>1665</v>
      </c>
      <c r="T770" s="181">
        <f t="shared" si="253"/>
        <v>1612</v>
      </c>
      <c r="U770" s="183">
        <f t="shared" si="254"/>
        <v>50.808666463228562</v>
      </c>
      <c r="V770" s="183">
        <f t="shared" si="260"/>
        <v>49.191333536771438</v>
      </c>
      <c r="W770" s="184">
        <f t="shared" si="245"/>
        <v>845</v>
      </c>
    </row>
    <row r="771" spans="1:23" ht="15" customHeight="1">
      <c r="A771" s="179">
        <v>186</v>
      </c>
      <c r="B771" s="222">
        <v>8</v>
      </c>
      <c r="C771" s="171" t="s">
        <v>409</v>
      </c>
      <c r="D771" s="180">
        <v>2004</v>
      </c>
      <c r="E771" s="180"/>
      <c r="F771" s="181"/>
      <c r="G771" s="181"/>
      <c r="H771" s="181"/>
      <c r="I771" s="181"/>
      <c r="J771" s="181"/>
      <c r="K771" s="181"/>
      <c r="L771" s="181"/>
      <c r="M771" s="181"/>
      <c r="N771" s="181"/>
      <c r="O771" s="181"/>
      <c r="P771" s="181"/>
      <c r="Q771" s="181">
        <f>SUM(G771+J771+M771+N771+O771+P771)</f>
        <v>0</v>
      </c>
      <c r="R771" s="181"/>
      <c r="S771" s="181">
        <f t="shared" si="251"/>
        <v>0</v>
      </c>
      <c r="T771" s="181">
        <f t="shared" si="253"/>
        <v>0</v>
      </c>
      <c r="U771" s="183" t="e">
        <f t="shared" si="254"/>
        <v>#DIV/0!</v>
      </c>
      <c r="V771" s="183" t="e">
        <f t="shared" si="260"/>
        <v>#DIV/0!</v>
      </c>
      <c r="W771" s="184">
        <f t="shared" ref="W771:W834" si="267">MAX(G771,H771,I771,J771,K771,L771,M771,N771,O771,P771)</f>
        <v>0</v>
      </c>
    </row>
    <row r="772" spans="1:23" ht="15" customHeight="1">
      <c r="A772" s="179">
        <v>186</v>
      </c>
      <c r="B772" s="222">
        <v>8</v>
      </c>
      <c r="C772" s="171" t="s">
        <v>409</v>
      </c>
      <c r="D772" s="180">
        <v>2010</v>
      </c>
      <c r="E772" s="180">
        <v>11</v>
      </c>
      <c r="F772" s="181">
        <v>3809</v>
      </c>
      <c r="G772" s="181">
        <v>767</v>
      </c>
      <c r="H772" s="181">
        <v>324</v>
      </c>
      <c r="I772" s="181">
        <v>33</v>
      </c>
      <c r="J772" s="181">
        <v>45</v>
      </c>
      <c r="K772" s="181">
        <v>973</v>
      </c>
      <c r="L772" s="181">
        <v>66</v>
      </c>
      <c r="M772" s="181">
        <v>0</v>
      </c>
      <c r="N772" s="181">
        <v>4</v>
      </c>
      <c r="O772" s="181">
        <v>6</v>
      </c>
      <c r="P772" s="181">
        <v>0</v>
      </c>
      <c r="Q772" s="181">
        <f t="shared" ref="Q772:Q774" si="268">SUM(P772+O772+N772+M772+L772+K772+J772+I772+H772+G772)</f>
        <v>2218</v>
      </c>
      <c r="R772" s="181">
        <v>57</v>
      </c>
      <c r="S772" s="181">
        <f t="shared" si="251"/>
        <v>2275</v>
      </c>
      <c r="T772" s="181">
        <f t="shared" si="253"/>
        <v>1534</v>
      </c>
      <c r="U772" s="183">
        <f t="shared" si="254"/>
        <v>59.726962457337883</v>
      </c>
      <c r="V772" s="183">
        <f t="shared" si="260"/>
        <v>40.273037542662117</v>
      </c>
      <c r="W772" s="184">
        <f t="shared" si="267"/>
        <v>973</v>
      </c>
    </row>
    <row r="773" spans="1:23" ht="15" customHeight="1">
      <c r="A773" s="179">
        <v>186</v>
      </c>
      <c r="B773" s="222">
        <v>8</v>
      </c>
      <c r="C773" s="229" t="s">
        <v>409</v>
      </c>
      <c r="D773" s="190">
        <v>2016</v>
      </c>
      <c r="E773" s="180"/>
      <c r="F773" s="181"/>
      <c r="G773" s="181"/>
      <c r="H773" s="181"/>
      <c r="I773" s="181"/>
      <c r="J773" s="181"/>
      <c r="K773" s="181"/>
      <c r="L773" s="181"/>
      <c r="M773" s="181"/>
      <c r="N773" s="181"/>
      <c r="O773" s="181"/>
      <c r="P773" s="181"/>
      <c r="Q773" s="181">
        <f t="shared" si="268"/>
        <v>0</v>
      </c>
      <c r="R773" s="181"/>
      <c r="S773" s="181">
        <f t="shared" si="251"/>
        <v>0</v>
      </c>
      <c r="T773" s="181">
        <f t="shared" si="253"/>
        <v>0</v>
      </c>
      <c r="U773" s="183" t="e">
        <f t="shared" si="254"/>
        <v>#DIV/0!</v>
      </c>
      <c r="V773" s="183" t="e">
        <f t="shared" si="260"/>
        <v>#DIV/0!</v>
      </c>
      <c r="W773" s="184">
        <f t="shared" si="267"/>
        <v>0</v>
      </c>
    </row>
    <row r="774" spans="1:23" ht="15" customHeight="1">
      <c r="A774" s="179">
        <v>187</v>
      </c>
      <c r="B774" s="222">
        <v>8</v>
      </c>
      <c r="C774" s="171" t="s">
        <v>410</v>
      </c>
      <c r="D774" s="180">
        <v>1998</v>
      </c>
      <c r="E774" s="180">
        <v>3</v>
      </c>
      <c r="F774" s="181">
        <v>1463</v>
      </c>
      <c r="G774" s="181">
        <v>6</v>
      </c>
      <c r="H774" s="181">
        <v>104</v>
      </c>
      <c r="I774" s="181">
        <v>2</v>
      </c>
      <c r="J774" s="181">
        <v>12</v>
      </c>
      <c r="K774" s="181">
        <v>377</v>
      </c>
      <c r="L774" s="181">
        <v>8</v>
      </c>
      <c r="M774" s="181">
        <v>4</v>
      </c>
      <c r="N774" s="181">
        <v>0</v>
      </c>
      <c r="O774" s="181">
        <v>0</v>
      </c>
      <c r="P774" s="181">
        <v>0</v>
      </c>
      <c r="Q774" s="181">
        <f t="shared" si="268"/>
        <v>513</v>
      </c>
      <c r="R774" s="181">
        <v>56</v>
      </c>
      <c r="S774" s="181">
        <f t="shared" si="251"/>
        <v>569</v>
      </c>
      <c r="T774" s="181">
        <f t="shared" si="253"/>
        <v>894</v>
      </c>
      <c r="U774" s="183">
        <f t="shared" si="254"/>
        <v>38.892686261107315</v>
      </c>
      <c r="V774" s="183">
        <f t="shared" si="260"/>
        <v>61.107313738892685</v>
      </c>
      <c r="W774" s="184">
        <f t="shared" si="267"/>
        <v>377</v>
      </c>
    </row>
    <row r="775" spans="1:23" ht="15" customHeight="1">
      <c r="A775" s="179">
        <v>187</v>
      </c>
      <c r="B775" s="222">
        <v>8</v>
      </c>
      <c r="C775" s="171" t="s">
        <v>410</v>
      </c>
      <c r="D775" s="180">
        <v>2004</v>
      </c>
      <c r="E775" s="180"/>
      <c r="F775" s="181"/>
      <c r="G775" s="181"/>
      <c r="H775" s="181"/>
      <c r="I775" s="181"/>
      <c r="J775" s="181"/>
      <c r="K775" s="181"/>
      <c r="L775" s="181"/>
      <c r="M775" s="181"/>
      <c r="N775" s="181"/>
      <c r="O775" s="181"/>
      <c r="P775" s="181"/>
      <c r="Q775" s="181">
        <f>SUM(G775+J775+M775+N775+O775+P775)</f>
        <v>0</v>
      </c>
      <c r="R775" s="181"/>
      <c r="S775" s="181">
        <f t="shared" si="251"/>
        <v>0</v>
      </c>
      <c r="T775" s="181">
        <f t="shared" si="253"/>
        <v>0</v>
      </c>
      <c r="U775" s="183" t="e">
        <f t="shared" si="254"/>
        <v>#DIV/0!</v>
      </c>
      <c r="V775" s="183" t="e">
        <f t="shared" si="260"/>
        <v>#DIV/0!</v>
      </c>
      <c r="W775" s="184">
        <f t="shared" si="267"/>
        <v>0</v>
      </c>
    </row>
    <row r="776" spans="1:23" ht="15" customHeight="1">
      <c r="A776" s="179">
        <v>187</v>
      </c>
      <c r="B776" s="222">
        <v>8</v>
      </c>
      <c r="C776" s="171" t="s">
        <v>410</v>
      </c>
      <c r="D776" s="180">
        <v>2010</v>
      </c>
      <c r="E776" s="180">
        <v>3</v>
      </c>
      <c r="F776" s="181">
        <v>1982</v>
      </c>
      <c r="G776" s="181">
        <v>195</v>
      </c>
      <c r="H776" s="181">
        <v>142</v>
      </c>
      <c r="I776" s="181">
        <v>82</v>
      </c>
      <c r="J776" s="181">
        <v>44</v>
      </c>
      <c r="K776" s="181">
        <v>374</v>
      </c>
      <c r="L776" s="181">
        <v>25</v>
      </c>
      <c r="M776" s="181">
        <v>0</v>
      </c>
      <c r="N776" s="181">
        <v>4</v>
      </c>
      <c r="O776" s="181">
        <v>4</v>
      </c>
      <c r="P776" s="181">
        <v>0</v>
      </c>
      <c r="Q776" s="181">
        <f t="shared" ref="Q776:Q778" si="269">SUM(P776+O776+N776+M776+L776+K776+J776+I776+H776+G776)</f>
        <v>870</v>
      </c>
      <c r="R776" s="181">
        <v>71</v>
      </c>
      <c r="S776" s="181">
        <f t="shared" si="251"/>
        <v>941</v>
      </c>
      <c r="T776" s="181">
        <f t="shared" si="253"/>
        <v>1041</v>
      </c>
      <c r="U776" s="183">
        <f t="shared" si="254"/>
        <v>47.477295660948535</v>
      </c>
      <c r="V776" s="183">
        <f t="shared" si="260"/>
        <v>52.522704339051465</v>
      </c>
      <c r="W776" s="184">
        <f t="shared" si="267"/>
        <v>374</v>
      </c>
    </row>
    <row r="777" spans="1:23" ht="15" customHeight="1">
      <c r="A777" s="179">
        <v>187</v>
      </c>
      <c r="B777" s="222">
        <v>8</v>
      </c>
      <c r="C777" s="229" t="s">
        <v>410</v>
      </c>
      <c r="D777" s="190">
        <v>2016</v>
      </c>
      <c r="E777" s="180"/>
      <c r="F777" s="181"/>
      <c r="G777" s="181"/>
      <c r="H777" s="181"/>
      <c r="I777" s="181"/>
      <c r="J777" s="181"/>
      <c r="K777" s="181"/>
      <c r="L777" s="181"/>
      <c r="M777" s="181"/>
      <c r="N777" s="181"/>
      <c r="O777" s="181"/>
      <c r="P777" s="181"/>
      <c r="Q777" s="181">
        <f t="shared" si="269"/>
        <v>0</v>
      </c>
      <c r="R777" s="181"/>
      <c r="S777" s="181">
        <f t="shared" si="251"/>
        <v>0</v>
      </c>
      <c r="T777" s="181">
        <f t="shared" si="253"/>
        <v>0</v>
      </c>
      <c r="U777" s="183" t="e">
        <f t="shared" si="254"/>
        <v>#DIV/0!</v>
      </c>
      <c r="V777" s="183" t="e">
        <f t="shared" si="260"/>
        <v>#DIV/0!</v>
      </c>
      <c r="W777" s="184">
        <f t="shared" si="267"/>
        <v>0</v>
      </c>
    </row>
    <row r="778" spans="1:23" ht="15" customHeight="1">
      <c r="A778" s="179">
        <v>188</v>
      </c>
      <c r="B778" s="222">
        <v>8</v>
      </c>
      <c r="C778" s="171" t="s">
        <v>411</v>
      </c>
      <c r="D778" s="180">
        <v>1998</v>
      </c>
      <c r="E778" s="180">
        <v>38</v>
      </c>
      <c r="F778" s="181">
        <v>18566</v>
      </c>
      <c r="G778" s="181">
        <v>324</v>
      </c>
      <c r="H778" s="181">
        <v>5205</v>
      </c>
      <c r="I778" s="181">
        <v>12</v>
      </c>
      <c r="J778" s="181">
        <v>95</v>
      </c>
      <c r="K778" s="181">
        <v>5824</v>
      </c>
      <c r="L778" s="181">
        <v>65</v>
      </c>
      <c r="M778" s="181">
        <v>45</v>
      </c>
      <c r="N778" s="181">
        <v>0</v>
      </c>
      <c r="O778" s="181">
        <v>0</v>
      </c>
      <c r="P778" s="181">
        <v>3</v>
      </c>
      <c r="Q778" s="181">
        <f t="shared" si="269"/>
        <v>11573</v>
      </c>
      <c r="R778" s="181">
        <v>438</v>
      </c>
      <c r="S778" s="181">
        <f t="shared" si="251"/>
        <v>12011</v>
      </c>
      <c r="T778" s="181">
        <f t="shared" si="253"/>
        <v>6555</v>
      </c>
      <c r="U778" s="183">
        <f t="shared" si="254"/>
        <v>64.693525799849183</v>
      </c>
      <c r="V778" s="183">
        <f t="shared" si="260"/>
        <v>35.306474200150817</v>
      </c>
      <c r="W778" s="184">
        <f t="shared" si="267"/>
        <v>5824</v>
      </c>
    </row>
    <row r="779" spans="1:23" ht="15" customHeight="1">
      <c r="A779" s="179">
        <v>188</v>
      </c>
      <c r="B779" s="222">
        <v>8</v>
      </c>
      <c r="C779" s="171" t="s">
        <v>411</v>
      </c>
      <c r="D779" s="180">
        <v>2004</v>
      </c>
      <c r="E779" s="180"/>
      <c r="F779" s="181"/>
      <c r="G779" s="181"/>
      <c r="H779" s="181"/>
      <c r="I779" s="181"/>
      <c r="J779" s="181"/>
      <c r="K779" s="181"/>
      <c r="L779" s="181"/>
      <c r="M779" s="181"/>
      <c r="N779" s="181"/>
      <c r="O779" s="181"/>
      <c r="P779" s="181"/>
      <c r="Q779" s="181">
        <f>SUM(G779+J779+M779+N779+O779+P779)</f>
        <v>0</v>
      </c>
      <c r="R779" s="181"/>
      <c r="S779" s="181">
        <f t="shared" si="251"/>
        <v>0</v>
      </c>
      <c r="T779" s="181">
        <f t="shared" si="253"/>
        <v>0</v>
      </c>
      <c r="U779" s="183" t="e">
        <f t="shared" si="254"/>
        <v>#DIV/0!</v>
      </c>
      <c r="V779" s="183" t="e">
        <f t="shared" si="260"/>
        <v>#DIV/0!</v>
      </c>
      <c r="W779" s="184">
        <f t="shared" si="267"/>
        <v>0</v>
      </c>
    </row>
    <row r="780" spans="1:23" ht="15" customHeight="1">
      <c r="A780" s="179">
        <v>188</v>
      </c>
      <c r="B780" s="222">
        <v>8</v>
      </c>
      <c r="C780" s="171" t="s">
        <v>411</v>
      </c>
      <c r="D780" s="180">
        <v>2010</v>
      </c>
      <c r="E780" s="180">
        <v>48</v>
      </c>
      <c r="F780" s="181">
        <v>27399</v>
      </c>
      <c r="G780" s="181">
        <v>2861</v>
      </c>
      <c r="H780" s="181">
        <v>4385</v>
      </c>
      <c r="I780" s="181">
        <v>705</v>
      </c>
      <c r="J780" s="181">
        <v>584</v>
      </c>
      <c r="K780" s="181">
        <v>6065</v>
      </c>
      <c r="L780" s="181">
        <v>605</v>
      </c>
      <c r="M780" s="181">
        <v>0</v>
      </c>
      <c r="N780" s="181">
        <v>1184</v>
      </c>
      <c r="O780" s="181">
        <v>278</v>
      </c>
      <c r="P780" s="181">
        <v>0</v>
      </c>
      <c r="Q780" s="181">
        <f t="shared" ref="Q780:Q782" si="270">SUM(P780+O780+N780+M780+L780+K780+J780+I780+H780+G780)</f>
        <v>16667</v>
      </c>
      <c r="R780" s="181">
        <v>1011</v>
      </c>
      <c r="S780" s="181">
        <f t="shared" si="251"/>
        <v>17678</v>
      </c>
      <c r="T780" s="181">
        <f t="shared" si="253"/>
        <v>9721</v>
      </c>
      <c r="U780" s="183">
        <f t="shared" si="254"/>
        <v>64.520602941713207</v>
      </c>
      <c r="V780" s="183">
        <f t="shared" si="260"/>
        <v>35.4793970582868</v>
      </c>
      <c r="W780" s="184">
        <f t="shared" si="267"/>
        <v>6065</v>
      </c>
    </row>
    <row r="781" spans="1:23" ht="15" customHeight="1">
      <c r="A781" s="179">
        <v>188</v>
      </c>
      <c r="B781" s="222">
        <v>8</v>
      </c>
      <c r="C781" s="229" t="s">
        <v>411</v>
      </c>
      <c r="D781" s="190">
        <v>2016</v>
      </c>
      <c r="E781" s="180"/>
      <c r="F781" s="181"/>
      <c r="G781" s="181"/>
      <c r="H781" s="181"/>
      <c r="I781" s="181"/>
      <c r="J781" s="181"/>
      <c r="K781" s="181"/>
      <c r="L781" s="181"/>
      <c r="M781" s="181"/>
      <c r="N781" s="181"/>
      <c r="O781" s="181"/>
      <c r="P781" s="181"/>
      <c r="Q781" s="181">
        <f t="shared" si="270"/>
        <v>0</v>
      </c>
      <c r="R781" s="181"/>
      <c r="S781" s="181">
        <f t="shared" si="251"/>
        <v>0</v>
      </c>
      <c r="T781" s="181">
        <f t="shared" si="253"/>
        <v>0</v>
      </c>
      <c r="U781" s="183" t="e">
        <f t="shared" si="254"/>
        <v>#DIV/0!</v>
      </c>
      <c r="V781" s="183" t="e">
        <f t="shared" si="260"/>
        <v>#DIV/0!</v>
      </c>
      <c r="W781" s="184">
        <f t="shared" si="267"/>
        <v>0</v>
      </c>
    </row>
    <row r="782" spans="1:23" ht="15" customHeight="1">
      <c r="A782" s="179">
        <v>189</v>
      </c>
      <c r="B782" s="222">
        <v>8</v>
      </c>
      <c r="C782" s="171" t="s">
        <v>412</v>
      </c>
      <c r="D782" s="180">
        <v>1998</v>
      </c>
      <c r="E782" s="180">
        <v>3</v>
      </c>
      <c r="F782" s="181">
        <v>1804</v>
      </c>
      <c r="G782" s="181">
        <v>11</v>
      </c>
      <c r="H782" s="181">
        <v>324</v>
      </c>
      <c r="I782" s="181">
        <v>4</v>
      </c>
      <c r="J782" s="181">
        <v>9</v>
      </c>
      <c r="K782" s="181">
        <v>337</v>
      </c>
      <c r="L782" s="181">
        <v>5</v>
      </c>
      <c r="M782" s="181">
        <v>6</v>
      </c>
      <c r="N782" s="181">
        <v>0</v>
      </c>
      <c r="O782" s="181">
        <v>0</v>
      </c>
      <c r="P782" s="181">
        <v>0</v>
      </c>
      <c r="Q782" s="181">
        <f t="shared" si="270"/>
        <v>696</v>
      </c>
      <c r="R782" s="181">
        <v>51</v>
      </c>
      <c r="S782" s="181">
        <f t="shared" si="251"/>
        <v>747</v>
      </c>
      <c r="T782" s="181">
        <f t="shared" si="253"/>
        <v>1057</v>
      </c>
      <c r="U782" s="183">
        <f t="shared" si="254"/>
        <v>41.407982261640797</v>
      </c>
      <c r="V782" s="183">
        <f t="shared" si="260"/>
        <v>58.592017738359203</v>
      </c>
      <c r="W782" s="184">
        <f t="shared" si="267"/>
        <v>337</v>
      </c>
    </row>
    <row r="783" spans="1:23" ht="15" customHeight="1">
      <c r="A783" s="179">
        <v>189</v>
      </c>
      <c r="B783" s="222">
        <v>8</v>
      </c>
      <c r="C783" s="171" t="s">
        <v>412</v>
      </c>
      <c r="D783" s="180">
        <v>2004</v>
      </c>
      <c r="E783" s="180"/>
      <c r="F783" s="181"/>
      <c r="G783" s="181"/>
      <c r="H783" s="181"/>
      <c r="I783" s="181"/>
      <c r="J783" s="181"/>
      <c r="K783" s="181"/>
      <c r="L783" s="181"/>
      <c r="M783" s="181"/>
      <c r="N783" s="181"/>
      <c r="O783" s="181"/>
      <c r="P783" s="181"/>
      <c r="Q783" s="181">
        <f>SUM(G783+J783+M783+N783+O783+P783)</f>
        <v>0</v>
      </c>
      <c r="R783" s="181"/>
      <c r="S783" s="181">
        <f t="shared" si="251"/>
        <v>0</v>
      </c>
      <c r="T783" s="181">
        <f t="shared" si="253"/>
        <v>0</v>
      </c>
      <c r="U783" s="183" t="e">
        <f t="shared" si="254"/>
        <v>#DIV/0!</v>
      </c>
      <c r="V783" s="183" t="e">
        <f t="shared" si="260"/>
        <v>#DIV/0!</v>
      </c>
      <c r="W783" s="184">
        <f t="shared" si="267"/>
        <v>0</v>
      </c>
    </row>
    <row r="784" spans="1:23" ht="15" customHeight="1">
      <c r="A784" s="179">
        <v>189</v>
      </c>
      <c r="B784" s="222">
        <v>8</v>
      </c>
      <c r="C784" s="171" t="s">
        <v>412</v>
      </c>
      <c r="D784" s="180">
        <v>2010</v>
      </c>
      <c r="E784" s="180">
        <v>5</v>
      </c>
      <c r="F784" s="181">
        <v>2403</v>
      </c>
      <c r="G784" s="181">
        <v>176</v>
      </c>
      <c r="H784" s="181">
        <v>360</v>
      </c>
      <c r="I784" s="181">
        <v>47</v>
      </c>
      <c r="J784" s="181">
        <v>42</v>
      </c>
      <c r="K784" s="181">
        <v>368</v>
      </c>
      <c r="L784" s="181">
        <v>23</v>
      </c>
      <c r="M784" s="181">
        <v>0</v>
      </c>
      <c r="N784" s="181">
        <v>7</v>
      </c>
      <c r="O784" s="181">
        <v>4</v>
      </c>
      <c r="P784" s="181">
        <v>0</v>
      </c>
      <c r="Q784" s="181">
        <f t="shared" ref="Q784:Q786" si="271">SUM(P784+O784+N784+M784+L784+K784+J784+I784+H784+G784)</f>
        <v>1027</v>
      </c>
      <c r="R784" s="181">
        <v>60</v>
      </c>
      <c r="S784" s="181">
        <f t="shared" si="251"/>
        <v>1087</v>
      </c>
      <c r="T784" s="181">
        <f t="shared" si="253"/>
        <v>1316</v>
      </c>
      <c r="U784" s="183">
        <f t="shared" si="254"/>
        <v>45.235122763212651</v>
      </c>
      <c r="V784" s="183">
        <f t="shared" si="260"/>
        <v>54.764877236787349</v>
      </c>
      <c r="W784" s="184">
        <f t="shared" si="267"/>
        <v>368</v>
      </c>
    </row>
    <row r="785" spans="1:23" ht="15" customHeight="1">
      <c r="A785" s="179">
        <v>189</v>
      </c>
      <c r="B785" s="222">
        <v>8</v>
      </c>
      <c r="C785" s="229" t="s">
        <v>412</v>
      </c>
      <c r="D785" s="190">
        <v>2016</v>
      </c>
      <c r="E785" s="180"/>
      <c r="F785" s="181"/>
      <c r="G785" s="181"/>
      <c r="H785" s="181"/>
      <c r="I785" s="181"/>
      <c r="J785" s="181"/>
      <c r="K785" s="181"/>
      <c r="L785" s="181"/>
      <c r="M785" s="181"/>
      <c r="N785" s="181"/>
      <c r="O785" s="181"/>
      <c r="P785" s="181"/>
      <c r="Q785" s="181">
        <f t="shared" si="271"/>
        <v>0</v>
      </c>
      <c r="R785" s="181"/>
      <c r="S785" s="181">
        <f t="shared" si="251"/>
        <v>0</v>
      </c>
      <c r="T785" s="181">
        <f t="shared" si="253"/>
        <v>0</v>
      </c>
      <c r="U785" s="183" t="e">
        <f t="shared" si="254"/>
        <v>#DIV/0!</v>
      </c>
      <c r="V785" s="183" t="e">
        <f t="shared" si="260"/>
        <v>#DIV/0!</v>
      </c>
      <c r="W785" s="184">
        <f t="shared" si="267"/>
        <v>0</v>
      </c>
    </row>
    <row r="786" spans="1:23" ht="15" customHeight="1">
      <c r="A786" s="179">
        <v>190</v>
      </c>
      <c r="B786" s="222">
        <v>8</v>
      </c>
      <c r="C786" s="171" t="s">
        <v>413</v>
      </c>
      <c r="D786" s="180">
        <v>1998</v>
      </c>
      <c r="E786" s="180">
        <v>15</v>
      </c>
      <c r="F786" s="181">
        <v>7658</v>
      </c>
      <c r="G786" s="181">
        <v>127</v>
      </c>
      <c r="H786" s="181">
        <v>1777</v>
      </c>
      <c r="I786" s="181">
        <v>8</v>
      </c>
      <c r="J786" s="181">
        <v>116</v>
      </c>
      <c r="K786" s="181">
        <v>1783</v>
      </c>
      <c r="L786" s="181">
        <v>47</v>
      </c>
      <c r="M786" s="181">
        <v>18</v>
      </c>
      <c r="N786" s="181">
        <v>0</v>
      </c>
      <c r="O786" s="181">
        <v>0</v>
      </c>
      <c r="P786" s="181">
        <v>0</v>
      </c>
      <c r="Q786" s="181">
        <f t="shared" si="271"/>
        <v>3876</v>
      </c>
      <c r="R786" s="181">
        <v>182</v>
      </c>
      <c r="S786" s="181">
        <f t="shared" si="251"/>
        <v>4058</v>
      </c>
      <c r="T786" s="181">
        <f t="shared" si="253"/>
        <v>3600</v>
      </c>
      <c r="U786" s="183">
        <f t="shared" si="254"/>
        <v>52.990336902585533</v>
      </c>
      <c r="V786" s="183">
        <f t="shared" si="260"/>
        <v>47.009663097414467</v>
      </c>
      <c r="W786" s="184">
        <f t="shared" si="267"/>
        <v>1783</v>
      </c>
    </row>
    <row r="787" spans="1:23" ht="15" customHeight="1">
      <c r="A787" s="179">
        <v>190</v>
      </c>
      <c r="B787" s="222">
        <v>8</v>
      </c>
      <c r="C787" s="171" t="s">
        <v>413</v>
      </c>
      <c r="D787" s="180">
        <v>2004</v>
      </c>
      <c r="E787" s="180"/>
      <c r="F787" s="181"/>
      <c r="G787" s="181"/>
      <c r="H787" s="181"/>
      <c r="I787" s="181"/>
      <c r="J787" s="181"/>
      <c r="K787" s="181"/>
      <c r="L787" s="181"/>
      <c r="M787" s="181"/>
      <c r="N787" s="181"/>
      <c r="O787" s="181"/>
      <c r="P787" s="181"/>
      <c r="Q787" s="181">
        <f>SUM(G787+J787+M787+N787+O787+P787)</f>
        <v>0</v>
      </c>
      <c r="R787" s="181"/>
      <c r="S787" s="181">
        <f t="shared" si="251"/>
        <v>0</v>
      </c>
      <c r="T787" s="181">
        <f t="shared" si="253"/>
        <v>0</v>
      </c>
      <c r="U787" s="183" t="e">
        <f t="shared" si="254"/>
        <v>#DIV/0!</v>
      </c>
      <c r="V787" s="183" t="e">
        <f t="shared" si="260"/>
        <v>#DIV/0!</v>
      </c>
      <c r="W787" s="184">
        <f t="shared" si="267"/>
        <v>0</v>
      </c>
    </row>
    <row r="788" spans="1:23" ht="15" customHeight="1">
      <c r="A788" s="179">
        <v>190</v>
      </c>
      <c r="B788" s="222">
        <v>8</v>
      </c>
      <c r="C788" s="171" t="s">
        <v>413</v>
      </c>
      <c r="D788" s="180">
        <v>2010</v>
      </c>
      <c r="E788" s="180">
        <v>25</v>
      </c>
      <c r="F788" s="181">
        <v>14068</v>
      </c>
      <c r="G788" s="181">
        <v>1870</v>
      </c>
      <c r="H788" s="181">
        <v>1228</v>
      </c>
      <c r="I788" s="181">
        <v>154</v>
      </c>
      <c r="J788" s="181">
        <v>198</v>
      </c>
      <c r="K788" s="181">
        <v>2226</v>
      </c>
      <c r="L788" s="181">
        <v>125</v>
      </c>
      <c r="M788" s="181">
        <v>0</v>
      </c>
      <c r="N788" s="181">
        <v>69</v>
      </c>
      <c r="O788" s="181">
        <v>11</v>
      </c>
      <c r="P788" s="181">
        <v>0</v>
      </c>
      <c r="Q788" s="181">
        <f t="shared" ref="Q788:Q790" si="272">SUM(P788+O788+N788+M788+L788+K788+J788+I788+H788+G788)</f>
        <v>5881</v>
      </c>
      <c r="R788" s="181">
        <v>185</v>
      </c>
      <c r="S788" s="181">
        <f t="shared" si="251"/>
        <v>6066</v>
      </c>
      <c r="T788" s="181">
        <f t="shared" si="253"/>
        <v>8002</v>
      </c>
      <c r="U788" s="183">
        <f t="shared" si="254"/>
        <v>43.119135626954794</v>
      </c>
      <c r="V788" s="183">
        <f t="shared" si="260"/>
        <v>56.880864373045206</v>
      </c>
      <c r="W788" s="184">
        <f t="shared" si="267"/>
        <v>2226</v>
      </c>
    </row>
    <row r="789" spans="1:23" ht="15" customHeight="1">
      <c r="A789" s="179">
        <v>190</v>
      </c>
      <c r="B789" s="222">
        <v>8</v>
      </c>
      <c r="C789" s="229" t="s">
        <v>413</v>
      </c>
      <c r="D789" s="190">
        <v>2016</v>
      </c>
      <c r="E789" s="180"/>
      <c r="F789" s="181"/>
      <c r="G789" s="181"/>
      <c r="H789" s="181"/>
      <c r="I789" s="181"/>
      <c r="J789" s="181"/>
      <c r="K789" s="181"/>
      <c r="L789" s="181"/>
      <c r="M789" s="181"/>
      <c r="N789" s="181"/>
      <c r="O789" s="181"/>
      <c r="P789" s="181"/>
      <c r="Q789" s="181">
        <f t="shared" si="272"/>
        <v>0</v>
      </c>
      <c r="R789" s="181"/>
      <c r="S789" s="181">
        <f t="shared" si="251"/>
        <v>0</v>
      </c>
      <c r="T789" s="181">
        <f t="shared" si="253"/>
        <v>0</v>
      </c>
      <c r="U789" s="183" t="e">
        <f t="shared" si="254"/>
        <v>#DIV/0!</v>
      </c>
      <c r="V789" s="183" t="e">
        <f t="shared" si="260"/>
        <v>#DIV/0!</v>
      </c>
      <c r="W789" s="184">
        <f t="shared" si="267"/>
        <v>0</v>
      </c>
    </row>
    <row r="790" spans="1:23" ht="15" customHeight="1">
      <c r="A790" s="179">
        <v>191</v>
      </c>
      <c r="B790" s="222">
        <v>8</v>
      </c>
      <c r="C790" s="171" t="s">
        <v>414</v>
      </c>
      <c r="D790" s="180">
        <v>1998</v>
      </c>
      <c r="E790" s="180">
        <v>23</v>
      </c>
      <c r="F790" s="181">
        <v>12831</v>
      </c>
      <c r="G790" s="181">
        <v>299</v>
      </c>
      <c r="H790" s="181">
        <v>2705</v>
      </c>
      <c r="I790" s="181">
        <v>5</v>
      </c>
      <c r="J790" s="181">
        <v>43</v>
      </c>
      <c r="K790" s="181">
        <v>3499</v>
      </c>
      <c r="L790" s="181">
        <v>46</v>
      </c>
      <c r="M790" s="181">
        <v>16</v>
      </c>
      <c r="N790" s="181">
        <v>0</v>
      </c>
      <c r="O790" s="181">
        <v>0</v>
      </c>
      <c r="P790" s="181">
        <v>0</v>
      </c>
      <c r="Q790" s="181">
        <f t="shared" si="272"/>
        <v>6613</v>
      </c>
      <c r="R790" s="181">
        <v>194</v>
      </c>
      <c r="S790" s="181">
        <f t="shared" ref="S790:S856" si="273">Q790+R790</f>
        <v>6807</v>
      </c>
      <c r="T790" s="181">
        <f t="shared" si="253"/>
        <v>6024</v>
      </c>
      <c r="U790" s="183">
        <f t="shared" si="254"/>
        <v>53.051204115033904</v>
      </c>
      <c r="V790" s="183">
        <f t="shared" si="260"/>
        <v>46.948795884966096</v>
      </c>
      <c r="W790" s="184">
        <f t="shared" si="267"/>
        <v>3499</v>
      </c>
    </row>
    <row r="791" spans="1:23" ht="15" customHeight="1">
      <c r="A791" s="179">
        <v>191</v>
      </c>
      <c r="B791" s="222">
        <v>8</v>
      </c>
      <c r="C791" s="171" t="s">
        <v>414</v>
      </c>
      <c r="D791" s="180">
        <v>2004</v>
      </c>
      <c r="E791" s="180"/>
      <c r="F791" s="181"/>
      <c r="G791" s="181"/>
      <c r="H791" s="181"/>
      <c r="I791" s="181"/>
      <c r="J791" s="181"/>
      <c r="K791" s="181"/>
      <c r="L791" s="181"/>
      <c r="M791" s="181"/>
      <c r="N791" s="181"/>
      <c r="O791" s="181"/>
      <c r="P791" s="181"/>
      <c r="Q791" s="181">
        <f>SUM(G791+J791+M791+N791+O791+P791)</f>
        <v>0</v>
      </c>
      <c r="R791" s="181"/>
      <c r="S791" s="181">
        <f t="shared" si="273"/>
        <v>0</v>
      </c>
      <c r="T791" s="181">
        <f t="shared" si="253"/>
        <v>0</v>
      </c>
      <c r="U791" s="183" t="e">
        <f t="shared" si="254"/>
        <v>#DIV/0!</v>
      </c>
      <c r="V791" s="183" t="e">
        <f t="shared" si="260"/>
        <v>#DIV/0!</v>
      </c>
      <c r="W791" s="184">
        <f t="shared" si="267"/>
        <v>0</v>
      </c>
    </row>
    <row r="792" spans="1:23" ht="15" customHeight="1">
      <c r="A792" s="179">
        <v>191</v>
      </c>
      <c r="B792" s="222">
        <v>8</v>
      </c>
      <c r="C792" s="171" t="s">
        <v>414</v>
      </c>
      <c r="D792" s="180">
        <v>2010</v>
      </c>
      <c r="E792" s="180">
        <v>38</v>
      </c>
      <c r="F792" s="181">
        <v>24343</v>
      </c>
      <c r="G792" s="181">
        <v>4680</v>
      </c>
      <c r="H792" s="181">
        <v>2867</v>
      </c>
      <c r="I792" s="181">
        <v>1066</v>
      </c>
      <c r="J792" s="181">
        <v>579</v>
      </c>
      <c r="K792" s="181">
        <v>5062</v>
      </c>
      <c r="L792" s="181">
        <v>266</v>
      </c>
      <c r="M792" s="181">
        <v>0</v>
      </c>
      <c r="N792" s="181">
        <v>79</v>
      </c>
      <c r="O792" s="181">
        <v>77</v>
      </c>
      <c r="P792" s="181">
        <v>1</v>
      </c>
      <c r="Q792" s="181">
        <f t="shared" ref="Q792:Q794" si="274">SUM(P792+O792+N792+M792+L792+K792+J792+I792+H792+G792)</f>
        <v>14677</v>
      </c>
      <c r="R792" s="181">
        <v>398</v>
      </c>
      <c r="S792" s="181">
        <f t="shared" si="273"/>
        <v>15075</v>
      </c>
      <c r="T792" s="181">
        <f t="shared" si="253"/>
        <v>9268</v>
      </c>
      <c r="U792" s="183">
        <f t="shared" si="254"/>
        <v>61.927453477385697</v>
      </c>
      <c r="V792" s="183">
        <f t="shared" si="260"/>
        <v>38.072546522614303</v>
      </c>
      <c r="W792" s="184">
        <f t="shared" si="267"/>
        <v>5062</v>
      </c>
    </row>
    <row r="793" spans="1:23" ht="15" customHeight="1">
      <c r="A793" s="179">
        <v>191</v>
      </c>
      <c r="B793" s="222">
        <v>8</v>
      </c>
      <c r="C793" s="229" t="s">
        <v>414</v>
      </c>
      <c r="D793" s="190">
        <v>2016</v>
      </c>
      <c r="E793" s="180"/>
      <c r="F793" s="181"/>
      <c r="G793" s="181"/>
      <c r="H793" s="181"/>
      <c r="I793" s="181"/>
      <c r="J793" s="181"/>
      <c r="K793" s="181"/>
      <c r="L793" s="181"/>
      <c r="M793" s="181"/>
      <c r="N793" s="181"/>
      <c r="O793" s="181"/>
      <c r="P793" s="181"/>
      <c r="Q793" s="181">
        <f t="shared" si="274"/>
        <v>0</v>
      </c>
      <c r="R793" s="181"/>
      <c r="S793" s="181">
        <f t="shared" si="273"/>
        <v>0</v>
      </c>
      <c r="T793" s="181">
        <f t="shared" si="253"/>
        <v>0</v>
      </c>
      <c r="U793" s="183" t="e">
        <f t="shared" si="254"/>
        <v>#DIV/0!</v>
      </c>
      <c r="V793" s="183" t="e">
        <f t="shared" si="260"/>
        <v>#DIV/0!</v>
      </c>
      <c r="W793" s="184">
        <f t="shared" si="267"/>
        <v>0</v>
      </c>
    </row>
    <row r="794" spans="1:23" ht="15" customHeight="1">
      <c r="A794" s="179">
        <v>192</v>
      </c>
      <c r="B794" s="222">
        <v>8</v>
      </c>
      <c r="C794" s="171" t="s">
        <v>415</v>
      </c>
      <c r="D794" s="180">
        <v>1998</v>
      </c>
      <c r="E794" s="180">
        <v>15</v>
      </c>
      <c r="F794" s="181">
        <v>8881</v>
      </c>
      <c r="G794" s="181">
        <v>89</v>
      </c>
      <c r="H794" s="181">
        <v>2189</v>
      </c>
      <c r="I794" s="181">
        <v>10</v>
      </c>
      <c r="J794" s="181">
        <v>91</v>
      </c>
      <c r="K794" s="181">
        <v>2768</v>
      </c>
      <c r="L794" s="181">
        <v>27</v>
      </c>
      <c r="M794" s="181">
        <v>25</v>
      </c>
      <c r="N794" s="181">
        <v>0</v>
      </c>
      <c r="O794" s="181">
        <v>0</v>
      </c>
      <c r="P794" s="181">
        <v>1</v>
      </c>
      <c r="Q794" s="181">
        <f t="shared" si="274"/>
        <v>5200</v>
      </c>
      <c r="R794" s="181">
        <v>225</v>
      </c>
      <c r="S794" s="181">
        <f t="shared" si="273"/>
        <v>5425</v>
      </c>
      <c r="T794" s="181">
        <f t="shared" ref="T794:T865" si="275">F794-S794</f>
        <v>3456</v>
      </c>
      <c r="U794" s="183">
        <f t="shared" ref="U794:U865" si="276">(S794*100)/F794</f>
        <v>61.085463348721994</v>
      </c>
      <c r="V794" s="183">
        <f t="shared" si="260"/>
        <v>38.914536651278006</v>
      </c>
      <c r="W794" s="184">
        <f t="shared" si="267"/>
        <v>2768</v>
      </c>
    </row>
    <row r="795" spans="1:23" ht="15" customHeight="1">
      <c r="A795" s="179">
        <v>192</v>
      </c>
      <c r="B795" s="222">
        <v>8</v>
      </c>
      <c r="C795" s="171" t="s">
        <v>415</v>
      </c>
      <c r="D795" s="180">
        <v>2004</v>
      </c>
      <c r="E795" s="180"/>
      <c r="F795" s="181"/>
      <c r="G795" s="181"/>
      <c r="H795" s="181"/>
      <c r="I795" s="181"/>
      <c r="J795" s="181"/>
      <c r="K795" s="181"/>
      <c r="L795" s="181"/>
      <c r="M795" s="181"/>
      <c r="N795" s="181"/>
      <c r="O795" s="181"/>
      <c r="P795" s="181"/>
      <c r="Q795" s="181">
        <f>SUM(G795+J795+M795+N795+O795+P795)</f>
        <v>0</v>
      </c>
      <c r="R795" s="181"/>
      <c r="S795" s="181">
        <f t="shared" si="273"/>
        <v>0</v>
      </c>
      <c r="T795" s="181">
        <f t="shared" si="275"/>
        <v>0</v>
      </c>
      <c r="U795" s="183" t="e">
        <f t="shared" si="276"/>
        <v>#DIV/0!</v>
      </c>
      <c r="V795" s="183" t="e">
        <f t="shared" si="260"/>
        <v>#DIV/0!</v>
      </c>
      <c r="W795" s="184">
        <f t="shared" si="267"/>
        <v>0</v>
      </c>
    </row>
    <row r="796" spans="1:23" ht="15" customHeight="1">
      <c r="A796" s="179">
        <v>192</v>
      </c>
      <c r="B796" s="222">
        <v>8</v>
      </c>
      <c r="C796" s="171" t="s">
        <v>415</v>
      </c>
      <c r="D796" s="180">
        <v>2010</v>
      </c>
      <c r="E796" s="180">
        <v>23</v>
      </c>
      <c r="F796" s="181">
        <v>14367</v>
      </c>
      <c r="G796" s="181">
        <v>1943</v>
      </c>
      <c r="H796" s="181">
        <v>2234</v>
      </c>
      <c r="I796" s="181">
        <v>188</v>
      </c>
      <c r="J796" s="181">
        <v>175</v>
      </c>
      <c r="K796" s="181">
        <v>2686</v>
      </c>
      <c r="L796" s="181">
        <v>773</v>
      </c>
      <c r="M796" s="181">
        <v>0</v>
      </c>
      <c r="N796" s="181">
        <v>96</v>
      </c>
      <c r="O796" s="181">
        <v>287</v>
      </c>
      <c r="P796" s="181">
        <v>0</v>
      </c>
      <c r="Q796" s="181">
        <f t="shared" ref="Q796:Q798" si="277">SUM(P796+O796+N796+M796+L796+K796+J796+I796+H796+G796)</f>
        <v>8382</v>
      </c>
      <c r="R796" s="181">
        <v>316</v>
      </c>
      <c r="S796" s="181">
        <f t="shared" si="273"/>
        <v>8698</v>
      </c>
      <c r="T796" s="181">
        <f t="shared" si="275"/>
        <v>5669</v>
      </c>
      <c r="U796" s="183">
        <f t="shared" si="276"/>
        <v>60.541518758265468</v>
      </c>
      <c r="V796" s="183">
        <f t="shared" si="260"/>
        <v>39.458481241734532</v>
      </c>
      <c r="W796" s="184">
        <f t="shared" si="267"/>
        <v>2686</v>
      </c>
    </row>
    <row r="797" spans="1:23" ht="15" customHeight="1">
      <c r="A797" s="179">
        <v>192</v>
      </c>
      <c r="B797" s="222">
        <v>8</v>
      </c>
      <c r="C797" s="229" t="s">
        <v>415</v>
      </c>
      <c r="D797" s="190">
        <v>2016</v>
      </c>
      <c r="E797" s="180"/>
      <c r="F797" s="181"/>
      <c r="G797" s="181"/>
      <c r="H797" s="181"/>
      <c r="I797" s="181"/>
      <c r="J797" s="181"/>
      <c r="K797" s="181"/>
      <c r="L797" s="181"/>
      <c r="M797" s="181"/>
      <c r="N797" s="181"/>
      <c r="O797" s="181"/>
      <c r="P797" s="181"/>
      <c r="Q797" s="181">
        <f t="shared" si="277"/>
        <v>0</v>
      </c>
      <c r="R797" s="181"/>
      <c r="S797" s="181">
        <f t="shared" si="273"/>
        <v>0</v>
      </c>
      <c r="T797" s="181">
        <f t="shared" si="275"/>
        <v>0</v>
      </c>
      <c r="U797" s="183" t="e">
        <f t="shared" si="276"/>
        <v>#DIV/0!</v>
      </c>
      <c r="V797" s="183" t="e">
        <f t="shared" si="260"/>
        <v>#DIV/0!</v>
      </c>
      <c r="W797" s="184">
        <f t="shared" si="267"/>
        <v>0</v>
      </c>
    </row>
    <row r="798" spans="1:23" ht="15" customHeight="1">
      <c r="A798" s="179">
        <v>193</v>
      </c>
      <c r="B798" s="222">
        <v>8</v>
      </c>
      <c r="C798" s="171" t="s">
        <v>416</v>
      </c>
      <c r="D798" s="180">
        <v>1998</v>
      </c>
      <c r="E798" s="180">
        <v>6</v>
      </c>
      <c r="F798" s="181">
        <v>3129</v>
      </c>
      <c r="G798" s="181">
        <v>7</v>
      </c>
      <c r="H798" s="181">
        <v>300</v>
      </c>
      <c r="I798" s="181">
        <v>9</v>
      </c>
      <c r="J798" s="181">
        <v>4</v>
      </c>
      <c r="K798" s="181">
        <v>219</v>
      </c>
      <c r="L798" s="181">
        <v>2</v>
      </c>
      <c r="M798" s="181">
        <v>0</v>
      </c>
      <c r="N798" s="181">
        <v>0</v>
      </c>
      <c r="O798" s="181">
        <v>0</v>
      </c>
      <c r="P798" s="181">
        <v>0</v>
      </c>
      <c r="Q798" s="181">
        <f t="shared" si="277"/>
        <v>541</v>
      </c>
      <c r="R798" s="181">
        <v>36</v>
      </c>
      <c r="S798" s="181">
        <f t="shared" si="273"/>
        <v>577</v>
      </c>
      <c r="T798" s="181">
        <f t="shared" si="275"/>
        <v>2552</v>
      </c>
      <c r="U798" s="183">
        <f t="shared" si="276"/>
        <v>18.440396292745287</v>
      </c>
      <c r="V798" s="183">
        <f t="shared" si="260"/>
        <v>81.559603707254709</v>
      </c>
      <c r="W798" s="184">
        <f t="shared" si="267"/>
        <v>300</v>
      </c>
    </row>
    <row r="799" spans="1:23" ht="15" customHeight="1">
      <c r="A799" s="179">
        <v>193</v>
      </c>
      <c r="B799" s="222">
        <v>8</v>
      </c>
      <c r="C799" s="171" t="s">
        <v>416</v>
      </c>
      <c r="D799" s="180">
        <v>2004</v>
      </c>
      <c r="E799" s="180"/>
      <c r="F799" s="181"/>
      <c r="G799" s="181"/>
      <c r="H799" s="181"/>
      <c r="I799" s="181"/>
      <c r="J799" s="181"/>
      <c r="K799" s="181"/>
      <c r="L799" s="181"/>
      <c r="M799" s="181"/>
      <c r="N799" s="181"/>
      <c r="O799" s="181"/>
      <c r="P799" s="181"/>
      <c r="Q799" s="181">
        <f>SUM(G799+J799+M799+N799+O799+P799)</f>
        <v>0</v>
      </c>
      <c r="R799" s="181"/>
      <c r="S799" s="181">
        <f t="shared" si="273"/>
        <v>0</v>
      </c>
      <c r="T799" s="181">
        <f t="shared" si="275"/>
        <v>0</v>
      </c>
      <c r="U799" s="183" t="e">
        <f t="shared" si="276"/>
        <v>#DIV/0!</v>
      </c>
      <c r="V799" s="183" t="e">
        <f t="shared" si="260"/>
        <v>#DIV/0!</v>
      </c>
      <c r="W799" s="184">
        <f t="shared" si="267"/>
        <v>0</v>
      </c>
    </row>
    <row r="800" spans="1:23" ht="15" customHeight="1">
      <c r="A800" s="179">
        <v>193</v>
      </c>
      <c r="B800" s="222">
        <v>8</v>
      </c>
      <c r="C800" s="171" t="s">
        <v>416</v>
      </c>
      <c r="D800" s="180">
        <v>2010</v>
      </c>
      <c r="E800" s="180">
        <v>10</v>
      </c>
      <c r="F800" s="181">
        <v>5608</v>
      </c>
      <c r="G800" s="181">
        <v>343</v>
      </c>
      <c r="H800" s="181">
        <v>659</v>
      </c>
      <c r="I800" s="181">
        <v>85</v>
      </c>
      <c r="J800" s="181">
        <v>85</v>
      </c>
      <c r="K800" s="181">
        <v>557</v>
      </c>
      <c r="L800" s="181">
        <v>45</v>
      </c>
      <c r="M800" s="181">
        <v>0</v>
      </c>
      <c r="N800" s="181">
        <v>6</v>
      </c>
      <c r="O800" s="181">
        <v>3</v>
      </c>
      <c r="P800" s="181">
        <v>3</v>
      </c>
      <c r="Q800" s="181">
        <f t="shared" ref="Q800:Q806" si="278">SUM(P800+O800+N800+M800+L800+K800+J800+I800+H800+G800)</f>
        <v>1786</v>
      </c>
      <c r="R800" s="181">
        <v>77</v>
      </c>
      <c r="S800" s="181">
        <f t="shared" si="273"/>
        <v>1863</v>
      </c>
      <c r="T800" s="181">
        <f t="shared" si="275"/>
        <v>3745</v>
      </c>
      <c r="U800" s="183">
        <f t="shared" si="276"/>
        <v>33.220399429386589</v>
      </c>
      <c r="V800" s="183">
        <f t="shared" si="260"/>
        <v>66.779600570613411</v>
      </c>
      <c r="W800" s="184">
        <f t="shared" si="267"/>
        <v>659</v>
      </c>
    </row>
    <row r="801" spans="1:23" ht="15" customHeight="1">
      <c r="A801" s="179">
        <v>193</v>
      </c>
      <c r="B801" s="222">
        <v>8</v>
      </c>
      <c r="C801" s="229" t="s">
        <v>416</v>
      </c>
      <c r="D801" s="190">
        <v>2016</v>
      </c>
      <c r="E801" s="180"/>
      <c r="F801" s="181"/>
      <c r="G801" s="181"/>
      <c r="H801" s="181"/>
      <c r="I801" s="181"/>
      <c r="J801" s="181"/>
      <c r="K801" s="181"/>
      <c r="L801" s="181"/>
      <c r="M801" s="181"/>
      <c r="N801" s="181"/>
      <c r="O801" s="181"/>
      <c r="P801" s="181"/>
      <c r="Q801" s="181">
        <f t="shared" si="278"/>
        <v>0</v>
      </c>
      <c r="R801" s="181"/>
      <c r="S801" s="181">
        <f t="shared" si="273"/>
        <v>0</v>
      </c>
      <c r="T801" s="181">
        <f t="shared" si="275"/>
        <v>0</v>
      </c>
      <c r="U801" s="183" t="e">
        <f t="shared" si="276"/>
        <v>#DIV/0!</v>
      </c>
      <c r="V801" s="183" t="e">
        <f t="shared" si="260"/>
        <v>#DIV/0!</v>
      </c>
      <c r="W801" s="184">
        <f t="shared" si="267"/>
        <v>0</v>
      </c>
    </row>
    <row r="802" spans="1:23" s="197" customFormat="1" ht="15" customHeight="1">
      <c r="A802" s="193" t="s">
        <v>448</v>
      </c>
      <c r="B802" s="223">
        <v>8</v>
      </c>
      <c r="C802" s="230" t="s">
        <v>456</v>
      </c>
      <c r="D802" s="151">
        <v>1998</v>
      </c>
      <c r="E802" s="151">
        <f>SUM(E746,E750,E754,E758,E762,E766,E770,E774,E778,E782,E786,E790,E794,E798)</f>
        <v>155</v>
      </c>
      <c r="F802" s="151">
        <f t="shared" ref="F802:T802" si="279">SUM(F746,F750,F754,F758,F762,F766,F770,F774,F778,F782,F786,F790,F794,F798)</f>
        <v>76976</v>
      </c>
      <c r="G802" s="151">
        <f t="shared" si="279"/>
        <v>1211</v>
      </c>
      <c r="H802" s="151">
        <f t="shared" si="279"/>
        <v>16581</v>
      </c>
      <c r="I802" s="151">
        <f t="shared" si="279"/>
        <v>101</v>
      </c>
      <c r="J802" s="151">
        <f t="shared" si="279"/>
        <v>640</v>
      </c>
      <c r="K802" s="151">
        <f t="shared" si="279"/>
        <v>21305</v>
      </c>
      <c r="L802" s="151">
        <f t="shared" si="279"/>
        <v>314</v>
      </c>
      <c r="M802" s="151">
        <f t="shared" si="279"/>
        <v>202</v>
      </c>
      <c r="N802" s="151">
        <f t="shared" si="279"/>
        <v>0</v>
      </c>
      <c r="O802" s="151">
        <f t="shared" si="279"/>
        <v>0</v>
      </c>
      <c r="P802" s="151">
        <f t="shared" si="279"/>
        <v>7</v>
      </c>
      <c r="Q802" s="151">
        <f t="shared" si="279"/>
        <v>40361</v>
      </c>
      <c r="R802" s="151">
        <f t="shared" si="279"/>
        <v>1902</v>
      </c>
      <c r="S802" s="151">
        <f t="shared" si="279"/>
        <v>42263</v>
      </c>
      <c r="T802" s="151">
        <f t="shared" si="279"/>
        <v>34713</v>
      </c>
      <c r="U802" s="217">
        <f>(S802*100)/F802</f>
        <v>54.9041259613386</v>
      </c>
      <c r="V802" s="217">
        <f>(T802*100)/F802</f>
        <v>45.0958740386614</v>
      </c>
      <c r="W802" s="184">
        <f t="shared" si="267"/>
        <v>21305</v>
      </c>
    </row>
    <row r="803" spans="1:23" s="197" customFormat="1" ht="15" customHeight="1">
      <c r="A803" s="193" t="s">
        <v>448</v>
      </c>
      <c r="B803" s="223">
        <v>8</v>
      </c>
      <c r="C803" s="230" t="s">
        <v>456</v>
      </c>
      <c r="D803" s="151">
        <v>2004</v>
      </c>
      <c r="E803" s="151"/>
      <c r="F803" s="215"/>
      <c r="G803" s="215"/>
      <c r="H803" s="215"/>
      <c r="I803" s="215"/>
      <c r="J803" s="215"/>
      <c r="K803" s="215"/>
      <c r="L803" s="215"/>
      <c r="M803" s="215"/>
      <c r="N803" s="215"/>
      <c r="O803" s="215"/>
      <c r="P803" s="215"/>
      <c r="Q803" s="215"/>
      <c r="R803" s="215"/>
      <c r="S803" s="215"/>
      <c r="T803" s="215"/>
      <c r="U803" s="216"/>
      <c r="V803" s="216"/>
      <c r="W803" s="184">
        <f t="shared" si="267"/>
        <v>0</v>
      </c>
    </row>
    <row r="804" spans="1:23" s="197" customFormat="1" ht="15" customHeight="1">
      <c r="A804" s="193" t="s">
        <v>448</v>
      </c>
      <c r="B804" s="223">
        <v>8</v>
      </c>
      <c r="C804" s="230" t="s">
        <v>456</v>
      </c>
      <c r="D804" s="151">
        <v>2010</v>
      </c>
      <c r="E804" s="151">
        <f>SUM(E748,E752,E756,E760,E764,E768,E772,E776,E780,E784,E788,E792,E796,E800)</f>
        <v>221</v>
      </c>
      <c r="F804" s="151">
        <f t="shared" ref="F804:T804" si="280">SUM(F748,F752,F756,F760,F764,F768,F772,F776,F780,F784,F788,F792,F796,F800)</f>
        <v>120894</v>
      </c>
      <c r="G804" s="151">
        <f t="shared" si="280"/>
        <v>17036</v>
      </c>
      <c r="H804" s="151">
        <f t="shared" si="280"/>
        <v>15046</v>
      </c>
      <c r="I804" s="151">
        <f t="shared" si="280"/>
        <v>3153</v>
      </c>
      <c r="J804" s="151">
        <f t="shared" si="280"/>
        <v>2230</v>
      </c>
      <c r="K804" s="151">
        <f t="shared" si="280"/>
        <v>22871</v>
      </c>
      <c r="L804" s="151">
        <f t="shared" si="280"/>
        <v>2233</v>
      </c>
      <c r="M804" s="151">
        <f t="shared" si="280"/>
        <v>0</v>
      </c>
      <c r="N804" s="151">
        <f t="shared" si="280"/>
        <v>1578</v>
      </c>
      <c r="O804" s="151">
        <f t="shared" si="280"/>
        <v>718</v>
      </c>
      <c r="P804" s="151">
        <f t="shared" si="280"/>
        <v>7</v>
      </c>
      <c r="Q804" s="151">
        <f t="shared" si="280"/>
        <v>64872</v>
      </c>
      <c r="R804" s="151">
        <f t="shared" si="280"/>
        <v>2744</v>
      </c>
      <c r="S804" s="151">
        <f t="shared" si="280"/>
        <v>67616</v>
      </c>
      <c r="T804" s="151">
        <f t="shared" si="280"/>
        <v>53278</v>
      </c>
      <c r="U804" s="217">
        <f>(S804*100)/F804</f>
        <v>55.929988254173075</v>
      </c>
      <c r="V804" s="217">
        <f>(T804*100)/F804</f>
        <v>44.070011745826925</v>
      </c>
      <c r="W804" s="184">
        <f t="shared" si="267"/>
        <v>22871</v>
      </c>
    </row>
    <row r="805" spans="1:23" s="197" customFormat="1" ht="15" customHeight="1">
      <c r="A805" s="193" t="s">
        <v>448</v>
      </c>
      <c r="B805" s="223">
        <v>8</v>
      </c>
      <c r="C805" s="230" t="s">
        <v>456</v>
      </c>
      <c r="D805" s="151">
        <v>2016</v>
      </c>
      <c r="E805" s="151"/>
      <c r="F805" s="215"/>
      <c r="G805" s="215"/>
      <c r="H805" s="215"/>
      <c r="I805" s="215"/>
      <c r="J805" s="215"/>
      <c r="K805" s="215"/>
      <c r="L805" s="215"/>
      <c r="M805" s="215"/>
      <c r="N805" s="215"/>
      <c r="O805" s="215"/>
      <c r="P805" s="215"/>
      <c r="Q805" s="215"/>
      <c r="R805" s="215"/>
      <c r="S805" s="215"/>
      <c r="T805" s="215"/>
      <c r="U805" s="216"/>
      <c r="V805" s="216"/>
      <c r="W805" s="184">
        <f t="shared" si="267"/>
        <v>0</v>
      </c>
    </row>
    <row r="806" spans="1:23" ht="15" customHeight="1">
      <c r="A806" s="179">
        <v>194</v>
      </c>
      <c r="B806" s="222">
        <v>9</v>
      </c>
      <c r="C806" s="172" t="s">
        <v>417</v>
      </c>
      <c r="D806" s="180">
        <v>1998</v>
      </c>
      <c r="E806" s="180">
        <v>3</v>
      </c>
      <c r="F806" s="181">
        <v>1767</v>
      </c>
      <c r="G806" s="181">
        <v>18</v>
      </c>
      <c r="H806" s="181">
        <v>176</v>
      </c>
      <c r="I806" s="181">
        <v>0</v>
      </c>
      <c r="J806" s="181">
        <v>18</v>
      </c>
      <c r="K806" s="181">
        <v>795</v>
      </c>
      <c r="L806" s="181">
        <v>4</v>
      </c>
      <c r="M806" s="181">
        <v>1</v>
      </c>
      <c r="N806" s="181">
        <v>0</v>
      </c>
      <c r="O806" s="181">
        <v>0</v>
      </c>
      <c r="P806" s="181">
        <v>0</v>
      </c>
      <c r="Q806" s="181">
        <f t="shared" si="278"/>
        <v>1012</v>
      </c>
      <c r="R806" s="181">
        <v>20</v>
      </c>
      <c r="S806" s="181">
        <f t="shared" ref="S806:S869" si="281">Q806+R806</f>
        <v>1032</v>
      </c>
      <c r="T806" s="181">
        <f t="shared" si="275"/>
        <v>735</v>
      </c>
      <c r="U806" s="183">
        <f t="shared" si="276"/>
        <v>58.404074702886248</v>
      </c>
      <c r="V806" s="183">
        <f t="shared" si="260"/>
        <v>41.595925297113752</v>
      </c>
      <c r="W806" s="184">
        <f t="shared" si="267"/>
        <v>795</v>
      </c>
    </row>
    <row r="807" spans="1:23" ht="15" customHeight="1">
      <c r="A807" s="179">
        <v>194</v>
      </c>
      <c r="B807" s="222">
        <v>9</v>
      </c>
      <c r="C807" s="172" t="s">
        <v>417</v>
      </c>
      <c r="D807" s="180">
        <v>2004</v>
      </c>
      <c r="E807" s="180"/>
      <c r="F807" s="181"/>
      <c r="G807" s="181"/>
      <c r="H807" s="181"/>
      <c r="I807" s="181"/>
      <c r="J807" s="181"/>
      <c r="K807" s="181"/>
      <c r="L807" s="181"/>
      <c r="M807" s="181"/>
      <c r="N807" s="181"/>
      <c r="O807" s="181"/>
      <c r="P807" s="181"/>
      <c r="Q807" s="181">
        <f>SUM(G807+J807+M807+N807+O807+P807)</f>
        <v>0</v>
      </c>
      <c r="R807" s="181"/>
      <c r="S807" s="181">
        <f t="shared" si="281"/>
        <v>0</v>
      </c>
      <c r="T807" s="181">
        <f t="shared" si="275"/>
        <v>0</v>
      </c>
      <c r="U807" s="183" t="e">
        <f t="shared" si="276"/>
        <v>#DIV/0!</v>
      </c>
      <c r="V807" s="183" t="e">
        <f t="shared" si="260"/>
        <v>#DIV/0!</v>
      </c>
      <c r="W807" s="184">
        <f t="shared" si="267"/>
        <v>0</v>
      </c>
    </row>
    <row r="808" spans="1:23" ht="15" customHeight="1">
      <c r="A808" s="179">
        <v>194</v>
      </c>
      <c r="B808" s="222">
        <v>9</v>
      </c>
      <c r="C808" s="172" t="s">
        <v>417</v>
      </c>
      <c r="D808" s="180">
        <v>2010</v>
      </c>
      <c r="E808" s="180">
        <v>6</v>
      </c>
      <c r="F808" s="181">
        <v>2819</v>
      </c>
      <c r="G808" s="181">
        <v>201</v>
      </c>
      <c r="H808" s="181">
        <v>445</v>
      </c>
      <c r="I808" s="181">
        <v>36</v>
      </c>
      <c r="J808" s="181">
        <v>41</v>
      </c>
      <c r="K808" s="181">
        <v>943</v>
      </c>
      <c r="L808" s="181">
        <v>53</v>
      </c>
      <c r="M808" s="181">
        <v>0</v>
      </c>
      <c r="N808" s="181">
        <v>8</v>
      </c>
      <c r="O808" s="181">
        <v>5</v>
      </c>
      <c r="P808" s="181">
        <v>0</v>
      </c>
      <c r="Q808" s="181">
        <f t="shared" ref="Q808:Q810" si="282">SUM(P808+O808+N808+M808+L808+K808+J808+I808+H808+G808)</f>
        <v>1732</v>
      </c>
      <c r="R808" s="181">
        <v>40</v>
      </c>
      <c r="S808" s="181">
        <f t="shared" si="281"/>
        <v>1772</v>
      </c>
      <c r="T808" s="181">
        <f t="shared" si="275"/>
        <v>1047</v>
      </c>
      <c r="U808" s="183">
        <f t="shared" si="276"/>
        <v>62.859169918410785</v>
      </c>
      <c r="V808" s="183">
        <f t="shared" si="260"/>
        <v>37.140830081589215</v>
      </c>
      <c r="W808" s="184">
        <f t="shared" si="267"/>
        <v>943</v>
      </c>
    </row>
    <row r="809" spans="1:23" ht="15" customHeight="1">
      <c r="A809" s="179">
        <v>194</v>
      </c>
      <c r="B809" s="222">
        <v>9</v>
      </c>
      <c r="C809" s="231" t="s">
        <v>417</v>
      </c>
      <c r="D809" s="190">
        <v>2016</v>
      </c>
      <c r="E809" s="180"/>
      <c r="F809" s="181"/>
      <c r="G809" s="181"/>
      <c r="H809" s="181"/>
      <c r="I809" s="181"/>
      <c r="J809" s="181"/>
      <c r="K809" s="181"/>
      <c r="L809" s="181"/>
      <c r="M809" s="181"/>
      <c r="N809" s="181"/>
      <c r="O809" s="181"/>
      <c r="P809" s="181"/>
      <c r="Q809" s="181">
        <f t="shared" si="282"/>
        <v>0</v>
      </c>
      <c r="R809" s="181"/>
      <c r="S809" s="181">
        <f t="shared" si="281"/>
        <v>0</v>
      </c>
      <c r="T809" s="181">
        <f t="shared" si="275"/>
        <v>0</v>
      </c>
      <c r="U809" s="183" t="e">
        <f t="shared" si="276"/>
        <v>#DIV/0!</v>
      </c>
      <c r="V809" s="183" t="e">
        <f t="shared" si="260"/>
        <v>#DIV/0!</v>
      </c>
      <c r="W809" s="184">
        <f t="shared" si="267"/>
        <v>0</v>
      </c>
    </row>
    <row r="810" spans="1:23" ht="15" customHeight="1">
      <c r="A810" s="179">
        <v>195</v>
      </c>
      <c r="B810" s="222">
        <v>9</v>
      </c>
      <c r="C810" s="172" t="s">
        <v>418</v>
      </c>
      <c r="D810" s="180">
        <v>1998</v>
      </c>
      <c r="E810" s="180">
        <v>4</v>
      </c>
      <c r="F810" s="181">
        <v>1701</v>
      </c>
      <c r="G810" s="181">
        <v>16</v>
      </c>
      <c r="H810" s="181">
        <v>231</v>
      </c>
      <c r="I810" s="181">
        <v>3</v>
      </c>
      <c r="J810" s="181">
        <v>16</v>
      </c>
      <c r="K810" s="181">
        <v>440</v>
      </c>
      <c r="L810" s="181">
        <v>7</v>
      </c>
      <c r="M810" s="181">
        <v>2</v>
      </c>
      <c r="N810" s="181">
        <v>0</v>
      </c>
      <c r="O810" s="181">
        <v>0</v>
      </c>
      <c r="P810" s="181">
        <v>0</v>
      </c>
      <c r="Q810" s="181">
        <f t="shared" si="282"/>
        <v>715</v>
      </c>
      <c r="R810" s="181">
        <v>61</v>
      </c>
      <c r="S810" s="181">
        <f t="shared" si="281"/>
        <v>776</v>
      </c>
      <c r="T810" s="181">
        <f t="shared" si="275"/>
        <v>925</v>
      </c>
      <c r="U810" s="183">
        <f t="shared" si="276"/>
        <v>45.620223398001173</v>
      </c>
      <c r="V810" s="183">
        <f t="shared" si="260"/>
        <v>54.379776601998827</v>
      </c>
      <c r="W810" s="184">
        <f t="shared" si="267"/>
        <v>440</v>
      </c>
    </row>
    <row r="811" spans="1:23" ht="15" customHeight="1">
      <c r="A811" s="179">
        <v>195</v>
      </c>
      <c r="B811" s="222">
        <v>9</v>
      </c>
      <c r="C811" s="172" t="s">
        <v>418</v>
      </c>
      <c r="D811" s="180">
        <v>2004</v>
      </c>
      <c r="E811" s="180"/>
      <c r="F811" s="181"/>
      <c r="G811" s="181"/>
      <c r="H811" s="181"/>
      <c r="I811" s="181"/>
      <c r="J811" s="181"/>
      <c r="K811" s="181"/>
      <c r="L811" s="181"/>
      <c r="M811" s="181"/>
      <c r="N811" s="181"/>
      <c r="O811" s="181"/>
      <c r="P811" s="181"/>
      <c r="Q811" s="181">
        <f>SUM(G811+J811+M811+N811+O811+P811)</f>
        <v>0</v>
      </c>
      <c r="R811" s="181"/>
      <c r="S811" s="181">
        <f t="shared" si="281"/>
        <v>0</v>
      </c>
      <c r="T811" s="181">
        <f t="shared" si="275"/>
        <v>0</v>
      </c>
      <c r="U811" s="183" t="e">
        <f t="shared" si="276"/>
        <v>#DIV/0!</v>
      </c>
      <c r="V811" s="183" t="e">
        <f t="shared" si="260"/>
        <v>#DIV/0!</v>
      </c>
      <c r="W811" s="184">
        <f t="shared" si="267"/>
        <v>0</v>
      </c>
    </row>
    <row r="812" spans="1:23" ht="15" customHeight="1">
      <c r="A812" s="179">
        <v>195</v>
      </c>
      <c r="B812" s="222">
        <v>9</v>
      </c>
      <c r="C812" s="172" t="s">
        <v>418</v>
      </c>
      <c r="D812" s="180">
        <v>2010</v>
      </c>
      <c r="E812" s="180">
        <v>5</v>
      </c>
      <c r="F812" s="181">
        <v>2602</v>
      </c>
      <c r="G812" s="181">
        <v>242</v>
      </c>
      <c r="H812" s="181">
        <v>224</v>
      </c>
      <c r="I812" s="181">
        <v>22</v>
      </c>
      <c r="J812" s="181">
        <v>42</v>
      </c>
      <c r="K812" s="181">
        <v>635</v>
      </c>
      <c r="L812" s="181">
        <v>29</v>
      </c>
      <c r="M812" s="181">
        <v>0</v>
      </c>
      <c r="N812" s="181">
        <v>58</v>
      </c>
      <c r="O812" s="181">
        <v>4</v>
      </c>
      <c r="P812" s="181">
        <v>0</v>
      </c>
      <c r="Q812" s="181">
        <f t="shared" ref="Q812:Q818" si="283">SUM(P812+O812+N812+M812+L812+K812+J812+I812+H812+G812)</f>
        <v>1256</v>
      </c>
      <c r="R812" s="181">
        <v>65</v>
      </c>
      <c r="S812" s="181">
        <f t="shared" si="281"/>
        <v>1321</v>
      </c>
      <c r="T812" s="181">
        <f t="shared" si="275"/>
        <v>1281</v>
      </c>
      <c r="U812" s="183">
        <f t="shared" si="276"/>
        <v>50.768639508070713</v>
      </c>
      <c r="V812" s="183">
        <f t="shared" si="260"/>
        <v>49.231360491929287</v>
      </c>
      <c r="W812" s="184">
        <f t="shared" si="267"/>
        <v>635</v>
      </c>
    </row>
    <row r="813" spans="1:23" ht="15" customHeight="1">
      <c r="A813" s="179">
        <v>195</v>
      </c>
      <c r="B813" s="222">
        <v>9</v>
      </c>
      <c r="C813" s="231" t="s">
        <v>418</v>
      </c>
      <c r="D813" s="190">
        <v>2016</v>
      </c>
      <c r="E813" s="180"/>
      <c r="F813" s="181"/>
      <c r="G813" s="181"/>
      <c r="H813" s="181"/>
      <c r="I813" s="181"/>
      <c r="J813" s="181"/>
      <c r="K813" s="181"/>
      <c r="L813" s="181"/>
      <c r="M813" s="181"/>
      <c r="N813" s="181"/>
      <c r="O813" s="181"/>
      <c r="P813" s="181"/>
      <c r="Q813" s="181">
        <f t="shared" si="283"/>
        <v>0</v>
      </c>
      <c r="R813" s="181"/>
      <c r="S813" s="181">
        <f t="shared" si="281"/>
        <v>0</v>
      </c>
      <c r="T813" s="181">
        <f t="shared" si="275"/>
        <v>0</v>
      </c>
      <c r="U813" s="183" t="e">
        <f t="shared" si="276"/>
        <v>#DIV/0!</v>
      </c>
      <c r="V813" s="183" t="e">
        <f t="shared" si="260"/>
        <v>#DIV/0!</v>
      </c>
      <c r="W813" s="184">
        <f t="shared" si="267"/>
        <v>0</v>
      </c>
    </row>
    <row r="814" spans="1:23" ht="15" customHeight="1">
      <c r="A814" s="179">
        <v>196</v>
      </c>
      <c r="B814" s="222">
        <v>9</v>
      </c>
      <c r="C814" s="172" t="s">
        <v>419</v>
      </c>
      <c r="D814" s="180">
        <v>1998</v>
      </c>
      <c r="E814" s="180">
        <v>0</v>
      </c>
      <c r="F814" s="181">
        <v>0</v>
      </c>
      <c r="G814" s="181">
        <v>0</v>
      </c>
      <c r="H814" s="181">
        <v>0</v>
      </c>
      <c r="I814" s="181">
        <v>2</v>
      </c>
      <c r="J814" s="181">
        <v>0</v>
      </c>
      <c r="K814" s="181">
        <v>0</v>
      </c>
      <c r="L814" s="181">
        <v>0</v>
      </c>
      <c r="M814" s="181">
        <v>0</v>
      </c>
      <c r="N814" s="181">
        <v>0</v>
      </c>
      <c r="O814" s="181">
        <v>0</v>
      </c>
      <c r="P814" s="181">
        <v>0</v>
      </c>
      <c r="Q814" s="181">
        <f t="shared" si="283"/>
        <v>2</v>
      </c>
      <c r="R814" s="181">
        <v>0</v>
      </c>
      <c r="S814" s="181">
        <f t="shared" si="281"/>
        <v>2</v>
      </c>
      <c r="T814" s="181">
        <f t="shared" si="275"/>
        <v>-2</v>
      </c>
      <c r="U814" s="183">
        <v>0</v>
      </c>
      <c r="V814" s="183">
        <v>0</v>
      </c>
      <c r="W814" s="184">
        <f t="shared" si="267"/>
        <v>2</v>
      </c>
    </row>
    <row r="815" spans="1:23" ht="15" customHeight="1">
      <c r="A815" s="179">
        <v>196</v>
      </c>
      <c r="B815" s="222">
        <v>9</v>
      </c>
      <c r="C815" s="172" t="s">
        <v>419</v>
      </c>
      <c r="D815" s="180">
        <v>2004</v>
      </c>
      <c r="E815" s="180"/>
      <c r="F815" s="181"/>
      <c r="G815" s="181"/>
      <c r="H815" s="181"/>
      <c r="I815" s="181"/>
      <c r="J815" s="181"/>
      <c r="K815" s="181"/>
      <c r="L815" s="181"/>
      <c r="M815" s="181"/>
      <c r="N815" s="181"/>
      <c r="O815" s="181"/>
      <c r="P815" s="181"/>
      <c r="Q815" s="181"/>
      <c r="R815" s="181"/>
      <c r="S815" s="181"/>
      <c r="T815" s="181"/>
      <c r="U815" s="183"/>
      <c r="V815" s="183"/>
      <c r="W815" s="184">
        <f t="shared" si="267"/>
        <v>0</v>
      </c>
    </row>
    <row r="816" spans="1:23" ht="15" customHeight="1">
      <c r="A816" s="179">
        <v>196</v>
      </c>
      <c r="B816" s="222">
        <v>9</v>
      </c>
      <c r="C816" s="172" t="s">
        <v>419</v>
      </c>
      <c r="D816" s="180">
        <v>2010</v>
      </c>
      <c r="E816" s="180">
        <v>5</v>
      </c>
      <c r="F816" s="181">
        <v>2400</v>
      </c>
      <c r="G816" s="181">
        <v>141</v>
      </c>
      <c r="H816" s="181">
        <v>187</v>
      </c>
      <c r="I816" s="181">
        <v>19</v>
      </c>
      <c r="J816" s="181">
        <v>50</v>
      </c>
      <c r="K816" s="181">
        <v>377</v>
      </c>
      <c r="L816" s="181">
        <v>36</v>
      </c>
      <c r="M816" s="181">
        <v>0</v>
      </c>
      <c r="N816" s="181">
        <v>6</v>
      </c>
      <c r="O816" s="181">
        <v>5</v>
      </c>
      <c r="P816" s="181">
        <v>0</v>
      </c>
      <c r="Q816" s="181">
        <f t="shared" si="283"/>
        <v>821</v>
      </c>
      <c r="R816" s="181">
        <v>62</v>
      </c>
      <c r="S816" s="181">
        <f t="shared" si="281"/>
        <v>883</v>
      </c>
      <c r="T816" s="181">
        <f t="shared" si="275"/>
        <v>1517</v>
      </c>
      <c r="U816" s="183">
        <f t="shared" si="276"/>
        <v>36.791666666666664</v>
      </c>
      <c r="V816" s="183">
        <f t="shared" si="260"/>
        <v>63.208333333333336</v>
      </c>
      <c r="W816" s="184">
        <f t="shared" si="267"/>
        <v>377</v>
      </c>
    </row>
    <row r="817" spans="1:23" ht="15" customHeight="1">
      <c r="A817" s="179">
        <v>196</v>
      </c>
      <c r="B817" s="222">
        <v>9</v>
      </c>
      <c r="C817" s="231" t="s">
        <v>419</v>
      </c>
      <c r="D817" s="190">
        <v>2016</v>
      </c>
      <c r="E817" s="180"/>
      <c r="F817" s="181"/>
      <c r="G817" s="181"/>
      <c r="H817" s="181"/>
      <c r="I817" s="181"/>
      <c r="J817" s="181"/>
      <c r="K817" s="181"/>
      <c r="L817" s="181"/>
      <c r="M817" s="181"/>
      <c r="N817" s="181"/>
      <c r="O817" s="181"/>
      <c r="P817" s="181"/>
      <c r="Q817" s="181"/>
      <c r="R817" s="181"/>
      <c r="S817" s="181"/>
      <c r="T817" s="181"/>
      <c r="U817" s="183"/>
      <c r="V817" s="183"/>
      <c r="W817" s="184">
        <f t="shared" si="267"/>
        <v>0</v>
      </c>
    </row>
    <row r="818" spans="1:23" ht="15" customHeight="1">
      <c r="A818" s="179">
        <v>197</v>
      </c>
      <c r="B818" s="222">
        <v>9</v>
      </c>
      <c r="C818" s="172" t="s">
        <v>420</v>
      </c>
      <c r="D818" s="180">
        <v>1998</v>
      </c>
      <c r="E818" s="180">
        <v>4</v>
      </c>
      <c r="F818" s="181">
        <v>2049</v>
      </c>
      <c r="G818" s="181">
        <v>13</v>
      </c>
      <c r="H818" s="181">
        <v>593</v>
      </c>
      <c r="I818" s="181">
        <v>0</v>
      </c>
      <c r="J818" s="181">
        <v>10</v>
      </c>
      <c r="K818" s="181">
        <v>264</v>
      </c>
      <c r="L818" s="181">
        <v>2</v>
      </c>
      <c r="M818" s="181">
        <v>2</v>
      </c>
      <c r="N818" s="181">
        <v>0</v>
      </c>
      <c r="O818" s="181">
        <v>0</v>
      </c>
      <c r="P818" s="181">
        <v>0</v>
      </c>
      <c r="Q818" s="181">
        <f t="shared" si="283"/>
        <v>884</v>
      </c>
      <c r="R818" s="181">
        <v>49</v>
      </c>
      <c r="S818" s="181">
        <f t="shared" si="281"/>
        <v>933</v>
      </c>
      <c r="T818" s="181">
        <f t="shared" si="275"/>
        <v>1116</v>
      </c>
      <c r="U818" s="183">
        <f t="shared" si="276"/>
        <v>45.534407027818446</v>
      </c>
      <c r="V818" s="183">
        <f t="shared" ref="V818:V885" si="284">(T818*100)/F818</f>
        <v>54.465592972181554</v>
      </c>
      <c r="W818" s="184">
        <f t="shared" si="267"/>
        <v>593</v>
      </c>
    </row>
    <row r="819" spans="1:23" ht="15" customHeight="1">
      <c r="A819" s="179">
        <v>197</v>
      </c>
      <c r="B819" s="222">
        <v>9</v>
      </c>
      <c r="C819" s="172" t="s">
        <v>420</v>
      </c>
      <c r="D819" s="180">
        <v>2004</v>
      </c>
      <c r="E819" s="180"/>
      <c r="F819" s="181"/>
      <c r="G819" s="181"/>
      <c r="H819" s="181"/>
      <c r="I819" s="181"/>
      <c r="J819" s="181"/>
      <c r="K819" s="181"/>
      <c r="L819" s="181"/>
      <c r="M819" s="181"/>
      <c r="N819" s="181"/>
      <c r="O819" s="181"/>
      <c r="P819" s="181"/>
      <c r="Q819" s="181">
        <f>SUM(G819+J819+M819+N819+O819+P819)</f>
        <v>0</v>
      </c>
      <c r="R819" s="181"/>
      <c r="S819" s="181">
        <f t="shared" si="281"/>
        <v>0</v>
      </c>
      <c r="T819" s="181">
        <f t="shared" si="275"/>
        <v>0</v>
      </c>
      <c r="U819" s="183" t="e">
        <f t="shared" si="276"/>
        <v>#DIV/0!</v>
      </c>
      <c r="V819" s="183" t="e">
        <f t="shared" si="284"/>
        <v>#DIV/0!</v>
      </c>
      <c r="W819" s="184">
        <f t="shared" si="267"/>
        <v>0</v>
      </c>
    </row>
    <row r="820" spans="1:23" ht="15" customHeight="1">
      <c r="A820" s="179">
        <v>197</v>
      </c>
      <c r="B820" s="222">
        <v>9</v>
      </c>
      <c r="C820" s="172" t="s">
        <v>420</v>
      </c>
      <c r="D820" s="180">
        <v>2010</v>
      </c>
      <c r="E820" s="180">
        <v>5</v>
      </c>
      <c r="F820" s="181">
        <v>3443</v>
      </c>
      <c r="G820" s="181">
        <v>84</v>
      </c>
      <c r="H820" s="181">
        <v>551</v>
      </c>
      <c r="I820" s="181">
        <v>23</v>
      </c>
      <c r="J820" s="181">
        <v>117</v>
      </c>
      <c r="K820" s="181">
        <v>557</v>
      </c>
      <c r="L820" s="181">
        <v>25</v>
      </c>
      <c r="M820" s="181">
        <v>0</v>
      </c>
      <c r="N820" s="181">
        <v>6</v>
      </c>
      <c r="O820" s="181">
        <v>4</v>
      </c>
      <c r="P820" s="181">
        <v>0</v>
      </c>
      <c r="Q820" s="181">
        <f t="shared" ref="Q820:Q822" si="285">SUM(P820+O820+N820+M820+L820+K820+J820+I820+H820+G820)</f>
        <v>1367</v>
      </c>
      <c r="R820" s="181">
        <v>122</v>
      </c>
      <c r="S820" s="181">
        <f t="shared" si="281"/>
        <v>1489</v>
      </c>
      <c r="T820" s="181">
        <f t="shared" si="275"/>
        <v>1954</v>
      </c>
      <c r="U820" s="183">
        <f t="shared" si="276"/>
        <v>43.24716816729596</v>
      </c>
      <c r="V820" s="183">
        <f t="shared" si="284"/>
        <v>56.75283183270404</v>
      </c>
      <c r="W820" s="184">
        <f t="shared" si="267"/>
        <v>557</v>
      </c>
    </row>
    <row r="821" spans="1:23" ht="15" customHeight="1">
      <c r="A821" s="179">
        <v>197</v>
      </c>
      <c r="B821" s="222">
        <v>9</v>
      </c>
      <c r="C821" s="231" t="s">
        <v>420</v>
      </c>
      <c r="D821" s="190">
        <v>2016</v>
      </c>
      <c r="E821" s="180"/>
      <c r="F821" s="181"/>
      <c r="G821" s="181"/>
      <c r="H821" s="181"/>
      <c r="I821" s="181"/>
      <c r="J821" s="181"/>
      <c r="K821" s="181"/>
      <c r="L821" s="181"/>
      <c r="M821" s="181"/>
      <c r="N821" s="181"/>
      <c r="O821" s="181"/>
      <c r="P821" s="181"/>
      <c r="Q821" s="181">
        <f t="shared" si="285"/>
        <v>0</v>
      </c>
      <c r="R821" s="181"/>
      <c r="S821" s="181">
        <f t="shared" si="281"/>
        <v>0</v>
      </c>
      <c r="T821" s="181">
        <f t="shared" si="275"/>
        <v>0</v>
      </c>
      <c r="U821" s="183" t="e">
        <f t="shared" si="276"/>
        <v>#DIV/0!</v>
      </c>
      <c r="V821" s="183" t="e">
        <f t="shared" si="284"/>
        <v>#DIV/0!</v>
      </c>
      <c r="W821" s="184">
        <f t="shared" si="267"/>
        <v>0</v>
      </c>
    </row>
    <row r="822" spans="1:23" ht="15" customHeight="1">
      <c r="A822" s="179">
        <v>198</v>
      </c>
      <c r="B822" s="222">
        <v>9</v>
      </c>
      <c r="C822" s="172" t="s">
        <v>421</v>
      </c>
      <c r="D822" s="180">
        <v>1998</v>
      </c>
      <c r="E822" s="180">
        <v>2</v>
      </c>
      <c r="F822" s="181">
        <v>815</v>
      </c>
      <c r="G822" s="181">
        <v>18</v>
      </c>
      <c r="H822" s="181">
        <v>86</v>
      </c>
      <c r="I822" s="181">
        <v>7</v>
      </c>
      <c r="J822" s="181">
        <v>11</v>
      </c>
      <c r="K822" s="181">
        <v>228</v>
      </c>
      <c r="L822" s="181">
        <v>6</v>
      </c>
      <c r="M822" s="181">
        <v>6</v>
      </c>
      <c r="N822" s="181">
        <v>0</v>
      </c>
      <c r="O822" s="181">
        <v>0</v>
      </c>
      <c r="P822" s="181">
        <v>0</v>
      </c>
      <c r="Q822" s="181">
        <f t="shared" si="285"/>
        <v>362</v>
      </c>
      <c r="R822" s="181">
        <v>22</v>
      </c>
      <c r="S822" s="181">
        <f t="shared" si="281"/>
        <v>384</v>
      </c>
      <c r="T822" s="181">
        <f t="shared" si="275"/>
        <v>431</v>
      </c>
      <c r="U822" s="183">
        <f t="shared" si="276"/>
        <v>47.116564417177912</v>
      </c>
      <c r="V822" s="183">
        <f t="shared" si="284"/>
        <v>52.883435582822088</v>
      </c>
      <c r="W822" s="184">
        <f t="shared" si="267"/>
        <v>228</v>
      </c>
    </row>
    <row r="823" spans="1:23" ht="15" customHeight="1">
      <c r="A823" s="179">
        <v>198</v>
      </c>
      <c r="B823" s="222">
        <v>9</v>
      </c>
      <c r="C823" s="172" t="s">
        <v>421</v>
      </c>
      <c r="D823" s="180">
        <v>2004</v>
      </c>
      <c r="E823" s="180"/>
      <c r="F823" s="181"/>
      <c r="G823" s="181"/>
      <c r="H823" s="181"/>
      <c r="I823" s="181"/>
      <c r="J823" s="181"/>
      <c r="K823" s="181"/>
      <c r="L823" s="181"/>
      <c r="M823" s="181"/>
      <c r="N823" s="181"/>
      <c r="O823" s="181"/>
      <c r="P823" s="181"/>
      <c r="Q823" s="181">
        <f>SUM(G823+J823+M823+N823+O823+P823)</f>
        <v>0</v>
      </c>
      <c r="R823" s="181"/>
      <c r="S823" s="181">
        <f t="shared" si="281"/>
        <v>0</v>
      </c>
      <c r="T823" s="181">
        <f t="shared" si="275"/>
        <v>0</v>
      </c>
      <c r="U823" s="183" t="e">
        <f t="shared" si="276"/>
        <v>#DIV/0!</v>
      </c>
      <c r="V823" s="183" t="e">
        <f t="shared" si="284"/>
        <v>#DIV/0!</v>
      </c>
      <c r="W823" s="184">
        <f t="shared" si="267"/>
        <v>0</v>
      </c>
    </row>
    <row r="824" spans="1:23" ht="15" customHeight="1">
      <c r="A824" s="179">
        <v>198</v>
      </c>
      <c r="B824" s="222">
        <v>9</v>
      </c>
      <c r="C824" s="172" t="s">
        <v>421</v>
      </c>
      <c r="D824" s="180">
        <v>2010</v>
      </c>
      <c r="E824" s="180">
        <v>2</v>
      </c>
      <c r="F824" s="181">
        <v>1189</v>
      </c>
      <c r="G824" s="181">
        <v>81</v>
      </c>
      <c r="H824" s="181">
        <v>93</v>
      </c>
      <c r="I824" s="181">
        <v>3</v>
      </c>
      <c r="J824" s="181">
        <v>8</v>
      </c>
      <c r="K824" s="181">
        <v>440</v>
      </c>
      <c r="L824" s="181">
        <v>12</v>
      </c>
      <c r="M824" s="181">
        <v>0</v>
      </c>
      <c r="N824" s="181">
        <v>16</v>
      </c>
      <c r="O824" s="181">
        <v>1</v>
      </c>
      <c r="P824" s="181">
        <v>0</v>
      </c>
      <c r="Q824" s="181">
        <f t="shared" ref="Q824:Q826" si="286">SUM(P824+O824+N824+M824+L824+K824+J824+I824+H824+G824)</f>
        <v>654</v>
      </c>
      <c r="R824" s="181">
        <v>15</v>
      </c>
      <c r="S824" s="181">
        <f t="shared" si="281"/>
        <v>669</v>
      </c>
      <c r="T824" s="181">
        <f t="shared" si="275"/>
        <v>520</v>
      </c>
      <c r="U824" s="183">
        <f t="shared" si="276"/>
        <v>56.265769554247264</v>
      </c>
      <c r="V824" s="183">
        <f t="shared" si="284"/>
        <v>43.734230445752736</v>
      </c>
      <c r="W824" s="184">
        <f t="shared" si="267"/>
        <v>440</v>
      </c>
    </row>
    <row r="825" spans="1:23" ht="15" customHeight="1">
      <c r="A825" s="179">
        <v>198</v>
      </c>
      <c r="B825" s="222">
        <v>9</v>
      </c>
      <c r="C825" s="231" t="s">
        <v>421</v>
      </c>
      <c r="D825" s="190">
        <v>2016</v>
      </c>
      <c r="E825" s="180"/>
      <c r="F825" s="181"/>
      <c r="G825" s="181"/>
      <c r="H825" s="181"/>
      <c r="I825" s="181"/>
      <c r="J825" s="181"/>
      <c r="K825" s="181"/>
      <c r="L825" s="181"/>
      <c r="M825" s="181"/>
      <c r="N825" s="181"/>
      <c r="O825" s="181"/>
      <c r="P825" s="181"/>
      <c r="Q825" s="181">
        <f t="shared" si="286"/>
        <v>0</v>
      </c>
      <c r="R825" s="181"/>
      <c r="S825" s="181">
        <f t="shared" si="281"/>
        <v>0</v>
      </c>
      <c r="T825" s="181">
        <f t="shared" si="275"/>
        <v>0</v>
      </c>
      <c r="U825" s="183" t="e">
        <f t="shared" si="276"/>
        <v>#DIV/0!</v>
      </c>
      <c r="V825" s="183" t="e">
        <f t="shared" si="284"/>
        <v>#DIV/0!</v>
      </c>
      <c r="W825" s="184">
        <f t="shared" si="267"/>
        <v>0</v>
      </c>
    </row>
    <row r="826" spans="1:23" ht="15" customHeight="1">
      <c r="A826" s="179">
        <v>199</v>
      </c>
      <c r="B826" s="222">
        <v>9</v>
      </c>
      <c r="C826" s="172" t="s">
        <v>390</v>
      </c>
      <c r="D826" s="180">
        <v>1998</v>
      </c>
      <c r="E826" s="180">
        <v>28</v>
      </c>
      <c r="F826" s="181">
        <v>14482</v>
      </c>
      <c r="G826" s="181">
        <v>796</v>
      </c>
      <c r="H826" s="181">
        <v>2682</v>
      </c>
      <c r="I826" s="181">
        <v>15</v>
      </c>
      <c r="J826" s="181">
        <v>318</v>
      </c>
      <c r="K826" s="181">
        <v>4052</v>
      </c>
      <c r="L826" s="181">
        <v>83</v>
      </c>
      <c r="M826" s="181">
        <v>35</v>
      </c>
      <c r="N826" s="181">
        <v>0</v>
      </c>
      <c r="O826" s="181">
        <v>0</v>
      </c>
      <c r="P826" s="181">
        <v>1</v>
      </c>
      <c r="Q826" s="181">
        <f t="shared" si="286"/>
        <v>7982</v>
      </c>
      <c r="R826" s="181">
        <v>197</v>
      </c>
      <c r="S826" s="181">
        <f t="shared" si="281"/>
        <v>8179</v>
      </c>
      <c r="T826" s="181">
        <f t="shared" si="275"/>
        <v>6303</v>
      </c>
      <c r="U826" s="183">
        <f t="shared" si="276"/>
        <v>56.4770059384063</v>
      </c>
      <c r="V826" s="183">
        <f t="shared" si="284"/>
        <v>43.5229940615937</v>
      </c>
      <c r="W826" s="184">
        <f t="shared" si="267"/>
        <v>4052</v>
      </c>
    </row>
    <row r="827" spans="1:23" ht="15" customHeight="1">
      <c r="A827" s="179">
        <v>199</v>
      </c>
      <c r="B827" s="222">
        <v>9</v>
      </c>
      <c r="C827" s="172" t="s">
        <v>390</v>
      </c>
      <c r="D827" s="180">
        <v>2004</v>
      </c>
      <c r="E827" s="180"/>
      <c r="F827" s="181"/>
      <c r="G827" s="181"/>
      <c r="H827" s="181"/>
      <c r="I827" s="181"/>
      <c r="J827" s="181"/>
      <c r="K827" s="181"/>
      <c r="L827" s="181"/>
      <c r="M827" s="181"/>
      <c r="N827" s="181"/>
      <c r="O827" s="181"/>
      <c r="P827" s="181"/>
      <c r="Q827" s="181">
        <f>SUM(G827+J827+M827+N827+O827+P827)</f>
        <v>0</v>
      </c>
      <c r="R827" s="181"/>
      <c r="S827" s="181">
        <f t="shared" si="281"/>
        <v>0</v>
      </c>
      <c r="T827" s="181">
        <f t="shared" si="275"/>
        <v>0</v>
      </c>
      <c r="U827" s="183" t="e">
        <f t="shared" si="276"/>
        <v>#DIV/0!</v>
      </c>
      <c r="V827" s="183" t="e">
        <f t="shared" si="284"/>
        <v>#DIV/0!</v>
      </c>
      <c r="W827" s="184">
        <f t="shared" si="267"/>
        <v>0</v>
      </c>
    </row>
    <row r="828" spans="1:23" ht="15" customHeight="1">
      <c r="A828" s="179">
        <v>199</v>
      </c>
      <c r="B828" s="222">
        <v>9</v>
      </c>
      <c r="C828" s="172" t="s">
        <v>390</v>
      </c>
      <c r="D828" s="180">
        <v>2010</v>
      </c>
      <c r="E828" s="180">
        <v>43</v>
      </c>
      <c r="F828" s="181">
        <v>27433</v>
      </c>
      <c r="G828" s="181">
        <v>3178</v>
      </c>
      <c r="H828" s="181">
        <v>3187</v>
      </c>
      <c r="I828" s="181">
        <v>596</v>
      </c>
      <c r="J828" s="181">
        <v>1147</v>
      </c>
      <c r="K828" s="181">
        <v>6800</v>
      </c>
      <c r="L828" s="181">
        <v>285</v>
      </c>
      <c r="M828" s="181">
        <v>0</v>
      </c>
      <c r="N828" s="181">
        <v>838</v>
      </c>
      <c r="O828" s="181">
        <v>34</v>
      </c>
      <c r="P828" s="181">
        <v>0</v>
      </c>
      <c r="Q828" s="181">
        <f t="shared" ref="Q828:Q830" si="287">SUM(P828+O828+N828+M828+L828+K828+J828+I828+H828+G828)</f>
        <v>16065</v>
      </c>
      <c r="R828" s="181">
        <v>803</v>
      </c>
      <c r="S828" s="181">
        <f t="shared" si="281"/>
        <v>16868</v>
      </c>
      <c r="T828" s="181">
        <f t="shared" si="275"/>
        <v>10565</v>
      </c>
      <c r="U828" s="183">
        <f t="shared" si="276"/>
        <v>61.487988918455876</v>
      </c>
      <c r="V828" s="183">
        <f t="shared" si="284"/>
        <v>38.512011081544124</v>
      </c>
      <c r="W828" s="184">
        <f t="shared" si="267"/>
        <v>6800</v>
      </c>
    </row>
    <row r="829" spans="1:23" ht="15" customHeight="1">
      <c r="A829" s="179">
        <v>199</v>
      </c>
      <c r="B829" s="222">
        <v>9</v>
      </c>
      <c r="C829" s="231" t="s">
        <v>390</v>
      </c>
      <c r="D829" s="190">
        <v>2016</v>
      </c>
      <c r="E829" s="180"/>
      <c r="F829" s="181"/>
      <c r="G829" s="181"/>
      <c r="H829" s="181"/>
      <c r="I829" s="181"/>
      <c r="J829" s="181"/>
      <c r="K829" s="181"/>
      <c r="L829" s="181"/>
      <c r="M829" s="181"/>
      <c r="N829" s="181"/>
      <c r="O829" s="181"/>
      <c r="P829" s="181"/>
      <c r="Q829" s="181">
        <f t="shared" si="287"/>
        <v>0</v>
      </c>
      <c r="R829" s="181"/>
      <c r="S829" s="181">
        <f t="shared" si="281"/>
        <v>0</v>
      </c>
      <c r="T829" s="181">
        <f t="shared" si="275"/>
        <v>0</v>
      </c>
      <c r="U829" s="183" t="e">
        <f t="shared" si="276"/>
        <v>#DIV/0!</v>
      </c>
      <c r="V829" s="183" t="e">
        <f t="shared" si="284"/>
        <v>#DIV/0!</v>
      </c>
      <c r="W829" s="184">
        <f t="shared" si="267"/>
        <v>0</v>
      </c>
    </row>
    <row r="830" spans="1:23" ht="15" customHeight="1">
      <c r="A830" s="179">
        <v>200</v>
      </c>
      <c r="B830" s="222">
        <v>9</v>
      </c>
      <c r="C830" s="172" t="s">
        <v>422</v>
      </c>
      <c r="D830" s="180">
        <v>1998</v>
      </c>
      <c r="E830" s="180">
        <v>38</v>
      </c>
      <c r="F830" s="181">
        <v>19193</v>
      </c>
      <c r="G830" s="181">
        <v>1524</v>
      </c>
      <c r="H830" s="181">
        <v>2958</v>
      </c>
      <c r="I830" s="181">
        <v>5</v>
      </c>
      <c r="J830" s="181">
        <v>183</v>
      </c>
      <c r="K830" s="181">
        <v>3957</v>
      </c>
      <c r="L830" s="181">
        <v>46</v>
      </c>
      <c r="M830" s="181">
        <v>48</v>
      </c>
      <c r="N830" s="181">
        <v>0</v>
      </c>
      <c r="O830" s="181">
        <v>0</v>
      </c>
      <c r="P830" s="181">
        <v>0</v>
      </c>
      <c r="Q830" s="181">
        <f t="shared" si="287"/>
        <v>8721</v>
      </c>
      <c r="R830" s="181">
        <v>350</v>
      </c>
      <c r="S830" s="181">
        <f t="shared" si="281"/>
        <v>9071</v>
      </c>
      <c r="T830" s="181">
        <f t="shared" si="275"/>
        <v>10122</v>
      </c>
      <c r="U830" s="183">
        <f t="shared" si="276"/>
        <v>47.262022612410775</v>
      </c>
      <c r="V830" s="183">
        <f t="shared" si="284"/>
        <v>52.737977387589225</v>
      </c>
      <c r="W830" s="184">
        <f t="shared" si="267"/>
        <v>3957</v>
      </c>
    </row>
    <row r="831" spans="1:23" ht="15" customHeight="1">
      <c r="A831" s="179">
        <v>200</v>
      </c>
      <c r="B831" s="222">
        <v>9</v>
      </c>
      <c r="C831" s="172" t="s">
        <v>422</v>
      </c>
      <c r="D831" s="180">
        <v>2004</v>
      </c>
      <c r="E831" s="180"/>
      <c r="F831" s="181"/>
      <c r="G831" s="181"/>
      <c r="H831" s="181"/>
      <c r="I831" s="181"/>
      <c r="J831" s="181"/>
      <c r="K831" s="181"/>
      <c r="L831" s="181"/>
      <c r="M831" s="181"/>
      <c r="N831" s="181"/>
      <c r="O831" s="181"/>
      <c r="P831" s="181"/>
      <c r="Q831" s="181">
        <f>SUM(G831+J831+M831+N831+O831+P831)</f>
        <v>0</v>
      </c>
      <c r="R831" s="181"/>
      <c r="S831" s="181">
        <f t="shared" si="281"/>
        <v>0</v>
      </c>
      <c r="T831" s="181">
        <f t="shared" si="275"/>
        <v>0</v>
      </c>
      <c r="U831" s="183" t="e">
        <f t="shared" si="276"/>
        <v>#DIV/0!</v>
      </c>
      <c r="V831" s="183" t="e">
        <f t="shared" si="284"/>
        <v>#DIV/0!</v>
      </c>
      <c r="W831" s="184">
        <f t="shared" si="267"/>
        <v>0</v>
      </c>
    </row>
    <row r="832" spans="1:23" ht="15" customHeight="1">
      <c r="A832" s="179">
        <v>200</v>
      </c>
      <c r="B832" s="222">
        <v>9</v>
      </c>
      <c r="C832" s="172" t="s">
        <v>422</v>
      </c>
      <c r="D832" s="180">
        <v>2010</v>
      </c>
      <c r="E832" s="180">
        <v>55</v>
      </c>
      <c r="F832" s="181">
        <v>30745</v>
      </c>
      <c r="G832" s="181">
        <v>1351</v>
      </c>
      <c r="H832" s="181">
        <v>4058</v>
      </c>
      <c r="I832" s="181">
        <v>428</v>
      </c>
      <c r="J832" s="181">
        <v>1523</v>
      </c>
      <c r="K832" s="181">
        <v>6186</v>
      </c>
      <c r="L832" s="181">
        <v>209</v>
      </c>
      <c r="M832" s="181">
        <v>0</v>
      </c>
      <c r="N832" s="181">
        <v>1068</v>
      </c>
      <c r="O832" s="181">
        <v>149</v>
      </c>
      <c r="P832" s="181">
        <v>1</v>
      </c>
      <c r="Q832" s="181">
        <f t="shared" ref="Q832:Q834" si="288">SUM(P832+O832+N832+M832+L832+K832+J832+I832+H832+G832)</f>
        <v>14973</v>
      </c>
      <c r="R832" s="181">
        <v>950</v>
      </c>
      <c r="S832" s="181">
        <f t="shared" si="281"/>
        <v>15923</v>
      </c>
      <c r="T832" s="181">
        <f t="shared" si="275"/>
        <v>14822</v>
      </c>
      <c r="U832" s="183">
        <f t="shared" si="276"/>
        <v>51.790535046349</v>
      </c>
      <c r="V832" s="183">
        <f t="shared" si="284"/>
        <v>48.209464953651</v>
      </c>
      <c r="W832" s="184">
        <f t="shared" si="267"/>
        <v>6186</v>
      </c>
    </row>
    <row r="833" spans="1:23" ht="15" customHeight="1">
      <c r="A833" s="179">
        <v>200</v>
      </c>
      <c r="B833" s="222">
        <v>9</v>
      </c>
      <c r="C833" s="231" t="s">
        <v>422</v>
      </c>
      <c r="D833" s="190">
        <v>2016</v>
      </c>
      <c r="E833" s="180"/>
      <c r="F833" s="181"/>
      <c r="G833" s="181"/>
      <c r="H833" s="181"/>
      <c r="I833" s="181"/>
      <c r="J833" s="181"/>
      <c r="K833" s="181"/>
      <c r="L833" s="181"/>
      <c r="M833" s="181"/>
      <c r="N833" s="181"/>
      <c r="O833" s="181"/>
      <c r="P833" s="181"/>
      <c r="Q833" s="181">
        <f t="shared" si="288"/>
        <v>0</v>
      </c>
      <c r="R833" s="181"/>
      <c r="S833" s="181">
        <f t="shared" si="281"/>
        <v>0</v>
      </c>
      <c r="T833" s="181">
        <f t="shared" si="275"/>
        <v>0</v>
      </c>
      <c r="U833" s="183" t="e">
        <f t="shared" si="276"/>
        <v>#DIV/0!</v>
      </c>
      <c r="V833" s="183" t="e">
        <f t="shared" si="284"/>
        <v>#DIV/0!</v>
      </c>
      <c r="W833" s="184">
        <f t="shared" si="267"/>
        <v>0</v>
      </c>
    </row>
    <row r="834" spans="1:23" ht="15" customHeight="1">
      <c r="A834" s="179">
        <v>201</v>
      </c>
      <c r="B834" s="222">
        <v>9</v>
      </c>
      <c r="C834" s="172" t="s">
        <v>423</v>
      </c>
      <c r="D834" s="180">
        <v>1998</v>
      </c>
      <c r="E834" s="180">
        <v>12</v>
      </c>
      <c r="F834" s="181">
        <v>5675</v>
      </c>
      <c r="G834" s="181">
        <v>80</v>
      </c>
      <c r="H834" s="181">
        <v>1497</v>
      </c>
      <c r="I834" s="181">
        <v>1</v>
      </c>
      <c r="J834" s="181">
        <v>27</v>
      </c>
      <c r="K834" s="181">
        <v>1671</v>
      </c>
      <c r="L834" s="181">
        <v>11</v>
      </c>
      <c r="M834" s="181">
        <v>9</v>
      </c>
      <c r="N834" s="181">
        <v>0</v>
      </c>
      <c r="O834" s="181">
        <v>0</v>
      </c>
      <c r="P834" s="181">
        <v>4</v>
      </c>
      <c r="Q834" s="181">
        <f t="shared" si="288"/>
        <v>3300</v>
      </c>
      <c r="R834" s="181">
        <v>110</v>
      </c>
      <c r="S834" s="181">
        <f t="shared" si="281"/>
        <v>3410</v>
      </c>
      <c r="T834" s="181">
        <f t="shared" si="275"/>
        <v>2265</v>
      </c>
      <c r="U834" s="183">
        <f t="shared" si="276"/>
        <v>60.08810572687225</v>
      </c>
      <c r="V834" s="183">
        <f t="shared" si="284"/>
        <v>39.91189427312775</v>
      </c>
      <c r="W834" s="184">
        <f t="shared" si="267"/>
        <v>1671</v>
      </c>
    </row>
    <row r="835" spans="1:23" ht="15" customHeight="1">
      <c r="A835" s="179">
        <v>201</v>
      </c>
      <c r="B835" s="222">
        <v>9</v>
      </c>
      <c r="C835" s="172" t="s">
        <v>423</v>
      </c>
      <c r="D835" s="180">
        <v>2004</v>
      </c>
      <c r="E835" s="180"/>
      <c r="F835" s="181"/>
      <c r="G835" s="181"/>
      <c r="H835" s="181"/>
      <c r="I835" s="181"/>
      <c r="J835" s="181"/>
      <c r="K835" s="181"/>
      <c r="L835" s="181"/>
      <c r="M835" s="181"/>
      <c r="N835" s="181"/>
      <c r="O835" s="181"/>
      <c r="P835" s="181"/>
      <c r="Q835" s="181">
        <f>SUM(G835+J835+M835+N835+O835+P835)</f>
        <v>0</v>
      </c>
      <c r="R835" s="181"/>
      <c r="S835" s="181">
        <f t="shared" si="281"/>
        <v>0</v>
      </c>
      <c r="T835" s="181">
        <f t="shared" si="275"/>
        <v>0</v>
      </c>
      <c r="U835" s="183" t="e">
        <f t="shared" si="276"/>
        <v>#DIV/0!</v>
      </c>
      <c r="V835" s="183" t="e">
        <f t="shared" si="284"/>
        <v>#DIV/0!</v>
      </c>
      <c r="W835" s="184">
        <f t="shared" ref="W835:W898" si="289">MAX(G835,H835,I835,J835,K835,L835,M835,N835,O835,P835)</f>
        <v>0</v>
      </c>
    </row>
    <row r="836" spans="1:23" ht="15" customHeight="1">
      <c r="A836" s="179">
        <v>201</v>
      </c>
      <c r="B836" s="222">
        <v>9</v>
      </c>
      <c r="C836" s="172" t="s">
        <v>423</v>
      </c>
      <c r="D836" s="180">
        <v>2010</v>
      </c>
      <c r="E836" s="180">
        <v>22</v>
      </c>
      <c r="F836" s="181">
        <v>9656</v>
      </c>
      <c r="G836" s="181">
        <v>2273</v>
      </c>
      <c r="H836" s="181">
        <v>1173</v>
      </c>
      <c r="I836" s="181">
        <v>59</v>
      </c>
      <c r="J836" s="181">
        <v>76</v>
      </c>
      <c r="K836" s="181">
        <v>3048</v>
      </c>
      <c r="L836" s="181">
        <v>97</v>
      </c>
      <c r="M836" s="181">
        <v>0</v>
      </c>
      <c r="N836" s="181">
        <v>31</v>
      </c>
      <c r="O836" s="181">
        <v>249</v>
      </c>
      <c r="P836" s="181">
        <v>0</v>
      </c>
      <c r="Q836" s="181">
        <f t="shared" ref="Q836:Q838" si="290">SUM(P836+O836+N836+M836+L836+K836+J836+I836+H836+G836)</f>
        <v>7006</v>
      </c>
      <c r="R836" s="181">
        <v>165</v>
      </c>
      <c r="S836" s="181">
        <f t="shared" si="281"/>
        <v>7171</v>
      </c>
      <c r="T836" s="181">
        <f t="shared" si="275"/>
        <v>2485</v>
      </c>
      <c r="U836" s="183">
        <f t="shared" si="276"/>
        <v>74.264705882352942</v>
      </c>
      <c r="V836" s="183">
        <f t="shared" si="284"/>
        <v>25.735294117647058</v>
      </c>
      <c r="W836" s="184">
        <f t="shared" si="289"/>
        <v>3048</v>
      </c>
    </row>
    <row r="837" spans="1:23" ht="15" customHeight="1">
      <c r="A837" s="179">
        <v>201</v>
      </c>
      <c r="B837" s="222">
        <v>9</v>
      </c>
      <c r="C837" s="231" t="s">
        <v>423</v>
      </c>
      <c r="D837" s="190">
        <v>2016</v>
      </c>
      <c r="E837" s="180"/>
      <c r="F837" s="181"/>
      <c r="G837" s="181"/>
      <c r="H837" s="181"/>
      <c r="I837" s="181"/>
      <c r="J837" s="181"/>
      <c r="K837" s="181"/>
      <c r="L837" s="181"/>
      <c r="M837" s="181"/>
      <c r="N837" s="181"/>
      <c r="O837" s="181"/>
      <c r="P837" s="181"/>
      <c r="Q837" s="181">
        <f t="shared" si="290"/>
        <v>0</v>
      </c>
      <c r="R837" s="181"/>
      <c r="S837" s="181">
        <f t="shared" si="281"/>
        <v>0</v>
      </c>
      <c r="T837" s="181">
        <f t="shared" si="275"/>
        <v>0</v>
      </c>
      <c r="U837" s="183" t="e">
        <f t="shared" si="276"/>
        <v>#DIV/0!</v>
      </c>
      <c r="V837" s="183" t="e">
        <f t="shared" si="284"/>
        <v>#DIV/0!</v>
      </c>
      <c r="W837" s="184">
        <f t="shared" si="289"/>
        <v>0</v>
      </c>
    </row>
    <row r="838" spans="1:23" ht="15" customHeight="1">
      <c r="A838" s="179">
        <v>202</v>
      </c>
      <c r="B838" s="222">
        <v>9</v>
      </c>
      <c r="C838" s="172" t="s">
        <v>424</v>
      </c>
      <c r="D838" s="180">
        <v>1998</v>
      </c>
      <c r="E838" s="180">
        <v>2</v>
      </c>
      <c r="F838" s="181">
        <v>971</v>
      </c>
      <c r="G838" s="181">
        <v>26</v>
      </c>
      <c r="H838" s="181">
        <v>44</v>
      </c>
      <c r="I838" s="181">
        <v>0</v>
      </c>
      <c r="J838" s="181">
        <v>1</v>
      </c>
      <c r="K838" s="181">
        <v>423</v>
      </c>
      <c r="L838" s="181">
        <v>4</v>
      </c>
      <c r="M838" s="181">
        <v>5</v>
      </c>
      <c r="N838" s="181">
        <v>0</v>
      </c>
      <c r="O838" s="181">
        <v>0</v>
      </c>
      <c r="P838" s="181">
        <v>0</v>
      </c>
      <c r="Q838" s="181">
        <f t="shared" si="290"/>
        <v>503</v>
      </c>
      <c r="R838" s="181">
        <v>40</v>
      </c>
      <c r="S838" s="181">
        <f t="shared" si="281"/>
        <v>543</v>
      </c>
      <c r="T838" s="181">
        <f t="shared" si="275"/>
        <v>428</v>
      </c>
      <c r="U838" s="183">
        <f t="shared" si="276"/>
        <v>55.921730175077236</v>
      </c>
      <c r="V838" s="183">
        <f t="shared" si="284"/>
        <v>44.078269824922764</v>
      </c>
      <c r="W838" s="184">
        <f t="shared" si="289"/>
        <v>423</v>
      </c>
    </row>
    <row r="839" spans="1:23" ht="15" customHeight="1">
      <c r="A839" s="179">
        <v>202</v>
      </c>
      <c r="B839" s="222">
        <v>9</v>
      </c>
      <c r="C839" s="172" t="s">
        <v>424</v>
      </c>
      <c r="D839" s="180">
        <v>2004</v>
      </c>
      <c r="E839" s="180"/>
      <c r="F839" s="181"/>
      <c r="G839" s="181"/>
      <c r="H839" s="181"/>
      <c r="I839" s="181"/>
      <c r="J839" s="181"/>
      <c r="K839" s="181"/>
      <c r="L839" s="181"/>
      <c r="M839" s="181"/>
      <c r="N839" s="181"/>
      <c r="O839" s="181"/>
      <c r="P839" s="181"/>
      <c r="Q839" s="181">
        <f>SUM(G839+J839+M839+N839+O839+P839)</f>
        <v>0</v>
      </c>
      <c r="R839" s="181"/>
      <c r="S839" s="181">
        <f t="shared" si="281"/>
        <v>0</v>
      </c>
      <c r="T839" s="181">
        <f t="shared" si="275"/>
        <v>0</v>
      </c>
      <c r="U839" s="183" t="e">
        <f t="shared" si="276"/>
        <v>#DIV/0!</v>
      </c>
      <c r="V839" s="183" t="e">
        <f t="shared" si="284"/>
        <v>#DIV/0!</v>
      </c>
      <c r="W839" s="184">
        <f t="shared" si="289"/>
        <v>0</v>
      </c>
    </row>
    <row r="840" spans="1:23" ht="15" customHeight="1">
      <c r="A840" s="179">
        <v>202</v>
      </c>
      <c r="B840" s="222">
        <v>9</v>
      </c>
      <c r="C840" s="172" t="s">
        <v>424</v>
      </c>
      <c r="D840" s="180">
        <v>2010</v>
      </c>
      <c r="E840" s="180">
        <v>3</v>
      </c>
      <c r="F840" s="181">
        <v>1502</v>
      </c>
      <c r="G840" s="181">
        <v>40</v>
      </c>
      <c r="H840" s="181">
        <v>116</v>
      </c>
      <c r="I840" s="181">
        <v>7</v>
      </c>
      <c r="J840" s="181">
        <v>42</v>
      </c>
      <c r="K840" s="181">
        <v>365</v>
      </c>
      <c r="L840" s="181">
        <v>11</v>
      </c>
      <c r="M840" s="181">
        <v>0</v>
      </c>
      <c r="N840" s="181">
        <v>9</v>
      </c>
      <c r="O840" s="181">
        <v>75</v>
      </c>
      <c r="P840" s="181">
        <v>0</v>
      </c>
      <c r="Q840" s="181">
        <f t="shared" ref="Q840:Q842" si="291">SUM(P840+O840+N840+M840+L840+K840+J840+I840+H840+G840)</f>
        <v>665</v>
      </c>
      <c r="R840" s="181">
        <v>20</v>
      </c>
      <c r="S840" s="181">
        <f t="shared" si="281"/>
        <v>685</v>
      </c>
      <c r="T840" s="181">
        <f t="shared" si="275"/>
        <v>817</v>
      </c>
      <c r="U840" s="183">
        <f t="shared" si="276"/>
        <v>45.605858854860188</v>
      </c>
      <c r="V840" s="183">
        <f t="shared" si="284"/>
        <v>54.394141145139812</v>
      </c>
      <c r="W840" s="184">
        <f t="shared" si="289"/>
        <v>365</v>
      </c>
    </row>
    <row r="841" spans="1:23" ht="15" customHeight="1">
      <c r="A841" s="179">
        <v>202</v>
      </c>
      <c r="B841" s="222">
        <v>9</v>
      </c>
      <c r="C841" s="231" t="s">
        <v>424</v>
      </c>
      <c r="D841" s="190">
        <v>2016</v>
      </c>
      <c r="E841" s="180"/>
      <c r="F841" s="181"/>
      <c r="G841" s="181"/>
      <c r="H841" s="181"/>
      <c r="I841" s="181"/>
      <c r="J841" s="181"/>
      <c r="K841" s="181"/>
      <c r="L841" s="181"/>
      <c r="M841" s="181"/>
      <c r="N841" s="181"/>
      <c r="O841" s="181"/>
      <c r="P841" s="181"/>
      <c r="Q841" s="181">
        <f t="shared" si="291"/>
        <v>0</v>
      </c>
      <c r="R841" s="181"/>
      <c r="S841" s="181">
        <f t="shared" si="281"/>
        <v>0</v>
      </c>
      <c r="T841" s="181">
        <f t="shared" si="275"/>
        <v>0</v>
      </c>
      <c r="U841" s="183" t="e">
        <f t="shared" si="276"/>
        <v>#DIV/0!</v>
      </c>
      <c r="V841" s="183" t="e">
        <f t="shared" si="284"/>
        <v>#DIV/0!</v>
      </c>
      <c r="W841" s="184">
        <f t="shared" si="289"/>
        <v>0</v>
      </c>
    </row>
    <row r="842" spans="1:23" ht="15" customHeight="1">
      <c r="A842" s="179">
        <v>203</v>
      </c>
      <c r="B842" s="222">
        <v>9</v>
      </c>
      <c r="C842" s="172" t="s">
        <v>425</v>
      </c>
      <c r="D842" s="180">
        <v>1998</v>
      </c>
      <c r="E842" s="180">
        <v>2</v>
      </c>
      <c r="F842" s="181">
        <v>1444</v>
      </c>
      <c r="G842" s="181">
        <v>5</v>
      </c>
      <c r="H842" s="181">
        <v>420</v>
      </c>
      <c r="I842" s="181">
        <v>8</v>
      </c>
      <c r="J842" s="181">
        <v>6</v>
      </c>
      <c r="K842" s="181">
        <v>517</v>
      </c>
      <c r="L842" s="181">
        <v>1</v>
      </c>
      <c r="M842" s="181">
        <v>0</v>
      </c>
      <c r="N842" s="181">
        <v>0</v>
      </c>
      <c r="O842" s="181">
        <v>0</v>
      </c>
      <c r="P842" s="181">
        <v>0</v>
      </c>
      <c r="Q842" s="181">
        <f t="shared" si="291"/>
        <v>957</v>
      </c>
      <c r="R842" s="181">
        <v>37</v>
      </c>
      <c r="S842" s="181">
        <f t="shared" si="281"/>
        <v>994</v>
      </c>
      <c r="T842" s="181">
        <f t="shared" si="275"/>
        <v>450</v>
      </c>
      <c r="U842" s="183">
        <f t="shared" si="276"/>
        <v>68.83656509695291</v>
      </c>
      <c r="V842" s="183">
        <f t="shared" si="284"/>
        <v>31.16343490304709</v>
      </c>
      <c r="W842" s="184">
        <f t="shared" si="289"/>
        <v>517</v>
      </c>
    </row>
    <row r="843" spans="1:23" ht="15" customHeight="1">
      <c r="A843" s="179">
        <v>203</v>
      </c>
      <c r="B843" s="222">
        <v>9</v>
      </c>
      <c r="C843" s="172" t="s">
        <v>425</v>
      </c>
      <c r="D843" s="180">
        <v>2004</v>
      </c>
      <c r="E843" s="180"/>
      <c r="F843" s="181"/>
      <c r="G843" s="181"/>
      <c r="H843" s="181"/>
      <c r="I843" s="181"/>
      <c r="J843" s="181"/>
      <c r="K843" s="181"/>
      <c r="L843" s="181"/>
      <c r="M843" s="181"/>
      <c r="N843" s="181"/>
      <c r="O843" s="181"/>
      <c r="P843" s="181"/>
      <c r="Q843" s="181">
        <f>SUM(G843+J843+M843+N843+O843+P843)</f>
        <v>0</v>
      </c>
      <c r="R843" s="181"/>
      <c r="S843" s="181">
        <f t="shared" si="281"/>
        <v>0</v>
      </c>
      <c r="T843" s="181">
        <f t="shared" si="275"/>
        <v>0</v>
      </c>
      <c r="U843" s="183" t="e">
        <f t="shared" si="276"/>
        <v>#DIV/0!</v>
      </c>
      <c r="V843" s="183" t="e">
        <f t="shared" si="284"/>
        <v>#DIV/0!</v>
      </c>
      <c r="W843" s="184">
        <f t="shared" si="289"/>
        <v>0</v>
      </c>
    </row>
    <row r="844" spans="1:23" ht="15" customHeight="1">
      <c r="A844" s="179">
        <v>203</v>
      </c>
      <c r="B844" s="222">
        <v>9</v>
      </c>
      <c r="C844" s="172" t="s">
        <v>425</v>
      </c>
      <c r="D844" s="180">
        <v>2010</v>
      </c>
      <c r="E844" s="180">
        <v>4</v>
      </c>
      <c r="F844" s="181">
        <v>2286</v>
      </c>
      <c r="G844" s="181">
        <v>93</v>
      </c>
      <c r="H844" s="181">
        <v>193</v>
      </c>
      <c r="I844" s="181">
        <v>3</v>
      </c>
      <c r="J844" s="181">
        <v>506</v>
      </c>
      <c r="K844" s="181">
        <v>325</v>
      </c>
      <c r="L844" s="181">
        <v>13</v>
      </c>
      <c r="M844" s="181">
        <v>0</v>
      </c>
      <c r="N844" s="181">
        <v>148</v>
      </c>
      <c r="O844" s="181">
        <v>6</v>
      </c>
      <c r="P844" s="181">
        <v>0</v>
      </c>
      <c r="Q844" s="181">
        <f t="shared" ref="Q844:Q846" si="292">SUM(P844+O844+N844+M844+L844+K844+J844+I844+H844+G844)</f>
        <v>1287</v>
      </c>
      <c r="R844" s="181">
        <v>42</v>
      </c>
      <c r="S844" s="181">
        <f t="shared" si="281"/>
        <v>1329</v>
      </c>
      <c r="T844" s="181">
        <f t="shared" si="275"/>
        <v>957</v>
      </c>
      <c r="U844" s="183">
        <f t="shared" si="276"/>
        <v>58.136482939632543</v>
      </c>
      <c r="V844" s="183">
        <f t="shared" si="284"/>
        <v>41.863517060367457</v>
      </c>
      <c r="W844" s="184">
        <f t="shared" si="289"/>
        <v>506</v>
      </c>
    </row>
    <row r="845" spans="1:23" ht="15" customHeight="1">
      <c r="A845" s="179">
        <v>203</v>
      </c>
      <c r="B845" s="222">
        <v>9</v>
      </c>
      <c r="C845" s="231" t="s">
        <v>425</v>
      </c>
      <c r="D845" s="190">
        <v>2016</v>
      </c>
      <c r="E845" s="180"/>
      <c r="F845" s="181"/>
      <c r="G845" s="181"/>
      <c r="H845" s="181"/>
      <c r="I845" s="181"/>
      <c r="J845" s="181"/>
      <c r="K845" s="181"/>
      <c r="L845" s="181"/>
      <c r="M845" s="181"/>
      <c r="N845" s="181"/>
      <c r="O845" s="181"/>
      <c r="P845" s="181"/>
      <c r="Q845" s="181">
        <f t="shared" si="292"/>
        <v>0</v>
      </c>
      <c r="R845" s="181"/>
      <c r="S845" s="181">
        <f t="shared" si="281"/>
        <v>0</v>
      </c>
      <c r="T845" s="181">
        <f t="shared" si="275"/>
        <v>0</v>
      </c>
      <c r="U845" s="183" t="e">
        <f t="shared" si="276"/>
        <v>#DIV/0!</v>
      </c>
      <c r="V845" s="183" t="e">
        <f t="shared" si="284"/>
        <v>#DIV/0!</v>
      </c>
      <c r="W845" s="184">
        <f t="shared" si="289"/>
        <v>0</v>
      </c>
    </row>
    <row r="846" spans="1:23" ht="15" customHeight="1">
      <c r="A846" s="179">
        <v>204</v>
      </c>
      <c r="B846" s="222">
        <v>9</v>
      </c>
      <c r="C846" s="172" t="s">
        <v>426</v>
      </c>
      <c r="D846" s="180">
        <v>1998</v>
      </c>
      <c r="E846" s="180">
        <v>12</v>
      </c>
      <c r="F846" s="181">
        <v>5903</v>
      </c>
      <c r="G846" s="181">
        <v>95</v>
      </c>
      <c r="H846" s="181">
        <v>1193</v>
      </c>
      <c r="I846" s="181">
        <v>0</v>
      </c>
      <c r="J846" s="181">
        <v>56</v>
      </c>
      <c r="K846" s="181">
        <v>1437</v>
      </c>
      <c r="L846" s="181">
        <v>12</v>
      </c>
      <c r="M846" s="181">
        <v>57</v>
      </c>
      <c r="N846" s="181">
        <v>0</v>
      </c>
      <c r="O846" s="181">
        <v>0</v>
      </c>
      <c r="P846" s="181">
        <v>0</v>
      </c>
      <c r="Q846" s="181">
        <f t="shared" si="292"/>
        <v>2850</v>
      </c>
      <c r="R846" s="181">
        <v>208</v>
      </c>
      <c r="S846" s="181">
        <f t="shared" si="281"/>
        <v>3058</v>
      </c>
      <c r="T846" s="181">
        <f t="shared" si="275"/>
        <v>2845</v>
      </c>
      <c r="U846" s="183">
        <f t="shared" si="276"/>
        <v>51.804167372522443</v>
      </c>
      <c r="V846" s="183">
        <f t="shared" si="284"/>
        <v>48.195832627477557</v>
      </c>
      <c r="W846" s="184">
        <f t="shared" si="289"/>
        <v>1437</v>
      </c>
    </row>
    <row r="847" spans="1:23" ht="15" customHeight="1">
      <c r="A847" s="179">
        <v>204</v>
      </c>
      <c r="B847" s="222">
        <v>9</v>
      </c>
      <c r="C847" s="172" t="s">
        <v>426</v>
      </c>
      <c r="D847" s="180">
        <v>2004</v>
      </c>
      <c r="E847" s="180"/>
      <c r="F847" s="181"/>
      <c r="G847" s="181"/>
      <c r="H847" s="181"/>
      <c r="I847" s="181"/>
      <c r="J847" s="181"/>
      <c r="K847" s="181"/>
      <c r="L847" s="181"/>
      <c r="M847" s="181"/>
      <c r="N847" s="181"/>
      <c r="O847" s="181"/>
      <c r="P847" s="181"/>
      <c r="Q847" s="181">
        <f>SUM(G847+J847+M847+N847+O847+P847)</f>
        <v>0</v>
      </c>
      <c r="R847" s="181"/>
      <c r="S847" s="181">
        <f t="shared" si="281"/>
        <v>0</v>
      </c>
      <c r="T847" s="181">
        <f t="shared" si="275"/>
        <v>0</v>
      </c>
      <c r="U847" s="183" t="e">
        <f t="shared" si="276"/>
        <v>#DIV/0!</v>
      </c>
      <c r="V847" s="183" t="e">
        <f t="shared" si="284"/>
        <v>#DIV/0!</v>
      </c>
      <c r="W847" s="184">
        <f t="shared" si="289"/>
        <v>0</v>
      </c>
    </row>
    <row r="848" spans="1:23" ht="15" customHeight="1">
      <c r="A848" s="179">
        <v>204</v>
      </c>
      <c r="B848" s="222">
        <v>9</v>
      </c>
      <c r="C848" s="172" t="s">
        <v>426</v>
      </c>
      <c r="D848" s="180">
        <v>2010</v>
      </c>
      <c r="E848" s="180">
        <v>19</v>
      </c>
      <c r="F848" s="181">
        <v>9745</v>
      </c>
      <c r="G848" s="181">
        <v>305</v>
      </c>
      <c r="H848" s="181">
        <v>2040</v>
      </c>
      <c r="I848" s="181">
        <v>75</v>
      </c>
      <c r="J848" s="181">
        <v>132</v>
      </c>
      <c r="K848" s="181">
        <v>2815</v>
      </c>
      <c r="L848" s="181">
        <v>154</v>
      </c>
      <c r="M848" s="181">
        <v>0</v>
      </c>
      <c r="N848" s="181">
        <v>23</v>
      </c>
      <c r="O848" s="181">
        <v>10</v>
      </c>
      <c r="P848" s="181">
        <v>0</v>
      </c>
      <c r="Q848" s="181">
        <f t="shared" ref="Q848:Q850" si="293">SUM(P848+O848+N848+M848+L848+K848+J848+I848+H848+G848)</f>
        <v>5554</v>
      </c>
      <c r="R848" s="181">
        <v>212</v>
      </c>
      <c r="S848" s="181">
        <f t="shared" si="281"/>
        <v>5766</v>
      </c>
      <c r="T848" s="181">
        <f t="shared" si="275"/>
        <v>3979</v>
      </c>
      <c r="U848" s="183">
        <f t="shared" si="276"/>
        <v>59.168804515135967</v>
      </c>
      <c r="V848" s="183">
        <f t="shared" si="284"/>
        <v>40.831195484864033</v>
      </c>
      <c r="W848" s="184">
        <f t="shared" si="289"/>
        <v>2815</v>
      </c>
    </row>
    <row r="849" spans="1:23" ht="15" customHeight="1">
      <c r="A849" s="179">
        <v>204</v>
      </c>
      <c r="B849" s="222">
        <v>9</v>
      </c>
      <c r="C849" s="231" t="s">
        <v>426</v>
      </c>
      <c r="D849" s="190">
        <v>2016</v>
      </c>
      <c r="E849" s="180"/>
      <c r="F849" s="181"/>
      <c r="G849" s="181"/>
      <c r="H849" s="181"/>
      <c r="I849" s="181"/>
      <c r="J849" s="181"/>
      <c r="K849" s="181"/>
      <c r="L849" s="181"/>
      <c r="M849" s="181"/>
      <c r="N849" s="181"/>
      <c r="O849" s="181"/>
      <c r="P849" s="181"/>
      <c r="Q849" s="181">
        <f t="shared" si="293"/>
        <v>0</v>
      </c>
      <c r="R849" s="181"/>
      <c r="S849" s="181">
        <f t="shared" si="281"/>
        <v>0</v>
      </c>
      <c r="T849" s="181">
        <f t="shared" si="275"/>
        <v>0</v>
      </c>
      <c r="U849" s="183" t="e">
        <f t="shared" si="276"/>
        <v>#DIV/0!</v>
      </c>
      <c r="V849" s="183" t="e">
        <f t="shared" si="284"/>
        <v>#DIV/0!</v>
      </c>
      <c r="W849" s="184">
        <f t="shared" si="289"/>
        <v>0</v>
      </c>
    </row>
    <row r="850" spans="1:23" ht="15" customHeight="1">
      <c r="A850" s="179">
        <v>205</v>
      </c>
      <c r="B850" s="222">
        <v>9</v>
      </c>
      <c r="C850" s="172" t="s">
        <v>427</v>
      </c>
      <c r="D850" s="180">
        <v>1998</v>
      </c>
      <c r="E850" s="180">
        <v>4</v>
      </c>
      <c r="F850" s="181">
        <v>2235</v>
      </c>
      <c r="G850" s="181">
        <v>37</v>
      </c>
      <c r="H850" s="181">
        <v>507</v>
      </c>
      <c r="I850" s="181">
        <v>4</v>
      </c>
      <c r="J850" s="181">
        <v>28</v>
      </c>
      <c r="K850" s="181">
        <v>555</v>
      </c>
      <c r="L850" s="181">
        <v>10</v>
      </c>
      <c r="M850" s="181">
        <v>9</v>
      </c>
      <c r="N850" s="181">
        <v>0</v>
      </c>
      <c r="O850" s="181">
        <v>0</v>
      </c>
      <c r="P850" s="181">
        <v>0</v>
      </c>
      <c r="Q850" s="181">
        <f t="shared" si="293"/>
        <v>1150</v>
      </c>
      <c r="R850" s="181">
        <v>63</v>
      </c>
      <c r="S850" s="181">
        <f t="shared" si="281"/>
        <v>1213</v>
      </c>
      <c r="T850" s="181">
        <f t="shared" si="275"/>
        <v>1022</v>
      </c>
      <c r="U850" s="183">
        <f t="shared" si="276"/>
        <v>54.272930648769574</v>
      </c>
      <c r="V850" s="183">
        <f t="shared" si="284"/>
        <v>45.727069351230426</v>
      </c>
      <c r="W850" s="184">
        <f t="shared" si="289"/>
        <v>555</v>
      </c>
    </row>
    <row r="851" spans="1:23" ht="15" customHeight="1">
      <c r="A851" s="179">
        <v>205</v>
      </c>
      <c r="B851" s="222">
        <v>9</v>
      </c>
      <c r="C851" s="172" t="s">
        <v>427</v>
      </c>
      <c r="D851" s="180">
        <v>2004</v>
      </c>
      <c r="E851" s="180"/>
      <c r="F851" s="181"/>
      <c r="G851" s="181"/>
      <c r="H851" s="181"/>
      <c r="I851" s="181"/>
      <c r="J851" s="181"/>
      <c r="K851" s="181"/>
      <c r="L851" s="181"/>
      <c r="M851" s="181"/>
      <c r="N851" s="181"/>
      <c r="O851" s="181"/>
      <c r="P851" s="181"/>
      <c r="Q851" s="181">
        <f>SUM(G851+J851+M851+N851+O851+P851)</f>
        <v>0</v>
      </c>
      <c r="R851" s="181"/>
      <c r="S851" s="181">
        <f t="shared" si="281"/>
        <v>0</v>
      </c>
      <c r="T851" s="181">
        <f t="shared" si="275"/>
        <v>0</v>
      </c>
      <c r="U851" s="183" t="e">
        <f t="shared" si="276"/>
        <v>#DIV/0!</v>
      </c>
      <c r="V851" s="183" t="e">
        <f t="shared" si="284"/>
        <v>#DIV/0!</v>
      </c>
      <c r="W851" s="184">
        <f t="shared" si="289"/>
        <v>0</v>
      </c>
    </row>
    <row r="852" spans="1:23" ht="15" customHeight="1">
      <c r="A852" s="179">
        <v>205</v>
      </c>
      <c r="B852" s="222">
        <v>9</v>
      </c>
      <c r="C852" s="172" t="s">
        <v>427</v>
      </c>
      <c r="D852" s="180">
        <v>2010</v>
      </c>
      <c r="E852" s="180">
        <v>5</v>
      </c>
      <c r="F852" s="181">
        <v>3341</v>
      </c>
      <c r="G852" s="181">
        <v>135</v>
      </c>
      <c r="H852" s="181">
        <v>562</v>
      </c>
      <c r="I852" s="181">
        <v>25</v>
      </c>
      <c r="J852" s="181">
        <v>264</v>
      </c>
      <c r="K852" s="181">
        <v>523</v>
      </c>
      <c r="L852" s="181">
        <v>22</v>
      </c>
      <c r="M852" s="181">
        <v>0</v>
      </c>
      <c r="N852" s="181">
        <v>8</v>
      </c>
      <c r="O852" s="181">
        <v>7</v>
      </c>
      <c r="P852" s="181">
        <v>0</v>
      </c>
      <c r="Q852" s="181">
        <f t="shared" ref="Q852:Q858" si="294">SUM(P852+O852+N852+M852+L852+K852+J852+I852+H852+G852)</f>
        <v>1546</v>
      </c>
      <c r="R852" s="181">
        <v>92</v>
      </c>
      <c r="S852" s="181">
        <f t="shared" si="281"/>
        <v>1638</v>
      </c>
      <c r="T852" s="181">
        <f t="shared" si="275"/>
        <v>1703</v>
      </c>
      <c r="U852" s="183">
        <f t="shared" si="276"/>
        <v>49.027237354085607</v>
      </c>
      <c r="V852" s="183">
        <f t="shared" si="284"/>
        <v>50.972762645914393</v>
      </c>
      <c r="W852" s="184">
        <f t="shared" si="289"/>
        <v>562</v>
      </c>
    </row>
    <row r="853" spans="1:23" ht="15" customHeight="1">
      <c r="A853" s="179">
        <v>205</v>
      </c>
      <c r="B853" s="222">
        <v>9</v>
      </c>
      <c r="C853" s="231" t="s">
        <v>427</v>
      </c>
      <c r="D853" s="190">
        <v>2016</v>
      </c>
      <c r="E853" s="180"/>
      <c r="F853" s="181"/>
      <c r="G853" s="181"/>
      <c r="H853" s="181"/>
      <c r="I853" s="181"/>
      <c r="J853" s="181"/>
      <c r="K853" s="181"/>
      <c r="L853" s="181"/>
      <c r="M853" s="181"/>
      <c r="N853" s="181"/>
      <c r="O853" s="181"/>
      <c r="P853" s="181"/>
      <c r="Q853" s="181">
        <f t="shared" si="294"/>
        <v>0</v>
      </c>
      <c r="R853" s="181"/>
      <c r="S853" s="181">
        <f t="shared" si="281"/>
        <v>0</v>
      </c>
      <c r="T853" s="181">
        <f t="shared" si="275"/>
        <v>0</v>
      </c>
      <c r="U853" s="183" t="e">
        <f t="shared" si="276"/>
        <v>#DIV/0!</v>
      </c>
      <c r="V853" s="183" t="e">
        <f t="shared" si="284"/>
        <v>#DIV/0!</v>
      </c>
      <c r="W853" s="184">
        <f t="shared" si="289"/>
        <v>0</v>
      </c>
    </row>
    <row r="854" spans="1:23" s="197" customFormat="1" ht="15" customHeight="1">
      <c r="A854" s="193" t="s">
        <v>448</v>
      </c>
      <c r="B854" s="223">
        <v>9</v>
      </c>
      <c r="C854" s="232" t="s">
        <v>457</v>
      </c>
      <c r="D854" s="151">
        <v>1998</v>
      </c>
      <c r="E854" s="151">
        <f>SUM(E806,E810,E814,E818,E822,E826,E830,E834,E838,E842,E846,E850)</f>
        <v>111</v>
      </c>
      <c r="F854" s="151">
        <f t="shared" ref="F854:T854" si="295">SUM(F806,F810,F814,F818,F822,F826,F830,F834,F838,F842,F846,F850)</f>
        <v>56235</v>
      </c>
      <c r="G854" s="151">
        <f t="shared" si="295"/>
        <v>2628</v>
      </c>
      <c r="H854" s="151">
        <f t="shared" si="295"/>
        <v>10387</v>
      </c>
      <c r="I854" s="151">
        <f t="shared" si="295"/>
        <v>45</v>
      </c>
      <c r="J854" s="151">
        <f t="shared" si="295"/>
        <v>674</v>
      </c>
      <c r="K854" s="151">
        <f t="shared" si="295"/>
        <v>14339</v>
      </c>
      <c r="L854" s="151">
        <f t="shared" si="295"/>
        <v>186</v>
      </c>
      <c r="M854" s="151">
        <f t="shared" si="295"/>
        <v>174</v>
      </c>
      <c r="N854" s="151">
        <f t="shared" si="295"/>
        <v>0</v>
      </c>
      <c r="O854" s="151">
        <f t="shared" si="295"/>
        <v>0</v>
      </c>
      <c r="P854" s="151">
        <f t="shared" si="295"/>
        <v>5</v>
      </c>
      <c r="Q854" s="151">
        <f t="shared" si="295"/>
        <v>28438</v>
      </c>
      <c r="R854" s="151">
        <f t="shared" si="295"/>
        <v>1157</v>
      </c>
      <c r="S854" s="151">
        <f t="shared" si="295"/>
        <v>29595</v>
      </c>
      <c r="T854" s="151">
        <f t="shared" si="295"/>
        <v>26640</v>
      </c>
      <c r="U854" s="217">
        <f>(S854*100)/F854</f>
        <v>52.627367297946122</v>
      </c>
      <c r="V854" s="217">
        <f>(T854*100)/F854</f>
        <v>47.372632702053878</v>
      </c>
      <c r="W854" s="184">
        <f t="shared" si="289"/>
        <v>14339</v>
      </c>
    </row>
    <row r="855" spans="1:23" s="197" customFormat="1" ht="15" customHeight="1">
      <c r="A855" s="193" t="s">
        <v>448</v>
      </c>
      <c r="B855" s="223">
        <v>9</v>
      </c>
      <c r="C855" s="232" t="s">
        <v>457</v>
      </c>
      <c r="D855" s="151">
        <v>2004</v>
      </c>
      <c r="E855" s="151"/>
      <c r="F855" s="215"/>
      <c r="G855" s="215"/>
      <c r="H855" s="215"/>
      <c r="I855" s="215"/>
      <c r="J855" s="215"/>
      <c r="K855" s="215"/>
      <c r="L855" s="215"/>
      <c r="M855" s="215"/>
      <c r="N855" s="215"/>
      <c r="O855" s="215"/>
      <c r="P855" s="215"/>
      <c r="Q855" s="215"/>
      <c r="R855" s="215"/>
      <c r="S855" s="215"/>
      <c r="T855" s="215"/>
      <c r="U855" s="216"/>
      <c r="V855" s="216"/>
      <c r="W855" s="184">
        <f t="shared" si="289"/>
        <v>0</v>
      </c>
    </row>
    <row r="856" spans="1:23" s="197" customFormat="1" ht="15" customHeight="1">
      <c r="A856" s="193" t="s">
        <v>448</v>
      </c>
      <c r="B856" s="223">
        <v>9</v>
      </c>
      <c r="C856" s="232" t="s">
        <v>457</v>
      </c>
      <c r="D856" s="151">
        <v>2010</v>
      </c>
      <c r="E856" s="151">
        <f>SUM(E808,E812,E816,E820,E824,E828,E832,E836,E840,E844,E848,E852)</f>
        <v>174</v>
      </c>
      <c r="F856" s="151">
        <f t="shared" ref="F856:T856" si="296">SUM(F808,F812,F816,F820,F824,F828,F832,F836,F840,F844,F848,F852)</f>
        <v>97161</v>
      </c>
      <c r="G856" s="151">
        <f t="shared" si="296"/>
        <v>8124</v>
      </c>
      <c r="H856" s="151">
        <f t="shared" si="296"/>
        <v>12829</v>
      </c>
      <c r="I856" s="151">
        <f t="shared" si="296"/>
        <v>1296</v>
      </c>
      <c r="J856" s="151">
        <f t="shared" si="296"/>
        <v>3948</v>
      </c>
      <c r="K856" s="151">
        <f t="shared" si="296"/>
        <v>23014</v>
      </c>
      <c r="L856" s="151">
        <f t="shared" si="296"/>
        <v>946</v>
      </c>
      <c r="M856" s="151">
        <f t="shared" si="296"/>
        <v>0</v>
      </c>
      <c r="N856" s="151">
        <f t="shared" si="296"/>
        <v>2219</v>
      </c>
      <c r="O856" s="151">
        <f t="shared" si="296"/>
        <v>549</v>
      </c>
      <c r="P856" s="151">
        <f t="shared" si="296"/>
        <v>1</v>
      </c>
      <c r="Q856" s="151">
        <f t="shared" si="296"/>
        <v>52926</v>
      </c>
      <c r="R856" s="151">
        <f t="shared" si="296"/>
        <v>2588</v>
      </c>
      <c r="S856" s="151">
        <f t="shared" si="296"/>
        <v>55514</v>
      </c>
      <c r="T856" s="151">
        <f t="shared" si="296"/>
        <v>41647</v>
      </c>
      <c r="U856" s="217">
        <f>(S856*100)/F856</f>
        <v>57.136093700147178</v>
      </c>
      <c r="V856" s="217">
        <f>(T856*100)/F856</f>
        <v>42.863906299852822</v>
      </c>
      <c r="W856" s="184">
        <f t="shared" si="289"/>
        <v>23014</v>
      </c>
    </row>
    <row r="857" spans="1:23" s="197" customFormat="1" ht="15" customHeight="1">
      <c r="A857" s="193" t="s">
        <v>448</v>
      </c>
      <c r="B857" s="223">
        <v>9</v>
      </c>
      <c r="C857" s="232" t="s">
        <v>457</v>
      </c>
      <c r="D857" s="151">
        <v>2016</v>
      </c>
      <c r="E857" s="151"/>
      <c r="F857" s="215"/>
      <c r="G857" s="215"/>
      <c r="H857" s="215"/>
      <c r="I857" s="215"/>
      <c r="J857" s="215"/>
      <c r="K857" s="215"/>
      <c r="L857" s="215"/>
      <c r="M857" s="215"/>
      <c r="N857" s="215"/>
      <c r="O857" s="215"/>
      <c r="P857" s="215"/>
      <c r="Q857" s="215"/>
      <c r="R857" s="215"/>
      <c r="S857" s="215"/>
      <c r="T857" s="215"/>
      <c r="U857" s="216"/>
      <c r="V857" s="216"/>
      <c r="W857" s="184">
        <f t="shared" si="289"/>
        <v>0</v>
      </c>
    </row>
    <row r="858" spans="1:23" ht="15" customHeight="1">
      <c r="A858" s="179">
        <v>206</v>
      </c>
      <c r="B858" s="222">
        <v>10</v>
      </c>
      <c r="C858" s="233" t="s">
        <v>458</v>
      </c>
      <c r="D858" s="180">
        <v>1998</v>
      </c>
      <c r="E858" s="180">
        <v>5</v>
      </c>
      <c r="F858" s="181">
        <v>2594</v>
      </c>
      <c r="G858" s="181">
        <v>35</v>
      </c>
      <c r="H858" s="181">
        <v>159</v>
      </c>
      <c r="I858" s="181">
        <v>2</v>
      </c>
      <c r="J858" s="181">
        <v>8</v>
      </c>
      <c r="K858" s="181">
        <v>834</v>
      </c>
      <c r="L858" s="181">
        <v>2</v>
      </c>
      <c r="M858" s="181">
        <v>6</v>
      </c>
      <c r="N858" s="181">
        <v>0</v>
      </c>
      <c r="O858" s="181">
        <v>0</v>
      </c>
      <c r="P858" s="181">
        <v>0</v>
      </c>
      <c r="Q858" s="181">
        <f t="shared" si="294"/>
        <v>1046</v>
      </c>
      <c r="R858" s="181">
        <v>57</v>
      </c>
      <c r="S858" s="181">
        <f t="shared" si="281"/>
        <v>1103</v>
      </c>
      <c r="T858" s="181">
        <f t="shared" si="275"/>
        <v>1491</v>
      </c>
      <c r="U858" s="183">
        <f t="shared" si="276"/>
        <v>42.521202775636084</v>
      </c>
      <c r="V858" s="183">
        <f t="shared" si="284"/>
        <v>57.478797224363916</v>
      </c>
      <c r="W858" s="184">
        <f t="shared" si="289"/>
        <v>834</v>
      </c>
    </row>
    <row r="859" spans="1:23" ht="15" customHeight="1">
      <c r="A859" s="179">
        <v>206</v>
      </c>
      <c r="B859" s="222">
        <v>10</v>
      </c>
      <c r="C859" s="233" t="s">
        <v>458</v>
      </c>
      <c r="D859" s="180">
        <v>2004</v>
      </c>
      <c r="E859" s="180"/>
      <c r="F859" s="181"/>
      <c r="G859" s="181"/>
      <c r="H859" s="181"/>
      <c r="I859" s="181"/>
      <c r="J859" s="181"/>
      <c r="K859" s="181"/>
      <c r="L859" s="181"/>
      <c r="M859" s="181"/>
      <c r="N859" s="181"/>
      <c r="O859" s="181"/>
      <c r="P859" s="181"/>
      <c r="Q859" s="181">
        <f>SUM(G859+J859+M859+N859+O859+P859)</f>
        <v>0</v>
      </c>
      <c r="R859" s="181"/>
      <c r="S859" s="181">
        <f t="shared" si="281"/>
        <v>0</v>
      </c>
      <c r="T859" s="181">
        <f t="shared" si="275"/>
        <v>0</v>
      </c>
      <c r="U859" s="183" t="e">
        <f t="shared" si="276"/>
        <v>#DIV/0!</v>
      </c>
      <c r="V859" s="183" t="e">
        <f t="shared" si="284"/>
        <v>#DIV/0!</v>
      </c>
      <c r="W859" s="184">
        <f t="shared" si="289"/>
        <v>0</v>
      </c>
    </row>
    <row r="860" spans="1:23" ht="15" customHeight="1">
      <c r="A860" s="179">
        <v>206</v>
      </c>
      <c r="B860" s="222">
        <v>10</v>
      </c>
      <c r="C860" s="233" t="s">
        <v>458</v>
      </c>
      <c r="D860" s="180">
        <v>2010</v>
      </c>
      <c r="E860" s="180">
        <v>6</v>
      </c>
      <c r="F860" s="181">
        <v>4131</v>
      </c>
      <c r="G860" s="181">
        <v>259</v>
      </c>
      <c r="H860" s="181">
        <v>169</v>
      </c>
      <c r="I860" s="181">
        <v>15</v>
      </c>
      <c r="J860" s="181">
        <v>36</v>
      </c>
      <c r="K860" s="181">
        <v>816</v>
      </c>
      <c r="L860" s="181">
        <v>30</v>
      </c>
      <c r="M860" s="181">
        <v>0</v>
      </c>
      <c r="N860" s="181">
        <v>26</v>
      </c>
      <c r="O860" s="181">
        <v>5</v>
      </c>
      <c r="P860" s="181">
        <v>2</v>
      </c>
      <c r="Q860" s="181">
        <f t="shared" ref="Q860:Q862" si="297">SUM(P860+O860+N860+M860+L860+K860+J860+I860+H860+G860)</f>
        <v>1358</v>
      </c>
      <c r="R860" s="181">
        <v>78</v>
      </c>
      <c r="S860" s="181">
        <f t="shared" si="281"/>
        <v>1436</v>
      </c>
      <c r="T860" s="181">
        <f t="shared" si="275"/>
        <v>2695</v>
      </c>
      <c r="U860" s="183">
        <f t="shared" si="276"/>
        <v>34.761558944565479</v>
      </c>
      <c r="V860" s="183">
        <f t="shared" si="284"/>
        <v>65.238441055434521</v>
      </c>
      <c r="W860" s="184">
        <f t="shared" si="289"/>
        <v>816</v>
      </c>
    </row>
    <row r="861" spans="1:23" ht="15" customHeight="1">
      <c r="A861" s="179">
        <v>206</v>
      </c>
      <c r="B861" s="222">
        <v>10</v>
      </c>
      <c r="C861" s="234" t="s">
        <v>458</v>
      </c>
      <c r="D861" s="190">
        <v>2016</v>
      </c>
      <c r="E861" s="180"/>
      <c r="F861" s="181"/>
      <c r="G861" s="181"/>
      <c r="H861" s="181"/>
      <c r="I861" s="181"/>
      <c r="J861" s="181"/>
      <c r="K861" s="181"/>
      <c r="L861" s="181"/>
      <c r="M861" s="181"/>
      <c r="N861" s="181"/>
      <c r="O861" s="181"/>
      <c r="P861" s="181"/>
      <c r="Q861" s="181">
        <f t="shared" si="297"/>
        <v>0</v>
      </c>
      <c r="R861" s="181"/>
      <c r="S861" s="181">
        <f t="shared" si="281"/>
        <v>0</v>
      </c>
      <c r="T861" s="181">
        <f t="shared" si="275"/>
        <v>0</v>
      </c>
      <c r="U861" s="183" t="e">
        <f t="shared" si="276"/>
        <v>#DIV/0!</v>
      </c>
      <c r="V861" s="183" t="e">
        <f t="shared" si="284"/>
        <v>#DIV/0!</v>
      </c>
      <c r="W861" s="184">
        <f t="shared" si="289"/>
        <v>0</v>
      </c>
    </row>
    <row r="862" spans="1:23" ht="15" customHeight="1">
      <c r="A862" s="179">
        <v>207</v>
      </c>
      <c r="B862" s="222">
        <v>10</v>
      </c>
      <c r="C862" s="233" t="s">
        <v>459</v>
      </c>
      <c r="D862" s="180">
        <v>1998</v>
      </c>
      <c r="E862" s="180">
        <v>4</v>
      </c>
      <c r="F862" s="181">
        <v>2230</v>
      </c>
      <c r="G862" s="181">
        <v>35</v>
      </c>
      <c r="H862" s="181">
        <v>124</v>
      </c>
      <c r="I862" s="181">
        <v>4</v>
      </c>
      <c r="J862" s="181">
        <v>12</v>
      </c>
      <c r="K862" s="181">
        <v>919</v>
      </c>
      <c r="L862" s="181">
        <v>11</v>
      </c>
      <c r="M862" s="181">
        <v>5</v>
      </c>
      <c r="N862" s="181">
        <v>0</v>
      </c>
      <c r="O862" s="181">
        <v>0</v>
      </c>
      <c r="P862" s="181">
        <v>0</v>
      </c>
      <c r="Q862" s="181">
        <f t="shared" si="297"/>
        <v>1110</v>
      </c>
      <c r="R862" s="181">
        <v>36</v>
      </c>
      <c r="S862" s="181">
        <f t="shared" si="281"/>
        <v>1146</v>
      </c>
      <c r="T862" s="181">
        <f t="shared" si="275"/>
        <v>1084</v>
      </c>
      <c r="U862" s="183">
        <f t="shared" si="276"/>
        <v>51.390134529147979</v>
      </c>
      <c r="V862" s="183">
        <f t="shared" si="284"/>
        <v>48.609865470852021</v>
      </c>
      <c r="W862" s="184">
        <f t="shared" si="289"/>
        <v>919</v>
      </c>
    </row>
    <row r="863" spans="1:23" ht="15" customHeight="1">
      <c r="A863" s="179">
        <v>207</v>
      </c>
      <c r="B863" s="222">
        <v>10</v>
      </c>
      <c r="C863" s="233" t="s">
        <v>459</v>
      </c>
      <c r="D863" s="180">
        <v>2004</v>
      </c>
      <c r="E863" s="180"/>
      <c r="F863" s="181"/>
      <c r="G863" s="181"/>
      <c r="H863" s="181"/>
      <c r="I863" s="181"/>
      <c r="J863" s="181"/>
      <c r="K863" s="181"/>
      <c r="L863" s="181"/>
      <c r="M863" s="181"/>
      <c r="N863" s="181"/>
      <c r="O863" s="181"/>
      <c r="P863" s="181"/>
      <c r="Q863" s="181">
        <f>SUM(G863+J863+M863+N863+O863+P863)</f>
        <v>0</v>
      </c>
      <c r="R863" s="181"/>
      <c r="S863" s="181">
        <f t="shared" si="281"/>
        <v>0</v>
      </c>
      <c r="T863" s="181">
        <f t="shared" si="275"/>
        <v>0</v>
      </c>
      <c r="U863" s="183" t="e">
        <f t="shared" si="276"/>
        <v>#DIV/0!</v>
      </c>
      <c r="V863" s="183" t="e">
        <f t="shared" si="284"/>
        <v>#DIV/0!</v>
      </c>
      <c r="W863" s="184">
        <f t="shared" si="289"/>
        <v>0</v>
      </c>
    </row>
    <row r="864" spans="1:23" ht="15" customHeight="1">
      <c r="A864" s="179">
        <v>207</v>
      </c>
      <c r="B864" s="222">
        <v>10</v>
      </c>
      <c r="C864" s="233" t="s">
        <v>459</v>
      </c>
      <c r="D864" s="180">
        <v>2010</v>
      </c>
      <c r="E864" s="180">
        <v>6</v>
      </c>
      <c r="F864" s="181">
        <v>2894</v>
      </c>
      <c r="G864" s="181">
        <v>173</v>
      </c>
      <c r="H864" s="181">
        <v>85</v>
      </c>
      <c r="I864" s="181">
        <v>13</v>
      </c>
      <c r="J864" s="181">
        <v>19</v>
      </c>
      <c r="K864" s="181">
        <v>748</v>
      </c>
      <c r="L864" s="181">
        <v>40</v>
      </c>
      <c r="M864" s="181">
        <v>0</v>
      </c>
      <c r="N864" s="181">
        <v>68</v>
      </c>
      <c r="O864" s="181">
        <v>4</v>
      </c>
      <c r="P864" s="181">
        <v>0</v>
      </c>
      <c r="Q864" s="181">
        <f t="shared" ref="Q864:Q866" si="298">SUM(P864+O864+N864+M864+L864+K864+J864+I864+H864+G864)</f>
        <v>1150</v>
      </c>
      <c r="R864" s="181">
        <v>43</v>
      </c>
      <c r="S864" s="181">
        <f t="shared" si="281"/>
        <v>1193</v>
      </c>
      <c r="T864" s="181">
        <f t="shared" si="275"/>
        <v>1701</v>
      </c>
      <c r="U864" s="183">
        <f t="shared" si="276"/>
        <v>41.223220456116103</v>
      </c>
      <c r="V864" s="183">
        <f t="shared" si="284"/>
        <v>58.776779543883897</v>
      </c>
      <c r="W864" s="184">
        <f t="shared" si="289"/>
        <v>748</v>
      </c>
    </row>
    <row r="865" spans="1:23" ht="15" customHeight="1">
      <c r="A865" s="179">
        <v>207</v>
      </c>
      <c r="B865" s="222">
        <v>10</v>
      </c>
      <c r="C865" s="234" t="s">
        <v>459</v>
      </c>
      <c r="D865" s="190">
        <v>2016</v>
      </c>
      <c r="E865" s="180"/>
      <c r="F865" s="181"/>
      <c r="G865" s="181"/>
      <c r="H865" s="181"/>
      <c r="I865" s="181"/>
      <c r="J865" s="181"/>
      <c r="K865" s="181"/>
      <c r="L865" s="181"/>
      <c r="M865" s="181"/>
      <c r="N865" s="181"/>
      <c r="O865" s="181"/>
      <c r="P865" s="181"/>
      <c r="Q865" s="181">
        <f t="shared" si="298"/>
        <v>0</v>
      </c>
      <c r="R865" s="181"/>
      <c r="S865" s="181">
        <f t="shared" si="281"/>
        <v>0</v>
      </c>
      <c r="T865" s="181">
        <f t="shared" si="275"/>
        <v>0</v>
      </c>
      <c r="U865" s="183" t="e">
        <f t="shared" si="276"/>
        <v>#DIV/0!</v>
      </c>
      <c r="V865" s="183" t="e">
        <f t="shared" si="284"/>
        <v>#DIV/0!</v>
      </c>
      <c r="W865" s="184">
        <f t="shared" si="289"/>
        <v>0</v>
      </c>
    </row>
    <row r="866" spans="1:23" ht="15" customHeight="1">
      <c r="A866" s="179">
        <v>208</v>
      </c>
      <c r="B866" s="222">
        <v>10</v>
      </c>
      <c r="C866" s="233" t="s">
        <v>460</v>
      </c>
      <c r="D866" s="180">
        <v>1998</v>
      </c>
      <c r="E866" s="180">
        <v>26</v>
      </c>
      <c r="F866" s="181">
        <v>11049</v>
      </c>
      <c r="G866" s="181">
        <v>1266</v>
      </c>
      <c r="H866" s="181">
        <v>1043</v>
      </c>
      <c r="I866" s="181">
        <v>26</v>
      </c>
      <c r="J866" s="181">
        <v>63</v>
      </c>
      <c r="K866" s="181">
        <v>2982</v>
      </c>
      <c r="L866" s="181">
        <v>56</v>
      </c>
      <c r="M866" s="181">
        <v>25</v>
      </c>
      <c r="N866" s="181">
        <v>0</v>
      </c>
      <c r="O866" s="181">
        <v>0</v>
      </c>
      <c r="P866" s="181">
        <v>1</v>
      </c>
      <c r="Q866" s="181">
        <f t="shared" si="298"/>
        <v>5462</v>
      </c>
      <c r="R866" s="181">
        <v>282</v>
      </c>
      <c r="S866" s="181">
        <f t="shared" si="281"/>
        <v>5744</v>
      </c>
      <c r="T866" s="181">
        <f t="shared" ref="T866:T937" si="299">F866-S866</f>
        <v>5305</v>
      </c>
      <c r="U866" s="183">
        <f t="shared" ref="U866:U937" si="300">(S866*100)/F866</f>
        <v>51.986605122635531</v>
      </c>
      <c r="V866" s="183">
        <f t="shared" si="284"/>
        <v>48.013394877364469</v>
      </c>
      <c r="W866" s="184">
        <f t="shared" si="289"/>
        <v>2982</v>
      </c>
    </row>
    <row r="867" spans="1:23" ht="15" customHeight="1">
      <c r="A867" s="179">
        <v>208</v>
      </c>
      <c r="B867" s="222">
        <v>10</v>
      </c>
      <c r="C867" s="233" t="s">
        <v>460</v>
      </c>
      <c r="D867" s="180">
        <v>2004</v>
      </c>
      <c r="E867" s="180"/>
      <c r="F867" s="181"/>
      <c r="G867" s="181"/>
      <c r="H867" s="181"/>
      <c r="I867" s="181"/>
      <c r="J867" s="181"/>
      <c r="K867" s="181"/>
      <c r="L867" s="181"/>
      <c r="M867" s="181"/>
      <c r="N867" s="181"/>
      <c r="O867" s="181"/>
      <c r="P867" s="181"/>
      <c r="Q867" s="181">
        <f>SUM(G867+J867+M867+N867+O867+P867)</f>
        <v>0</v>
      </c>
      <c r="R867" s="181"/>
      <c r="S867" s="181">
        <f t="shared" si="281"/>
        <v>0</v>
      </c>
      <c r="T867" s="181">
        <f t="shared" si="299"/>
        <v>0</v>
      </c>
      <c r="U867" s="183" t="e">
        <f t="shared" si="300"/>
        <v>#DIV/0!</v>
      </c>
      <c r="V867" s="183" t="e">
        <f t="shared" si="284"/>
        <v>#DIV/0!</v>
      </c>
      <c r="W867" s="184">
        <f t="shared" si="289"/>
        <v>0</v>
      </c>
    </row>
    <row r="868" spans="1:23" ht="15" customHeight="1">
      <c r="A868" s="179">
        <v>208</v>
      </c>
      <c r="B868" s="222">
        <v>10</v>
      </c>
      <c r="C868" s="233" t="s">
        <v>460</v>
      </c>
      <c r="D868" s="180">
        <v>2010</v>
      </c>
      <c r="E868" s="180">
        <v>31</v>
      </c>
      <c r="F868" s="181">
        <v>16233</v>
      </c>
      <c r="G868" s="181">
        <v>4180</v>
      </c>
      <c r="H868" s="181">
        <v>243</v>
      </c>
      <c r="I868" s="181">
        <v>123</v>
      </c>
      <c r="J868" s="181">
        <v>100</v>
      </c>
      <c r="K868" s="181">
        <v>4702</v>
      </c>
      <c r="L868" s="181">
        <v>148</v>
      </c>
      <c r="M868" s="181">
        <v>0</v>
      </c>
      <c r="N868" s="181">
        <v>49</v>
      </c>
      <c r="O868" s="181">
        <v>20</v>
      </c>
      <c r="P868" s="181">
        <v>0</v>
      </c>
      <c r="Q868" s="181">
        <f t="shared" ref="Q868:Q870" si="301">SUM(P868+O868+N868+M868+L868+K868+J868+I868+H868+G868)</f>
        <v>9565</v>
      </c>
      <c r="R868" s="181">
        <v>370</v>
      </c>
      <c r="S868" s="181">
        <f t="shared" si="281"/>
        <v>9935</v>
      </c>
      <c r="T868" s="181">
        <f t="shared" si="299"/>
        <v>6298</v>
      </c>
      <c r="U868" s="183">
        <f t="shared" si="300"/>
        <v>61.202488757469354</v>
      </c>
      <c r="V868" s="183">
        <f t="shared" si="284"/>
        <v>38.797511242530646</v>
      </c>
      <c r="W868" s="184">
        <f t="shared" si="289"/>
        <v>4702</v>
      </c>
    </row>
    <row r="869" spans="1:23" ht="15" customHeight="1">
      <c r="A869" s="179">
        <v>208</v>
      </c>
      <c r="B869" s="222">
        <v>10</v>
      </c>
      <c r="C869" s="234" t="s">
        <v>460</v>
      </c>
      <c r="D869" s="190">
        <v>2016</v>
      </c>
      <c r="E869" s="180"/>
      <c r="F869" s="181"/>
      <c r="G869" s="181"/>
      <c r="H869" s="181"/>
      <c r="I869" s="181"/>
      <c r="J869" s="181"/>
      <c r="K869" s="181"/>
      <c r="L869" s="181"/>
      <c r="M869" s="181"/>
      <c r="N869" s="181"/>
      <c r="O869" s="181"/>
      <c r="P869" s="181"/>
      <c r="Q869" s="181">
        <f t="shared" si="301"/>
        <v>0</v>
      </c>
      <c r="R869" s="181"/>
      <c r="S869" s="181">
        <f t="shared" si="281"/>
        <v>0</v>
      </c>
      <c r="T869" s="181">
        <f t="shared" si="299"/>
        <v>0</v>
      </c>
      <c r="U869" s="183" t="e">
        <f t="shared" si="300"/>
        <v>#DIV/0!</v>
      </c>
      <c r="V869" s="183" t="e">
        <f t="shared" si="284"/>
        <v>#DIV/0!</v>
      </c>
      <c r="W869" s="184">
        <f t="shared" si="289"/>
        <v>0</v>
      </c>
    </row>
    <row r="870" spans="1:23" ht="15" customHeight="1">
      <c r="A870" s="179">
        <v>209</v>
      </c>
      <c r="B870" s="222">
        <v>10</v>
      </c>
      <c r="C870" s="233" t="s">
        <v>461</v>
      </c>
      <c r="D870" s="180">
        <v>1998</v>
      </c>
      <c r="E870" s="180">
        <v>2</v>
      </c>
      <c r="F870" s="181">
        <v>994</v>
      </c>
      <c r="G870" s="181">
        <v>7</v>
      </c>
      <c r="H870" s="181">
        <v>44</v>
      </c>
      <c r="I870" s="181">
        <v>3</v>
      </c>
      <c r="J870" s="181">
        <v>10</v>
      </c>
      <c r="K870" s="181">
        <v>390</v>
      </c>
      <c r="L870" s="181">
        <v>4</v>
      </c>
      <c r="M870" s="181">
        <v>2</v>
      </c>
      <c r="N870" s="181">
        <v>0</v>
      </c>
      <c r="O870" s="181">
        <v>0</v>
      </c>
      <c r="P870" s="181">
        <v>0</v>
      </c>
      <c r="Q870" s="181">
        <f t="shared" si="301"/>
        <v>460</v>
      </c>
      <c r="R870" s="181">
        <v>19</v>
      </c>
      <c r="S870" s="181">
        <f t="shared" ref="S870:S940" si="302">Q870+R870</f>
        <v>479</v>
      </c>
      <c r="T870" s="181">
        <f t="shared" si="299"/>
        <v>515</v>
      </c>
      <c r="U870" s="183">
        <f t="shared" si="300"/>
        <v>48.189134808853119</v>
      </c>
      <c r="V870" s="183">
        <f t="shared" si="284"/>
        <v>51.810865191146881</v>
      </c>
      <c r="W870" s="184">
        <f t="shared" si="289"/>
        <v>390</v>
      </c>
    </row>
    <row r="871" spans="1:23" ht="15" customHeight="1">
      <c r="A871" s="179">
        <v>209</v>
      </c>
      <c r="B871" s="222">
        <v>10</v>
      </c>
      <c r="C871" s="233" t="s">
        <v>461</v>
      </c>
      <c r="D871" s="180">
        <v>2004</v>
      </c>
      <c r="E871" s="180"/>
      <c r="F871" s="181"/>
      <c r="G871" s="181"/>
      <c r="H871" s="181"/>
      <c r="I871" s="181"/>
      <c r="J871" s="181"/>
      <c r="K871" s="181"/>
      <c r="L871" s="181"/>
      <c r="M871" s="181"/>
      <c r="N871" s="181"/>
      <c r="O871" s="181"/>
      <c r="P871" s="181"/>
      <c r="Q871" s="181">
        <f>SUM(G871+J871+M871+N871+O871+P871)</f>
        <v>0</v>
      </c>
      <c r="R871" s="181"/>
      <c r="S871" s="181">
        <f t="shared" si="302"/>
        <v>0</v>
      </c>
      <c r="T871" s="181">
        <f t="shared" si="299"/>
        <v>0</v>
      </c>
      <c r="U871" s="183" t="e">
        <f t="shared" si="300"/>
        <v>#DIV/0!</v>
      </c>
      <c r="V871" s="183" t="e">
        <f t="shared" si="284"/>
        <v>#DIV/0!</v>
      </c>
      <c r="W871" s="184">
        <f t="shared" si="289"/>
        <v>0</v>
      </c>
    </row>
    <row r="872" spans="1:23" ht="15" customHeight="1">
      <c r="A872" s="179">
        <v>209</v>
      </c>
      <c r="B872" s="222">
        <v>10</v>
      </c>
      <c r="C872" s="233" t="s">
        <v>461</v>
      </c>
      <c r="D872" s="180">
        <v>2010</v>
      </c>
      <c r="E872" s="180">
        <v>2</v>
      </c>
      <c r="F872" s="181">
        <v>1382</v>
      </c>
      <c r="G872" s="181">
        <v>222</v>
      </c>
      <c r="H872" s="181">
        <v>38</v>
      </c>
      <c r="I872" s="181">
        <v>10</v>
      </c>
      <c r="J872" s="181">
        <v>14</v>
      </c>
      <c r="K872" s="181">
        <v>361</v>
      </c>
      <c r="L872" s="181">
        <v>11</v>
      </c>
      <c r="M872" s="181">
        <v>0</v>
      </c>
      <c r="N872" s="181">
        <v>2</v>
      </c>
      <c r="O872" s="181">
        <v>0</v>
      </c>
      <c r="P872" s="181">
        <v>0</v>
      </c>
      <c r="Q872" s="181">
        <f t="shared" ref="Q872:Q874" si="303">SUM(P872+O872+N872+M872+L872+K872+J872+I872+H872+G872)</f>
        <v>658</v>
      </c>
      <c r="R872" s="181">
        <v>25</v>
      </c>
      <c r="S872" s="181">
        <f t="shared" si="302"/>
        <v>683</v>
      </c>
      <c r="T872" s="181">
        <f t="shared" si="299"/>
        <v>699</v>
      </c>
      <c r="U872" s="183">
        <f t="shared" si="300"/>
        <v>49.421128798842254</v>
      </c>
      <c r="V872" s="183">
        <f t="shared" si="284"/>
        <v>50.578871201157746</v>
      </c>
      <c r="W872" s="184">
        <f t="shared" si="289"/>
        <v>361</v>
      </c>
    </row>
    <row r="873" spans="1:23" ht="15" customHeight="1">
      <c r="A873" s="179">
        <v>209</v>
      </c>
      <c r="B873" s="222">
        <v>10</v>
      </c>
      <c r="C873" s="234" t="s">
        <v>461</v>
      </c>
      <c r="D873" s="190">
        <v>2016</v>
      </c>
      <c r="E873" s="180"/>
      <c r="F873" s="181"/>
      <c r="G873" s="181"/>
      <c r="H873" s="181"/>
      <c r="I873" s="181"/>
      <c r="J873" s="181"/>
      <c r="K873" s="181"/>
      <c r="L873" s="181"/>
      <c r="M873" s="181"/>
      <c r="N873" s="181"/>
      <c r="O873" s="181"/>
      <c r="P873" s="181"/>
      <c r="Q873" s="181">
        <f t="shared" si="303"/>
        <v>0</v>
      </c>
      <c r="R873" s="181"/>
      <c r="S873" s="181">
        <f t="shared" si="302"/>
        <v>0</v>
      </c>
      <c r="T873" s="181">
        <f t="shared" si="299"/>
        <v>0</v>
      </c>
      <c r="U873" s="183" t="e">
        <f t="shared" si="300"/>
        <v>#DIV/0!</v>
      </c>
      <c r="V873" s="183" t="e">
        <f t="shared" si="284"/>
        <v>#DIV/0!</v>
      </c>
      <c r="W873" s="184">
        <f t="shared" si="289"/>
        <v>0</v>
      </c>
    </row>
    <row r="874" spans="1:23" ht="15" customHeight="1">
      <c r="A874" s="179">
        <v>210</v>
      </c>
      <c r="B874" s="222">
        <v>10</v>
      </c>
      <c r="C874" s="233" t="s">
        <v>462</v>
      </c>
      <c r="D874" s="180">
        <v>1998</v>
      </c>
      <c r="E874" s="180">
        <v>2</v>
      </c>
      <c r="F874" s="181">
        <v>1244</v>
      </c>
      <c r="G874" s="181">
        <v>10</v>
      </c>
      <c r="H874" s="181">
        <v>369</v>
      </c>
      <c r="I874" s="181">
        <v>10</v>
      </c>
      <c r="J874" s="181">
        <v>2</v>
      </c>
      <c r="K874" s="181">
        <v>302</v>
      </c>
      <c r="L874" s="181">
        <v>3</v>
      </c>
      <c r="M874" s="181">
        <v>2</v>
      </c>
      <c r="N874" s="181">
        <v>0</v>
      </c>
      <c r="O874" s="181">
        <v>0</v>
      </c>
      <c r="P874" s="181">
        <v>0</v>
      </c>
      <c r="Q874" s="181">
        <f t="shared" si="303"/>
        <v>698</v>
      </c>
      <c r="R874" s="181">
        <v>21</v>
      </c>
      <c r="S874" s="181">
        <f t="shared" si="302"/>
        <v>719</v>
      </c>
      <c r="T874" s="181">
        <f t="shared" si="299"/>
        <v>525</v>
      </c>
      <c r="U874" s="183">
        <f t="shared" si="300"/>
        <v>57.79742765273312</v>
      </c>
      <c r="V874" s="183">
        <f t="shared" si="284"/>
        <v>42.20257234726688</v>
      </c>
      <c r="W874" s="184">
        <f t="shared" si="289"/>
        <v>369</v>
      </c>
    </row>
    <row r="875" spans="1:23" ht="15" customHeight="1">
      <c r="A875" s="179">
        <v>210</v>
      </c>
      <c r="B875" s="222">
        <v>10</v>
      </c>
      <c r="C875" s="233" t="s">
        <v>462</v>
      </c>
      <c r="D875" s="180">
        <v>2004</v>
      </c>
      <c r="E875" s="180"/>
      <c r="F875" s="181"/>
      <c r="G875" s="181"/>
      <c r="H875" s="181"/>
      <c r="I875" s="181"/>
      <c r="J875" s="181"/>
      <c r="K875" s="181"/>
      <c r="L875" s="181"/>
      <c r="M875" s="181"/>
      <c r="N875" s="181"/>
      <c r="O875" s="181"/>
      <c r="P875" s="181"/>
      <c r="Q875" s="181">
        <f>SUM(G875+J875+M875+N875+O875+P875)</f>
        <v>0</v>
      </c>
      <c r="R875" s="181"/>
      <c r="S875" s="181">
        <f t="shared" si="302"/>
        <v>0</v>
      </c>
      <c r="T875" s="181">
        <f t="shared" si="299"/>
        <v>0</v>
      </c>
      <c r="U875" s="183" t="e">
        <f t="shared" si="300"/>
        <v>#DIV/0!</v>
      </c>
      <c r="V875" s="183" t="e">
        <f t="shared" si="284"/>
        <v>#DIV/0!</v>
      </c>
      <c r="W875" s="184">
        <f t="shared" si="289"/>
        <v>0</v>
      </c>
    </row>
    <row r="876" spans="1:23" ht="15" customHeight="1">
      <c r="A876" s="179">
        <v>210</v>
      </c>
      <c r="B876" s="222">
        <v>10</v>
      </c>
      <c r="C876" s="233" t="s">
        <v>462</v>
      </c>
      <c r="D876" s="180">
        <v>2010</v>
      </c>
      <c r="E876" s="180">
        <v>4</v>
      </c>
      <c r="F876" s="181">
        <v>1576</v>
      </c>
      <c r="G876" s="181">
        <v>83</v>
      </c>
      <c r="H876" s="181">
        <v>319</v>
      </c>
      <c r="I876" s="181">
        <v>8</v>
      </c>
      <c r="J876" s="181">
        <v>7</v>
      </c>
      <c r="K876" s="181">
        <v>400</v>
      </c>
      <c r="L876" s="181">
        <v>10</v>
      </c>
      <c r="M876" s="181">
        <v>0</v>
      </c>
      <c r="N876" s="181">
        <v>3</v>
      </c>
      <c r="O876" s="181">
        <v>126</v>
      </c>
      <c r="P876" s="181">
        <v>0</v>
      </c>
      <c r="Q876" s="181">
        <f t="shared" ref="Q876:Q878" si="304">SUM(P876+O876+N876+M876+L876+K876+J876+I876+H876+G876)</f>
        <v>956</v>
      </c>
      <c r="R876" s="181">
        <v>25</v>
      </c>
      <c r="S876" s="181">
        <f t="shared" si="302"/>
        <v>981</v>
      </c>
      <c r="T876" s="181">
        <f t="shared" si="299"/>
        <v>595</v>
      </c>
      <c r="U876" s="183">
        <f t="shared" si="300"/>
        <v>62.246192893401016</v>
      </c>
      <c r="V876" s="183">
        <f t="shared" si="284"/>
        <v>37.753807106598984</v>
      </c>
      <c r="W876" s="184">
        <f t="shared" si="289"/>
        <v>400</v>
      </c>
    </row>
    <row r="877" spans="1:23" ht="15" customHeight="1">
      <c r="A877" s="179">
        <v>210</v>
      </c>
      <c r="B877" s="222">
        <v>10</v>
      </c>
      <c r="C877" s="234" t="s">
        <v>462</v>
      </c>
      <c r="D877" s="190">
        <v>2016</v>
      </c>
      <c r="E877" s="180"/>
      <c r="F877" s="181"/>
      <c r="G877" s="181"/>
      <c r="H877" s="181"/>
      <c r="I877" s="181"/>
      <c r="J877" s="181"/>
      <c r="K877" s="181"/>
      <c r="L877" s="181"/>
      <c r="M877" s="181"/>
      <c r="N877" s="181"/>
      <c r="O877" s="181"/>
      <c r="P877" s="181"/>
      <c r="Q877" s="181">
        <f t="shared" si="304"/>
        <v>0</v>
      </c>
      <c r="R877" s="181"/>
      <c r="S877" s="181">
        <f t="shared" si="302"/>
        <v>0</v>
      </c>
      <c r="T877" s="181">
        <f t="shared" si="299"/>
        <v>0</v>
      </c>
      <c r="U877" s="183" t="e">
        <f t="shared" si="300"/>
        <v>#DIV/0!</v>
      </c>
      <c r="V877" s="183" t="e">
        <f t="shared" si="284"/>
        <v>#DIV/0!</v>
      </c>
      <c r="W877" s="184">
        <f t="shared" si="289"/>
        <v>0</v>
      </c>
    </row>
    <row r="878" spans="1:23" ht="15" customHeight="1">
      <c r="A878" s="179">
        <v>211</v>
      </c>
      <c r="B878" s="222">
        <v>10</v>
      </c>
      <c r="C878" s="233" t="s">
        <v>463</v>
      </c>
      <c r="D878" s="180">
        <v>1998</v>
      </c>
      <c r="E878" s="180">
        <v>1</v>
      </c>
      <c r="F878" s="181">
        <v>548</v>
      </c>
      <c r="G878" s="181">
        <v>1</v>
      </c>
      <c r="H878" s="181">
        <v>20</v>
      </c>
      <c r="I878" s="181">
        <v>1</v>
      </c>
      <c r="J878" s="181">
        <v>2</v>
      </c>
      <c r="K878" s="181">
        <v>184</v>
      </c>
      <c r="L878" s="181">
        <v>1</v>
      </c>
      <c r="M878" s="181">
        <v>1</v>
      </c>
      <c r="N878" s="181">
        <v>0</v>
      </c>
      <c r="O878" s="181">
        <v>0</v>
      </c>
      <c r="P878" s="181">
        <v>0</v>
      </c>
      <c r="Q878" s="181">
        <f t="shared" si="304"/>
        <v>210</v>
      </c>
      <c r="R878" s="181">
        <v>18</v>
      </c>
      <c r="S878" s="181">
        <f t="shared" si="302"/>
        <v>228</v>
      </c>
      <c r="T878" s="181">
        <f t="shared" si="299"/>
        <v>320</v>
      </c>
      <c r="U878" s="183">
        <f t="shared" si="300"/>
        <v>41.605839416058394</v>
      </c>
      <c r="V878" s="183">
        <f t="shared" si="284"/>
        <v>58.394160583941606</v>
      </c>
      <c r="W878" s="184">
        <f t="shared" si="289"/>
        <v>184</v>
      </c>
    </row>
    <row r="879" spans="1:23" ht="15" customHeight="1">
      <c r="A879" s="179">
        <v>211</v>
      </c>
      <c r="B879" s="222">
        <v>10</v>
      </c>
      <c r="C879" s="233" t="s">
        <v>463</v>
      </c>
      <c r="D879" s="180">
        <v>2004</v>
      </c>
      <c r="E879" s="180"/>
      <c r="F879" s="181"/>
      <c r="G879" s="181"/>
      <c r="H879" s="181"/>
      <c r="I879" s="181"/>
      <c r="J879" s="181"/>
      <c r="K879" s="181"/>
      <c r="L879" s="181"/>
      <c r="M879" s="181"/>
      <c r="N879" s="181"/>
      <c r="O879" s="181"/>
      <c r="P879" s="181"/>
      <c r="Q879" s="181">
        <f>SUM(G879+J879+M879+N879+O879+P879)</f>
        <v>0</v>
      </c>
      <c r="R879" s="181"/>
      <c r="S879" s="181">
        <f t="shared" si="302"/>
        <v>0</v>
      </c>
      <c r="T879" s="181">
        <f t="shared" si="299"/>
        <v>0</v>
      </c>
      <c r="U879" s="183" t="e">
        <f t="shared" si="300"/>
        <v>#DIV/0!</v>
      </c>
      <c r="V879" s="183" t="e">
        <f t="shared" si="284"/>
        <v>#DIV/0!</v>
      </c>
      <c r="W879" s="184">
        <f t="shared" si="289"/>
        <v>0</v>
      </c>
    </row>
    <row r="880" spans="1:23" ht="15" customHeight="1">
      <c r="A880" s="179">
        <v>211</v>
      </c>
      <c r="B880" s="222">
        <v>10</v>
      </c>
      <c r="C880" s="233" t="s">
        <v>463</v>
      </c>
      <c r="D880" s="180">
        <v>2010</v>
      </c>
      <c r="E880" s="180">
        <v>1</v>
      </c>
      <c r="F880" s="181">
        <v>738</v>
      </c>
      <c r="G880" s="181">
        <v>35</v>
      </c>
      <c r="H880" s="181">
        <v>13</v>
      </c>
      <c r="I880" s="181">
        <v>3</v>
      </c>
      <c r="J880" s="181">
        <v>6</v>
      </c>
      <c r="K880" s="181">
        <v>150</v>
      </c>
      <c r="L880" s="181">
        <v>9</v>
      </c>
      <c r="M880" s="181">
        <v>0</v>
      </c>
      <c r="N880" s="181">
        <v>2</v>
      </c>
      <c r="O880" s="181">
        <v>2</v>
      </c>
      <c r="P880" s="181">
        <v>0</v>
      </c>
      <c r="Q880" s="181">
        <f t="shared" ref="Q880:Q882" si="305">SUM(P880+O880+N880+M880+L880+K880+J880+I880+H880+G880)</f>
        <v>220</v>
      </c>
      <c r="R880" s="181">
        <v>18</v>
      </c>
      <c r="S880" s="181">
        <f t="shared" si="302"/>
        <v>238</v>
      </c>
      <c r="T880" s="181">
        <f t="shared" si="299"/>
        <v>500</v>
      </c>
      <c r="U880" s="183">
        <f t="shared" si="300"/>
        <v>32.24932249322493</v>
      </c>
      <c r="V880" s="183">
        <f t="shared" si="284"/>
        <v>67.750677506775062</v>
      </c>
      <c r="W880" s="184">
        <f t="shared" si="289"/>
        <v>150</v>
      </c>
    </row>
    <row r="881" spans="1:23" ht="15" customHeight="1">
      <c r="A881" s="179">
        <v>211</v>
      </c>
      <c r="B881" s="222">
        <v>10</v>
      </c>
      <c r="C881" s="234" t="s">
        <v>463</v>
      </c>
      <c r="D881" s="190">
        <v>2016</v>
      </c>
      <c r="E881" s="180"/>
      <c r="F881" s="181"/>
      <c r="G881" s="181"/>
      <c r="H881" s="181"/>
      <c r="I881" s="181"/>
      <c r="J881" s="181"/>
      <c r="K881" s="181"/>
      <c r="L881" s="181"/>
      <c r="M881" s="181"/>
      <c r="N881" s="181"/>
      <c r="O881" s="181"/>
      <c r="P881" s="181"/>
      <c r="Q881" s="181">
        <f t="shared" si="305"/>
        <v>0</v>
      </c>
      <c r="R881" s="181"/>
      <c r="S881" s="181">
        <f t="shared" si="302"/>
        <v>0</v>
      </c>
      <c r="T881" s="181">
        <f t="shared" si="299"/>
        <v>0</v>
      </c>
      <c r="U881" s="183" t="e">
        <f t="shared" si="300"/>
        <v>#DIV/0!</v>
      </c>
      <c r="V881" s="183" t="e">
        <f t="shared" si="284"/>
        <v>#DIV/0!</v>
      </c>
      <c r="W881" s="184">
        <f t="shared" si="289"/>
        <v>0</v>
      </c>
    </row>
    <row r="882" spans="1:23" ht="15" customHeight="1">
      <c r="A882" s="179">
        <v>212</v>
      </c>
      <c r="B882" s="222">
        <v>10</v>
      </c>
      <c r="C882" s="233" t="s">
        <v>464</v>
      </c>
      <c r="D882" s="180">
        <v>1998</v>
      </c>
      <c r="E882" s="180">
        <v>3</v>
      </c>
      <c r="F882" s="181">
        <v>1377</v>
      </c>
      <c r="G882" s="181">
        <v>19</v>
      </c>
      <c r="H882" s="181">
        <v>569</v>
      </c>
      <c r="I882" s="181">
        <v>0</v>
      </c>
      <c r="J882" s="181">
        <v>6</v>
      </c>
      <c r="K882" s="181">
        <v>170</v>
      </c>
      <c r="L882" s="181">
        <v>4</v>
      </c>
      <c r="M882" s="181">
        <v>3</v>
      </c>
      <c r="N882" s="181">
        <v>0</v>
      </c>
      <c r="O882" s="181">
        <v>0</v>
      </c>
      <c r="P882" s="181">
        <v>0</v>
      </c>
      <c r="Q882" s="181">
        <f t="shared" si="305"/>
        <v>771</v>
      </c>
      <c r="R882" s="181">
        <v>28</v>
      </c>
      <c r="S882" s="181">
        <f t="shared" si="302"/>
        <v>799</v>
      </c>
      <c r="T882" s="181">
        <f t="shared" si="299"/>
        <v>578</v>
      </c>
      <c r="U882" s="183">
        <f t="shared" si="300"/>
        <v>58.02469135802469</v>
      </c>
      <c r="V882" s="183">
        <f t="shared" si="284"/>
        <v>41.97530864197531</v>
      </c>
      <c r="W882" s="184">
        <f t="shared" si="289"/>
        <v>569</v>
      </c>
    </row>
    <row r="883" spans="1:23" ht="15" customHeight="1">
      <c r="A883" s="179">
        <v>212</v>
      </c>
      <c r="B883" s="222">
        <v>10</v>
      </c>
      <c r="C883" s="233" t="s">
        <v>464</v>
      </c>
      <c r="D883" s="180">
        <v>2004</v>
      </c>
      <c r="E883" s="180"/>
      <c r="F883" s="181"/>
      <c r="G883" s="181"/>
      <c r="H883" s="181"/>
      <c r="I883" s="181"/>
      <c r="J883" s="181"/>
      <c r="K883" s="181"/>
      <c r="L883" s="181"/>
      <c r="M883" s="181"/>
      <c r="N883" s="181"/>
      <c r="O883" s="181"/>
      <c r="P883" s="181"/>
      <c r="Q883" s="181">
        <f>SUM(G883+J883+M883+N883+O883+P883)</f>
        <v>0</v>
      </c>
      <c r="R883" s="181"/>
      <c r="S883" s="181">
        <f t="shared" si="302"/>
        <v>0</v>
      </c>
      <c r="T883" s="181">
        <f t="shared" si="299"/>
        <v>0</v>
      </c>
      <c r="U883" s="183" t="e">
        <f t="shared" si="300"/>
        <v>#DIV/0!</v>
      </c>
      <c r="V883" s="183" t="e">
        <f t="shared" si="284"/>
        <v>#DIV/0!</v>
      </c>
      <c r="W883" s="184">
        <f t="shared" si="289"/>
        <v>0</v>
      </c>
    </row>
    <row r="884" spans="1:23" ht="15" customHeight="1">
      <c r="A884" s="179">
        <v>212</v>
      </c>
      <c r="B884" s="222">
        <v>10</v>
      </c>
      <c r="C884" s="233" t="s">
        <v>464</v>
      </c>
      <c r="D884" s="180">
        <v>2010</v>
      </c>
      <c r="E884" s="180">
        <v>3</v>
      </c>
      <c r="F884" s="181">
        <v>1813</v>
      </c>
      <c r="G884" s="181">
        <v>233</v>
      </c>
      <c r="H884" s="181">
        <v>224</v>
      </c>
      <c r="I884" s="181">
        <v>8</v>
      </c>
      <c r="J884" s="181">
        <v>26</v>
      </c>
      <c r="K884" s="181">
        <v>270</v>
      </c>
      <c r="L884" s="181">
        <v>15</v>
      </c>
      <c r="M884" s="181">
        <v>0</v>
      </c>
      <c r="N884" s="181">
        <v>2</v>
      </c>
      <c r="O884" s="181">
        <v>5</v>
      </c>
      <c r="P884" s="181">
        <v>0</v>
      </c>
      <c r="Q884" s="181">
        <f t="shared" ref="Q884:Q886" si="306">SUM(P884+O884+N884+M884+L884+K884+J884+I884+H884+G884)</f>
        <v>783</v>
      </c>
      <c r="R884" s="181">
        <v>24</v>
      </c>
      <c r="S884" s="181">
        <f t="shared" si="302"/>
        <v>807</v>
      </c>
      <c r="T884" s="181">
        <f t="shared" si="299"/>
        <v>1006</v>
      </c>
      <c r="U884" s="183">
        <f t="shared" si="300"/>
        <v>44.511858797573083</v>
      </c>
      <c r="V884" s="183">
        <f t="shared" si="284"/>
        <v>55.488141202426917</v>
      </c>
      <c r="W884" s="184">
        <f t="shared" si="289"/>
        <v>270</v>
      </c>
    </row>
    <row r="885" spans="1:23" ht="15" customHeight="1">
      <c r="A885" s="179">
        <v>212</v>
      </c>
      <c r="B885" s="222">
        <v>10</v>
      </c>
      <c r="C885" s="234" t="s">
        <v>464</v>
      </c>
      <c r="D885" s="190">
        <v>2016</v>
      </c>
      <c r="E885" s="180"/>
      <c r="F885" s="181"/>
      <c r="G885" s="181"/>
      <c r="H885" s="181"/>
      <c r="I885" s="181"/>
      <c r="J885" s="181"/>
      <c r="K885" s="181"/>
      <c r="L885" s="181"/>
      <c r="M885" s="181"/>
      <c r="N885" s="181"/>
      <c r="O885" s="181"/>
      <c r="P885" s="181"/>
      <c r="Q885" s="181">
        <f t="shared" si="306"/>
        <v>0</v>
      </c>
      <c r="R885" s="181"/>
      <c r="S885" s="181">
        <f t="shared" si="302"/>
        <v>0</v>
      </c>
      <c r="T885" s="181">
        <f t="shared" si="299"/>
        <v>0</v>
      </c>
      <c r="U885" s="183" t="e">
        <f t="shared" si="300"/>
        <v>#DIV/0!</v>
      </c>
      <c r="V885" s="183" t="e">
        <f t="shared" si="284"/>
        <v>#DIV/0!</v>
      </c>
      <c r="W885" s="184">
        <f t="shared" si="289"/>
        <v>0</v>
      </c>
    </row>
    <row r="886" spans="1:23" ht="15" customHeight="1">
      <c r="A886" s="179">
        <v>213</v>
      </c>
      <c r="B886" s="222">
        <v>10</v>
      </c>
      <c r="C886" s="233" t="s">
        <v>465</v>
      </c>
      <c r="D886" s="180">
        <v>1998</v>
      </c>
      <c r="E886" s="180">
        <v>1</v>
      </c>
      <c r="F886" s="181">
        <v>666</v>
      </c>
      <c r="G886" s="181">
        <v>14</v>
      </c>
      <c r="H886" s="181">
        <v>71</v>
      </c>
      <c r="I886" s="181">
        <v>0</v>
      </c>
      <c r="J886" s="181">
        <v>6</v>
      </c>
      <c r="K886" s="181">
        <v>116</v>
      </c>
      <c r="L886" s="181">
        <v>1</v>
      </c>
      <c r="M886" s="181">
        <v>3</v>
      </c>
      <c r="N886" s="181">
        <v>0</v>
      </c>
      <c r="O886" s="181">
        <v>0</v>
      </c>
      <c r="P886" s="181">
        <v>0</v>
      </c>
      <c r="Q886" s="181">
        <f t="shared" si="306"/>
        <v>211</v>
      </c>
      <c r="R886" s="181">
        <v>10</v>
      </c>
      <c r="S886" s="181">
        <f t="shared" si="302"/>
        <v>221</v>
      </c>
      <c r="T886" s="181">
        <f t="shared" si="299"/>
        <v>445</v>
      </c>
      <c r="U886" s="183">
        <f t="shared" si="300"/>
        <v>33.183183183183182</v>
      </c>
      <c r="V886" s="183">
        <f t="shared" ref="V886:V949" si="307">(T886*100)/F886</f>
        <v>66.816816816816811</v>
      </c>
      <c r="W886" s="184">
        <f t="shared" si="289"/>
        <v>116</v>
      </c>
    </row>
    <row r="887" spans="1:23" ht="15" customHeight="1">
      <c r="A887" s="179">
        <v>213</v>
      </c>
      <c r="B887" s="222">
        <v>10</v>
      </c>
      <c r="C887" s="233" t="s">
        <v>465</v>
      </c>
      <c r="D887" s="180">
        <v>2004</v>
      </c>
      <c r="E887" s="180"/>
      <c r="F887" s="181"/>
      <c r="G887" s="181"/>
      <c r="H887" s="181"/>
      <c r="I887" s="181"/>
      <c r="J887" s="181"/>
      <c r="K887" s="181"/>
      <c r="L887" s="181"/>
      <c r="M887" s="181"/>
      <c r="N887" s="181"/>
      <c r="O887" s="181"/>
      <c r="P887" s="181"/>
      <c r="Q887" s="181">
        <f>SUM(G887+J887+M887+N887+O887+P887)</f>
        <v>0</v>
      </c>
      <c r="R887" s="181"/>
      <c r="S887" s="181">
        <f t="shared" si="302"/>
        <v>0</v>
      </c>
      <c r="T887" s="181">
        <f t="shared" si="299"/>
        <v>0</v>
      </c>
      <c r="U887" s="183" t="e">
        <f t="shared" si="300"/>
        <v>#DIV/0!</v>
      </c>
      <c r="V887" s="183" t="e">
        <f t="shared" si="307"/>
        <v>#DIV/0!</v>
      </c>
      <c r="W887" s="184">
        <f t="shared" si="289"/>
        <v>0</v>
      </c>
    </row>
    <row r="888" spans="1:23" ht="15" customHeight="1">
      <c r="A888" s="179">
        <v>213</v>
      </c>
      <c r="B888" s="222">
        <v>10</v>
      </c>
      <c r="C888" s="233" t="s">
        <v>465</v>
      </c>
      <c r="D888" s="180">
        <v>2010</v>
      </c>
      <c r="E888" s="180">
        <v>2</v>
      </c>
      <c r="F888" s="181">
        <v>955</v>
      </c>
      <c r="G888" s="181">
        <v>131</v>
      </c>
      <c r="H888" s="181">
        <v>52</v>
      </c>
      <c r="I888" s="181">
        <v>14</v>
      </c>
      <c r="J888" s="181">
        <v>15</v>
      </c>
      <c r="K888" s="181">
        <v>149</v>
      </c>
      <c r="L888" s="181">
        <v>8</v>
      </c>
      <c r="M888" s="181">
        <v>0</v>
      </c>
      <c r="N888" s="181">
        <v>1</v>
      </c>
      <c r="O888" s="181">
        <v>3</v>
      </c>
      <c r="P888" s="181">
        <v>1</v>
      </c>
      <c r="Q888" s="181">
        <f t="shared" ref="Q888:Q890" si="308">SUM(P888+O888+N888+M888+L888+K888+J888+I888+H888+G888)</f>
        <v>374</v>
      </c>
      <c r="R888" s="181">
        <v>16</v>
      </c>
      <c r="S888" s="181">
        <f t="shared" si="302"/>
        <v>390</v>
      </c>
      <c r="T888" s="181">
        <f t="shared" si="299"/>
        <v>565</v>
      </c>
      <c r="U888" s="183">
        <f t="shared" si="300"/>
        <v>40.837696335078533</v>
      </c>
      <c r="V888" s="183">
        <f t="shared" si="307"/>
        <v>59.162303664921467</v>
      </c>
      <c r="W888" s="184">
        <f t="shared" si="289"/>
        <v>149</v>
      </c>
    </row>
    <row r="889" spans="1:23" ht="15" customHeight="1">
      <c r="A889" s="179">
        <v>213</v>
      </c>
      <c r="B889" s="222">
        <v>10</v>
      </c>
      <c r="C889" s="234" t="s">
        <v>465</v>
      </c>
      <c r="D889" s="190">
        <v>2016</v>
      </c>
      <c r="E889" s="180"/>
      <c r="F889" s="181"/>
      <c r="G889" s="181"/>
      <c r="H889" s="181"/>
      <c r="I889" s="181"/>
      <c r="J889" s="181"/>
      <c r="K889" s="181"/>
      <c r="L889" s="181"/>
      <c r="M889" s="181"/>
      <c r="N889" s="181"/>
      <c r="O889" s="181"/>
      <c r="P889" s="181"/>
      <c r="Q889" s="181">
        <f t="shared" si="308"/>
        <v>0</v>
      </c>
      <c r="R889" s="181"/>
      <c r="S889" s="181">
        <f t="shared" si="302"/>
        <v>0</v>
      </c>
      <c r="T889" s="181">
        <f t="shared" si="299"/>
        <v>0</v>
      </c>
      <c r="U889" s="183" t="e">
        <f t="shared" si="300"/>
        <v>#DIV/0!</v>
      </c>
      <c r="V889" s="183" t="e">
        <f t="shared" si="307"/>
        <v>#DIV/0!</v>
      </c>
      <c r="W889" s="184">
        <f t="shared" si="289"/>
        <v>0</v>
      </c>
    </row>
    <row r="890" spans="1:23" ht="15" customHeight="1">
      <c r="A890" s="179">
        <v>214</v>
      </c>
      <c r="B890" s="222">
        <v>10</v>
      </c>
      <c r="C890" s="233" t="s">
        <v>466</v>
      </c>
      <c r="D890" s="180">
        <v>1998</v>
      </c>
      <c r="E890" s="180">
        <v>1</v>
      </c>
      <c r="F890" s="181">
        <v>355</v>
      </c>
      <c r="G890" s="181">
        <v>1</v>
      </c>
      <c r="H890" s="181">
        <v>20</v>
      </c>
      <c r="I890" s="181">
        <v>1</v>
      </c>
      <c r="J890" s="181">
        <v>1</v>
      </c>
      <c r="K890" s="181">
        <v>147</v>
      </c>
      <c r="L890" s="181">
        <v>1</v>
      </c>
      <c r="M890" s="181">
        <v>3</v>
      </c>
      <c r="N890" s="181">
        <v>0</v>
      </c>
      <c r="O890" s="181">
        <v>0</v>
      </c>
      <c r="P890" s="181">
        <v>0</v>
      </c>
      <c r="Q890" s="181">
        <f t="shared" si="308"/>
        <v>174</v>
      </c>
      <c r="R890" s="181">
        <v>12</v>
      </c>
      <c r="S890" s="181">
        <f t="shared" si="302"/>
        <v>186</v>
      </c>
      <c r="T890" s="181">
        <f t="shared" si="299"/>
        <v>169</v>
      </c>
      <c r="U890" s="183">
        <f t="shared" si="300"/>
        <v>52.394366197183096</v>
      </c>
      <c r="V890" s="183">
        <f t="shared" si="307"/>
        <v>47.605633802816904</v>
      </c>
      <c r="W890" s="184">
        <f t="shared" si="289"/>
        <v>147</v>
      </c>
    </row>
    <row r="891" spans="1:23" ht="15" customHeight="1">
      <c r="A891" s="179">
        <v>214</v>
      </c>
      <c r="B891" s="222">
        <v>10</v>
      </c>
      <c r="C891" s="233" t="s">
        <v>466</v>
      </c>
      <c r="D891" s="180">
        <v>2004</v>
      </c>
      <c r="E891" s="180"/>
      <c r="F891" s="181"/>
      <c r="G891" s="181"/>
      <c r="H891" s="181"/>
      <c r="I891" s="181"/>
      <c r="J891" s="181"/>
      <c r="K891" s="181"/>
      <c r="L891" s="181"/>
      <c r="M891" s="181"/>
      <c r="N891" s="181"/>
      <c r="O891" s="181"/>
      <c r="P891" s="181"/>
      <c r="Q891" s="181">
        <f>SUM(G891+J891+M891+N891+O891+P891)</f>
        <v>0</v>
      </c>
      <c r="R891" s="181"/>
      <c r="S891" s="181">
        <f t="shared" si="302"/>
        <v>0</v>
      </c>
      <c r="T891" s="181">
        <f t="shared" si="299"/>
        <v>0</v>
      </c>
      <c r="U891" s="183" t="e">
        <f t="shared" si="300"/>
        <v>#DIV/0!</v>
      </c>
      <c r="V891" s="183" t="e">
        <f t="shared" si="307"/>
        <v>#DIV/0!</v>
      </c>
      <c r="W891" s="184">
        <f t="shared" si="289"/>
        <v>0</v>
      </c>
    </row>
    <row r="892" spans="1:23" ht="15" customHeight="1">
      <c r="A892" s="179">
        <v>214</v>
      </c>
      <c r="B892" s="222">
        <v>10</v>
      </c>
      <c r="C892" s="233" t="s">
        <v>466</v>
      </c>
      <c r="D892" s="180">
        <v>2010</v>
      </c>
      <c r="E892" s="180">
        <v>1</v>
      </c>
      <c r="F892" s="181">
        <v>450</v>
      </c>
      <c r="G892" s="181">
        <v>31</v>
      </c>
      <c r="H892" s="181">
        <v>9</v>
      </c>
      <c r="I892" s="181">
        <v>1</v>
      </c>
      <c r="J892" s="181">
        <v>7</v>
      </c>
      <c r="K892" s="181">
        <v>127</v>
      </c>
      <c r="L892" s="181">
        <v>7</v>
      </c>
      <c r="M892" s="181">
        <v>0</v>
      </c>
      <c r="N892" s="181">
        <v>1</v>
      </c>
      <c r="O892" s="181">
        <v>1</v>
      </c>
      <c r="P892" s="181">
        <v>0</v>
      </c>
      <c r="Q892" s="181">
        <f t="shared" ref="Q892:Q894" si="309">SUM(P892+O892+N892+M892+L892+K892+J892+I892+H892+G892)</f>
        <v>184</v>
      </c>
      <c r="R892" s="181">
        <v>9</v>
      </c>
      <c r="S892" s="181">
        <f t="shared" si="302"/>
        <v>193</v>
      </c>
      <c r="T892" s="181">
        <f t="shared" si="299"/>
        <v>257</v>
      </c>
      <c r="U892" s="183">
        <f t="shared" si="300"/>
        <v>42.888888888888886</v>
      </c>
      <c r="V892" s="183">
        <f t="shared" si="307"/>
        <v>57.111111111111114</v>
      </c>
      <c r="W892" s="184">
        <f t="shared" si="289"/>
        <v>127</v>
      </c>
    </row>
    <row r="893" spans="1:23" ht="15" customHeight="1">
      <c r="A893" s="179">
        <v>214</v>
      </c>
      <c r="B893" s="222">
        <v>10</v>
      </c>
      <c r="C893" s="234" t="s">
        <v>466</v>
      </c>
      <c r="D893" s="190">
        <v>2016</v>
      </c>
      <c r="E893" s="180"/>
      <c r="F893" s="181"/>
      <c r="G893" s="181"/>
      <c r="H893" s="181"/>
      <c r="I893" s="181"/>
      <c r="J893" s="181"/>
      <c r="K893" s="181"/>
      <c r="L893" s="181"/>
      <c r="M893" s="181"/>
      <c r="N893" s="181"/>
      <c r="O893" s="181"/>
      <c r="P893" s="181"/>
      <c r="Q893" s="181">
        <f t="shared" si="309"/>
        <v>0</v>
      </c>
      <c r="R893" s="181"/>
      <c r="S893" s="181">
        <f t="shared" si="302"/>
        <v>0</v>
      </c>
      <c r="T893" s="181">
        <f t="shared" si="299"/>
        <v>0</v>
      </c>
      <c r="U893" s="183" t="e">
        <f t="shared" si="300"/>
        <v>#DIV/0!</v>
      </c>
      <c r="V893" s="183" t="e">
        <f t="shared" si="307"/>
        <v>#DIV/0!</v>
      </c>
      <c r="W893" s="184">
        <f t="shared" si="289"/>
        <v>0</v>
      </c>
    </row>
    <row r="894" spans="1:23" ht="15" customHeight="1">
      <c r="A894" s="179">
        <v>215</v>
      </c>
      <c r="B894" s="222">
        <v>10</v>
      </c>
      <c r="C894" s="233" t="s">
        <v>467</v>
      </c>
      <c r="D894" s="180">
        <v>1998</v>
      </c>
      <c r="E894" s="180">
        <v>2</v>
      </c>
      <c r="F894" s="181">
        <v>989</v>
      </c>
      <c r="G894" s="181">
        <v>3</v>
      </c>
      <c r="H894" s="181">
        <v>309</v>
      </c>
      <c r="I894" s="181">
        <v>1</v>
      </c>
      <c r="J894" s="181">
        <v>11</v>
      </c>
      <c r="K894" s="181">
        <v>86</v>
      </c>
      <c r="L894" s="181">
        <v>2</v>
      </c>
      <c r="M894" s="181">
        <v>0</v>
      </c>
      <c r="N894" s="181">
        <v>0</v>
      </c>
      <c r="O894" s="181">
        <v>0</v>
      </c>
      <c r="P894" s="181">
        <v>0</v>
      </c>
      <c r="Q894" s="181">
        <f t="shared" si="309"/>
        <v>412</v>
      </c>
      <c r="R894" s="181">
        <v>34</v>
      </c>
      <c r="S894" s="181">
        <f t="shared" si="302"/>
        <v>446</v>
      </c>
      <c r="T894" s="181">
        <f t="shared" si="299"/>
        <v>543</v>
      </c>
      <c r="U894" s="183">
        <f t="shared" si="300"/>
        <v>45.096056622851364</v>
      </c>
      <c r="V894" s="183">
        <f t="shared" si="307"/>
        <v>54.903943377148636</v>
      </c>
      <c r="W894" s="184">
        <f t="shared" si="289"/>
        <v>309</v>
      </c>
    </row>
    <row r="895" spans="1:23" ht="15" customHeight="1">
      <c r="A895" s="179">
        <v>215</v>
      </c>
      <c r="B895" s="222">
        <v>10</v>
      </c>
      <c r="C895" s="233" t="s">
        <v>467</v>
      </c>
      <c r="D895" s="180">
        <v>2004</v>
      </c>
      <c r="E895" s="180"/>
      <c r="F895" s="181"/>
      <c r="G895" s="181"/>
      <c r="H895" s="181"/>
      <c r="I895" s="181"/>
      <c r="J895" s="181"/>
      <c r="K895" s="181"/>
      <c r="L895" s="181"/>
      <c r="M895" s="181"/>
      <c r="N895" s="181"/>
      <c r="O895" s="181"/>
      <c r="P895" s="181"/>
      <c r="Q895" s="181">
        <f>SUM(G895+J895+M895+N895+O895+P895)</f>
        <v>0</v>
      </c>
      <c r="R895" s="181"/>
      <c r="S895" s="181">
        <f t="shared" si="302"/>
        <v>0</v>
      </c>
      <c r="T895" s="181">
        <f t="shared" si="299"/>
        <v>0</v>
      </c>
      <c r="U895" s="183" t="e">
        <f t="shared" si="300"/>
        <v>#DIV/0!</v>
      </c>
      <c r="V895" s="183" t="e">
        <f t="shared" si="307"/>
        <v>#DIV/0!</v>
      </c>
      <c r="W895" s="184">
        <f t="shared" si="289"/>
        <v>0</v>
      </c>
    </row>
    <row r="896" spans="1:23" ht="15" customHeight="1">
      <c r="A896" s="179">
        <v>215</v>
      </c>
      <c r="B896" s="222">
        <v>10</v>
      </c>
      <c r="C896" s="233" t="s">
        <v>467</v>
      </c>
      <c r="D896" s="180">
        <v>2010</v>
      </c>
      <c r="E896" s="180">
        <v>2</v>
      </c>
      <c r="F896" s="181">
        <v>1389</v>
      </c>
      <c r="G896" s="181">
        <v>124</v>
      </c>
      <c r="H896" s="181">
        <v>235</v>
      </c>
      <c r="I896" s="181">
        <v>15</v>
      </c>
      <c r="J896" s="181">
        <v>30</v>
      </c>
      <c r="K896" s="181">
        <v>192</v>
      </c>
      <c r="L896" s="181">
        <v>19</v>
      </c>
      <c r="M896" s="181">
        <v>0</v>
      </c>
      <c r="N896" s="181">
        <v>2</v>
      </c>
      <c r="O896" s="181">
        <v>0</v>
      </c>
      <c r="P896" s="181">
        <v>0</v>
      </c>
      <c r="Q896" s="181">
        <f t="shared" ref="Q896:Q898" si="310">SUM(P896+O896+N896+M896+L896+K896+J896+I896+H896+G896)</f>
        <v>617</v>
      </c>
      <c r="R896" s="181">
        <v>38</v>
      </c>
      <c r="S896" s="181">
        <f t="shared" si="302"/>
        <v>655</v>
      </c>
      <c r="T896" s="181">
        <f t="shared" si="299"/>
        <v>734</v>
      </c>
      <c r="U896" s="183">
        <f t="shared" si="300"/>
        <v>47.156227501799854</v>
      </c>
      <c r="V896" s="183">
        <f t="shared" si="307"/>
        <v>52.843772498200146</v>
      </c>
      <c r="W896" s="184">
        <f t="shared" si="289"/>
        <v>235</v>
      </c>
    </row>
    <row r="897" spans="1:23" ht="15" customHeight="1">
      <c r="A897" s="179">
        <v>215</v>
      </c>
      <c r="B897" s="222">
        <v>10</v>
      </c>
      <c r="C897" s="234" t="s">
        <v>467</v>
      </c>
      <c r="D897" s="190">
        <v>2016</v>
      </c>
      <c r="E897" s="180"/>
      <c r="F897" s="181"/>
      <c r="G897" s="181"/>
      <c r="H897" s="181"/>
      <c r="I897" s="181"/>
      <c r="J897" s="181"/>
      <c r="K897" s="181"/>
      <c r="L897" s="181"/>
      <c r="M897" s="181"/>
      <c r="N897" s="181"/>
      <c r="O897" s="181"/>
      <c r="P897" s="181"/>
      <c r="Q897" s="181">
        <f t="shared" si="310"/>
        <v>0</v>
      </c>
      <c r="R897" s="181"/>
      <c r="S897" s="181">
        <f t="shared" si="302"/>
        <v>0</v>
      </c>
      <c r="T897" s="181">
        <f t="shared" si="299"/>
        <v>0</v>
      </c>
      <c r="U897" s="183" t="e">
        <f t="shared" si="300"/>
        <v>#DIV/0!</v>
      </c>
      <c r="V897" s="183" t="e">
        <f t="shared" si="307"/>
        <v>#DIV/0!</v>
      </c>
      <c r="W897" s="184">
        <f t="shared" si="289"/>
        <v>0</v>
      </c>
    </row>
    <row r="898" spans="1:23" ht="15" customHeight="1">
      <c r="A898" s="179">
        <v>216</v>
      </c>
      <c r="B898" s="222">
        <v>10</v>
      </c>
      <c r="C898" s="233" t="s">
        <v>468</v>
      </c>
      <c r="D898" s="180">
        <v>1998</v>
      </c>
      <c r="E898" s="180">
        <v>4</v>
      </c>
      <c r="F898" s="181">
        <v>1533</v>
      </c>
      <c r="G898" s="181">
        <v>99</v>
      </c>
      <c r="H898" s="181">
        <v>100</v>
      </c>
      <c r="I898" s="181">
        <v>0</v>
      </c>
      <c r="J898" s="181">
        <v>91</v>
      </c>
      <c r="K898" s="181">
        <v>670</v>
      </c>
      <c r="L898" s="181">
        <v>4</v>
      </c>
      <c r="M898" s="181">
        <v>4</v>
      </c>
      <c r="N898" s="181">
        <v>0</v>
      </c>
      <c r="O898" s="181">
        <v>0</v>
      </c>
      <c r="P898" s="181">
        <v>0</v>
      </c>
      <c r="Q898" s="181">
        <f t="shared" si="310"/>
        <v>968</v>
      </c>
      <c r="R898" s="181">
        <v>32</v>
      </c>
      <c r="S898" s="181">
        <f t="shared" si="302"/>
        <v>1000</v>
      </c>
      <c r="T898" s="181">
        <f t="shared" si="299"/>
        <v>533</v>
      </c>
      <c r="U898" s="183">
        <f t="shared" si="300"/>
        <v>65.231572080887148</v>
      </c>
      <c r="V898" s="183">
        <f t="shared" si="307"/>
        <v>34.768427919112852</v>
      </c>
      <c r="W898" s="184">
        <f t="shared" si="289"/>
        <v>670</v>
      </c>
    </row>
    <row r="899" spans="1:23" ht="15" customHeight="1">
      <c r="A899" s="179">
        <v>216</v>
      </c>
      <c r="B899" s="222">
        <v>10</v>
      </c>
      <c r="C899" s="233" t="s">
        <v>468</v>
      </c>
      <c r="D899" s="180">
        <v>2004</v>
      </c>
      <c r="E899" s="180"/>
      <c r="F899" s="181"/>
      <c r="G899" s="181"/>
      <c r="H899" s="181"/>
      <c r="I899" s="181"/>
      <c r="J899" s="181"/>
      <c r="K899" s="181"/>
      <c r="L899" s="181"/>
      <c r="M899" s="181"/>
      <c r="N899" s="181"/>
      <c r="O899" s="181"/>
      <c r="P899" s="181"/>
      <c r="Q899" s="181">
        <f>SUM(G899+J899+M899+N899+O899+P899)</f>
        <v>0</v>
      </c>
      <c r="R899" s="181"/>
      <c r="S899" s="181">
        <f t="shared" si="302"/>
        <v>0</v>
      </c>
      <c r="T899" s="181">
        <f t="shared" si="299"/>
        <v>0</v>
      </c>
      <c r="U899" s="183" t="e">
        <f t="shared" si="300"/>
        <v>#DIV/0!</v>
      </c>
      <c r="V899" s="183" t="e">
        <f t="shared" si="307"/>
        <v>#DIV/0!</v>
      </c>
      <c r="W899" s="184">
        <f t="shared" ref="W899:W962" si="311">MAX(G899,H899,I899,J899,K899,L899,M899,N899,O899,P899)</f>
        <v>0</v>
      </c>
    </row>
    <row r="900" spans="1:23" ht="15" customHeight="1">
      <c r="A900" s="179">
        <v>216</v>
      </c>
      <c r="B900" s="222">
        <v>10</v>
      </c>
      <c r="C900" s="233" t="s">
        <v>468</v>
      </c>
      <c r="D900" s="180">
        <v>2010</v>
      </c>
      <c r="E900" s="180">
        <v>4</v>
      </c>
      <c r="F900" s="181">
        <v>2084</v>
      </c>
      <c r="G900" s="181">
        <v>351</v>
      </c>
      <c r="H900" s="181">
        <v>61</v>
      </c>
      <c r="I900" s="181">
        <v>18</v>
      </c>
      <c r="J900" s="181">
        <v>105</v>
      </c>
      <c r="K900" s="181">
        <v>353</v>
      </c>
      <c r="L900" s="181">
        <v>21</v>
      </c>
      <c r="M900" s="181">
        <v>0</v>
      </c>
      <c r="N900" s="181">
        <v>17</v>
      </c>
      <c r="O900" s="181">
        <v>3</v>
      </c>
      <c r="P900" s="181">
        <v>1</v>
      </c>
      <c r="Q900" s="181">
        <f t="shared" ref="Q900:Q902" si="312">SUM(P900+O900+N900+M900+L900+K900+J900+I900+H900+G900)</f>
        <v>930</v>
      </c>
      <c r="R900" s="181">
        <v>35</v>
      </c>
      <c r="S900" s="181">
        <f t="shared" si="302"/>
        <v>965</v>
      </c>
      <c r="T900" s="181">
        <f t="shared" si="299"/>
        <v>1119</v>
      </c>
      <c r="U900" s="183">
        <f t="shared" si="300"/>
        <v>46.305182341650671</v>
      </c>
      <c r="V900" s="183">
        <f t="shared" si="307"/>
        <v>53.694817658349329</v>
      </c>
      <c r="W900" s="184">
        <f t="shared" si="311"/>
        <v>353</v>
      </c>
    </row>
    <row r="901" spans="1:23" ht="15" customHeight="1">
      <c r="A901" s="179">
        <v>216</v>
      </c>
      <c r="B901" s="222">
        <v>10</v>
      </c>
      <c r="C901" s="234" t="s">
        <v>468</v>
      </c>
      <c r="D901" s="190">
        <v>2016</v>
      </c>
      <c r="E901" s="180"/>
      <c r="F901" s="181"/>
      <c r="G901" s="181"/>
      <c r="H901" s="181"/>
      <c r="I901" s="181"/>
      <c r="J901" s="181"/>
      <c r="K901" s="181"/>
      <c r="L901" s="181"/>
      <c r="M901" s="181"/>
      <c r="N901" s="181"/>
      <c r="O901" s="181"/>
      <c r="P901" s="181"/>
      <c r="Q901" s="181">
        <f t="shared" si="312"/>
        <v>0</v>
      </c>
      <c r="R901" s="181"/>
      <c r="S901" s="181">
        <f t="shared" si="302"/>
        <v>0</v>
      </c>
      <c r="T901" s="181">
        <f t="shared" si="299"/>
        <v>0</v>
      </c>
      <c r="U901" s="183" t="e">
        <f t="shared" si="300"/>
        <v>#DIV/0!</v>
      </c>
      <c r="V901" s="183" t="e">
        <f t="shared" si="307"/>
        <v>#DIV/0!</v>
      </c>
      <c r="W901" s="184">
        <f t="shared" si="311"/>
        <v>0</v>
      </c>
    </row>
    <row r="902" spans="1:23" ht="15" customHeight="1">
      <c r="A902" s="179">
        <v>217</v>
      </c>
      <c r="B902" s="222">
        <v>10</v>
      </c>
      <c r="C902" s="233" t="s">
        <v>469</v>
      </c>
      <c r="D902" s="180">
        <v>1998</v>
      </c>
      <c r="E902" s="180">
        <v>4</v>
      </c>
      <c r="F902" s="181">
        <v>2250</v>
      </c>
      <c r="G902" s="181">
        <v>9</v>
      </c>
      <c r="H902" s="181">
        <v>117</v>
      </c>
      <c r="I902" s="181">
        <v>3</v>
      </c>
      <c r="J902" s="181">
        <v>10</v>
      </c>
      <c r="K902" s="181">
        <v>494</v>
      </c>
      <c r="L902" s="181">
        <v>8</v>
      </c>
      <c r="M902" s="181">
        <v>7</v>
      </c>
      <c r="N902" s="181">
        <v>0</v>
      </c>
      <c r="O902" s="181">
        <v>0</v>
      </c>
      <c r="P902" s="181">
        <v>0</v>
      </c>
      <c r="Q902" s="181">
        <f t="shared" si="312"/>
        <v>648</v>
      </c>
      <c r="R902" s="181">
        <v>46</v>
      </c>
      <c r="S902" s="181">
        <f t="shared" si="302"/>
        <v>694</v>
      </c>
      <c r="T902" s="181">
        <f t="shared" si="299"/>
        <v>1556</v>
      </c>
      <c r="U902" s="183">
        <f t="shared" si="300"/>
        <v>30.844444444444445</v>
      </c>
      <c r="V902" s="183">
        <f t="shared" si="307"/>
        <v>69.155555555555551</v>
      </c>
      <c r="W902" s="184">
        <f t="shared" si="311"/>
        <v>494</v>
      </c>
    </row>
    <row r="903" spans="1:23" ht="15" customHeight="1">
      <c r="A903" s="179">
        <v>217</v>
      </c>
      <c r="B903" s="222">
        <v>10</v>
      </c>
      <c r="C903" s="233" t="s">
        <v>469</v>
      </c>
      <c r="D903" s="180">
        <v>2004</v>
      </c>
      <c r="E903" s="180"/>
      <c r="F903" s="181"/>
      <c r="G903" s="181"/>
      <c r="H903" s="181"/>
      <c r="I903" s="181"/>
      <c r="J903" s="181"/>
      <c r="K903" s="181"/>
      <c r="L903" s="181"/>
      <c r="M903" s="181"/>
      <c r="N903" s="181"/>
      <c r="O903" s="181"/>
      <c r="P903" s="181"/>
      <c r="Q903" s="181">
        <f>SUM(G903+J903+M903+N903+O903+P903)</f>
        <v>0</v>
      </c>
      <c r="R903" s="181"/>
      <c r="S903" s="181">
        <f t="shared" si="302"/>
        <v>0</v>
      </c>
      <c r="T903" s="181">
        <f t="shared" si="299"/>
        <v>0</v>
      </c>
      <c r="U903" s="183" t="e">
        <f t="shared" si="300"/>
        <v>#DIV/0!</v>
      </c>
      <c r="V903" s="183" t="e">
        <f t="shared" si="307"/>
        <v>#DIV/0!</v>
      </c>
      <c r="W903" s="184">
        <f t="shared" si="311"/>
        <v>0</v>
      </c>
    </row>
    <row r="904" spans="1:23" ht="15" customHeight="1">
      <c r="A904" s="179">
        <v>217</v>
      </c>
      <c r="B904" s="222">
        <v>10</v>
      </c>
      <c r="C904" s="233" t="s">
        <v>469</v>
      </c>
      <c r="D904" s="180">
        <v>2010</v>
      </c>
      <c r="E904" s="180">
        <v>5</v>
      </c>
      <c r="F904" s="181">
        <v>3255</v>
      </c>
      <c r="G904" s="181">
        <v>239</v>
      </c>
      <c r="H904" s="181">
        <v>339</v>
      </c>
      <c r="I904" s="181">
        <v>17</v>
      </c>
      <c r="J904" s="181">
        <v>46</v>
      </c>
      <c r="K904" s="181">
        <v>612</v>
      </c>
      <c r="L904" s="181">
        <v>32</v>
      </c>
      <c r="M904" s="181">
        <v>0</v>
      </c>
      <c r="N904" s="181">
        <v>11</v>
      </c>
      <c r="O904" s="181">
        <v>1</v>
      </c>
      <c r="P904" s="181">
        <v>0</v>
      </c>
      <c r="Q904" s="181">
        <f t="shared" ref="Q904:Q906" si="313">SUM(P904+O904+N904+M904+L904+K904+J904+I904+H904+G904)</f>
        <v>1297</v>
      </c>
      <c r="R904" s="181">
        <v>82</v>
      </c>
      <c r="S904" s="181">
        <f t="shared" si="302"/>
        <v>1379</v>
      </c>
      <c r="T904" s="181">
        <f t="shared" si="299"/>
        <v>1876</v>
      </c>
      <c r="U904" s="183">
        <f t="shared" si="300"/>
        <v>42.365591397849464</v>
      </c>
      <c r="V904" s="183">
        <f t="shared" si="307"/>
        <v>57.634408602150536</v>
      </c>
      <c r="W904" s="184">
        <f t="shared" si="311"/>
        <v>612</v>
      </c>
    </row>
    <row r="905" spans="1:23" ht="15" customHeight="1">
      <c r="A905" s="179">
        <v>217</v>
      </c>
      <c r="B905" s="222">
        <v>10</v>
      </c>
      <c r="C905" s="234" t="s">
        <v>469</v>
      </c>
      <c r="D905" s="190">
        <v>2016</v>
      </c>
      <c r="E905" s="180"/>
      <c r="F905" s="181"/>
      <c r="G905" s="181"/>
      <c r="H905" s="181"/>
      <c r="I905" s="181"/>
      <c r="J905" s="181"/>
      <c r="K905" s="181"/>
      <c r="L905" s="181"/>
      <c r="M905" s="181"/>
      <c r="N905" s="181"/>
      <c r="O905" s="181"/>
      <c r="P905" s="181"/>
      <c r="Q905" s="181">
        <f t="shared" si="313"/>
        <v>0</v>
      </c>
      <c r="R905" s="181"/>
      <c r="S905" s="181">
        <f t="shared" si="302"/>
        <v>0</v>
      </c>
      <c r="T905" s="181">
        <f t="shared" si="299"/>
        <v>0</v>
      </c>
      <c r="U905" s="183" t="e">
        <f t="shared" si="300"/>
        <v>#DIV/0!</v>
      </c>
      <c r="V905" s="183" t="e">
        <f t="shared" si="307"/>
        <v>#DIV/0!</v>
      </c>
      <c r="W905" s="184">
        <f t="shared" si="311"/>
        <v>0</v>
      </c>
    </row>
    <row r="906" spans="1:23" ht="15" customHeight="1">
      <c r="A906" s="179">
        <v>218</v>
      </c>
      <c r="B906" s="222">
        <v>10</v>
      </c>
      <c r="C906" s="233" t="s">
        <v>470</v>
      </c>
      <c r="D906" s="180">
        <v>1998</v>
      </c>
      <c r="E906" s="180">
        <v>1</v>
      </c>
      <c r="F906" s="181">
        <v>692</v>
      </c>
      <c r="G906" s="181">
        <v>14</v>
      </c>
      <c r="H906" s="181">
        <v>37</v>
      </c>
      <c r="I906" s="181">
        <v>0</v>
      </c>
      <c r="J906" s="181">
        <v>2</v>
      </c>
      <c r="K906" s="181">
        <v>179</v>
      </c>
      <c r="L906" s="181">
        <v>7</v>
      </c>
      <c r="M906" s="181">
        <v>1</v>
      </c>
      <c r="N906" s="181">
        <v>0</v>
      </c>
      <c r="O906" s="181">
        <v>0</v>
      </c>
      <c r="P906" s="181">
        <v>0</v>
      </c>
      <c r="Q906" s="181">
        <f t="shared" si="313"/>
        <v>240</v>
      </c>
      <c r="R906" s="181">
        <v>15</v>
      </c>
      <c r="S906" s="181">
        <f t="shared" si="302"/>
        <v>255</v>
      </c>
      <c r="T906" s="181">
        <f t="shared" si="299"/>
        <v>437</v>
      </c>
      <c r="U906" s="183">
        <f t="shared" si="300"/>
        <v>36.849710982658962</v>
      </c>
      <c r="V906" s="183">
        <f t="shared" si="307"/>
        <v>63.150289017341038</v>
      </c>
      <c r="W906" s="184">
        <f t="shared" si="311"/>
        <v>179</v>
      </c>
    </row>
    <row r="907" spans="1:23" ht="15" customHeight="1">
      <c r="A907" s="179">
        <v>218</v>
      </c>
      <c r="B907" s="222">
        <v>10</v>
      </c>
      <c r="C907" s="233" t="s">
        <v>470</v>
      </c>
      <c r="D907" s="180">
        <v>2004</v>
      </c>
      <c r="E907" s="180"/>
      <c r="F907" s="181"/>
      <c r="G907" s="181"/>
      <c r="H907" s="181"/>
      <c r="I907" s="181"/>
      <c r="J907" s="181"/>
      <c r="K907" s="181"/>
      <c r="L907" s="181"/>
      <c r="M907" s="181"/>
      <c r="N907" s="181"/>
      <c r="O907" s="181"/>
      <c r="P907" s="181"/>
      <c r="Q907" s="181">
        <f>SUM(G907+J907+M907+N907+O907+P907)</f>
        <v>0</v>
      </c>
      <c r="R907" s="181"/>
      <c r="S907" s="181">
        <f t="shared" si="302"/>
        <v>0</v>
      </c>
      <c r="T907" s="181">
        <f t="shared" si="299"/>
        <v>0</v>
      </c>
      <c r="U907" s="183" t="e">
        <f t="shared" si="300"/>
        <v>#DIV/0!</v>
      </c>
      <c r="V907" s="183" t="e">
        <f t="shared" si="307"/>
        <v>#DIV/0!</v>
      </c>
      <c r="W907" s="184">
        <f t="shared" si="311"/>
        <v>0</v>
      </c>
    </row>
    <row r="908" spans="1:23" ht="15" customHeight="1">
      <c r="A908" s="179">
        <v>218</v>
      </c>
      <c r="B908" s="222">
        <v>10</v>
      </c>
      <c r="C908" s="233" t="s">
        <v>470</v>
      </c>
      <c r="D908" s="180">
        <v>2010</v>
      </c>
      <c r="E908" s="180">
        <v>1</v>
      </c>
      <c r="F908" s="181">
        <v>629</v>
      </c>
      <c r="G908" s="181">
        <v>36</v>
      </c>
      <c r="H908" s="181">
        <v>82</v>
      </c>
      <c r="I908" s="181">
        <v>3</v>
      </c>
      <c r="J908" s="181">
        <v>6</v>
      </c>
      <c r="K908" s="181">
        <v>197</v>
      </c>
      <c r="L908" s="181">
        <v>8</v>
      </c>
      <c r="M908" s="181">
        <v>0</v>
      </c>
      <c r="N908" s="181">
        <v>2</v>
      </c>
      <c r="O908" s="181">
        <v>1</v>
      </c>
      <c r="P908" s="181">
        <v>0</v>
      </c>
      <c r="Q908" s="181">
        <f t="shared" ref="Q908:Q910" si="314">SUM(P908+O908+N908+M908+L908+K908+J908+I908+H908+G908)</f>
        <v>335</v>
      </c>
      <c r="R908" s="181">
        <v>15</v>
      </c>
      <c r="S908" s="181">
        <f t="shared" si="302"/>
        <v>350</v>
      </c>
      <c r="T908" s="181">
        <f t="shared" si="299"/>
        <v>279</v>
      </c>
      <c r="U908" s="183">
        <f t="shared" si="300"/>
        <v>55.643879173290941</v>
      </c>
      <c r="V908" s="183">
        <f t="shared" si="307"/>
        <v>44.356120826709059</v>
      </c>
      <c r="W908" s="184">
        <f t="shared" si="311"/>
        <v>197</v>
      </c>
    </row>
    <row r="909" spans="1:23" ht="15" customHeight="1">
      <c r="A909" s="179">
        <v>218</v>
      </c>
      <c r="B909" s="222">
        <v>10</v>
      </c>
      <c r="C909" s="234" t="s">
        <v>470</v>
      </c>
      <c r="D909" s="190">
        <v>2016</v>
      </c>
      <c r="E909" s="180"/>
      <c r="F909" s="181"/>
      <c r="G909" s="181"/>
      <c r="H909" s="181"/>
      <c r="I909" s="181"/>
      <c r="J909" s="181"/>
      <c r="K909" s="181"/>
      <c r="L909" s="181"/>
      <c r="M909" s="181"/>
      <c r="N909" s="181"/>
      <c r="O909" s="181"/>
      <c r="P909" s="181"/>
      <c r="Q909" s="181">
        <f t="shared" si="314"/>
        <v>0</v>
      </c>
      <c r="R909" s="181"/>
      <c r="S909" s="181">
        <f t="shared" si="302"/>
        <v>0</v>
      </c>
      <c r="T909" s="181">
        <f t="shared" si="299"/>
        <v>0</v>
      </c>
      <c r="U909" s="183" t="e">
        <f t="shared" si="300"/>
        <v>#DIV/0!</v>
      </c>
      <c r="V909" s="183" t="e">
        <f t="shared" si="307"/>
        <v>#DIV/0!</v>
      </c>
      <c r="W909" s="184">
        <f t="shared" si="311"/>
        <v>0</v>
      </c>
    </row>
    <row r="910" spans="1:23" ht="15" customHeight="1">
      <c r="A910" s="179">
        <v>219</v>
      </c>
      <c r="B910" s="222">
        <v>10</v>
      </c>
      <c r="C910" s="233" t="s">
        <v>471</v>
      </c>
      <c r="D910" s="180">
        <v>1998</v>
      </c>
      <c r="E910" s="180">
        <v>1</v>
      </c>
      <c r="F910" s="181">
        <v>475</v>
      </c>
      <c r="G910" s="181">
        <v>30</v>
      </c>
      <c r="H910" s="181">
        <v>60</v>
      </c>
      <c r="I910" s="181">
        <v>1</v>
      </c>
      <c r="J910" s="181">
        <v>2</v>
      </c>
      <c r="K910" s="181">
        <v>251</v>
      </c>
      <c r="L910" s="181">
        <v>4</v>
      </c>
      <c r="M910" s="181">
        <v>3</v>
      </c>
      <c r="N910" s="181">
        <v>0</v>
      </c>
      <c r="O910" s="181">
        <v>0</v>
      </c>
      <c r="P910" s="181">
        <v>0</v>
      </c>
      <c r="Q910" s="181">
        <f t="shared" si="314"/>
        <v>351</v>
      </c>
      <c r="R910" s="181">
        <v>0</v>
      </c>
      <c r="S910" s="181">
        <f t="shared" si="302"/>
        <v>351</v>
      </c>
      <c r="T910" s="181">
        <f t="shared" si="299"/>
        <v>124</v>
      </c>
      <c r="U910" s="183">
        <f t="shared" si="300"/>
        <v>73.89473684210526</v>
      </c>
      <c r="V910" s="183">
        <f t="shared" si="307"/>
        <v>26.105263157894736</v>
      </c>
      <c r="W910" s="184">
        <f t="shared" si="311"/>
        <v>251</v>
      </c>
    </row>
    <row r="911" spans="1:23" ht="15" customHeight="1">
      <c r="A911" s="179">
        <v>219</v>
      </c>
      <c r="B911" s="222">
        <v>10</v>
      </c>
      <c r="C911" s="233" t="s">
        <v>471</v>
      </c>
      <c r="D911" s="180">
        <v>2004</v>
      </c>
      <c r="E911" s="180"/>
      <c r="F911" s="181"/>
      <c r="G911" s="181"/>
      <c r="H911" s="181"/>
      <c r="I911" s="181"/>
      <c r="J911" s="181"/>
      <c r="K911" s="181"/>
      <c r="L911" s="181"/>
      <c r="M911" s="181"/>
      <c r="N911" s="181"/>
      <c r="O911" s="181"/>
      <c r="P911" s="181"/>
      <c r="Q911" s="181">
        <f>SUM(G911+J911+M911+N911+O911+P911)</f>
        <v>0</v>
      </c>
      <c r="R911" s="181"/>
      <c r="S911" s="181">
        <f t="shared" si="302"/>
        <v>0</v>
      </c>
      <c r="T911" s="181">
        <f t="shared" si="299"/>
        <v>0</v>
      </c>
      <c r="U911" s="183" t="e">
        <f t="shared" si="300"/>
        <v>#DIV/0!</v>
      </c>
      <c r="V911" s="183" t="e">
        <f t="shared" si="307"/>
        <v>#DIV/0!</v>
      </c>
      <c r="W911" s="184">
        <f t="shared" si="311"/>
        <v>0</v>
      </c>
    </row>
    <row r="912" spans="1:23" ht="15" customHeight="1">
      <c r="A912" s="179">
        <v>219</v>
      </c>
      <c r="B912" s="222">
        <v>10</v>
      </c>
      <c r="C912" s="233" t="s">
        <v>471</v>
      </c>
      <c r="D912" s="180">
        <v>2010</v>
      </c>
      <c r="E912" s="180">
        <v>2</v>
      </c>
      <c r="F912" s="181">
        <v>981</v>
      </c>
      <c r="G912" s="181">
        <v>141</v>
      </c>
      <c r="H912" s="181">
        <v>44</v>
      </c>
      <c r="I912" s="181">
        <v>6</v>
      </c>
      <c r="J912" s="181">
        <v>7</v>
      </c>
      <c r="K912" s="181">
        <v>242</v>
      </c>
      <c r="L912" s="181">
        <v>10</v>
      </c>
      <c r="M912" s="181">
        <v>0</v>
      </c>
      <c r="N912" s="181">
        <v>1</v>
      </c>
      <c r="O912" s="181">
        <v>2</v>
      </c>
      <c r="P912" s="181">
        <v>0</v>
      </c>
      <c r="Q912" s="181">
        <f t="shared" ref="Q912:Q914" si="315">SUM(P912+O912+N912+M912+L912+K912+J912+I912+H912+G912)</f>
        <v>453</v>
      </c>
      <c r="R912" s="181">
        <v>10</v>
      </c>
      <c r="S912" s="181">
        <f t="shared" si="302"/>
        <v>463</v>
      </c>
      <c r="T912" s="181">
        <f t="shared" si="299"/>
        <v>518</v>
      </c>
      <c r="U912" s="183">
        <f t="shared" si="300"/>
        <v>47.196738022426096</v>
      </c>
      <c r="V912" s="183">
        <f t="shared" si="307"/>
        <v>52.803261977573904</v>
      </c>
      <c r="W912" s="184">
        <f t="shared" si="311"/>
        <v>242</v>
      </c>
    </row>
    <row r="913" spans="1:23" ht="15" customHeight="1">
      <c r="A913" s="179">
        <v>219</v>
      </c>
      <c r="B913" s="222">
        <v>10</v>
      </c>
      <c r="C913" s="234" t="s">
        <v>471</v>
      </c>
      <c r="D913" s="190">
        <v>2016</v>
      </c>
      <c r="E913" s="180"/>
      <c r="F913" s="181"/>
      <c r="G913" s="181"/>
      <c r="H913" s="181"/>
      <c r="I913" s="181"/>
      <c r="J913" s="181"/>
      <c r="K913" s="181"/>
      <c r="L913" s="181"/>
      <c r="M913" s="181"/>
      <c r="N913" s="181"/>
      <c r="O913" s="181"/>
      <c r="P913" s="181"/>
      <c r="Q913" s="181">
        <f t="shared" si="315"/>
        <v>0</v>
      </c>
      <c r="R913" s="181"/>
      <c r="S913" s="181">
        <f t="shared" si="302"/>
        <v>0</v>
      </c>
      <c r="T913" s="181">
        <f t="shared" si="299"/>
        <v>0</v>
      </c>
      <c r="U913" s="183" t="e">
        <f t="shared" si="300"/>
        <v>#DIV/0!</v>
      </c>
      <c r="V913" s="183" t="e">
        <f t="shared" si="307"/>
        <v>#DIV/0!</v>
      </c>
      <c r="W913" s="184">
        <f t="shared" si="311"/>
        <v>0</v>
      </c>
    </row>
    <row r="914" spans="1:23" ht="15" customHeight="1">
      <c r="A914" s="179">
        <v>220</v>
      </c>
      <c r="B914" s="222">
        <v>10</v>
      </c>
      <c r="C914" s="233" t="s">
        <v>472</v>
      </c>
      <c r="D914" s="180">
        <v>1998</v>
      </c>
      <c r="E914" s="180">
        <v>1</v>
      </c>
      <c r="F914" s="181">
        <v>476</v>
      </c>
      <c r="G914" s="181">
        <v>30</v>
      </c>
      <c r="H914" s="181">
        <v>46</v>
      </c>
      <c r="I914" s="181">
        <v>1</v>
      </c>
      <c r="J914" s="181">
        <v>2</v>
      </c>
      <c r="K914" s="181">
        <v>138</v>
      </c>
      <c r="L914" s="181">
        <v>2</v>
      </c>
      <c r="M914" s="181">
        <v>0</v>
      </c>
      <c r="N914" s="181">
        <v>0</v>
      </c>
      <c r="O914" s="181">
        <v>0</v>
      </c>
      <c r="P914" s="181">
        <v>0</v>
      </c>
      <c r="Q914" s="181">
        <f t="shared" si="315"/>
        <v>219</v>
      </c>
      <c r="R914" s="181">
        <v>9</v>
      </c>
      <c r="S914" s="181">
        <f t="shared" si="302"/>
        <v>228</v>
      </c>
      <c r="T914" s="181">
        <f t="shared" si="299"/>
        <v>248</v>
      </c>
      <c r="U914" s="183">
        <f t="shared" si="300"/>
        <v>47.899159663865547</v>
      </c>
      <c r="V914" s="183">
        <f t="shared" si="307"/>
        <v>52.100840336134453</v>
      </c>
      <c r="W914" s="184">
        <f t="shared" si="311"/>
        <v>138</v>
      </c>
    </row>
    <row r="915" spans="1:23" ht="15" customHeight="1">
      <c r="A915" s="179">
        <v>220</v>
      </c>
      <c r="B915" s="222">
        <v>10</v>
      </c>
      <c r="C915" s="233" t="s">
        <v>472</v>
      </c>
      <c r="D915" s="180">
        <v>2004</v>
      </c>
      <c r="E915" s="180"/>
      <c r="F915" s="181"/>
      <c r="G915" s="181"/>
      <c r="H915" s="181"/>
      <c r="I915" s="181"/>
      <c r="J915" s="181"/>
      <c r="K915" s="181"/>
      <c r="L915" s="181"/>
      <c r="M915" s="181"/>
      <c r="N915" s="181"/>
      <c r="O915" s="181"/>
      <c r="P915" s="181"/>
      <c r="Q915" s="181">
        <f>SUM(G915+J915+M915+N915+O915+P915)</f>
        <v>0</v>
      </c>
      <c r="R915" s="181"/>
      <c r="S915" s="181">
        <f t="shared" si="302"/>
        <v>0</v>
      </c>
      <c r="T915" s="181">
        <f t="shared" si="299"/>
        <v>0</v>
      </c>
      <c r="U915" s="183" t="e">
        <f t="shared" si="300"/>
        <v>#DIV/0!</v>
      </c>
      <c r="V915" s="183" t="e">
        <f t="shared" si="307"/>
        <v>#DIV/0!</v>
      </c>
      <c r="W915" s="184">
        <f t="shared" si="311"/>
        <v>0</v>
      </c>
    </row>
    <row r="916" spans="1:23" ht="15" customHeight="1">
      <c r="A916" s="179">
        <v>220</v>
      </c>
      <c r="B916" s="222">
        <v>10</v>
      </c>
      <c r="C916" s="233" t="s">
        <v>472</v>
      </c>
      <c r="D916" s="180">
        <v>2010</v>
      </c>
      <c r="E916" s="180">
        <v>1</v>
      </c>
      <c r="F916" s="181">
        <v>691</v>
      </c>
      <c r="G916" s="181">
        <v>80</v>
      </c>
      <c r="H916" s="181">
        <v>7</v>
      </c>
      <c r="I916" s="181">
        <v>2</v>
      </c>
      <c r="J916" s="181">
        <v>4</v>
      </c>
      <c r="K916" s="181">
        <v>207</v>
      </c>
      <c r="L916" s="181">
        <v>9</v>
      </c>
      <c r="M916" s="181">
        <v>0</v>
      </c>
      <c r="N916" s="181">
        <v>3</v>
      </c>
      <c r="O916" s="181">
        <v>1</v>
      </c>
      <c r="P916" s="181">
        <v>0</v>
      </c>
      <c r="Q916" s="181">
        <f t="shared" ref="Q916:Q918" si="316">SUM(P916+O916+N916+M916+L916+K916+J916+I916+H916+G916)</f>
        <v>313</v>
      </c>
      <c r="R916" s="181">
        <v>8</v>
      </c>
      <c r="S916" s="181">
        <f t="shared" si="302"/>
        <v>321</v>
      </c>
      <c r="T916" s="181">
        <f t="shared" si="299"/>
        <v>370</v>
      </c>
      <c r="U916" s="183">
        <f t="shared" si="300"/>
        <v>46.454413892908825</v>
      </c>
      <c r="V916" s="183">
        <f t="shared" si="307"/>
        <v>53.545586107091175</v>
      </c>
      <c r="W916" s="184">
        <f t="shared" si="311"/>
        <v>207</v>
      </c>
    </row>
    <row r="917" spans="1:23" ht="15" customHeight="1">
      <c r="A917" s="179">
        <v>220</v>
      </c>
      <c r="B917" s="222">
        <v>10</v>
      </c>
      <c r="C917" s="234" t="s">
        <v>472</v>
      </c>
      <c r="D917" s="190">
        <v>2016</v>
      </c>
      <c r="E917" s="180"/>
      <c r="F917" s="181"/>
      <c r="G917" s="181"/>
      <c r="H917" s="181"/>
      <c r="I917" s="181"/>
      <c r="J917" s="181"/>
      <c r="K917" s="181"/>
      <c r="L917" s="181"/>
      <c r="M917" s="181"/>
      <c r="N917" s="181"/>
      <c r="O917" s="181"/>
      <c r="P917" s="181"/>
      <c r="Q917" s="181">
        <f t="shared" si="316"/>
        <v>0</v>
      </c>
      <c r="R917" s="181"/>
      <c r="S917" s="181">
        <f t="shared" si="302"/>
        <v>0</v>
      </c>
      <c r="T917" s="181">
        <f t="shared" si="299"/>
        <v>0</v>
      </c>
      <c r="U917" s="183" t="e">
        <f t="shared" si="300"/>
        <v>#DIV/0!</v>
      </c>
      <c r="V917" s="183" t="e">
        <f t="shared" si="307"/>
        <v>#DIV/0!</v>
      </c>
      <c r="W917" s="184">
        <f t="shared" si="311"/>
        <v>0</v>
      </c>
    </row>
    <row r="918" spans="1:23" ht="15" customHeight="1">
      <c r="A918" s="179">
        <v>221</v>
      </c>
      <c r="B918" s="222">
        <v>10</v>
      </c>
      <c r="C918" s="233" t="s">
        <v>473</v>
      </c>
      <c r="D918" s="180">
        <v>1998</v>
      </c>
      <c r="E918" s="180">
        <v>4</v>
      </c>
      <c r="F918" s="181">
        <v>1762</v>
      </c>
      <c r="G918" s="181">
        <v>15</v>
      </c>
      <c r="H918" s="181">
        <v>240</v>
      </c>
      <c r="I918" s="181">
        <v>5</v>
      </c>
      <c r="J918" s="181">
        <v>20</v>
      </c>
      <c r="K918" s="181">
        <v>339</v>
      </c>
      <c r="L918" s="181">
        <v>6</v>
      </c>
      <c r="M918" s="181">
        <v>8</v>
      </c>
      <c r="N918" s="181">
        <v>0</v>
      </c>
      <c r="O918" s="181">
        <v>0</v>
      </c>
      <c r="P918" s="181">
        <v>3</v>
      </c>
      <c r="Q918" s="181">
        <f t="shared" si="316"/>
        <v>636</v>
      </c>
      <c r="R918" s="181">
        <v>36</v>
      </c>
      <c r="S918" s="181">
        <f t="shared" si="302"/>
        <v>672</v>
      </c>
      <c r="T918" s="181">
        <f t="shared" si="299"/>
        <v>1090</v>
      </c>
      <c r="U918" s="183">
        <f t="shared" si="300"/>
        <v>38.138479001135074</v>
      </c>
      <c r="V918" s="183">
        <f t="shared" si="307"/>
        <v>61.861520998864926</v>
      </c>
      <c r="W918" s="184">
        <f t="shared" si="311"/>
        <v>339</v>
      </c>
    </row>
    <row r="919" spans="1:23" ht="15" customHeight="1">
      <c r="A919" s="179">
        <v>221</v>
      </c>
      <c r="B919" s="222">
        <v>10</v>
      </c>
      <c r="C919" s="233" t="s">
        <v>473</v>
      </c>
      <c r="D919" s="180">
        <v>2004</v>
      </c>
      <c r="E919" s="180"/>
      <c r="F919" s="181"/>
      <c r="G919" s="181"/>
      <c r="H919" s="181"/>
      <c r="I919" s="181"/>
      <c r="J919" s="181"/>
      <c r="K919" s="181"/>
      <c r="L919" s="181"/>
      <c r="M919" s="181"/>
      <c r="N919" s="181"/>
      <c r="O919" s="181"/>
      <c r="P919" s="181"/>
      <c r="Q919" s="181">
        <f>SUM(G919+J919+M919+N919+O919+P919)</f>
        <v>0</v>
      </c>
      <c r="R919" s="181"/>
      <c r="S919" s="181">
        <f t="shared" si="302"/>
        <v>0</v>
      </c>
      <c r="T919" s="181">
        <f t="shared" si="299"/>
        <v>0</v>
      </c>
      <c r="U919" s="183" t="e">
        <f t="shared" si="300"/>
        <v>#DIV/0!</v>
      </c>
      <c r="V919" s="183" t="e">
        <f t="shared" si="307"/>
        <v>#DIV/0!</v>
      </c>
      <c r="W919" s="184">
        <f t="shared" si="311"/>
        <v>0</v>
      </c>
    </row>
    <row r="920" spans="1:23" ht="15" customHeight="1">
      <c r="A920" s="179">
        <v>221</v>
      </c>
      <c r="B920" s="222">
        <v>10</v>
      </c>
      <c r="C920" s="233" t="s">
        <v>473</v>
      </c>
      <c r="D920" s="180">
        <v>2010</v>
      </c>
      <c r="E920" s="180">
        <v>4</v>
      </c>
      <c r="F920" s="181">
        <v>2613</v>
      </c>
      <c r="G920" s="181">
        <v>109</v>
      </c>
      <c r="H920" s="181">
        <v>177</v>
      </c>
      <c r="I920" s="181">
        <v>8</v>
      </c>
      <c r="J920" s="181">
        <v>21</v>
      </c>
      <c r="K920" s="181">
        <v>207</v>
      </c>
      <c r="L920" s="181">
        <v>11</v>
      </c>
      <c r="M920" s="181">
        <v>0</v>
      </c>
      <c r="N920" s="181">
        <v>37</v>
      </c>
      <c r="O920" s="181">
        <v>3</v>
      </c>
      <c r="P920" s="181">
        <v>0</v>
      </c>
      <c r="Q920" s="181">
        <f t="shared" ref="Q920:Q922" si="317">SUM(P920+O920+N920+M920+L920+K920+J920+I920+H920+G920)</f>
        <v>573</v>
      </c>
      <c r="R920" s="181">
        <v>47</v>
      </c>
      <c r="S920" s="181">
        <f t="shared" si="302"/>
        <v>620</v>
      </c>
      <c r="T920" s="181">
        <f t="shared" si="299"/>
        <v>1993</v>
      </c>
      <c r="U920" s="183">
        <f t="shared" si="300"/>
        <v>23.727516264829699</v>
      </c>
      <c r="V920" s="183">
        <f t="shared" si="307"/>
        <v>76.272483735170297</v>
      </c>
      <c r="W920" s="184">
        <f t="shared" si="311"/>
        <v>207</v>
      </c>
    </row>
    <row r="921" spans="1:23" ht="15" customHeight="1">
      <c r="A921" s="179">
        <v>221</v>
      </c>
      <c r="B921" s="222">
        <v>10</v>
      </c>
      <c r="C921" s="234" t="s">
        <v>473</v>
      </c>
      <c r="D921" s="190">
        <v>2016</v>
      </c>
      <c r="E921" s="180"/>
      <c r="F921" s="181"/>
      <c r="G921" s="181"/>
      <c r="H921" s="181"/>
      <c r="I921" s="181"/>
      <c r="J921" s="181"/>
      <c r="K921" s="181"/>
      <c r="L921" s="181"/>
      <c r="M921" s="181"/>
      <c r="N921" s="181"/>
      <c r="O921" s="181"/>
      <c r="P921" s="181"/>
      <c r="Q921" s="181">
        <f t="shared" si="317"/>
        <v>0</v>
      </c>
      <c r="R921" s="181"/>
      <c r="S921" s="181">
        <f t="shared" si="302"/>
        <v>0</v>
      </c>
      <c r="T921" s="181">
        <f t="shared" si="299"/>
        <v>0</v>
      </c>
      <c r="U921" s="183" t="e">
        <f t="shared" si="300"/>
        <v>#DIV/0!</v>
      </c>
      <c r="V921" s="183" t="e">
        <f t="shared" si="307"/>
        <v>#DIV/0!</v>
      </c>
      <c r="W921" s="184">
        <f t="shared" si="311"/>
        <v>0</v>
      </c>
    </row>
    <row r="922" spans="1:23" ht="15" customHeight="1">
      <c r="A922" s="179">
        <v>222</v>
      </c>
      <c r="B922" s="222">
        <v>10</v>
      </c>
      <c r="C922" s="233" t="s">
        <v>474</v>
      </c>
      <c r="D922" s="180">
        <v>1998</v>
      </c>
      <c r="E922" s="180">
        <v>2</v>
      </c>
      <c r="F922" s="181">
        <v>948</v>
      </c>
      <c r="G922" s="181">
        <v>7</v>
      </c>
      <c r="H922" s="181">
        <v>264</v>
      </c>
      <c r="I922" s="181">
        <v>1</v>
      </c>
      <c r="J922" s="181">
        <v>11</v>
      </c>
      <c r="K922" s="181">
        <v>96</v>
      </c>
      <c r="L922" s="181">
        <v>14</v>
      </c>
      <c r="M922" s="181">
        <v>10</v>
      </c>
      <c r="N922" s="181">
        <v>0</v>
      </c>
      <c r="O922" s="181">
        <v>0</v>
      </c>
      <c r="P922" s="181">
        <v>0</v>
      </c>
      <c r="Q922" s="181">
        <f t="shared" si="317"/>
        <v>403</v>
      </c>
      <c r="R922" s="181">
        <v>34</v>
      </c>
      <c r="S922" s="181">
        <f t="shared" si="302"/>
        <v>437</v>
      </c>
      <c r="T922" s="181">
        <f t="shared" si="299"/>
        <v>511</v>
      </c>
      <c r="U922" s="183">
        <f t="shared" si="300"/>
        <v>46.097046413502113</v>
      </c>
      <c r="V922" s="183">
        <f t="shared" si="307"/>
        <v>53.902953586497887</v>
      </c>
      <c r="W922" s="184">
        <f t="shared" si="311"/>
        <v>264</v>
      </c>
    </row>
    <row r="923" spans="1:23" ht="15" customHeight="1">
      <c r="A923" s="179">
        <v>222</v>
      </c>
      <c r="B923" s="222">
        <v>10</v>
      </c>
      <c r="C923" s="233" t="s">
        <v>474</v>
      </c>
      <c r="D923" s="180">
        <v>2004</v>
      </c>
      <c r="E923" s="180"/>
      <c r="F923" s="181"/>
      <c r="G923" s="181"/>
      <c r="H923" s="181"/>
      <c r="I923" s="181"/>
      <c r="J923" s="181"/>
      <c r="K923" s="181"/>
      <c r="L923" s="181"/>
      <c r="M923" s="181"/>
      <c r="N923" s="181"/>
      <c r="O923" s="181"/>
      <c r="P923" s="181"/>
      <c r="Q923" s="181">
        <f>SUM(G923+J923+M923+N923+O923+P923)</f>
        <v>0</v>
      </c>
      <c r="R923" s="181"/>
      <c r="S923" s="181">
        <f t="shared" si="302"/>
        <v>0</v>
      </c>
      <c r="T923" s="181">
        <f t="shared" si="299"/>
        <v>0</v>
      </c>
      <c r="U923" s="183" t="e">
        <f t="shared" si="300"/>
        <v>#DIV/0!</v>
      </c>
      <c r="V923" s="183" t="e">
        <f t="shared" si="307"/>
        <v>#DIV/0!</v>
      </c>
      <c r="W923" s="184">
        <f t="shared" si="311"/>
        <v>0</v>
      </c>
    </row>
    <row r="924" spans="1:23" ht="15" customHeight="1">
      <c r="A924" s="179">
        <v>222</v>
      </c>
      <c r="B924" s="222">
        <v>10</v>
      </c>
      <c r="C924" s="233" t="s">
        <v>474</v>
      </c>
      <c r="D924" s="180">
        <v>2010</v>
      </c>
      <c r="E924" s="180">
        <v>3</v>
      </c>
      <c r="F924" s="181">
        <v>1580</v>
      </c>
      <c r="G924" s="181">
        <v>99</v>
      </c>
      <c r="H924" s="181">
        <v>113</v>
      </c>
      <c r="I924" s="181">
        <v>10</v>
      </c>
      <c r="J924" s="181">
        <v>28</v>
      </c>
      <c r="K924" s="181">
        <v>189</v>
      </c>
      <c r="L924" s="181">
        <v>19</v>
      </c>
      <c r="M924" s="181">
        <v>0</v>
      </c>
      <c r="N924" s="181">
        <v>12</v>
      </c>
      <c r="O924" s="181">
        <v>2</v>
      </c>
      <c r="P924" s="181">
        <v>0</v>
      </c>
      <c r="Q924" s="181">
        <f t="shared" ref="Q924:Q926" si="318">SUM(P924+O924+N924+M924+L924+K924+J924+I924+H924+G924)</f>
        <v>472</v>
      </c>
      <c r="R924" s="181">
        <v>62</v>
      </c>
      <c r="S924" s="181">
        <f t="shared" si="302"/>
        <v>534</v>
      </c>
      <c r="T924" s="181">
        <f t="shared" si="299"/>
        <v>1046</v>
      </c>
      <c r="U924" s="183">
        <f t="shared" si="300"/>
        <v>33.797468354430379</v>
      </c>
      <c r="V924" s="183">
        <f t="shared" si="307"/>
        <v>66.202531645569621</v>
      </c>
      <c r="W924" s="184">
        <f t="shared" si="311"/>
        <v>189</v>
      </c>
    </row>
    <row r="925" spans="1:23" ht="15" customHeight="1">
      <c r="A925" s="179">
        <v>222</v>
      </c>
      <c r="B925" s="222">
        <v>10</v>
      </c>
      <c r="C925" s="234" t="s">
        <v>474</v>
      </c>
      <c r="D925" s="190">
        <v>2016</v>
      </c>
      <c r="E925" s="180"/>
      <c r="F925" s="181"/>
      <c r="G925" s="181"/>
      <c r="H925" s="181"/>
      <c r="I925" s="181"/>
      <c r="J925" s="181"/>
      <c r="K925" s="181"/>
      <c r="L925" s="181"/>
      <c r="M925" s="181"/>
      <c r="N925" s="181"/>
      <c r="O925" s="181"/>
      <c r="P925" s="181"/>
      <c r="Q925" s="181">
        <f t="shared" si="318"/>
        <v>0</v>
      </c>
      <c r="R925" s="181"/>
      <c r="S925" s="181">
        <f t="shared" si="302"/>
        <v>0</v>
      </c>
      <c r="T925" s="181">
        <f t="shared" si="299"/>
        <v>0</v>
      </c>
      <c r="U925" s="183" t="e">
        <f t="shared" si="300"/>
        <v>#DIV/0!</v>
      </c>
      <c r="V925" s="183" t="e">
        <f t="shared" si="307"/>
        <v>#DIV/0!</v>
      </c>
      <c r="W925" s="184">
        <f t="shared" si="311"/>
        <v>0</v>
      </c>
    </row>
    <row r="926" spans="1:23" ht="15" customHeight="1">
      <c r="A926" s="179">
        <v>223</v>
      </c>
      <c r="B926" s="222">
        <v>10</v>
      </c>
      <c r="C926" s="233" t="s">
        <v>475</v>
      </c>
      <c r="D926" s="180">
        <v>1998</v>
      </c>
      <c r="E926" s="180">
        <v>13</v>
      </c>
      <c r="F926" s="181">
        <v>6117</v>
      </c>
      <c r="G926" s="181">
        <v>28</v>
      </c>
      <c r="H926" s="181">
        <v>1398</v>
      </c>
      <c r="I926" s="181">
        <v>4</v>
      </c>
      <c r="J926" s="181">
        <v>88</v>
      </c>
      <c r="K926" s="181">
        <v>642</v>
      </c>
      <c r="L926" s="181">
        <v>23</v>
      </c>
      <c r="M926" s="181">
        <v>19</v>
      </c>
      <c r="N926" s="181">
        <v>0</v>
      </c>
      <c r="O926" s="181">
        <v>0</v>
      </c>
      <c r="P926" s="181">
        <v>0</v>
      </c>
      <c r="Q926" s="181">
        <f t="shared" si="318"/>
        <v>2202</v>
      </c>
      <c r="R926" s="181">
        <v>129</v>
      </c>
      <c r="S926" s="181">
        <f t="shared" si="302"/>
        <v>2331</v>
      </c>
      <c r="T926" s="181">
        <f t="shared" si="299"/>
        <v>3786</v>
      </c>
      <c r="U926" s="183">
        <f t="shared" si="300"/>
        <v>38.106915154487496</v>
      </c>
      <c r="V926" s="183">
        <f t="shared" si="307"/>
        <v>61.893084845512504</v>
      </c>
      <c r="W926" s="184">
        <f t="shared" si="311"/>
        <v>1398</v>
      </c>
    </row>
    <row r="927" spans="1:23" ht="15" customHeight="1">
      <c r="A927" s="179">
        <v>223</v>
      </c>
      <c r="B927" s="222">
        <v>10</v>
      </c>
      <c r="C927" s="233" t="s">
        <v>475</v>
      </c>
      <c r="D927" s="180">
        <v>2004</v>
      </c>
      <c r="E927" s="180"/>
      <c r="F927" s="181"/>
      <c r="G927" s="181"/>
      <c r="H927" s="181"/>
      <c r="I927" s="181"/>
      <c r="J927" s="181"/>
      <c r="K927" s="181"/>
      <c r="L927" s="181"/>
      <c r="M927" s="181"/>
      <c r="N927" s="181"/>
      <c r="O927" s="181"/>
      <c r="P927" s="181"/>
      <c r="Q927" s="181">
        <f>SUM(G927+J927+M927+N927+O927+P927)</f>
        <v>0</v>
      </c>
      <c r="R927" s="181"/>
      <c r="S927" s="181">
        <f t="shared" si="302"/>
        <v>0</v>
      </c>
      <c r="T927" s="181">
        <f t="shared" si="299"/>
        <v>0</v>
      </c>
      <c r="U927" s="183" t="e">
        <f t="shared" si="300"/>
        <v>#DIV/0!</v>
      </c>
      <c r="V927" s="183" t="e">
        <f t="shared" si="307"/>
        <v>#DIV/0!</v>
      </c>
      <c r="W927" s="184">
        <f t="shared" si="311"/>
        <v>0</v>
      </c>
    </row>
    <row r="928" spans="1:23" ht="15" customHeight="1">
      <c r="A928" s="179">
        <v>223</v>
      </c>
      <c r="B928" s="222">
        <v>10</v>
      </c>
      <c r="C928" s="233" t="s">
        <v>475</v>
      </c>
      <c r="D928" s="180">
        <v>2010</v>
      </c>
      <c r="E928" s="180">
        <v>16</v>
      </c>
      <c r="F928" s="181">
        <v>8717</v>
      </c>
      <c r="G928" s="181">
        <v>396</v>
      </c>
      <c r="H928" s="181">
        <v>1147</v>
      </c>
      <c r="I928" s="181">
        <v>62</v>
      </c>
      <c r="J928" s="181">
        <v>135</v>
      </c>
      <c r="K928" s="181">
        <v>707</v>
      </c>
      <c r="L928" s="181">
        <v>75</v>
      </c>
      <c r="M928" s="181">
        <v>0</v>
      </c>
      <c r="N928" s="181">
        <v>24</v>
      </c>
      <c r="O928" s="181">
        <v>10</v>
      </c>
      <c r="P928" s="181">
        <v>0</v>
      </c>
      <c r="Q928" s="181">
        <f t="shared" ref="Q928:Q930" si="319">SUM(P928+O928+N928+M928+L928+K928+J928+I928+H928+G928)</f>
        <v>2556</v>
      </c>
      <c r="R928" s="181">
        <v>188</v>
      </c>
      <c r="S928" s="181">
        <f t="shared" si="302"/>
        <v>2744</v>
      </c>
      <c r="T928" s="181">
        <f t="shared" si="299"/>
        <v>5973</v>
      </c>
      <c r="U928" s="183">
        <f t="shared" si="300"/>
        <v>31.478719743030858</v>
      </c>
      <c r="V928" s="183">
        <f t="shared" si="307"/>
        <v>68.521280256969135</v>
      </c>
      <c r="W928" s="184">
        <f t="shared" si="311"/>
        <v>1147</v>
      </c>
    </row>
    <row r="929" spans="1:23" ht="15" customHeight="1">
      <c r="A929" s="179">
        <v>223</v>
      </c>
      <c r="B929" s="222">
        <v>10</v>
      </c>
      <c r="C929" s="234" t="s">
        <v>475</v>
      </c>
      <c r="D929" s="190">
        <v>2016</v>
      </c>
      <c r="E929" s="180"/>
      <c r="F929" s="181"/>
      <c r="G929" s="181"/>
      <c r="H929" s="181"/>
      <c r="I929" s="181"/>
      <c r="J929" s="181"/>
      <c r="K929" s="181"/>
      <c r="L929" s="181"/>
      <c r="M929" s="181"/>
      <c r="N929" s="181"/>
      <c r="O929" s="181"/>
      <c r="P929" s="181"/>
      <c r="Q929" s="181">
        <f t="shared" si="319"/>
        <v>0</v>
      </c>
      <c r="R929" s="181"/>
      <c r="S929" s="181">
        <f t="shared" si="302"/>
        <v>0</v>
      </c>
      <c r="T929" s="181">
        <f t="shared" si="299"/>
        <v>0</v>
      </c>
      <c r="U929" s="183" t="e">
        <f t="shared" si="300"/>
        <v>#DIV/0!</v>
      </c>
      <c r="V929" s="183" t="e">
        <f t="shared" si="307"/>
        <v>#DIV/0!</v>
      </c>
      <c r="W929" s="184">
        <f t="shared" si="311"/>
        <v>0</v>
      </c>
    </row>
    <row r="930" spans="1:23" ht="15" customHeight="1">
      <c r="A930" s="179">
        <v>224</v>
      </c>
      <c r="B930" s="222">
        <v>10</v>
      </c>
      <c r="C930" s="233" t="s">
        <v>476</v>
      </c>
      <c r="D930" s="180">
        <v>1998</v>
      </c>
      <c r="E930" s="180">
        <v>1</v>
      </c>
      <c r="F930" s="181">
        <v>532</v>
      </c>
      <c r="G930" s="181">
        <v>6</v>
      </c>
      <c r="H930" s="181">
        <v>45</v>
      </c>
      <c r="I930" s="181">
        <v>0</v>
      </c>
      <c r="J930" s="181">
        <v>13</v>
      </c>
      <c r="K930" s="181">
        <v>133</v>
      </c>
      <c r="L930" s="181">
        <v>2</v>
      </c>
      <c r="M930" s="181">
        <v>2</v>
      </c>
      <c r="N930" s="181">
        <v>0</v>
      </c>
      <c r="O930" s="181">
        <v>0</v>
      </c>
      <c r="P930" s="181">
        <v>0</v>
      </c>
      <c r="Q930" s="181">
        <f t="shared" si="319"/>
        <v>201</v>
      </c>
      <c r="R930" s="181">
        <v>23</v>
      </c>
      <c r="S930" s="181">
        <f t="shared" si="302"/>
        <v>224</v>
      </c>
      <c r="T930" s="181">
        <f t="shared" si="299"/>
        <v>308</v>
      </c>
      <c r="U930" s="183">
        <f t="shared" si="300"/>
        <v>42.10526315789474</v>
      </c>
      <c r="V930" s="183">
        <f t="shared" si="307"/>
        <v>57.89473684210526</v>
      </c>
      <c r="W930" s="184">
        <f t="shared" si="311"/>
        <v>133</v>
      </c>
    </row>
    <row r="931" spans="1:23" ht="15" customHeight="1">
      <c r="A931" s="179">
        <v>224</v>
      </c>
      <c r="B931" s="222">
        <v>10</v>
      </c>
      <c r="C931" s="233" t="s">
        <v>476</v>
      </c>
      <c r="D931" s="180">
        <v>2004</v>
      </c>
      <c r="E931" s="180"/>
      <c r="F931" s="181"/>
      <c r="G931" s="181"/>
      <c r="H931" s="181"/>
      <c r="I931" s="181"/>
      <c r="J931" s="181"/>
      <c r="K931" s="181"/>
      <c r="L931" s="181"/>
      <c r="M931" s="181"/>
      <c r="N931" s="181"/>
      <c r="O931" s="181"/>
      <c r="P931" s="181"/>
      <c r="Q931" s="181">
        <f>SUM(G931+J931+M931+N931+O931+P931)</f>
        <v>0</v>
      </c>
      <c r="R931" s="181"/>
      <c r="S931" s="181">
        <f t="shared" si="302"/>
        <v>0</v>
      </c>
      <c r="T931" s="181">
        <f t="shared" si="299"/>
        <v>0</v>
      </c>
      <c r="U931" s="183" t="e">
        <f t="shared" si="300"/>
        <v>#DIV/0!</v>
      </c>
      <c r="V931" s="183" t="e">
        <f t="shared" si="307"/>
        <v>#DIV/0!</v>
      </c>
      <c r="W931" s="184">
        <f t="shared" si="311"/>
        <v>0</v>
      </c>
    </row>
    <row r="932" spans="1:23" ht="15" customHeight="1">
      <c r="A932" s="179">
        <v>224</v>
      </c>
      <c r="B932" s="222">
        <v>10</v>
      </c>
      <c r="C932" s="233" t="s">
        <v>476</v>
      </c>
      <c r="D932" s="180">
        <v>2010</v>
      </c>
      <c r="E932" s="180">
        <v>2</v>
      </c>
      <c r="F932" s="181">
        <v>857</v>
      </c>
      <c r="G932" s="181">
        <v>142</v>
      </c>
      <c r="H932" s="181">
        <v>66</v>
      </c>
      <c r="I932" s="181">
        <v>10</v>
      </c>
      <c r="J932" s="181">
        <v>25</v>
      </c>
      <c r="K932" s="181">
        <v>108</v>
      </c>
      <c r="L932" s="181">
        <v>9</v>
      </c>
      <c r="M932" s="181">
        <v>0</v>
      </c>
      <c r="N932" s="181">
        <v>4</v>
      </c>
      <c r="O932" s="181">
        <v>2</v>
      </c>
      <c r="P932" s="181">
        <v>0</v>
      </c>
      <c r="Q932" s="181">
        <f t="shared" ref="Q932:Q934" si="320">SUM(P932+O932+N932+M932+L932+K932+J932+I932+H932+G932)</f>
        <v>366</v>
      </c>
      <c r="R932" s="181">
        <v>4</v>
      </c>
      <c r="S932" s="181">
        <f t="shared" si="302"/>
        <v>370</v>
      </c>
      <c r="T932" s="181">
        <f t="shared" si="299"/>
        <v>487</v>
      </c>
      <c r="U932" s="183">
        <f t="shared" si="300"/>
        <v>43.173862310385061</v>
      </c>
      <c r="V932" s="183">
        <f t="shared" si="307"/>
        <v>56.826137689614939</v>
      </c>
      <c r="W932" s="184">
        <f t="shared" si="311"/>
        <v>142</v>
      </c>
    </row>
    <row r="933" spans="1:23" ht="15" customHeight="1">
      <c r="A933" s="179">
        <v>224</v>
      </c>
      <c r="B933" s="222">
        <v>10</v>
      </c>
      <c r="C933" s="234" t="s">
        <v>476</v>
      </c>
      <c r="D933" s="190">
        <v>2016</v>
      </c>
      <c r="E933" s="180"/>
      <c r="F933" s="181"/>
      <c r="G933" s="181"/>
      <c r="H933" s="181"/>
      <c r="I933" s="181"/>
      <c r="J933" s="181"/>
      <c r="K933" s="181"/>
      <c r="L933" s="181"/>
      <c r="M933" s="181"/>
      <c r="N933" s="181"/>
      <c r="O933" s="181"/>
      <c r="P933" s="181"/>
      <c r="Q933" s="181">
        <f t="shared" si="320"/>
        <v>0</v>
      </c>
      <c r="R933" s="181"/>
      <c r="S933" s="181">
        <f t="shared" si="302"/>
        <v>0</v>
      </c>
      <c r="T933" s="181">
        <f t="shared" si="299"/>
        <v>0</v>
      </c>
      <c r="U933" s="183" t="e">
        <f t="shared" si="300"/>
        <v>#DIV/0!</v>
      </c>
      <c r="V933" s="183" t="e">
        <f t="shared" si="307"/>
        <v>#DIV/0!</v>
      </c>
      <c r="W933" s="184">
        <f t="shared" si="311"/>
        <v>0</v>
      </c>
    </row>
    <row r="934" spans="1:23" ht="15" customHeight="1">
      <c r="A934" s="179">
        <v>225</v>
      </c>
      <c r="B934" s="222">
        <v>10</v>
      </c>
      <c r="C934" s="233" t="s">
        <v>477</v>
      </c>
      <c r="D934" s="180">
        <v>1998</v>
      </c>
      <c r="E934" s="180">
        <v>2</v>
      </c>
      <c r="F934" s="181">
        <v>819</v>
      </c>
      <c r="G934" s="181">
        <v>25</v>
      </c>
      <c r="H934" s="181">
        <v>74</v>
      </c>
      <c r="I934" s="181">
        <v>0</v>
      </c>
      <c r="J934" s="181">
        <v>5</v>
      </c>
      <c r="K934" s="181">
        <v>206</v>
      </c>
      <c r="L934" s="181">
        <v>3</v>
      </c>
      <c r="M934" s="181">
        <v>3</v>
      </c>
      <c r="N934" s="181">
        <v>0</v>
      </c>
      <c r="O934" s="181">
        <v>0</v>
      </c>
      <c r="P934" s="181">
        <v>0</v>
      </c>
      <c r="Q934" s="181">
        <f t="shared" si="320"/>
        <v>316</v>
      </c>
      <c r="R934" s="181">
        <v>28</v>
      </c>
      <c r="S934" s="181">
        <f t="shared" si="302"/>
        <v>344</v>
      </c>
      <c r="T934" s="181">
        <f t="shared" si="299"/>
        <v>475</v>
      </c>
      <c r="U934" s="183">
        <f t="shared" si="300"/>
        <v>42.002442002442002</v>
      </c>
      <c r="V934" s="183">
        <f t="shared" si="307"/>
        <v>57.997557997557998</v>
      </c>
      <c r="W934" s="184">
        <f t="shared" si="311"/>
        <v>206</v>
      </c>
    </row>
    <row r="935" spans="1:23" ht="15" customHeight="1">
      <c r="A935" s="179">
        <v>225</v>
      </c>
      <c r="B935" s="222">
        <v>10</v>
      </c>
      <c r="C935" s="233" t="s">
        <v>477</v>
      </c>
      <c r="D935" s="180">
        <v>2004</v>
      </c>
      <c r="E935" s="180"/>
      <c r="F935" s="181"/>
      <c r="G935" s="181"/>
      <c r="H935" s="181"/>
      <c r="I935" s="181"/>
      <c r="J935" s="181"/>
      <c r="K935" s="181"/>
      <c r="L935" s="181"/>
      <c r="M935" s="181"/>
      <c r="N935" s="181"/>
      <c r="O935" s="181"/>
      <c r="P935" s="181"/>
      <c r="Q935" s="181">
        <f>SUM(G935+J935+M935+N935+O935+P935)</f>
        <v>0</v>
      </c>
      <c r="R935" s="181"/>
      <c r="S935" s="181">
        <f t="shared" si="302"/>
        <v>0</v>
      </c>
      <c r="T935" s="181">
        <f t="shared" si="299"/>
        <v>0</v>
      </c>
      <c r="U935" s="183" t="e">
        <f t="shared" si="300"/>
        <v>#DIV/0!</v>
      </c>
      <c r="V935" s="183" t="e">
        <f t="shared" si="307"/>
        <v>#DIV/0!</v>
      </c>
      <c r="W935" s="184">
        <f t="shared" si="311"/>
        <v>0</v>
      </c>
    </row>
    <row r="936" spans="1:23" ht="15" customHeight="1">
      <c r="A936" s="179">
        <v>225</v>
      </c>
      <c r="B936" s="222">
        <v>10</v>
      </c>
      <c r="C936" s="233" t="s">
        <v>477</v>
      </c>
      <c r="D936" s="180">
        <v>2010</v>
      </c>
      <c r="E936" s="180">
        <v>2</v>
      </c>
      <c r="F936" s="181">
        <v>1125</v>
      </c>
      <c r="G936" s="181">
        <v>122</v>
      </c>
      <c r="H936" s="181">
        <v>76</v>
      </c>
      <c r="I936" s="181">
        <v>16</v>
      </c>
      <c r="J936" s="181">
        <v>18</v>
      </c>
      <c r="K936" s="181">
        <v>223</v>
      </c>
      <c r="L936" s="181">
        <v>21</v>
      </c>
      <c r="M936" s="181">
        <v>0</v>
      </c>
      <c r="N936" s="181">
        <v>6</v>
      </c>
      <c r="O936" s="181">
        <v>7</v>
      </c>
      <c r="P936" s="181">
        <v>0</v>
      </c>
      <c r="Q936" s="181">
        <f t="shared" ref="Q936:Q938" si="321">SUM(P936+O936+N936+M936+L936+K936+J936+I936+H936+G936)</f>
        <v>489</v>
      </c>
      <c r="R936" s="181">
        <v>11</v>
      </c>
      <c r="S936" s="181">
        <f t="shared" si="302"/>
        <v>500</v>
      </c>
      <c r="T936" s="181">
        <f t="shared" si="299"/>
        <v>625</v>
      </c>
      <c r="U936" s="183">
        <f t="shared" si="300"/>
        <v>44.444444444444443</v>
      </c>
      <c r="V936" s="183">
        <f t="shared" si="307"/>
        <v>55.555555555555557</v>
      </c>
      <c r="W936" s="184">
        <f t="shared" si="311"/>
        <v>223</v>
      </c>
    </row>
    <row r="937" spans="1:23" ht="15" customHeight="1">
      <c r="A937" s="179">
        <v>225</v>
      </c>
      <c r="B937" s="222">
        <v>10</v>
      </c>
      <c r="C937" s="234" t="s">
        <v>477</v>
      </c>
      <c r="D937" s="190">
        <v>2016</v>
      </c>
      <c r="E937" s="180"/>
      <c r="F937" s="181"/>
      <c r="G937" s="181"/>
      <c r="H937" s="181"/>
      <c r="I937" s="181"/>
      <c r="J937" s="181"/>
      <c r="K937" s="181"/>
      <c r="L937" s="181"/>
      <c r="M937" s="181"/>
      <c r="N937" s="181"/>
      <c r="O937" s="181"/>
      <c r="P937" s="181"/>
      <c r="Q937" s="181">
        <f t="shared" si="321"/>
        <v>0</v>
      </c>
      <c r="R937" s="181"/>
      <c r="S937" s="181">
        <f t="shared" si="302"/>
        <v>0</v>
      </c>
      <c r="T937" s="181">
        <f t="shared" si="299"/>
        <v>0</v>
      </c>
      <c r="U937" s="183" t="e">
        <f t="shared" si="300"/>
        <v>#DIV/0!</v>
      </c>
      <c r="V937" s="183" t="e">
        <f t="shared" si="307"/>
        <v>#DIV/0!</v>
      </c>
      <c r="W937" s="184">
        <f t="shared" si="311"/>
        <v>0</v>
      </c>
    </row>
    <row r="938" spans="1:23" ht="15" customHeight="1">
      <c r="A938" s="179">
        <v>226</v>
      </c>
      <c r="B938" s="222">
        <v>10</v>
      </c>
      <c r="C938" s="233" t="s">
        <v>478</v>
      </c>
      <c r="D938" s="180">
        <v>1998</v>
      </c>
      <c r="E938" s="180">
        <v>1</v>
      </c>
      <c r="F938" s="181">
        <v>563</v>
      </c>
      <c r="G938" s="181">
        <v>1</v>
      </c>
      <c r="H938" s="181">
        <v>49</v>
      </c>
      <c r="I938" s="181">
        <v>0</v>
      </c>
      <c r="J938" s="181">
        <v>1</v>
      </c>
      <c r="K938" s="181">
        <v>7</v>
      </c>
      <c r="L938" s="181">
        <v>2</v>
      </c>
      <c r="M938" s="181">
        <v>0</v>
      </c>
      <c r="N938" s="181">
        <v>0</v>
      </c>
      <c r="O938" s="181">
        <v>0</v>
      </c>
      <c r="P938" s="181">
        <v>0</v>
      </c>
      <c r="Q938" s="181">
        <f t="shared" si="321"/>
        <v>60</v>
      </c>
      <c r="R938" s="181">
        <v>4</v>
      </c>
      <c r="S938" s="181">
        <f t="shared" si="302"/>
        <v>64</v>
      </c>
      <c r="T938" s="181">
        <f t="shared" ref="T938:T1001" si="322">F938-S938</f>
        <v>499</v>
      </c>
      <c r="U938" s="183">
        <f t="shared" ref="U938:U1001" si="323">(S938*100)/F938</f>
        <v>11.367673179396093</v>
      </c>
      <c r="V938" s="183">
        <f t="shared" si="307"/>
        <v>88.632326820603907</v>
      </c>
      <c r="W938" s="184">
        <f t="shared" si="311"/>
        <v>49</v>
      </c>
    </row>
    <row r="939" spans="1:23" ht="15" customHeight="1">
      <c r="A939" s="179">
        <v>226</v>
      </c>
      <c r="B939" s="222">
        <v>10</v>
      </c>
      <c r="C939" s="233" t="s">
        <v>478</v>
      </c>
      <c r="D939" s="180">
        <v>2004</v>
      </c>
      <c r="E939" s="180"/>
      <c r="F939" s="181"/>
      <c r="G939" s="181"/>
      <c r="H939" s="181"/>
      <c r="I939" s="181"/>
      <c r="J939" s="181"/>
      <c r="K939" s="181"/>
      <c r="L939" s="181"/>
      <c r="M939" s="181"/>
      <c r="N939" s="181"/>
      <c r="O939" s="181"/>
      <c r="P939" s="181"/>
      <c r="Q939" s="181">
        <f>SUM(G939+J939+M939+N939+O939+P939)</f>
        <v>0</v>
      </c>
      <c r="R939" s="181"/>
      <c r="S939" s="181">
        <f t="shared" si="302"/>
        <v>0</v>
      </c>
      <c r="T939" s="181">
        <f t="shared" si="322"/>
        <v>0</v>
      </c>
      <c r="U939" s="183" t="e">
        <f t="shared" si="323"/>
        <v>#DIV/0!</v>
      </c>
      <c r="V939" s="183" t="e">
        <f t="shared" si="307"/>
        <v>#DIV/0!</v>
      </c>
      <c r="W939" s="184">
        <f t="shared" si="311"/>
        <v>0</v>
      </c>
    </row>
    <row r="940" spans="1:23" ht="15" customHeight="1">
      <c r="A940" s="179">
        <v>226</v>
      </c>
      <c r="B940" s="222">
        <v>10</v>
      </c>
      <c r="C940" s="233" t="s">
        <v>478</v>
      </c>
      <c r="D940" s="180">
        <v>2010</v>
      </c>
      <c r="E940" s="180">
        <v>2</v>
      </c>
      <c r="F940" s="181">
        <v>919</v>
      </c>
      <c r="G940" s="181">
        <v>66</v>
      </c>
      <c r="H940" s="181">
        <v>157</v>
      </c>
      <c r="I940" s="181">
        <v>12</v>
      </c>
      <c r="J940" s="181">
        <v>16</v>
      </c>
      <c r="K940" s="181">
        <v>35</v>
      </c>
      <c r="L940" s="181">
        <v>4</v>
      </c>
      <c r="M940" s="181">
        <v>0</v>
      </c>
      <c r="N940" s="181">
        <v>5</v>
      </c>
      <c r="O940" s="181">
        <v>1</v>
      </c>
      <c r="P940" s="181">
        <v>0</v>
      </c>
      <c r="Q940" s="181">
        <f t="shared" ref="Q940:Q942" si="324">SUM(P940+O940+N940+M940+L940+K940+J940+I940+H940+G940)</f>
        <v>296</v>
      </c>
      <c r="R940" s="181">
        <v>18</v>
      </c>
      <c r="S940" s="181">
        <f t="shared" si="302"/>
        <v>314</v>
      </c>
      <c r="T940" s="181">
        <f t="shared" si="322"/>
        <v>605</v>
      </c>
      <c r="U940" s="183">
        <f t="shared" si="323"/>
        <v>34.167573449401523</v>
      </c>
      <c r="V940" s="183">
        <f t="shared" si="307"/>
        <v>65.83242655059847</v>
      </c>
      <c r="W940" s="184">
        <f t="shared" si="311"/>
        <v>157</v>
      </c>
    </row>
    <row r="941" spans="1:23" ht="15" customHeight="1">
      <c r="A941" s="179">
        <v>226</v>
      </c>
      <c r="B941" s="222">
        <v>10</v>
      </c>
      <c r="C941" s="234" t="s">
        <v>478</v>
      </c>
      <c r="D941" s="190">
        <v>2016</v>
      </c>
      <c r="E941" s="180"/>
      <c r="F941" s="181"/>
      <c r="G941" s="181"/>
      <c r="H941" s="181"/>
      <c r="I941" s="181"/>
      <c r="J941" s="181"/>
      <c r="K941" s="181"/>
      <c r="L941" s="181"/>
      <c r="M941" s="181"/>
      <c r="N941" s="181"/>
      <c r="O941" s="181"/>
      <c r="P941" s="181"/>
      <c r="Q941" s="181">
        <f t="shared" si="324"/>
        <v>0</v>
      </c>
      <c r="R941" s="181"/>
      <c r="S941" s="181">
        <f t="shared" ref="S941:S1004" si="325">Q941+R941</f>
        <v>0</v>
      </c>
      <c r="T941" s="181">
        <f t="shared" si="322"/>
        <v>0</v>
      </c>
      <c r="U941" s="183" t="e">
        <f t="shared" si="323"/>
        <v>#DIV/0!</v>
      </c>
      <c r="V941" s="183" t="e">
        <f t="shared" si="307"/>
        <v>#DIV/0!</v>
      </c>
      <c r="W941" s="184">
        <f t="shared" si="311"/>
        <v>0</v>
      </c>
    </row>
    <row r="942" spans="1:23" ht="15" customHeight="1">
      <c r="A942" s="179">
        <v>227</v>
      </c>
      <c r="B942" s="222">
        <v>10</v>
      </c>
      <c r="C942" s="233" t="s">
        <v>479</v>
      </c>
      <c r="D942" s="180">
        <v>1998</v>
      </c>
      <c r="E942" s="180">
        <v>6</v>
      </c>
      <c r="F942" s="181">
        <v>3311</v>
      </c>
      <c r="G942" s="181">
        <v>47</v>
      </c>
      <c r="H942" s="181">
        <v>378</v>
      </c>
      <c r="I942" s="181">
        <v>10</v>
      </c>
      <c r="J942" s="181">
        <v>85</v>
      </c>
      <c r="K942" s="181">
        <v>494</v>
      </c>
      <c r="L942" s="181">
        <v>47</v>
      </c>
      <c r="M942" s="181">
        <v>22</v>
      </c>
      <c r="N942" s="181">
        <v>0</v>
      </c>
      <c r="O942" s="181">
        <v>0</v>
      </c>
      <c r="P942" s="181">
        <v>2</v>
      </c>
      <c r="Q942" s="181">
        <f t="shared" si="324"/>
        <v>1085</v>
      </c>
      <c r="R942" s="181">
        <v>154</v>
      </c>
      <c r="S942" s="181">
        <f t="shared" si="325"/>
        <v>1239</v>
      </c>
      <c r="T942" s="181">
        <f t="shared" si="322"/>
        <v>2072</v>
      </c>
      <c r="U942" s="183">
        <f t="shared" si="323"/>
        <v>37.420718816067655</v>
      </c>
      <c r="V942" s="183">
        <f t="shared" si="307"/>
        <v>62.579281183932345</v>
      </c>
      <c r="W942" s="184">
        <f t="shared" si="311"/>
        <v>494</v>
      </c>
    </row>
    <row r="943" spans="1:23" ht="15" customHeight="1">
      <c r="A943" s="179">
        <v>227</v>
      </c>
      <c r="B943" s="222">
        <v>10</v>
      </c>
      <c r="C943" s="233" t="s">
        <v>479</v>
      </c>
      <c r="D943" s="180">
        <v>2004</v>
      </c>
      <c r="E943" s="180"/>
      <c r="F943" s="181"/>
      <c r="G943" s="181"/>
      <c r="H943" s="181"/>
      <c r="I943" s="181"/>
      <c r="J943" s="181"/>
      <c r="K943" s="181"/>
      <c r="L943" s="181"/>
      <c r="M943" s="181"/>
      <c r="N943" s="181"/>
      <c r="O943" s="181"/>
      <c r="P943" s="181"/>
      <c r="Q943" s="181">
        <f>SUM(G943+J943+M943+N943+O943+P943)</f>
        <v>0</v>
      </c>
      <c r="R943" s="181"/>
      <c r="S943" s="181">
        <f t="shared" si="325"/>
        <v>0</v>
      </c>
      <c r="T943" s="181">
        <f t="shared" si="322"/>
        <v>0</v>
      </c>
      <c r="U943" s="183" t="e">
        <f t="shared" si="323"/>
        <v>#DIV/0!</v>
      </c>
      <c r="V943" s="183" t="e">
        <f t="shared" si="307"/>
        <v>#DIV/0!</v>
      </c>
      <c r="W943" s="184">
        <f t="shared" si="311"/>
        <v>0</v>
      </c>
    </row>
    <row r="944" spans="1:23" ht="15" customHeight="1">
      <c r="A944" s="179">
        <v>227</v>
      </c>
      <c r="B944" s="222">
        <v>10</v>
      </c>
      <c r="C944" s="233" t="s">
        <v>479</v>
      </c>
      <c r="D944" s="180">
        <v>2010</v>
      </c>
      <c r="E944" s="180">
        <v>11</v>
      </c>
      <c r="F944" s="181">
        <v>5697</v>
      </c>
      <c r="G944" s="181">
        <v>162</v>
      </c>
      <c r="H944" s="181">
        <v>812</v>
      </c>
      <c r="I944" s="181">
        <v>41</v>
      </c>
      <c r="J944" s="181">
        <v>61</v>
      </c>
      <c r="K944" s="181">
        <v>212</v>
      </c>
      <c r="L944" s="181">
        <v>28</v>
      </c>
      <c r="M944" s="181">
        <v>0</v>
      </c>
      <c r="N944" s="181">
        <v>81</v>
      </c>
      <c r="O944" s="181">
        <v>6</v>
      </c>
      <c r="P944" s="181">
        <v>3</v>
      </c>
      <c r="Q944" s="181">
        <f t="shared" ref="Q944:Q946" si="326">SUM(P944+O944+N944+M944+L944+K944+J944+I944+H944+G944)</f>
        <v>1406</v>
      </c>
      <c r="R944" s="181">
        <v>79</v>
      </c>
      <c r="S944" s="181">
        <f t="shared" si="325"/>
        <v>1485</v>
      </c>
      <c r="T944" s="181">
        <f t="shared" si="322"/>
        <v>4212</v>
      </c>
      <c r="U944" s="183">
        <f t="shared" si="323"/>
        <v>26.066350710900473</v>
      </c>
      <c r="V944" s="183">
        <f t="shared" si="307"/>
        <v>73.93364928909952</v>
      </c>
      <c r="W944" s="184">
        <f t="shared" si="311"/>
        <v>812</v>
      </c>
    </row>
    <row r="945" spans="1:23" ht="15" customHeight="1">
      <c r="A945" s="179">
        <v>227</v>
      </c>
      <c r="B945" s="222">
        <v>10</v>
      </c>
      <c r="C945" s="234" t="s">
        <v>479</v>
      </c>
      <c r="D945" s="190">
        <v>2016</v>
      </c>
      <c r="E945" s="180"/>
      <c r="F945" s="181"/>
      <c r="G945" s="181"/>
      <c r="H945" s="181"/>
      <c r="I945" s="181"/>
      <c r="J945" s="181"/>
      <c r="K945" s="181"/>
      <c r="L945" s="181"/>
      <c r="M945" s="181"/>
      <c r="N945" s="181"/>
      <c r="O945" s="181"/>
      <c r="P945" s="181"/>
      <c r="Q945" s="181">
        <f t="shared" si="326"/>
        <v>0</v>
      </c>
      <c r="R945" s="181"/>
      <c r="S945" s="181">
        <f t="shared" si="325"/>
        <v>0</v>
      </c>
      <c r="T945" s="181">
        <f t="shared" si="322"/>
        <v>0</v>
      </c>
      <c r="U945" s="183" t="e">
        <f t="shared" si="323"/>
        <v>#DIV/0!</v>
      </c>
      <c r="V945" s="183" t="e">
        <f t="shared" si="307"/>
        <v>#DIV/0!</v>
      </c>
      <c r="W945" s="184">
        <f t="shared" si="311"/>
        <v>0</v>
      </c>
    </row>
    <row r="946" spans="1:23" ht="15" customHeight="1">
      <c r="A946" s="179">
        <v>228</v>
      </c>
      <c r="B946" s="222">
        <v>10</v>
      </c>
      <c r="C946" s="233" t="s">
        <v>480</v>
      </c>
      <c r="D946" s="180">
        <v>1998</v>
      </c>
      <c r="E946" s="180">
        <v>1</v>
      </c>
      <c r="F946" s="181">
        <v>670</v>
      </c>
      <c r="G946" s="181">
        <v>11</v>
      </c>
      <c r="H946" s="181">
        <v>50</v>
      </c>
      <c r="I946" s="181">
        <v>1</v>
      </c>
      <c r="J946" s="181">
        <v>9</v>
      </c>
      <c r="K946" s="181">
        <v>126</v>
      </c>
      <c r="L946" s="181">
        <v>5</v>
      </c>
      <c r="M946" s="181">
        <v>4</v>
      </c>
      <c r="N946" s="181">
        <v>0</v>
      </c>
      <c r="O946" s="181">
        <v>0</v>
      </c>
      <c r="P946" s="181">
        <v>0</v>
      </c>
      <c r="Q946" s="181">
        <f t="shared" si="326"/>
        <v>206</v>
      </c>
      <c r="R946" s="181">
        <v>20</v>
      </c>
      <c r="S946" s="181">
        <f t="shared" si="325"/>
        <v>226</v>
      </c>
      <c r="T946" s="181">
        <f t="shared" si="322"/>
        <v>444</v>
      </c>
      <c r="U946" s="183">
        <f t="shared" si="323"/>
        <v>33.731343283582092</v>
      </c>
      <c r="V946" s="183">
        <f t="shared" si="307"/>
        <v>66.268656716417908</v>
      </c>
      <c r="W946" s="184">
        <f t="shared" si="311"/>
        <v>126</v>
      </c>
    </row>
    <row r="947" spans="1:23" ht="15" customHeight="1">
      <c r="A947" s="179">
        <v>228</v>
      </c>
      <c r="B947" s="222">
        <v>10</v>
      </c>
      <c r="C947" s="233" t="s">
        <v>480</v>
      </c>
      <c r="D947" s="180">
        <v>2004</v>
      </c>
      <c r="E947" s="180"/>
      <c r="F947" s="181"/>
      <c r="G947" s="181"/>
      <c r="H947" s="181"/>
      <c r="I947" s="181"/>
      <c r="J947" s="181"/>
      <c r="K947" s="181"/>
      <c r="L947" s="181"/>
      <c r="M947" s="181"/>
      <c r="N947" s="181"/>
      <c r="O947" s="181"/>
      <c r="P947" s="181"/>
      <c r="Q947" s="181">
        <f>SUM(G947+J947+M947+N947+O947+P947)</f>
        <v>0</v>
      </c>
      <c r="R947" s="181"/>
      <c r="S947" s="181">
        <f t="shared" si="325"/>
        <v>0</v>
      </c>
      <c r="T947" s="181">
        <f t="shared" si="322"/>
        <v>0</v>
      </c>
      <c r="U947" s="183" t="e">
        <f t="shared" si="323"/>
        <v>#DIV/0!</v>
      </c>
      <c r="V947" s="183" t="e">
        <f t="shared" si="307"/>
        <v>#DIV/0!</v>
      </c>
      <c r="W947" s="184">
        <f t="shared" si="311"/>
        <v>0</v>
      </c>
    </row>
    <row r="948" spans="1:23" ht="15" customHeight="1">
      <c r="A948" s="179">
        <v>228</v>
      </c>
      <c r="B948" s="222">
        <v>10</v>
      </c>
      <c r="C948" s="233" t="s">
        <v>480</v>
      </c>
      <c r="D948" s="180">
        <v>2010</v>
      </c>
      <c r="E948" s="180">
        <v>2</v>
      </c>
      <c r="F948" s="181">
        <v>969</v>
      </c>
      <c r="G948" s="181">
        <v>199</v>
      </c>
      <c r="H948" s="181">
        <v>29</v>
      </c>
      <c r="I948" s="181">
        <v>6</v>
      </c>
      <c r="J948" s="181">
        <v>17</v>
      </c>
      <c r="K948" s="181">
        <v>130</v>
      </c>
      <c r="L948" s="181">
        <v>12</v>
      </c>
      <c r="M948" s="181">
        <v>0</v>
      </c>
      <c r="N948" s="181">
        <v>3</v>
      </c>
      <c r="O948" s="181">
        <v>2</v>
      </c>
      <c r="P948" s="181">
        <v>0</v>
      </c>
      <c r="Q948" s="181">
        <f t="shared" ref="Q948:Q950" si="327">SUM(P948+O948+N948+M948+L948+K948+J948+I948+H948+G948)</f>
        <v>398</v>
      </c>
      <c r="R948" s="181">
        <v>12</v>
      </c>
      <c r="S948" s="181">
        <f t="shared" si="325"/>
        <v>410</v>
      </c>
      <c r="T948" s="181">
        <f t="shared" si="322"/>
        <v>559</v>
      </c>
      <c r="U948" s="183">
        <f t="shared" si="323"/>
        <v>42.311661506707949</v>
      </c>
      <c r="V948" s="183">
        <f t="shared" si="307"/>
        <v>57.688338493292051</v>
      </c>
      <c r="W948" s="184">
        <f t="shared" si="311"/>
        <v>199</v>
      </c>
    </row>
    <row r="949" spans="1:23" ht="15" customHeight="1">
      <c r="A949" s="179">
        <v>228</v>
      </c>
      <c r="B949" s="222">
        <v>10</v>
      </c>
      <c r="C949" s="234" t="s">
        <v>480</v>
      </c>
      <c r="D949" s="190">
        <v>2016</v>
      </c>
      <c r="E949" s="180"/>
      <c r="F949" s="181"/>
      <c r="G949" s="181"/>
      <c r="H949" s="181"/>
      <c r="I949" s="181"/>
      <c r="J949" s="181"/>
      <c r="K949" s="181"/>
      <c r="L949" s="181"/>
      <c r="M949" s="181"/>
      <c r="N949" s="181"/>
      <c r="O949" s="181"/>
      <c r="P949" s="181"/>
      <c r="Q949" s="181">
        <f t="shared" si="327"/>
        <v>0</v>
      </c>
      <c r="R949" s="181"/>
      <c r="S949" s="181">
        <f t="shared" si="325"/>
        <v>0</v>
      </c>
      <c r="T949" s="181">
        <f t="shared" si="322"/>
        <v>0</v>
      </c>
      <c r="U949" s="183" t="e">
        <f t="shared" si="323"/>
        <v>#DIV/0!</v>
      </c>
      <c r="V949" s="183" t="e">
        <f t="shared" si="307"/>
        <v>#DIV/0!</v>
      </c>
      <c r="W949" s="184">
        <f t="shared" si="311"/>
        <v>0</v>
      </c>
    </row>
    <row r="950" spans="1:23" ht="15" customHeight="1">
      <c r="A950" s="179">
        <v>229</v>
      </c>
      <c r="B950" s="222">
        <v>10</v>
      </c>
      <c r="C950" s="233" t="s">
        <v>481</v>
      </c>
      <c r="D950" s="180">
        <v>1998</v>
      </c>
      <c r="E950" s="180">
        <v>3</v>
      </c>
      <c r="F950" s="181">
        <v>1319</v>
      </c>
      <c r="G950" s="181">
        <v>1</v>
      </c>
      <c r="H950" s="181">
        <v>427</v>
      </c>
      <c r="I950" s="181">
        <v>0</v>
      </c>
      <c r="J950" s="181">
        <v>8</v>
      </c>
      <c r="K950" s="181">
        <v>53</v>
      </c>
      <c r="L950" s="181">
        <v>2</v>
      </c>
      <c r="M950" s="181">
        <v>1</v>
      </c>
      <c r="N950" s="181">
        <v>0</v>
      </c>
      <c r="O950" s="181">
        <v>0</v>
      </c>
      <c r="P950" s="181">
        <v>0</v>
      </c>
      <c r="Q950" s="181">
        <f t="shared" si="327"/>
        <v>492</v>
      </c>
      <c r="R950" s="181">
        <v>22</v>
      </c>
      <c r="S950" s="181">
        <f t="shared" si="325"/>
        <v>514</v>
      </c>
      <c r="T950" s="181">
        <f t="shared" si="322"/>
        <v>805</v>
      </c>
      <c r="U950" s="183">
        <f t="shared" si="323"/>
        <v>38.968915845337378</v>
      </c>
      <c r="V950" s="183">
        <f t="shared" ref="V950:V1017" si="328">(T950*100)/F950</f>
        <v>61.031084154662622</v>
      </c>
      <c r="W950" s="184">
        <f t="shared" si="311"/>
        <v>427</v>
      </c>
    </row>
    <row r="951" spans="1:23" ht="15" customHeight="1">
      <c r="A951" s="179">
        <v>229</v>
      </c>
      <c r="B951" s="222">
        <v>10</v>
      </c>
      <c r="C951" s="233" t="s">
        <v>481</v>
      </c>
      <c r="D951" s="180">
        <v>2004</v>
      </c>
      <c r="E951" s="180"/>
      <c r="F951" s="181"/>
      <c r="G951" s="181"/>
      <c r="H951" s="181"/>
      <c r="I951" s="181"/>
      <c r="J951" s="181"/>
      <c r="K951" s="181"/>
      <c r="L951" s="181"/>
      <c r="M951" s="181"/>
      <c r="N951" s="181"/>
      <c r="O951" s="181"/>
      <c r="P951" s="181"/>
      <c r="Q951" s="181">
        <f>SUM(G951+J951+M951+N951+O951+P951)</f>
        <v>0</v>
      </c>
      <c r="R951" s="181"/>
      <c r="S951" s="181">
        <f t="shared" si="325"/>
        <v>0</v>
      </c>
      <c r="T951" s="181">
        <f t="shared" si="322"/>
        <v>0</v>
      </c>
      <c r="U951" s="183" t="e">
        <f t="shared" si="323"/>
        <v>#DIV/0!</v>
      </c>
      <c r="V951" s="183" t="e">
        <f t="shared" si="328"/>
        <v>#DIV/0!</v>
      </c>
      <c r="W951" s="184">
        <f t="shared" si="311"/>
        <v>0</v>
      </c>
    </row>
    <row r="952" spans="1:23" ht="15" customHeight="1">
      <c r="A952" s="179">
        <v>229</v>
      </c>
      <c r="B952" s="222">
        <v>10</v>
      </c>
      <c r="C952" s="233" t="s">
        <v>481</v>
      </c>
      <c r="D952" s="180">
        <v>2010</v>
      </c>
      <c r="E952" s="180">
        <v>4</v>
      </c>
      <c r="F952" s="181">
        <v>1963</v>
      </c>
      <c r="G952" s="181">
        <v>123</v>
      </c>
      <c r="H952" s="181">
        <v>312</v>
      </c>
      <c r="I952" s="181">
        <v>26</v>
      </c>
      <c r="J952" s="181">
        <v>32</v>
      </c>
      <c r="K952" s="181">
        <v>384</v>
      </c>
      <c r="L952" s="181">
        <v>23</v>
      </c>
      <c r="M952" s="181">
        <v>0</v>
      </c>
      <c r="N952" s="181">
        <v>70</v>
      </c>
      <c r="O952" s="181">
        <v>1</v>
      </c>
      <c r="P952" s="181">
        <v>0</v>
      </c>
      <c r="Q952" s="181">
        <f t="shared" ref="Q952:Q954" si="329">SUM(P952+O952+N952+M952+L952+K952+J952+I952+H952+G952)</f>
        <v>971</v>
      </c>
      <c r="R952" s="181">
        <v>39</v>
      </c>
      <c r="S952" s="181">
        <f t="shared" si="325"/>
        <v>1010</v>
      </c>
      <c r="T952" s="181">
        <f t="shared" si="322"/>
        <v>953</v>
      </c>
      <c r="U952" s="183">
        <f t="shared" si="323"/>
        <v>51.451859398879265</v>
      </c>
      <c r="V952" s="183">
        <f t="shared" si="328"/>
        <v>48.548140601120735</v>
      </c>
      <c r="W952" s="184">
        <f t="shared" si="311"/>
        <v>384</v>
      </c>
    </row>
    <row r="953" spans="1:23" ht="15" customHeight="1">
      <c r="A953" s="179">
        <v>229</v>
      </c>
      <c r="B953" s="222">
        <v>10</v>
      </c>
      <c r="C953" s="234" t="s">
        <v>481</v>
      </c>
      <c r="D953" s="190">
        <v>2016</v>
      </c>
      <c r="E953" s="180"/>
      <c r="F953" s="181"/>
      <c r="G953" s="181"/>
      <c r="H953" s="181"/>
      <c r="I953" s="181"/>
      <c r="J953" s="181"/>
      <c r="K953" s="181"/>
      <c r="L953" s="181"/>
      <c r="M953" s="181"/>
      <c r="N953" s="181"/>
      <c r="O953" s="181"/>
      <c r="P953" s="181"/>
      <c r="Q953" s="181">
        <f t="shared" si="329"/>
        <v>0</v>
      </c>
      <c r="R953" s="181"/>
      <c r="S953" s="181">
        <f t="shared" si="325"/>
        <v>0</v>
      </c>
      <c r="T953" s="181">
        <f t="shared" si="322"/>
        <v>0</v>
      </c>
      <c r="U953" s="183" t="e">
        <f t="shared" si="323"/>
        <v>#DIV/0!</v>
      </c>
      <c r="V953" s="183" t="e">
        <f t="shared" si="328"/>
        <v>#DIV/0!</v>
      </c>
      <c r="W953" s="184">
        <f t="shared" si="311"/>
        <v>0</v>
      </c>
    </row>
    <row r="954" spans="1:23" ht="15" customHeight="1">
      <c r="A954" s="179">
        <v>230</v>
      </c>
      <c r="B954" s="222">
        <v>10</v>
      </c>
      <c r="C954" s="233" t="s">
        <v>482</v>
      </c>
      <c r="D954" s="180">
        <v>1998</v>
      </c>
      <c r="E954" s="180">
        <v>4</v>
      </c>
      <c r="F954" s="181">
        <v>1871</v>
      </c>
      <c r="G954" s="181">
        <v>11</v>
      </c>
      <c r="H954" s="181">
        <v>385</v>
      </c>
      <c r="I954" s="181">
        <v>1</v>
      </c>
      <c r="J954" s="181">
        <v>14</v>
      </c>
      <c r="K954" s="181">
        <v>342</v>
      </c>
      <c r="L954" s="181">
        <v>8</v>
      </c>
      <c r="M954" s="181">
        <v>6</v>
      </c>
      <c r="N954" s="181">
        <v>0</v>
      </c>
      <c r="O954" s="181">
        <v>0</v>
      </c>
      <c r="P954" s="181">
        <v>1</v>
      </c>
      <c r="Q954" s="181">
        <f t="shared" si="329"/>
        <v>768</v>
      </c>
      <c r="R954" s="181">
        <v>19</v>
      </c>
      <c r="S954" s="181">
        <f t="shared" si="325"/>
        <v>787</v>
      </c>
      <c r="T954" s="181">
        <f t="shared" si="322"/>
        <v>1084</v>
      </c>
      <c r="U954" s="183">
        <f t="shared" si="323"/>
        <v>42.063067878140032</v>
      </c>
      <c r="V954" s="183">
        <f t="shared" si="328"/>
        <v>57.936932121859968</v>
      </c>
      <c r="W954" s="184">
        <f t="shared" si="311"/>
        <v>385</v>
      </c>
    </row>
    <row r="955" spans="1:23" ht="15" customHeight="1">
      <c r="A955" s="179">
        <v>230</v>
      </c>
      <c r="B955" s="222">
        <v>10</v>
      </c>
      <c r="C955" s="233" t="s">
        <v>482</v>
      </c>
      <c r="D955" s="180">
        <v>2004</v>
      </c>
      <c r="E955" s="180"/>
      <c r="F955" s="181"/>
      <c r="G955" s="181"/>
      <c r="H955" s="181"/>
      <c r="I955" s="181"/>
      <c r="J955" s="181"/>
      <c r="K955" s="181"/>
      <c r="L955" s="181"/>
      <c r="M955" s="181"/>
      <c r="N955" s="181"/>
      <c r="O955" s="181"/>
      <c r="P955" s="181"/>
      <c r="Q955" s="181">
        <f>SUM(G955+J955+M955+N955+O955+P955)</f>
        <v>0</v>
      </c>
      <c r="R955" s="181"/>
      <c r="S955" s="181">
        <f t="shared" si="325"/>
        <v>0</v>
      </c>
      <c r="T955" s="181">
        <f t="shared" si="322"/>
        <v>0</v>
      </c>
      <c r="U955" s="183" t="e">
        <f t="shared" si="323"/>
        <v>#DIV/0!</v>
      </c>
      <c r="V955" s="183" t="e">
        <f t="shared" si="328"/>
        <v>#DIV/0!</v>
      </c>
      <c r="W955" s="184">
        <f t="shared" si="311"/>
        <v>0</v>
      </c>
    </row>
    <row r="956" spans="1:23" ht="15" customHeight="1">
      <c r="A956" s="179">
        <v>230</v>
      </c>
      <c r="B956" s="222">
        <v>10</v>
      </c>
      <c r="C956" s="233" t="s">
        <v>482</v>
      </c>
      <c r="D956" s="180">
        <v>2010</v>
      </c>
      <c r="E956" s="180">
        <v>5</v>
      </c>
      <c r="F956" s="181">
        <v>2546</v>
      </c>
      <c r="G956" s="181">
        <v>182</v>
      </c>
      <c r="H956" s="181">
        <v>539</v>
      </c>
      <c r="I956" s="181">
        <v>48</v>
      </c>
      <c r="J956" s="181">
        <v>44</v>
      </c>
      <c r="K956" s="181">
        <v>488</v>
      </c>
      <c r="L956" s="181">
        <v>22</v>
      </c>
      <c r="M956" s="181">
        <v>0</v>
      </c>
      <c r="N956" s="181">
        <v>3</v>
      </c>
      <c r="O956" s="181">
        <v>1</v>
      </c>
      <c r="P956" s="181">
        <v>0</v>
      </c>
      <c r="Q956" s="181">
        <f t="shared" ref="Q956:Q958" si="330">SUM(P956+O956+N956+M956+L956+K956+J956+I956+H956+G956)</f>
        <v>1327</v>
      </c>
      <c r="R956" s="181">
        <v>40</v>
      </c>
      <c r="S956" s="181">
        <f t="shared" si="325"/>
        <v>1367</v>
      </c>
      <c r="T956" s="181">
        <f t="shared" si="322"/>
        <v>1179</v>
      </c>
      <c r="U956" s="183">
        <f t="shared" si="323"/>
        <v>53.692065985860175</v>
      </c>
      <c r="V956" s="183">
        <f t="shared" si="328"/>
        <v>46.307934014139825</v>
      </c>
      <c r="W956" s="184">
        <f t="shared" si="311"/>
        <v>539</v>
      </c>
    </row>
    <row r="957" spans="1:23" ht="15" customHeight="1">
      <c r="A957" s="179">
        <v>230</v>
      </c>
      <c r="B957" s="222">
        <v>10</v>
      </c>
      <c r="C957" s="234" t="s">
        <v>482</v>
      </c>
      <c r="D957" s="190">
        <v>2016</v>
      </c>
      <c r="E957" s="180"/>
      <c r="F957" s="181"/>
      <c r="G957" s="181"/>
      <c r="H957" s="181"/>
      <c r="I957" s="181"/>
      <c r="J957" s="181"/>
      <c r="K957" s="181"/>
      <c r="L957" s="181"/>
      <c r="M957" s="181"/>
      <c r="N957" s="181"/>
      <c r="O957" s="181"/>
      <c r="P957" s="181"/>
      <c r="Q957" s="181">
        <f t="shared" si="330"/>
        <v>0</v>
      </c>
      <c r="R957" s="181"/>
      <c r="S957" s="181">
        <f t="shared" si="325"/>
        <v>0</v>
      </c>
      <c r="T957" s="181">
        <f t="shared" si="322"/>
        <v>0</v>
      </c>
      <c r="U957" s="183" t="e">
        <f t="shared" si="323"/>
        <v>#DIV/0!</v>
      </c>
      <c r="V957" s="183" t="e">
        <f t="shared" si="328"/>
        <v>#DIV/0!</v>
      </c>
      <c r="W957" s="184">
        <f t="shared" si="311"/>
        <v>0</v>
      </c>
    </row>
    <row r="958" spans="1:23" ht="15" customHeight="1">
      <c r="A958" s="179">
        <v>231</v>
      </c>
      <c r="B958" s="222">
        <v>10</v>
      </c>
      <c r="C958" s="233" t="s">
        <v>483</v>
      </c>
      <c r="D958" s="180">
        <v>1998</v>
      </c>
      <c r="E958" s="180">
        <v>13</v>
      </c>
      <c r="F958" s="181">
        <v>5919</v>
      </c>
      <c r="G958" s="181">
        <v>94</v>
      </c>
      <c r="H958" s="181">
        <v>1270</v>
      </c>
      <c r="I958" s="181">
        <v>7</v>
      </c>
      <c r="J958" s="181">
        <v>53</v>
      </c>
      <c r="K958" s="181">
        <v>1312</v>
      </c>
      <c r="L958" s="181">
        <v>24</v>
      </c>
      <c r="M958" s="181">
        <v>41</v>
      </c>
      <c r="N958" s="181">
        <v>0</v>
      </c>
      <c r="O958" s="181">
        <v>0</v>
      </c>
      <c r="P958" s="181">
        <v>0</v>
      </c>
      <c r="Q958" s="181">
        <f t="shared" si="330"/>
        <v>2801</v>
      </c>
      <c r="R958" s="181">
        <v>137</v>
      </c>
      <c r="S958" s="181">
        <f t="shared" si="325"/>
        <v>2938</v>
      </c>
      <c r="T958" s="181">
        <f t="shared" si="322"/>
        <v>2981</v>
      </c>
      <c r="U958" s="183">
        <f t="shared" si="323"/>
        <v>49.636762966717349</v>
      </c>
      <c r="V958" s="183">
        <f t="shared" si="328"/>
        <v>50.363237033282651</v>
      </c>
      <c r="W958" s="184">
        <f t="shared" si="311"/>
        <v>1312</v>
      </c>
    </row>
    <row r="959" spans="1:23" ht="15" customHeight="1">
      <c r="A959" s="179">
        <v>231</v>
      </c>
      <c r="B959" s="222">
        <v>10</v>
      </c>
      <c r="C959" s="233" t="s">
        <v>483</v>
      </c>
      <c r="D959" s="180">
        <v>2004</v>
      </c>
      <c r="E959" s="180"/>
      <c r="F959" s="181"/>
      <c r="G959" s="181"/>
      <c r="H959" s="181"/>
      <c r="I959" s="181"/>
      <c r="J959" s="181"/>
      <c r="K959" s="181"/>
      <c r="L959" s="181"/>
      <c r="M959" s="181"/>
      <c r="N959" s="181"/>
      <c r="O959" s="181"/>
      <c r="P959" s="181"/>
      <c r="Q959" s="181">
        <f>SUM(G959+J959+M959+N959+O959+P959)</f>
        <v>0</v>
      </c>
      <c r="R959" s="181"/>
      <c r="S959" s="181">
        <f t="shared" si="325"/>
        <v>0</v>
      </c>
      <c r="T959" s="181">
        <f t="shared" si="322"/>
        <v>0</v>
      </c>
      <c r="U959" s="183" t="e">
        <f t="shared" si="323"/>
        <v>#DIV/0!</v>
      </c>
      <c r="V959" s="183" t="e">
        <f t="shared" si="328"/>
        <v>#DIV/0!</v>
      </c>
      <c r="W959" s="184">
        <f t="shared" si="311"/>
        <v>0</v>
      </c>
    </row>
    <row r="960" spans="1:23" ht="15" customHeight="1">
      <c r="A960" s="179">
        <v>231</v>
      </c>
      <c r="B960" s="222">
        <v>10</v>
      </c>
      <c r="C960" s="233" t="s">
        <v>483</v>
      </c>
      <c r="D960" s="180">
        <v>2010</v>
      </c>
      <c r="E960" s="180">
        <v>17</v>
      </c>
      <c r="F960" s="181">
        <v>8108</v>
      </c>
      <c r="G960" s="181">
        <v>2180</v>
      </c>
      <c r="H960" s="181">
        <v>492</v>
      </c>
      <c r="I960" s="181">
        <v>69</v>
      </c>
      <c r="J960" s="181">
        <v>89</v>
      </c>
      <c r="K960" s="181">
        <v>1660</v>
      </c>
      <c r="L960" s="181">
        <v>94</v>
      </c>
      <c r="M960" s="181">
        <v>0</v>
      </c>
      <c r="N960" s="181">
        <v>52</v>
      </c>
      <c r="O960" s="181">
        <v>112</v>
      </c>
      <c r="P960" s="181">
        <v>1</v>
      </c>
      <c r="Q960" s="181">
        <f t="shared" ref="Q960:Q962" si="331">SUM(P960+O960+N960+M960+L960+K960+J960+I960+H960+G960)</f>
        <v>4749</v>
      </c>
      <c r="R960" s="181">
        <v>187</v>
      </c>
      <c r="S960" s="181">
        <f t="shared" si="325"/>
        <v>4936</v>
      </c>
      <c r="T960" s="181">
        <f t="shared" si="322"/>
        <v>3172</v>
      </c>
      <c r="U960" s="183">
        <f t="shared" si="323"/>
        <v>60.878145041933891</v>
      </c>
      <c r="V960" s="183">
        <f t="shared" si="328"/>
        <v>39.121854958066109</v>
      </c>
      <c r="W960" s="184">
        <f t="shared" si="311"/>
        <v>2180</v>
      </c>
    </row>
    <row r="961" spans="1:23" ht="15" customHeight="1">
      <c r="A961" s="179">
        <v>231</v>
      </c>
      <c r="B961" s="222">
        <v>10</v>
      </c>
      <c r="C961" s="234" t="s">
        <v>483</v>
      </c>
      <c r="D961" s="190">
        <v>2016</v>
      </c>
      <c r="E961" s="180"/>
      <c r="F961" s="181"/>
      <c r="G961" s="181"/>
      <c r="H961" s="181"/>
      <c r="I961" s="181"/>
      <c r="J961" s="181"/>
      <c r="K961" s="181"/>
      <c r="L961" s="181"/>
      <c r="M961" s="181"/>
      <c r="N961" s="181"/>
      <c r="O961" s="181"/>
      <c r="P961" s="181"/>
      <c r="Q961" s="181">
        <f t="shared" si="331"/>
        <v>0</v>
      </c>
      <c r="R961" s="181"/>
      <c r="S961" s="181">
        <f t="shared" si="325"/>
        <v>0</v>
      </c>
      <c r="T961" s="181">
        <f t="shared" si="322"/>
        <v>0</v>
      </c>
      <c r="U961" s="183" t="e">
        <f t="shared" si="323"/>
        <v>#DIV/0!</v>
      </c>
      <c r="V961" s="183" t="e">
        <f t="shared" si="328"/>
        <v>#DIV/0!</v>
      </c>
      <c r="W961" s="184">
        <f t="shared" si="311"/>
        <v>0</v>
      </c>
    </row>
    <row r="962" spans="1:23" ht="15" customHeight="1">
      <c r="A962" s="179">
        <v>232</v>
      </c>
      <c r="B962" s="222">
        <v>10</v>
      </c>
      <c r="C962" s="233" t="s">
        <v>484</v>
      </c>
      <c r="D962" s="180">
        <v>1998</v>
      </c>
      <c r="E962" s="180">
        <v>1</v>
      </c>
      <c r="F962" s="181">
        <v>559</v>
      </c>
      <c r="G962" s="181">
        <v>18</v>
      </c>
      <c r="H962" s="181">
        <v>37</v>
      </c>
      <c r="I962" s="181">
        <v>1</v>
      </c>
      <c r="J962" s="181">
        <v>4</v>
      </c>
      <c r="K962" s="181">
        <v>165</v>
      </c>
      <c r="L962" s="181">
        <v>4</v>
      </c>
      <c r="M962" s="181">
        <v>1</v>
      </c>
      <c r="N962" s="181">
        <v>0</v>
      </c>
      <c r="O962" s="181">
        <v>0</v>
      </c>
      <c r="P962" s="181">
        <v>0</v>
      </c>
      <c r="Q962" s="181">
        <f t="shared" si="331"/>
        <v>230</v>
      </c>
      <c r="R962" s="181">
        <v>7</v>
      </c>
      <c r="S962" s="181">
        <f t="shared" si="325"/>
        <v>237</v>
      </c>
      <c r="T962" s="181">
        <f t="shared" si="322"/>
        <v>322</v>
      </c>
      <c r="U962" s="183">
        <f t="shared" si="323"/>
        <v>42.397137745974952</v>
      </c>
      <c r="V962" s="183">
        <f t="shared" si="328"/>
        <v>57.602862254025048</v>
      </c>
      <c r="W962" s="184">
        <f t="shared" si="311"/>
        <v>165</v>
      </c>
    </row>
    <row r="963" spans="1:23" ht="15" customHeight="1">
      <c r="A963" s="179">
        <v>232</v>
      </c>
      <c r="B963" s="222">
        <v>10</v>
      </c>
      <c r="C963" s="233" t="s">
        <v>484</v>
      </c>
      <c r="D963" s="180">
        <v>2004</v>
      </c>
      <c r="E963" s="180"/>
      <c r="F963" s="181"/>
      <c r="G963" s="181"/>
      <c r="H963" s="181"/>
      <c r="I963" s="181"/>
      <c r="J963" s="181"/>
      <c r="K963" s="181"/>
      <c r="L963" s="181"/>
      <c r="M963" s="181"/>
      <c r="N963" s="181"/>
      <c r="O963" s="181"/>
      <c r="P963" s="181"/>
      <c r="Q963" s="181">
        <f>SUM(G963+J963+M963+N963+O963+P963)</f>
        <v>0</v>
      </c>
      <c r="R963" s="181"/>
      <c r="S963" s="181">
        <f t="shared" si="325"/>
        <v>0</v>
      </c>
      <c r="T963" s="181">
        <f t="shared" si="322"/>
        <v>0</v>
      </c>
      <c r="U963" s="183" t="e">
        <f t="shared" si="323"/>
        <v>#DIV/0!</v>
      </c>
      <c r="V963" s="183" t="e">
        <f t="shared" si="328"/>
        <v>#DIV/0!</v>
      </c>
      <c r="W963" s="184">
        <f t="shared" ref="W963:W1026" si="332">MAX(G963,H963,I963,J963,K963,L963,M963,N963,O963,P963)</f>
        <v>0</v>
      </c>
    </row>
    <row r="964" spans="1:23" ht="15" customHeight="1">
      <c r="A964" s="179">
        <v>232</v>
      </c>
      <c r="B964" s="222">
        <v>10</v>
      </c>
      <c r="C964" s="233" t="s">
        <v>484</v>
      </c>
      <c r="D964" s="180">
        <v>2010</v>
      </c>
      <c r="E964" s="180">
        <v>1</v>
      </c>
      <c r="F964" s="181">
        <v>719</v>
      </c>
      <c r="G964" s="181">
        <v>54</v>
      </c>
      <c r="H964" s="181">
        <v>13</v>
      </c>
      <c r="I964" s="181">
        <v>5</v>
      </c>
      <c r="J964" s="181">
        <v>6</v>
      </c>
      <c r="K964" s="181">
        <v>195</v>
      </c>
      <c r="L964" s="181">
        <v>12</v>
      </c>
      <c r="M964" s="181">
        <v>0</v>
      </c>
      <c r="N964" s="181">
        <v>2</v>
      </c>
      <c r="O964" s="181">
        <v>1</v>
      </c>
      <c r="P964" s="181">
        <v>0</v>
      </c>
      <c r="Q964" s="181">
        <f t="shared" ref="Q964:Q966" si="333">SUM(P964+O964+N964+M964+L964+K964+J964+I964+H964+G964)</f>
        <v>288</v>
      </c>
      <c r="R964" s="181">
        <v>7</v>
      </c>
      <c r="S964" s="181">
        <f t="shared" si="325"/>
        <v>295</v>
      </c>
      <c r="T964" s="181">
        <f t="shared" si="322"/>
        <v>424</v>
      </c>
      <c r="U964" s="183">
        <f t="shared" si="323"/>
        <v>41.029207232267041</v>
      </c>
      <c r="V964" s="183">
        <f t="shared" si="328"/>
        <v>58.970792767732959</v>
      </c>
      <c r="W964" s="184">
        <f t="shared" si="332"/>
        <v>195</v>
      </c>
    </row>
    <row r="965" spans="1:23" ht="15" customHeight="1">
      <c r="A965" s="179">
        <v>232</v>
      </c>
      <c r="B965" s="222">
        <v>10</v>
      </c>
      <c r="C965" s="234" t="s">
        <v>484</v>
      </c>
      <c r="D965" s="190">
        <v>2016</v>
      </c>
      <c r="E965" s="180"/>
      <c r="F965" s="181"/>
      <c r="G965" s="181"/>
      <c r="H965" s="181"/>
      <c r="I965" s="181"/>
      <c r="J965" s="181"/>
      <c r="K965" s="181"/>
      <c r="L965" s="181"/>
      <c r="M965" s="181"/>
      <c r="N965" s="181"/>
      <c r="O965" s="181"/>
      <c r="P965" s="181"/>
      <c r="Q965" s="181">
        <f t="shared" si="333"/>
        <v>0</v>
      </c>
      <c r="R965" s="181"/>
      <c r="S965" s="181">
        <f t="shared" si="325"/>
        <v>0</v>
      </c>
      <c r="T965" s="181">
        <f t="shared" si="322"/>
        <v>0</v>
      </c>
      <c r="U965" s="183" t="e">
        <f t="shared" si="323"/>
        <v>#DIV/0!</v>
      </c>
      <c r="V965" s="183" t="e">
        <f t="shared" si="328"/>
        <v>#DIV/0!</v>
      </c>
      <c r="W965" s="184">
        <f t="shared" si="332"/>
        <v>0</v>
      </c>
    </row>
    <row r="966" spans="1:23" ht="15" customHeight="1">
      <c r="A966" s="179">
        <v>233</v>
      </c>
      <c r="B966" s="222">
        <v>10</v>
      </c>
      <c r="C966" s="233" t="s">
        <v>485</v>
      </c>
      <c r="D966" s="180">
        <v>1998</v>
      </c>
      <c r="E966" s="180">
        <v>2</v>
      </c>
      <c r="F966" s="181">
        <v>957</v>
      </c>
      <c r="G966" s="181">
        <v>14</v>
      </c>
      <c r="H966" s="181">
        <v>26</v>
      </c>
      <c r="I966" s="181">
        <v>0</v>
      </c>
      <c r="J966" s="181">
        <v>4</v>
      </c>
      <c r="K966" s="181">
        <v>400</v>
      </c>
      <c r="L966" s="181">
        <v>8</v>
      </c>
      <c r="M966" s="181">
        <v>3</v>
      </c>
      <c r="N966" s="181">
        <v>0</v>
      </c>
      <c r="O966" s="181">
        <v>0</v>
      </c>
      <c r="P966" s="181">
        <v>0</v>
      </c>
      <c r="Q966" s="181">
        <f t="shared" si="333"/>
        <v>455</v>
      </c>
      <c r="R966" s="181">
        <v>40</v>
      </c>
      <c r="S966" s="181">
        <f t="shared" si="325"/>
        <v>495</v>
      </c>
      <c r="T966" s="181">
        <f t="shared" si="322"/>
        <v>462</v>
      </c>
      <c r="U966" s="183">
        <f t="shared" si="323"/>
        <v>51.724137931034484</v>
      </c>
      <c r="V966" s="183">
        <f t="shared" si="328"/>
        <v>48.275862068965516</v>
      </c>
      <c r="W966" s="184">
        <f t="shared" si="332"/>
        <v>400</v>
      </c>
    </row>
    <row r="967" spans="1:23" ht="15" customHeight="1">
      <c r="A967" s="179">
        <v>233</v>
      </c>
      <c r="B967" s="222">
        <v>10</v>
      </c>
      <c r="C967" s="233" t="s">
        <v>485</v>
      </c>
      <c r="D967" s="180">
        <v>2004</v>
      </c>
      <c r="E967" s="180"/>
      <c r="F967" s="181"/>
      <c r="G967" s="181"/>
      <c r="H967" s="181"/>
      <c r="I967" s="181"/>
      <c r="J967" s="181"/>
      <c r="K967" s="181"/>
      <c r="L967" s="181"/>
      <c r="M967" s="181"/>
      <c r="N967" s="181"/>
      <c r="O967" s="181"/>
      <c r="P967" s="181"/>
      <c r="Q967" s="181">
        <f>SUM(G967+J967+M967+N967+O967+P967)</f>
        <v>0</v>
      </c>
      <c r="R967" s="181"/>
      <c r="S967" s="181">
        <f t="shared" si="325"/>
        <v>0</v>
      </c>
      <c r="T967" s="181">
        <f t="shared" si="322"/>
        <v>0</v>
      </c>
      <c r="U967" s="183" t="e">
        <f t="shared" si="323"/>
        <v>#DIV/0!</v>
      </c>
      <c r="V967" s="183" t="e">
        <f t="shared" si="328"/>
        <v>#DIV/0!</v>
      </c>
      <c r="W967" s="184">
        <f t="shared" si="332"/>
        <v>0</v>
      </c>
    </row>
    <row r="968" spans="1:23" ht="15" customHeight="1">
      <c r="A968" s="179">
        <v>233</v>
      </c>
      <c r="B968" s="222">
        <v>10</v>
      </c>
      <c r="C968" s="233" t="s">
        <v>485</v>
      </c>
      <c r="D968" s="180">
        <v>2010</v>
      </c>
      <c r="E968" s="180">
        <v>2</v>
      </c>
      <c r="F968" s="181">
        <v>1322</v>
      </c>
      <c r="G968" s="181">
        <v>87</v>
      </c>
      <c r="H968" s="181">
        <v>2</v>
      </c>
      <c r="I968" s="181">
        <v>1</v>
      </c>
      <c r="J968" s="181">
        <v>9</v>
      </c>
      <c r="K968" s="181">
        <v>311</v>
      </c>
      <c r="L968" s="181">
        <v>24</v>
      </c>
      <c r="M968" s="181">
        <v>0</v>
      </c>
      <c r="N968" s="181">
        <v>4</v>
      </c>
      <c r="O968" s="181">
        <v>0</v>
      </c>
      <c r="P968" s="181">
        <v>0</v>
      </c>
      <c r="Q968" s="181">
        <f t="shared" ref="Q968:Q970" si="334">SUM(P968+O968+N968+M968+L968+K968+J968+I968+H968+G968)</f>
        <v>438</v>
      </c>
      <c r="R968" s="181">
        <v>22</v>
      </c>
      <c r="S968" s="181">
        <f t="shared" si="325"/>
        <v>460</v>
      </c>
      <c r="T968" s="181">
        <f t="shared" si="322"/>
        <v>862</v>
      </c>
      <c r="U968" s="183">
        <f t="shared" si="323"/>
        <v>34.795763993948562</v>
      </c>
      <c r="V968" s="183">
        <f t="shared" si="328"/>
        <v>65.204236006051431</v>
      </c>
      <c r="W968" s="184">
        <f t="shared" si="332"/>
        <v>311</v>
      </c>
    </row>
    <row r="969" spans="1:23" ht="15" customHeight="1">
      <c r="A969" s="179">
        <v>233</v>
      </c>
      <c r="B969" s="222">
        <v>10</v>
      </c>
      <c r="C969" s="234" t="s">
        <v>485</v>
      </c>
      <c r="D969" s="190">
        <v>2016</v>
      </c>
      <c r="E969" s="180"/>
      <c r="F969" s="181"/>
      <c r="G969" s="181"/>
      <c r="H969" s="181"/>
      <c r="I969" s="181"/>
      <c r="J969" s="181"/>
      <c r="K969" s="181"/>
      <c r="L969" s="181"/>
      <c r="M969" s="181"/>
      <c r="N969" s="181"/>
      <c r="O969" s="181"/>
      <c r="P969" s="181"/>
      <c r="Q969" s="181">
        <f t="shared" si="334"/>
        <v>0</v>
      </c>
      <c r="R969" s="181"/>
      <c r="S969" s="181">
        <f t="shared" si="325"/>
        <v>0</v>
      </c>
      <c r="T969" s="181">
        <f t="shared" si="322"/>
        <v>0</v>
      </c>
      <c r="U969" s="183" t="e">
        <f t="shared" si="323"/>
        <v>#DIV/0!</v>
      </c>
      <c r="V969" s="183" t="e">
        <f t="shared" si="328"/>
        <v>#DIV/0!</v>
      </c>
      <c r="W969" s="184">
        <f t="shared" si="332"/>
        <v>0</v>
      </c>
    </row>
    <row r="970" spans="1:23" ht="15" customHeight="1">
      <c r="A970" s="179">
        <v>234</v>
      </c>
      <c r="B970" s="222">
        <v>10</v>
      </c>
      <c r="C970" s="233" t="s">
        <v>486</v>
      </c>
      <c r="D970" s="180">
        <v>1998</v>
      </c>
      <c r="E970" s="180">
        <v>3</v>
      </c>
      <c r="F970" s="181">
        <v>1411</v>
      </c>
      <c r="G970" s="181">
        <v>13</v>
      </c>
      <c r="H970" s="181">
        <v>821</v>
      </c>
      <c r="I970" s="181">
        <v>0</v>
      </c>
      <c r="J970" s="181">
        <v>4</v>
      </c>
      <c r="K970" s="181">
        <v>178</v>
      </c>
      <c r="L970" s="181">
        <v>3</v>
      </c>
      <c r="M970" s="181">
        <v>0</v>
      </c>
      <c r="N970" s="181">
        <v>0</v>
      </c>
      <c r="O970" s="181">
        <v>0</v>
      </c>
      <c r="P970" s="181">
        <v>0</v>
      </c>
      <c r="Q970" s="181">
        <f t="shared" si="334"/>
        <v>1019</v>
      </c>
      <c r="R970" s="181">
        <v>6</v>
      </c>
      <c r="S970" s="181">
        <f t="shared" si="325"/>
        <v>1025</v>
      </c>
      <c r="T970" s="181">
        <f t="shared" si="322"/>
        <v>386</v>
      </c>
      <c r="U970" s="183">
        <f t="shared" si="323"/>
        <v>72.643515237420274</v>
      </c>
      <c r="V970" s="183">
        <f t="shared" si="328"/>
        <v>27.356484762579729</v>
      </c>
      <c r="W970" s="184">
        <f t="shared" si="332"/>
        <v>821</v>
      </c>
    </row>
    <row r="971" spans="1:23" ht="15" customHeight="1">
      <c r="A971" s="179">
        <v>234</v>
      </c>
      <c r="B971" s="222">
        <v>10</v>
      </c>
      <c r="C971" s="233" t="s">
        <v>486</v>
      </c>
      <c r="D971" s="180">
        <v>2004</v>
      </c>
      <c r="E971" s="180"/>
      <c r="F971" s="181"/>
      <c r="G971" s="181"/>
      <c r="H971" s="181"/>
      <c r="I971" s="181"/>
      <c r="J971" s="181"/>
      <c r="K971" s="181"/>
      <c r="L971" s="181"/>
      <c r="M971" s="181"/>
      <c r="N971" s="181"/>
      <c r="O971" s="181"/>
      <c r="P971" s="181"/>
      <c r="Q971" s="181">
        <f>SUM(G971+J971+M971+N971+O971+P971)</f>
        <v>0</v>
      </c>
      <c r="R971" s="181"/>
      <c r="S971" s="181">
        <f t="shared" si="325"/>
        <v>0</v>
      </c>
      <c r="T971" s="181">
        <f t="shared" si="322"/>
        <v>0</v>
      </c>
      <c r="U971" s="183" t="e">
        <f t="shared" si="323"/>
        <v>#DIV/0!</v>
      </c>
      <c r="V971" s="183" t="e">
        <f t="shared" si="328"/>
        <v>#DIV/0!</v>
      </c>
      <c r="W971" s="184">
        <f t="shared" si="332"/>
        <v>0</v>
      </c>
    </row>
    <row r="972" spans="1:23" ht="15" customHeight="1">
      <c r="A972" s="179">
        <v>234</v>
      </c>
      <c r="B972" s="222">
        <v>10</v>
      </c>
      <c r="C972" s="233" t="s">
        <v>486</v>
      </c>
      <c r="D972" s="180">
        <v>2010</v>
      </c>
      <c r="E972" s="180">
        <v>3</v>
      </c>
      <c r="F972" s="181">
        <v>1736</v>
      </c>
      <c r="G972" s="181">
        <v>40</v>
      </c>
      <c r="H972" s="181">
        <v>103</v>
      </c>
      <c r="I972" s="181">
        <v>7</v>
      </c>
      <c r="J972" s="181">
        <v>15</v>
      </c>
      <c r="K972" s="181">
        <v>920</v>
      </c>
      <c r="L972" s="181">
        <v>21</v>
      </c>
      <c r="M972" s="181">
        <v>0</v>
      </c>
      <c r="N972" s="181">
        <v>2</v>
      </c>
      <c r="O972" s="181">
        <v>2</v>
      </c>
      <c r="P972" s="181">
        <v>0</v>
      </c>
      <c r="Q972" s="181">
        <f t="shared" ref="Q972:Q978" si="335">SUM(P972+O972+N972+M972+L972+K972+J972+I972+H972+G972)</f>
        <v>1110</v>
      </c>
      <c r="R972" s="181">
        <v>26</v>
      </c>
      <c r="S972" s="181">
        <f t="shared" si="325"/>
        <v>1136</v>
      </c>
      <c r="T972" s="181">
        <f t="shared" si="322"/>
        <v>600</v>
      </c>
      <c r="U972" s="183">
        <f t="shared" si="323"/>
        <v>65.437788018433181</v>
      </c>
      <c r="V972" s="183">
        <f t="shared" si="328"/>
        <v>34.562211981566819</v>
      </c>
      <c r="W972" s="184">
        <f t="shared" si="332"/>
        <v>920</v>
      </c>
    </row>
    <row r="973" spans="1:23" ht="15" customHeight="1">
      <c r="A973" s="179">
        <v>234</v>
      </c>
      <c r="B973" s="222">
        <v>10</v>
      </c>
      <c r="C973" s="234" t="s">
        <v>486</v>
      </c>
      <c r="D973" s="190">
        <v>2016</v>
      </c>
      <c r="E973" s="180"/>
      <c r="F973" s="181"/>
      <c r="G973" s="181"/>
      <c r="H973" s="181"/>
      <c r="I973" s="181"/>
      <c r="J973" s="181"/>
      <c r="K973" s="181"/>
      <c r="L973" s="181"/>
      <c r="M973" s="181"/>
      <c r="N973" s="181"/>
      <c r="O973" s="181"/>
      <c r="P973" s="181"/>
      <c r="Q973" s="181">
        <f t="shared" si="335"/>
        <v>0</v>
      </c>
      <c r="R973" s="181"/>
      <c r="S973" s="181">
        <f t="shared" si="325"/>
        <v>0</v>
      </c>
      <c r="T973" s="181">
        <f t="shared" si="322"/>
        <v>0</v>
      </c>
      <c r="U973" s="183" t="e">
        <f t="shared" si="323"/>
        <v>#DIV/0!</v>
      </c>
      <c r="V973" s="183" t="e">
        <f t="shared" si="328"/>
        <v>#DIV/0!</v>
      </c>
      <c r="W973" s="184">
        <f t="shared" si="332"/>
        <v>0</v>
      </c>
    </row>
    <row r="974" spans="1:23" s="197" customFormat="1" ht="15" customHeight="1">
      <c r="A974" s="193" t="s">
        <v>448</v>
      </c>
      <c r="B974" s="223">
        <v>10</v>
      </c>
      <c r="C974" s="235" t="s">
        <v>487</v>
      </c>
      <c r="D974" s="151">
        <v>1998</v>
      </c>
      <c r="E974" s="151">
        <f>SUM(E970,E966,E962,E958,E954,E950,E946,E942,E938,E934,E930,E926,E922,E918,E914,E910,E906,E902,E898,E894,E890,E886,E882,E878,E874,E870,E866,E862,E858)</f>
        <v>114</v>
      </c>
      <c r="F974" s="151">
        <f t="shared" ref="F974:T974" si="336">SUM(F970,F966,F962,F958,F954,F950,F946,F942,F938,F934,F930,F926,F922,F918,F914,F910,F906,F902,F898,F894,F890,F886,F882,F878,F874,F870,F866,F862,F858)</f>
        <v>54230</v>
      </c>
      <c r="G974" s="151">
        <f t="shared" si="336"/>
        <v>1864</v>
      </c>
      <c r="H974" s="151">
        <f t="shared" si="336"/>
        <v>8552</v>
      </c>
      <c r="I974" s="151">
        <f t="shared" si="336"/>
        <v>83</v>
      </c>
      <c r="J974" s="151">
        <f t="shared" si="336"/>
        <v>547</v>
      </c>
      <c r="K974" s="151">
        <f t="shared" si="336"/>
        <v>12355</v>
      </c>
      <c r="L974" s="151">
        <f t="shared" si="336"/>
        <v>261</v>
      </c>
      <c r="M974" s="151">
        <f t="shared" si="336"/>
        <v>185</v>
      </c>
      <c r="N974" s="151">
        <f>SUM(N970,N966,N962,N958,N954,N950,N946,N942,N938,N934,N930,N926,N922,N918,N914,N910,N906,N902,N898,N894,N890,N886,N882,N878,N874,N870,N866,N862,N858)</f>
        <v>0</v>
      </c>
      <c r="O974" s="151">
        <f t="shared" si="336"/>
        <v>0</v>
      </c>
      <c r="P974" s="151">
        <f t="shared" si="336"/>
        <v>7</v>
      </c>
      <c r="Q974" s="151">
        <f t="shared" si="336"/>
        <v>23854</v>
      </c>
      <c r="R974" s="151">
        <f t="shared" si="336"/>
        <v>1278</v>
      </c>
      <c r="S974" s="151">
        <f t="shared" si="336"/>
        <v>25132</v>
      </c>
      <c r="T974" s="151">
        <f t="shared" si="336"/>
        <v>29098</v>
      </c>
      <c r="U974" s="217">
        <f>(S974*100)/F974</f>
        <v>46.343352387977134</v>
      </c>
      <c r="V974" s="217">
        <f>(T974*100)/F974</f>
        <v>53.656647612022866</v>
      </c>
      <c r="W974" s="184">
        <f t="shared" si="332"/>
        <v>12355</v>
      </c>
    </row>
    <row r="975" spans="1:23" s="197" customFormat="1" ht="15" customHeight="1">
      <c r="A975" s="193" t="s">
        <v>448</v>
      </c>
      <c r="B975" s="223">
        <v>10</v>
      </c>
      <c r="C975" s="235" t="s">
        <v>487</v>
      </c>
      <c r="D975" s="151">
        <v>2004</v>
      </c>
      <c r="E975" s="151"/>
      <c r="F975" s="215"/>
      <c r="G975" s="215"/>
      <c r="H975" s="215"/>
      <c r="I975" s="215"/>
      <c r="J975" s="215"/>
      <c r="K975" s="215"/>
      <c r="L975" s="215"/>
      <c r="M975" s="215"/>
      <c r="N975" s="215"/>
      <c r="O975" s="215"/>
      <c r="P975" s="215"/>
      <c r="Q975" s="215"/>
      <c r="R975" s="215"/>
      <c r="S975" s="215"/>
      <c r="T975" s="215"/>
      <c r="U975" s="216"/>
      <c r="V975" s="216"/>
      <c r="W975" s="184">
        <f t="shared" si="332"/>
        <v>0</v>
      </c>
    </row>
    <row r="976" spans="1:23" s="197" customFormat="1" ht="15" customHeight="1">
      <c r="A976" s="193" t="s">
        <v>448</v>
      </c>
      <c r="B976" s="223">
        <v>10</v>
      </c>
      <c r="C976" s="235" t="s">
        <v>487</v>
      </c>
      <c r="D976" s="151">
        <v>2010</v>
      </c>
      <c r="E976" s="151">
        <f>SUM(E860,E864,E868,E872,E876,E880,E884,E888,E892,E896,E900,E904,E908,E912,E916,E920,E924,E928,E932,E936,E940,E944,E948,E952,E956,E960,E964,E968,E972)</f>
        <v>145</v>
      </c>
      <c r="F976" s="151">
        <f t="shared" ref="F976:T976" si="337">SUM(F860,F864,F868,F872,F876,F880,F884,F888,F892,F896,F900,F904,F908,F912,F916,F920,F924,F928,F932,F936,F940,F944,F948,F952,F956,F960,F964,F968,F972)</f>
        <v>78072</v>
      </c>
      <c r="G976" s="151">
        <f t="shared" si="337"/>
        <v>10279</v>
      </c>
      <c r="H976" s="151">
        <f t="shared" si="337"/>
        <v>5958</v>
      </c>
      <c r="I976" s="151">
        <f t="shared" si="337"/>
        <v>577</v>
      </c>
      <c r="J976" s="151">
        <f t="shared" si="337"/>
        <v>944</v>
      </c>
      <c r="K976" s="151">
        <f t="shared" si="337"/>
        <v>15295</v>
      </c>
      <c r="L976" s="151">
        <f t="shared" si="337"/>
        <v>752</v>
      </c>
      <c r="M976" s="151">
        <f t="shared" si="337"/>
        <v>0</v>
      </c>
      <c r="N976" s="151">
        <f t="shared" si="337"/>
        <v>495</v>
      </c>
      <c r="O976" s="151">
        <f t="shared" si="337"/>
        <v>324</v>
      </c>
      <c r="P976" s="151">
        <f t="shared" si="337"/>
        <v>8</v>
      </c>
      <c r="Q976" s="151">
        <f t="shared" si="337"/>
        <v>34632</v>
      </c>
      <c r="R976" s="151">
        <f t="shared" si="337"/>
        <v>1538</v>
      </c>
      <c r="S976" s="151">
        <f t="shared" si="337"/>
        <v>36170</v>
      </c>
      <c r="T976" s="151">
        <f t="shared" si="337"/>
        <v>41902</v>
      </c>
      <c r="U976" s="196">
        <f>(S976*100)/F976</f>
        <v>46.329029613689926</v>
      </c>
      <c r="V976" s="196">
        <f>(T976*100)/F976</f>
        <v>53.670970386310074</v>
      </c>
      <c r="W976" s="184">
        <f t="shared" si="332"/>
        <v>15295</v>
      </c>
    </row>
    <row r="977" spans="1:23" s="197" customFormat="1" ht="15" customHeight="1">
      <c r="A977" s="193" t="s">
        <v>448</v>
      </c>
      <c r="B977" s="223">
        <v>10</v>
      </c>
      <c r="C977" s="235" t="s">
        <v>487</v>
      </c>
      <c r="D977" s="151">
        <v>2016</v>
      </c>
      <c r="E977" s="151"/>
      <c r="F977" s="215"/>
      <c r="G977" s="215"/>
      <c r="H977" s="215"/>
      <c r="I977" s="215"/>
      <c r="J977" s="215"/>
      <c r="K977" s="215"/>
      <c r="L977" s="215"/>
      <c r="M977" s="215"/>
      <c r="N977" s="215"/>
      <c r="O977" s="215"/>
      <c r="P977" s="215"/>
      <c r="Q977" s="215"/>
      <c r="R977" s="215"/>
      <c r="S977" s="215"/>
      <c r="T977" s="215"/>
      <c r="U977" s="216"/>
      <c r="V977" s="216"/>
      <c r="W977" s="184">
        <f t="shared" si="332"/>
        <v>0</v>
      </c>
    </row>
    <row r="978" spans="1:23" ht="15" customHeight="1">
      <c r="A978" s="179">
        <v>235</v>
      </c>
      <c r="B978" s="222">
        <v>11</v>
      </c>
      <c r="C978" s="236" t="s">
        <v>488</v>
      </c>
      <c r="D978" s="180">
        <v>1998</v>
      </c>
      <c r="E978" s="180">
        <v>2</v>
      </c>
      <c r="F978" s="181">
        <v>713</v>
      </c>
      <c r="G978" s="181">
        <v>5</v>
      </c>
      <c r="H978" s="181">
        <v>158</v>
      </c>
      <c r="I978" s="181">
        <v>0</v>
      </c>
      <c r="J978" s="181">
        <v>3</v>
      </c>
      <c r="K978" s="181">
        <v>224</v>
      </c>
      <c r="L978" s="181">
        <v>1</v>
      </c>
      <c r="M978" s="181">
        <v>4</v>
      </c>
      <c r="N978" s="181">
        <v>0</v>
      </c>
      <c r="O978" s="181">
        <v>0</v>
      </c>
      <c r="P978" s="181">
        <v>0</v>
      </c>
      <c r="Q978" s="181">
        <f t="shared" si="335"/>
        <v>395</v>
      </c>
      <c r="R978" s="181">
        <v>9</v>
      </c>
      <c r="S978" s="181">
        <f t="shared" si="325"/>
        <v>404</v>
      </c>
      <c r="T978" s="181">
        <f t="shared" si="322"/>
        <v>309</v>
      </c>
      <c r="U978" s="183">
        <f t="shared" si="323"/>
        <v>56.661991584852736</v>
      </c>
      <c r="V978" s="183">
        <f t="shared" si="328"/>
        <v>43.338008415147264</v>
      </c>
      <c r="W978" s="184">
        <f t="shared" si="332"/>
        <v>224</v>
      </c>
    </row>
    <row r="979" spans="1:23" ht="15" customHeight="1">
      <c r="A979" s="179">
        <v>235</v>
      </c>
      <c r="B979" s="222">
        <v>11</v>
      </c>
      <c r="C979" s="236" t="s">
        <v>488</v>
      </c>
      <c r="D979" s="180">
        <v>2004</v>
      </c>
      <c r="E979" s="180"/>
      <c r="F979" s="181"/>
      <c r="G979" s="181"/>
      <c r="H979" s="181"/>
      <c r="I979" s="181"/>
      <c r="J979" s="181"/>
      <c r="K979" s="181"/>
      <c r="L979" s="181"/>
      <c r="M979" s="181"/>
      <c r="N979" s="181"/>
      <c r="O979" s="181"/>
      <c r="P979" s="181"/>
      <c r="Q979" s="181">
        <f>SUM(G979+J979+M979+N979+O979+P979)</f>
        <v>0</v>
      </c>
      <c r="R979" s="181"/>
      <c r="S979" s="181">
        <f t="shared" si="325"/>
        <v>0</v>
      </c>
      <c r="T979" s="181">
        <f t="shared" si="322"/>
        <v>0</v>
      </c>
      <c r="U979" s="183" t="e">
        <f t="shared" si="323"/>
        <v>#DIV/0!</v>
      </c>
      <c r="V979" s="183" t="e">
        <f t="shared" si="328"/>
        <v>#DIV/0!</v>
      </c>
      <c r="W979" s="184">
        <f t="shared" si="332"/>
        <v>0</v>
      </c>
    </row>
    <row r="980" spans="1:23" ht="15" customHeight="1">
      <c r="A980" s="179">
        <v>235</v>
      </c>
      <c r="B980" s="222">
        <v>11</v>
      </c>
      <c r="C980" s="236" t="s">
        <v>488</v>
      </c>
      <c r="D980" s="180">
        <v>2010</v>
      </c>
      <c r="E980" s="180">
        <v>3</v>
      </c>
      <c r="F980" s="181">
        <v>1067</v>
      </c>
      <c r="G980" s="181">
        <v>20</v>
      </c>
      <c r="H980" s="181">
        <v>260</v>
      </c>
      <c r="I980" s="181">
        <v>29</v>
      </c>
      <c r="J980" s="181">
        <v>6</v>
      </c>
      <c r="K980" s="181">
        <v>241</v>
      </c>
      <c r="L980" s="181">
        <v>7</v>
      </c>
      <c r="M980" s="181">
        <v>0</v>
      </c>
      <c r="N980" s="181">
        <v>129</v>
      </c>
      <c r="O980" s="181">
        <v>53</v>
      </c>
      <c r="P980" s="181">
        <v>0</v>
      </c>
      <c r="Q980" s="181">
        <f t="shared" ref="Q980:Q982" si="338">SUM(P980+O980+N980+M980+L980+K980+J980+I980+H980+G980)</f>
        <v>745</v>
      </c>
      <c r="R980" s="181">
        <v>26</v>
      </c>
      <c r="S980" s="181">
        <f t="shared" si="325"/>
        <v>771</v>
      </c>
      <c r="T980" s="181">
        <f t="shared" si="322"/>
        <v>296</v>
      </c>
      <c r="U980" s="183">
        <f t="shared" si="323"/>
        <v>72.258669165885664</v>
      </c>
      <c r="V980" s="183">
        <f t="shared" si="328"/>
        <v>27.74133083411434</v>
      </c>
      <c r="W980" s="184">
        <f t="shared" si="332"/>
        <v>260</v>
      </c>
    </row>
    <row r="981" spans="1:23" ht="15" customHeight="1">
      <c r="A981" s="179">
        <v>235</v>
      </c>
      <c r="B981" s="222">
        <v>11</v>
      </c>
      <c r="C981" s="237" t="s">
        <v>488</v>
      </c>
      <c r="D981" s="190">
        <v>2016</v>
      </c>
      <c r="E981" s="180"/>
      <c r="F981" s="181"/>
      <c r="G981" s="181"/>
      <c r="H981" s="181"/>
      <c r="I981" s="181"/>
      <c r="J981" s="181"/>
      <c r="K981" s="181"/>
      <c r="L981" s="181"/>
      <c r="M981" s="181"/>
      <c r="N981" s="181"/>
      <c r="O981" s="181"/>
      <c r="P981" s="181"/>
      <c r="Q981" s="181">
        <f t="shared" si="338"/>
        <v>0</v>
      </c>
      <c r="R981" s="181"/>
      <c r="S981" s="181">
        <f t="shared" si="325"/>
        <v>0</v>
      </c>
      <c r="T981" s="181">
        <f t="shared" si="322"/>
        <v>0</v>
      </c>
      <c r="U981" s="183" t="e">
        <f t="shared" si="323"/>
        <v>#DIV/0!</v>
      </c>
      <c r="V981" s="183" t="e">
        <f t="shared" si="328"/>
        <v>#DIV/0!</v>
      </c>
      <c r="W981" s="184">
        <f t="shared" si="332"/>
        <v>0</v>
      </c>
    </row>
    <row r="982" spans="1:23" ht="15" customHeight="1">
      <c r="A982" s="179">
        <v>236</v>
      </c>
      <c r="B982" s="222">
        <v>11</v>
      </c>
      <c r="C982" s="236" t="s">
        <v>489</v>
      </c>
      <c r="D982" s="180">
        <v>1998</v>
      </c>
      <c r="E982" s="180">
        <v>5</v>
      </c>
      <c r="F982" s="181">
        <v>2953</v>
      </c>
      <c r="G982" s="181">
        <v>11</v>
      </c>
      <c r="H982" s="181">
        <v>331</v>
      </c>
      <c r="I982" s="181">
        <v>13</v>
      </c>
      <c r="J982" s="181">
        <v>4</v>
      </c>
      <c r="K982" s="181">
        <v>763</v>
      </c>
      <c r="L982" s="181">
        <v>4</v>
      </c>
      <c r="M982" s="181">
        <v>6</v>
      </c>
      <c r="N982" s="181">
        <v>0</v>
      </c>
      <c r="O982" s="181">
        <v>0</v>
      </c>
      <c r="P982" s="181">
        <v>0</v>
      </c>
      <c r="Q982" s="181">
        <f t="shared" si="338"/>
        <v>1132</v>
      </c>
      <c r="R982" s="181">
        <v>81</v>
      </c>
      <c r="S982" s="181">
        <f t="shared" si="325"/>
        <v>1213</v>
      </c>
      <c r="T982" s="181">
        <f t="shared" si="322"/>
        <v>1740</v>
      </c>
      <c r="U982" s="183">
        <f t="shared" si="323"/>
        <v>41.076870978665767</v>
      </c>
      <c r="V982" s="183">
        <f t="shared" si="328"/>
        <v>58.923129021334233</v>
      </c>
      <c r="W982" s="184">
        <f t="shared" si="332"/>
        <v>763</v>
      </c>
    </row>
    <row r="983" spans="1:23" ht="15" customHeight="1">
      <c r="A983" s="179">
        <v>236</v>
      </c>
      <c r="B983" s="222">
        <v>11</v>
      </c>
      <c r="C983" s="236" t="s">
        <v>489</v>
      </c>
      <c r="D983" s="180">
        <v>2004</v>
      </c>
      <c r="E983" s="180"/>
      <c r="F983" s="181"/>
      <c r="G983" s="181"/>
      <c r="H983" s="181"/>
      <c r="I983" s="181"/>
      <c r="J983" s="181"/>
      <c r="K983" s="181"/>
      <c r="L983" s="181"/>
      <c r="M983" s="181"/>
      <c r="N983" s="181"/>
      <c r="O983" s="181"/>
      <c r="P983" s="181"/>
      <c r="Q983" s="181">
        <f>SUM(G983+J983+M983+N983+O983+P983)</f>
        <v>0</v>
      </c>
      <c r="R983" s="181"/>
      <c r="S983" s="181">
        <f t="shared" si="325"/>
        <v>0</v>
      </c>
      <c r="T983" s="181">
        <f t="shared" si="322"/>
        <v>0</v>
      </c>
      <c r="U983" s="183" t="e">
        <f t="shared" si="323"/>
        <v>#DIV/0!</v>
      </c>
      <c r="V983" s="183" t="e">
        <f t="shared" si="328"/>
        <v>#DIV/0!</v>
      </c>
      <c r="W983" s="184">
        <f t="shared" si="332"/>
        <v>0</v>
      </c>
    </row>
    <row r="984" spans="1:23" ht="15" customHeight="1">
      <c r="A984" s="179">
        <v>236</v>
      </c>
      <c r="B984" s="222">
        <v>11</v>
      </c>
      <c r="C984" s="236" t="s">
        <v>489</v>
      </c>
      <c r="D984" s="180">
        <v>2010</v>
      </c>
      <c r="E984" s="180">
        <v>9</v>
      </c>
      <c r="F984" s="181">
        <v>4423</v>
      </c>
      <c r="G984" s="181">
        <v>26</v>
      </c>
      <c r="H984" s="181">
        <v>1187</v>
      </c>
      <c r="I984" s="181">
        <v>8</v>
      </c>
      <c r="J984" s="181">
        <v>11</v>
      </c>
      <c r="K984" s="181">
        <v>1191</v>
      </c>
      <c r="L984" s="181">
        <v>18</v>
      </c>
      <c r="M984" s="181">
        <v>0</v>
      </c>
      <c r="N984" s="181">
        <v>1</v>
      </c>
      <c r="O984" s="181">
        <v>3</v>
      </c>
      <c r="P984" s="181">
        <v>0</v>
      </c>
      <c r="Q984" s="181">
        <f t="shared" ref="Q984:Q986" si="339">SUM(P984+O984+N984+M984+L984+K984+J984+I984+H984+G984)</f>
        <v>2445</v>
      </c>
      <c r="R984" s="181">
        <v>17</v>
      </c>
      <c r="S984" s="181">
        <f t="shared" si="325"/>
        <v>2462</v>
      </c>
      <c r="T984" s="181">
        <f t="shared" si="322"/>
        <v>1961</v>
      </c>
      <c r="U984" s="183">
        <f t="shared" si="323"/>
        <v>55.66357675785666</v>
      </c>
      <c r="V984" s="183">
        <f t="shared" si="328"/>
        <v>44.33642324214334</v>
      </c>
      <c r="W984" s="184">
        <f t="shared" si="332"/>
        <v>1191</v>
      </c>
    </row>
    <row r="985" spans="1:23" ht="15" customHeight="1">
      <c r="A985" s="179">
        <v>236</v>
      </c>
      <c r="B985" s="222">
        <v>11</v>
      </c>
      <c r="C985" s="237" t="s">
        <v>489</v>
      </c>
      <c r="D985" s="190">
        <v>2016</v>
      </c>
      <c r="E985" s="180"/>
      <c r="F985" s="181"/>
      <c r="G985" s="181"/>
      <c r="H985" s="181"/>
      <c r="I985" s="181"/>
      <c r="J985" s="181"/>
      <c r="K985" s="181"/>
      <c r="L985" s="181"/>
      <c r="M985" s="181"/>
      <c r="N985" s="181"/>
      <c r="O985" s="181"/>
      <c r="P985" s="181"/>
      <c r="Q985" s="181">
        <f t="shared" si="339"/>
        <v>0</v>
      </c>
      <c r="R985" s="181"/>
      <c r="S985" s="181">
        <f t="shared" si="325"/>
        <v>0</v>
      </c>
      <c r="T985" s="181">
        <f t="shared" si="322"/>
        <v>0</v>
      </c>
      <c r="U985" s="183" t="e">
        <f t="shared" si="323"/>
        <v>#DIV/0!</v>
      </c>
      <c r="V985" s="183" t="e">
        <f t="shared" si="328"/>
        <v>#DIV/0!</v>
      </c>
      <c r="W985" s="184">
        <f t="shared" si="332"/>
        <v>0</v>
      </c>
    </row>
    <row r="986" spans="1:23" ht="15" customHeight="1">
      <c r="A986" s="179">
        <v>237</v>
      </c>
      <c r="B986" s="222">
        <v>11</v>
      </c>
      <c r="C986" s="236" t="s">
        <v>490</v>
      </c>
      <c r="D986" s="180">
        <v>1998</v>
      </c>
      <c r="E986" s="180">
        <v>3</v>
      </c>
      <c r="F986" s="181">
        <v>2016</v>
      </c>
      <c r="G986" s="181">
        <v>12</v>
      </c>
      <c r="H986" s="181">
        <v>388</v>
      </c>
      <c r="I986" s="181">
        <v>3</v>
      </c>
      <c r="J986" s="181">
        <v>15</v>
      </c>
      <c r="K986" s="181">
        <v>603</v>
      </c>
      <c r="L986" s="181">
        <v>6</v>
      </c>
      <c r="M986" s="181">
        <v>15</v>
      </c>
      <c r="N986" s="181">
        <v>0</v>
      </c>
      <c r="O986" s="181">
        <v>0</v>
      </c>
      <c r="P986" s="181">
        <v>2</v>
      </c>
      <c r="Q986" s="181">
        <f t="shared" si="339"/>
        <v>1044</v>
      </c>
      <c r="R986" s="181">
        <v>77</v>
      </c>
      <c r="S986" s="181">
        <f t="shared" si="325"/>
        <v>1121</v>
      </c>
      <c r="T986" s="181">
        <f t="shared" si="322"/>
        <v>895</v>
      </c>
      <c r="U986" s="183">
        <f t="shared" si="323"/>
        <v>55.605158730158728</v>
      </c>
      <c r="V986" s="183">
        <f t="shared" si="328"/>
        <v>44.394841269841272</v>
      </c>
      <c r="W986" s="184">
        <f t="shared" si="332"/>
        <v>603</v>
      </c>
    </row>
    <row r="987" spans="1:23" ht="15" customHeight="1">
      <c r="A987" s="179">
        <v>237</v>
      </c>
      <c r="B987" s="222">
        <v>11</v>
      </c>
      <c r="C987" s="236" t="s">
        <v>490</v>
      </c>
      <c r="D987" s="180">
        <v>2004</v>
      </c>
      <c r="E987" s="180"/>
      <c r="F987" s="181"/>
      <c r="G987" s="181"/>
      <c r="H987" s="181"/>
      <c r="I987" s="181"/>
      <c r="J987" s="181"/>
      <c r="K987" s="181"/>
      <c r="L987" s="181"/>
      <c r="M987" s="181"/>
      <c r="N987" s="181"/>
      <c r="O987" s="181"/>
      <c r="P987" s="181"/>
      <c r="Q987" s="181">
        <f>SUM(G987+J987+M987+N987+O987+P987)</f>
        <v>0</v>
      </c>
      <c r="R987" s="181"/>
      <c r="S987" s="181">
        <f t="shared" si="325"/>
        <v>0</v>
      </c>
      <c r="T987" s="181">
        <f t="shared" si="322"/>
        <v>0</v>
      </c>
      <c r="U987" s="183" t="e">
        <f t="shared" si="323"/>
        <v>#DIV/0!</v>
      </c>
      <c r="V987" s="183" t="e">
        <f t="shared" si="328"/>
        <v>#DIV/0!</v>
      </c>
      <c r="W987" s="184">
        <f t="shared" si="332"/>
        <v>0</v>
      </c>
    </row>
    <row r="988" spans="1:23" ht="15" customHeight="1">
      <c r="A988" s="179">
        <v>237</v>
      </c>
      <c r="B988" s="222">
        <v>11</v>
      </c>
      <c r="C988" s="236" t="s">
        <v>490</v>
      </c>
      <c r="D988" s="180">
        <v>2010</v>
      </c>
      <c r="E988" s="180">
        <v>6</v>
      </c>
      <c r="F988" s="181">
        <v>2736</v>
      </c>
      <c r="G988" s="181">
        <v>53</v>
      </c>
      <c r="H988" s="181">
        <v>644</v>
      </c>
      <c r="I988" s="181">
        <v>12</v>
      </c>
      <c r="J988" s="181">
        <v>33</v>
      </c>
      <c r="K988" s="181">
        <v>603</v>
      </c>
      <c r="L988" s="181">
        <v>32</v>
      </c>
      <c r="M988" s="181">
        <v>0</v>
      </c>
      <c r="N988" s="181">
        <v>2</v>
      </c>
      <c r="O988" s="181">
        <v>1</v>
      </c>
      <c r="P988" s="181">
        <v>0</v>
      </c>
      <c r="Q988" s="181">
        <f t="shared" ref="Q988:Q990" si="340">SUM(P988+O988+N988+M988+L988+K988+J988+I988+H988+G988)</f>
        <v>1380</v>
      </c>
      <c r="R988" s="181">
        <v>36</v>
      </c>
      <c r="S988" s="181">
        <f t="shared" si="325"/>
        <v>1416</v>
      </c>
      <c r="T988" s="181">
        <f t="shared" si="322"/>
        <v>1320</v>
      </c>
      <c r="U988" s="183">
        <f t="shared" si="323"/>
        <v>51.754385964912281</v>
      </c>
      <c r="V988" s="183">
        <f t="shared" si="328"/>
        <v>48.245614035087719</v>
      </c>
      <c r="W988" s="184">
        <f t="shared" si="332"/>
        <v>644</v>
      </c>
    </row>
    <row r="989" spans="1:23" ht="15" customHeight="1">
      <c r="A989" s="179">
        <v>237</v>
      </c>
      <c r="B989" s="222">
        <v>11</v>
      </c>
      <c r="C989" s="237" t="s">
        <v>490</v>
      </c>
      <c r="D989" s="190">
        <v>2016</v>
      </c>
      <c r="E989" s="180"/>
      <c r="F989" s="181"/>
      <c r="G989" s="181"/>
      <c r="H989" s="181"/>
      <c r="I989" s="181"/>
      <c r="J989" s="181"/>
      <c r="K989" s="181"/>
      <c r="L989" s="181"/>
      <c r="M989" s="181"/>
      <c r="N989" s="181"/>
      <c r="O989" s="181"/>
      <c r="P989" s="181"/>
      <c r="Q989" s="181">
        <f t="shared" si="340"/>
        <v>0</v>
      </c>
      <c r="R989" s="181"/>
      <c r="S989" s="181">
        <f t="shared" si="325"/>
        <v>0</v>
      </c>
      <c r="T989" s="181">
        <f t="shared" si="322"/>
        <v>0</v>
      </c>
      <c r="U989" s="183" t="e">
        <f t="shared" si="323"/>
        <v>#DIV/0!</v>
      </c>
      <c r="V989" s="183" t="e">
        <f t="shared" si="328"/>
        <v>#DIV/0!</v>
      </c>
      <c r="W989" s="184">
        <f t="shared" si="332"/>
        <v>0</v>
      </c>
    </row>
    <row r="990" spans="1:23" ht="15" customHeight="1">
      <c r="A990" s="179">
        <v>238</v>
      </c>
      <c r="B990" s="222">
        <v>11</v>
      </c>
      <c r="C990" s="236" t="s">
        <v>491</v>
      </c>
      <c r="D990" s="180">
        <v>1998</v>
      </c>
      <c r="E990" s="180">
        <v>6</v>
      </c>
      <c r="F990" s="181">
        <v>2699</v>
      </c>
      <c r="G990" s="181">
        <v>9</v>
      </c>
      <c r="H990" s="181">
        <v>507</v>
      </c>
      <c r="I990" s="181">
        <v>22</v>
      </c>
      <c r="J990" s="181">
        <v>6</v>
      </c>
      <c r="K990" s="181">
        <v>577</v>
      </c>
      <c r="L990" s="181">
        <v>9</v>
      </c>
      <c r="M990" s="181">
        <v>5</v>
      </c>
      <c r="N990" s="181">
        <v>0</v>
      </c>
      <c r="O990" s="181">
        <v>0</v>
      </c>
      <c r="P990" s="181">
        <v>2</v>
      </c>
      <c r="Q990" s="181">
        <f t="shared" si="340"/>
        <v>1137</v>
      </c>
      <c r="R990" s="181">
        <v>28</v>
      </c>
      <c r="S990" s="181">
        <f t="shared" si="325"/>
        <v>1165</v>
      </c>
      <c r="T990" s="181">
        <f t="shared" si="322"/>
        <v>1534</v>
      </c>
      <c r="U990" s="183">
        <f t="shared" si="323"/>
        <v>43.164134864764726</v>
      </c>
      <c r="V990" s="183">
        <f t="shared" si="328"/>
        <v>56.835865135235274</v>
      </c>
      <c r="W990" s="184">
        <f t="shared" si="332"/>
        <v>577</v>
      </c>
    </row>
    <row r="991" spans="1:23" ht="15" customHeight="1">
      <c r="A991" s="179">
        <v>238</v>
      </c>
      <c r="B991" s="222">
        <v>11</v>
      </c>
      <c r="C991" s="236" t="s">
        <v>491</v>
      </c>
      <c r="D991" s="180">
        <v>2004</v>
      </c>
      <c r="E991" s="180"/>
      <c r="F991" s="181"/>
      <c r="G991" s="181"/>
      <c r="H991" s="181"/>
      <c r="I991" s="181"/>
      <c r="J991" s="181"/>
      <c r="K991" s="181"/>
      <c r="L991" s="181"/>
      <c r="M991" s="181"/>
      <c r="N991" s="181"/>
      <c r="O991" s="181"/>
      <c r="P991" s="181"/>
      <c r="Q991" s="181">
        <f>SUM(G991+J991+M991+N991+O991+P991)</f>
        <v>0</v>
      </c>
      <c r="R991" s="181"/>
      <c r="S991" s="181">
        <f t="shared" si="325"/>
        <v>0</v>
      </c>
      <c r="T991" s="181">
        <f t="shared" si="322"/>
        <v>0</v>
      </c>
      <c r="U991" s="183" t="e">
        <f t="shared" si="323"/>
        <v>#DIV/0!</v>
      </c>
      <c r="V991" s="183" t="e">
        <f t="shared" si="328"/>
        <v>#DIV/0!</v>
      </c>
      <c r="W991" s="184">
        <f t="shared" si="332"/>
        <v>0</v>
      </c>
    </row>
    <row r="992" spans="1:23" ht="15" customHeight="1">
      <c r="A992" s="179">
        <v>238</v>
      </c>
      <c r="B992" s="222">
        <v>11</v>
      </c>
      <c r="C992" s="236" t="s">
        <v>491</v>
      </c>
      <c r="D992" s="180">
        <v>2010</v>
      </c>
      <c r="E992" s="180">
        <v>6</v>
      </c>
      <c r="F992" s="181">
        <v>4107</v>
      </c>
      <c r="G992" s="181">
        <v>146</v>
      </c>
      <c r="H992" s="181">
        <v>1032</v>
      </c>
      <c r="I992" s="181">
        <v>21</v>
      </c>
      <c r="J992" s="181">
        <v>35</v>
      </c>
      <c r="K992" s="181">
        <v>963</v>
      </c>
      <c r="L992" s="181">
        <v>33</v>
      </c>
      <c r="M992" s="181">
        <v>0</v>
      </c>
      <c r="N992" s="181">
        <v>3</v>
      </c>
      <c r="O992" s="181">
        <v>18</v>
      </c>
      <c r="P992" s="181">
        <v>0</v>
      </c>
      <c r="Q992" s="181">
        <f t="shared" ref="Q992:Q994" si="341">SUM(P992+O992+N992+M992+L992+K992+J992+I992+H992+G992)</f>
        <v>2251</v>
      </c>
      <c r="R992" s="181">
        <v>44</v>
      </c>
      <c r="S992" s="181">
        <f t="shared" si="325"/>
        <v>2295</v>
      </c>
      <c r="T992" s="181">
        <f t="shared" si="322"/>
        <v>1812</v>
      </c>
      <c r="U992" s="183">
        <f t="shared" si="323"/>
        <v>55.880204528853177</v>
      </c>
      <c r="V992" s="183">
        <f t="shared" si="328"/>
        <v>44.119795471146823</v>
      </c>
      <c r="W992" s="184">
        <f t="shared" si="332"/>
        <v>1032</v>
      </c>
    </row>
    <row r="993" spans="1:23" ht="15" customHeight="1">
      <c r="A993" s="179">
        <v>238</v>
      </c>
      <c r="B993" s="222">
        <v>11</v>
      </c>
      <c r="C993" s="237" t="s">
        <v>491</v>
      </c>
      <c r="D993" s="190">
        <v>2016</v>
      </c>
      <c r="E993" s="180"/>
      <c r="F993" s="181"/>
      <c r="G993" s="181"/>
      <c r="H993" s="181"/>
      <c r="I993" s="181"/>
      <c r="J993" s="181"/>
      <c r="K993" s="181"/>
      <c r="L993" s="181"/>
      <c r="M993" s="181"/>
      <c r="N993" s="181"/>
      <c r="O993" s="181"/>
      <c r="P993" s="181"/>
      <c r="Q993" s="181">
        <f t="shared" si="341"/>
        <v>0</v>
      </c>
      <c r="R993" s="181"/>
      <c r="S993" s="181">
        <f t="shared" si="325"/>
        <v>0</v>
      </c>
      <c r="T993" s="181">
        <f t="shared" si="322"/>
        <v>0</v>
      </c>
      <c r="U993" s="183" t="e">
        <f t="shared" si="323"/>
        <v>#DIV/0!</v>
      </c>
      <c r="V993" s="183" t="e">
        <f t="shared" si="328"/>
        <v>#DIV/0!</v>
      </c>
      <c r="W993" s="184">
        <f t="shared" si="332"/>
        <v>0</v>
      </c>
    </row>
    <row r="994" spans="1:23" ht="15" customHeight="1">
      <c r="A994" s="179">
        <v>239</v>
      </c>
      <c r="B994" s="222">
        <v>11</v>
      </c>
      <c r="C994" s="236" t="s">
        <v>492</v>
      </c>
      <c r="D994" s="180">
        <v>1998</v>
      </c>
      <c r="E994" s="180">
        <v>3</v>
      </c>
      <c r="F994" s="181">
        <v>1464</v>
      </c>
      <c r="G994" s="181">
        <v>12</v>
      </c>
      <c r="H994" s="181">
        <v>256</v>
      </c>
      <c r="I994" s="181">
        <v>6</v>
      </c>
      <c r="J994" s="181">
        <v>16</v>
      </c>
      <c r="K994" s="181">
        <v>388</v>
      </c>
      <c r="L994" s="181">
        <v>15</v>
      </c>
      <c r="M994" s="181">
        <v>4</v>
      </c>
      <c r="N994" s="181">
        <v>0</v>
      </c>
      <c r="O994" s="181">
        <v>0</v>
      </c>
      <c r="P994" s="181">
        <v>2</v>
      </c>
      <c r="Q994" s="181">
        <f t="shared" si="341"/>
        <v>699</v>
      </c>
      <c r="R994" s="181">
        <v>104</v>
      </c>
      <c r="S994" s="181">
        <f t="shared" si="325"/>
        <v>803</v>
      </c>
      <c r="T994" s="181">
        <f t="shared" si="322"/>
        <v>661</v>
      </c>
      <c r="U994" s="183">
        <f t="shared" si="323"/>
        <v>54.849726775956285</v>
      </c>
      <c r="V994" s="183">
        <f t="shared" si="328"/>
        <v>45.150273224043715</v>
      </c>
      <c r="W994" s="184">
        <f t="shared" si="332"/>
        <v>388</v>
      </c>
    </row>
    <row r="995" spans="1:23" ht="15" customHeight="1">
      <c r="A995" s="179">
        <v>239</v>
      </c>
      <c r="B995" s="222">
        <v>11</v>
      </c>
      <c r="C995" s="236" t="s">
        <v>492</v>
      </c>
      <c r="D995" s="180">
        <v>2004</v>
      </c>
      <c r="E995" s="180"/>
      <c r="F995" s="181"/>
      <c r="G995" s="181"/>
      <c r="H995" s="181"/>
      <c r="I995" s="181"/>
      <c r="J995" s="181"/>
      <c r="K995" s="181"/>
      <c r="L995" s="181"/>
      <c r="M995" s="181"/>
      <c r="N995" s="181"/>
      <c r="O995" s="181"/>
      <c r="P995" s="181"/>
      <c r="Q995" s="181">
        <f>SUM(G995+J995+M995+N995+O995+P995)</f>
        <v>0</v>
      </c>
      <c r="R995" s="181"/>
      <c r="S995" s="181">
        <f t="shared" si="325"/>
        <v>0</v>
      </c>
      <c r="T995" s="181">
        <f t="shared" si="322"/>
        <v>0</v>
      </c>
      <c r="U995" s="183" t="e">
        <f t="shared" si="323"/>
        <v>#DIV/0!</v>
      </c>
      <c r="V995" s="183" t="e">
        <f t="shared" si="328"/>
        <v>#DIV/0!</v>
      </c>
      <c r="W995" s="184">
        <f t="shared" si="332"/>
        <v>0</v>
      </c>
    </row>
    <row r="996" spans="1:23" ht="15" customHeight="1">
      <c r="A996" s="179">
        <v>239</v>
      </c>
      <c r="B996" s="222">
        <v>11</v>
      </c>
      <c r="C996" s="236" t="s">
        <v>492</v>
      </c>
      <c r="D996" s="180">
        <v>2010</v>
      </c>
      <c r="E996" s="180">
        <v>4</v>
      </c>
      <c r="F996" s="181">
        <v>2424</v>
      </c>
      <c r="G996" s="181">
        <v>91</v>
      </c>
      <c r="H996" s="181">
        <v>604</v>
      </c>
      <c r="I996" s="181">
        <v>19</v>
      </c>
      <c r="J996" s="181">
        <v>33</v>
      </c>
      <c r="K996" s="181">
        <v>321</v>
      </c>
      <c r="L996" s="181">
        <v>25</v>
      </c>
      <c r="M996" s="181">
        <v>0</v>
      </c>
      <c r="N996" s="181">
        <v>26</v>
      </c>
      <c r="O996" s="181">
        <v>4</v>
      </c>
      <c r="P996" s="181">
        <v>0</v>
      </c>
      <c r="Q996" s="181">
        <f t="shared" ref="Q996:Q998" si="342">SUM(P996+O996+N996+M996+L996+K996+J996+I996+H996+G996)</f>
        <v>1123</v>
      </c>
      <c r="R996" s="181">
        <v>39</v>
      </c>
      <c r="S996" s="181">
        <f t="shared" si="325"/>
        <v>1162</v>
      </c>
      <c r="T996" s="181">
        <f t="shared" si="322"/>
        <v>1262</v>
      </c>
      <c r="U996" s="183">
        <f t="shared" si="323"/>
        <v>47.937293729372939</v>
      </c>
      <c r="V996" s="183">
        <f t="shared" si="328"/>
        <v>52.062706270627061</v>
      </c>
      <c r="W996" s="184">
        <f t="shared" si="332"/>
        <v>604</v>
      </c>
    </row>
    <row r="997" spans="1:23" ht="15" customHeight="1">
      <c r="A997" s="179">
        <v>239</v>
      </c>
      <c r="B997" s="222">
        <v>11</v>
      </c>
      <c r="C997" s="237" t="s">
        <v>492</v>
      </c>
      <c r="D997" s="190">
        <v>2016</v>
      </c>
      <c r="E997" s="180"/>
      <c r="F997" s="181"/>
      <c r="G997" s="181"/>
      <c r="H997" s="181"/>
      <c r="I997" s="181"/>
      <c r="J997" s="181"/>
      <c r="K997" s="181"/>
      <c r="L997" s="181"/>
      <c r="M997" s="181"/>
      <c r="N997" s="181"/>
      <c r="O997" s="181"/>
      <c r="P997" s="181"/>
      <c r="Q997" s="181">
        <f t="shared" si="342"/>
        <v>0</v>
      </c>
      <c r="R997" s="181"/>
      <c r="S997" s="181">
        <f t="shared" si="325"/>
        <v>0</v>
      </c>
      <c r="T997" s="181">
        <f t="shared" si="322"/>
        <v>0</v>
      </c>
      <c r="U997" s="183" t="e">
        <f t="shared" si="323"/>
        <v>#DIV/0!</v>
      </c>
      <c r="V997" s="183" t="e">
        <f t="shared" si="328"/>
        <v>#DIV/0!</v>
      </c>
      <c r="W997" s="184">
        <f t="shared" si="332"/>
        <v>0</v>
      </c>
    </row>
    <row r="998" spans="1:23" ht="15" customHeight="1">
      <c r="A998" s="179">
        <v>240</v>
      </c>
      <c r="B998" s="222">
        <v>11</v>
      </c>
      <c r="C998" s="236" t="s">
        <v>493</v>
      </c>
      <c r="D998" s="180">
        <v>1998</v>
      </c>
      <c r="E998" s="180">
        <v>1</v>
      </c>
      <c r="F998" s="181">
        <v>407</v>
      </c>
      <c r="G998" s="181">
        <v>3</v>
      </c>
      <c r="H998" s="181">
        <v>59</v>
      </c>
      <c r="I998" s="181">
        <v>0</v>
      </c>
      <c r="J998" s="181">
        <v>2</v>
      </c>
      <c r="K998" s="181">
        <v>130</v>
      </c>
      <c r="L998" s="181">
        <v>1</v>
      </c>
      <c r="M998" s="181">
        <v>1</v>
      </c>
      <c r="N998" s="181">
        <v>0</v>
      </c>
      <c r="O998" s="181">
        <v>0</v>
      </c>
      <c r="P998" s="181">
        <v>0</v>
      </c>
      <c r="Q998" s="181">
        <f t="shared" si="342"/>
        <v>196</v>
      </c>
      <c r="R998" s="181">
        <v>5</v>
      </c>
      <c r="S998" s="181">
        <f t="shared" si="325"/>
        <v>201</v>
      </c>
      <c r="T998" s="181">
        <f t="shared" si="322"/>
        <v>206</v>
      </c>
      <c r="U998" s="183">
        <f t="shared" si="323"/>
        <v>49.385749385749385</v>
      </c>
      <c r="V998" s="183">
        <f t="shared" si="328"/>
        <v>50.614250614250615</v>
      </c>
      <c r="W998" s="184">
        <f t="shared" si="332"/>
        <v>130</v>
      </c>
    </row>
    <row r="999" spans="1:23" ht="15" customHeight="1">
      <c r="A999" s="179">
        <v>240</v>
      </c>
      <c r="B999" s="222">
        <v>11</v>
      </c>
      <c r="C999" s="236" t="s">
        <v>493</v>
      </c>
      <c r="D999" s="180">
        <v>2004</v>
      </c>
      <c r="E999" s="180"/>
      <c r="F999" s="181"/>
      <c r="G999" s="181"/>
      <c r="H999" s="181"/>
      <c r="I999" s="181"/>
      <c r="J999" s="181"/>
      <c r="K999" s="181"/>
      <c r="L999" s="181"/>
      <c r="M999" s="181"/>
      <c r="N999" s="181"/>
      <c r="O999" s="181"/>
      <c r="P999" s="181"/>
      <c r="Q999" s="181">
        <f>SUM(G999+J999+M999+N999+O999+P999)</f>
        <v>0</v>
      </c>
      <c r="R999" s="181"/>
      <c r="S999" s="181">
        <f t="shared" si="325"/>
        <v>0</v>
      </c>
      <c r="T999" s="181">
        <f t="shared" si="322"/>
        <v>0</v>
      </c>
      <c r="U999" s="183" t="e">
        <f t="shared" si="323"/>
        <v>#DIV/0!</v>
      </c>
      <c r="V999" s="183" t="e">
        <f t="shared" si="328"/>
        <v>#DIV/0!</v>
      </c>
      <c r="W999" s="184">
        <f t="shared" si="332"/>
        <v>0</v>
      </c>
    </row>
    <row r="1000" spans="1:23" ht="15" customHeight="1">
      <c r="A1000" s="179">
        <v>240</v>
      </c>
      <c r="B1000" s="222">
        <v>11</v>
      </c>
      <c r="C1000" s="236" t="s">
        <v>493</v>
      </c>
      <c r="D1000" s="180">
        <v>2010</v>
      </c>
      <c r="E1000" s="180">
        <v>1</v>
      </c>
      <c r="F1000" s="181">
        <v>660</v>
      </c>
      <c r="G1000" s="181">
        <v>8</v>
      </c>
      <c r="H1000" s="181">
        <v>174</v>
      </c>
      <c r="I1000" s="181">
        <v>2</v>
      </c>
      <c r="J1000" s="181">
        <v>11</v>
      </c>
      <c r="K1000" s="181">
        <v>6</v>
      </c>
      <c r="L1000" s="181">
        <v>0</v>
      </c>
      <c r="M1000" s="181">
        <v>0</v>
      </c>
      <c r="N1000" s="181">
        <v>8</v>
      </c>
      <c r="O1000" s="181">
        <v>1</v>
      </c>
      <c r="P1000" s="181">
        <v>0</v>
      </c>
      <c r="Q1000" s="181">
        <f t="shared" ref="Q1000:Q1002" si="343">SUM(P1000+O1000+N1000+M1000+L1000+K1000+J1000+I1000+H1000+G1000)</f>
        <v>210</v>
      </c>
      <c r="R1000" s="181">
        <v>12</v>
      </c>
      <c r="S1000" s="181">
        <f t="shared" si="325"/>
        <v>222</v>
      </c>
      <c r="T1000" s="181">
        <f t="shared" si="322"/>
        <v>438</v>
      </c>
      <c r="U1000" s="183">
        <f t="shared" si="323"/>
        <v>33.636363636363633</v>
      </c>
      <c r="V1000" s="183">
        <f t="shared" si="328"/>
        <v>66.36363636363636</v>
      </c>
      <c r="W1000" s="184">
        <f t="shared" si="332"/>
        <v>174</v>
      </c>
    </row>
    <row r="1001" spans="1:23" ht="15" customHeight="1">
      <c r="A1001" s="179">
        <v>240</v>
      </c>
      <c r="B1001" s="222">
        <v>11</v>
      </c>
      <c r="C1001" s="237" t="s">
        <v>493</v>
      </c>
      <c r="D1001" s="190">
        <v>2016</v>
      </c>
      <c r="E1001" s="180"/>
      <c r="F1001" s="181"/>
      <c r="G1001" s="181"/>
      <c r="H1001" s="181"/>
      <c r="I1001" s="181"/>
      <c r="J1001" s="181"/>
      <c r="K1001" s="181"/>
      <c r="L1001" s="181"/>
      <c r="M1001" s="181"/>
      <c r="N1001" s="181"/>
      <c r="O1001" s="181"/>
      <c r="P1001" s="181"/>
      <c r="Q1001" s="181">
        <f t="shared" si="343"/>
        <v>0</v>
      </c>
      <c r="R1001" s="181"/>
      <c r="S1001" s="181">
        <f t="shared" si="325"/>
        <v>0</v>
      </c>
      <c r="T1001" s="181">
        <f t="shared" si="322"/>
        <v>0</v>
      </c>
      <c r="U1001" s="183" t="e">
        <f t="shared" si="323"/>
        <v>#DIV/0!</v>
      </c>
      <c r="V1001" s="183" t="e">
        <f t="shared" si="328"/>
        <v>#DIV/0!</v>
      </c>
      <c r="W1001" s="184">
        <f t="shared" si="332"/>
        <v>0</v>
      </c>
    </row>
    <row r="1002" spans="1:23" ht="15" customHeight="1">
      <c r="A1002" s="179">
        <v>241</v>
      </c>
      <c r="B1002" s="222">
        <v>11</v>
      </c>
      <c r="C1002" s="236" t="s">
        <v>494</v>
      </c>
      <c r="D1002" s="180">
        <v>1998</v>
      </c>
      <c r="E1002" s="180">
        <v>3</v>
      </c>
      <c r="F1002" s="181">
        <v>1365</v>
      </c>
      <c r="G1002" s="181">
        <v>3</v>
      </c>
      <c r="H1002" s="181">
        <v>247</v>
      </c>
      <c r="I1002" s="181">
        <v>0</v>
      </c>
      <c r="J1002" s="181">
        <v>3</v>
      </c>
      <c r="K1002" s="181">
        <v>443</v>
      </c>
      <c r="L1002" s="181">
        <v>2</v>
      </c>
      <c r="M1002" s="181">
        <v>7</v>
      </c>
      <c r="N1002" s="181">
        <v>0</v>
      </c>
      <c r="O1002" s="181">
        <v>0</v>
      </c>
      <c r="P1002" s="181">
        <v>0</v>
      </c>
      <c r="Q1002" s="181">
        <f t="shared" si="343"/>
        <v>705</v>
      </c>
      <c r="R1002" s="181">
        <v>23</v>
      </c>
      <c r="S1002" s="181">
        <f t="shared" si="325"/>
        <v>728</v>
      </c>
      <c r="T1002" s="181">
        <f t="shared" ref="T1002:T1069" si="344">F1002-S1002</f>
        <v>637</v>
      </c>
      <c r="U1002" s="183">
        <f t="shared" ref="U1002:U1069" si="345">(S1002*100)/F1002</f>
        <v>53.333333333333336</v>
      </c>
      <c r="V1002" s="183">
        <f t="shared" si="328"/>
        <v>46.666666666666664</v>
      </c>
      <c r="W1002" s="184">
        <f t="shared" si="332"/>
        <v>443</v>
      </c>
    </row>
    <row r="1003" spans="1:23" ht="15" customHeight="1">
      <c r="A1003" s="179">
        <v>241</v>
      </c>
      <c r="B1003" s="222">
        <v>11</v>
      </c>
      <c r="C1003" s="236" t="s">
        <v>494</v>
      </c>
      <c r="D1003" s="180">
        <v>2004</v>
      </c>
      <c r="E1003" s="180"/>
      <c r="F1003" s="181"/>
      <c r="G1003" s="181"/>
      <c r="H1003" s="181"/>
      <c r="I1003" s="181"/>
      <c r="J1003" s="181"/>
      <c r="K1003" s="181"/>
      <c r="L1003" s="181"/>
      <c r="M1003" s="181"/>
      <c r="N1003" s="181"/>
      <c r="O1003" s="181"/>
      <c r="P1003" s="181"/>
      <c r="Q1003" s="181">
        <f>SUM(G1003+J1003+M1003+N1003+O1003+P1003)</f>
        <v>0</v>
      </c>
      <c r="R1003" s="181"/>
      <c r="S1003" s="181">
        <f t="shared" si="325"/>
        <v>0</v>
      </c>
      <c r="T1003" s="181">
        <f t="shared" si="344"/>
        <v>0</v>
      </c>
      <c r="U1003" s="183" t="e">
        <f t="shared" si="345"/>
        <v>#DIV/0!</v>
      </c>
      <c r="V1003" s="183" t="e">
        <f t="shared" si="328"/>
        <v>#DIV/0!</v>
      </c>
      <c r="W1003" s="184">
        <f t="shared" si="332"/>
        <v>0</v>
      </c>
    </row>
    <row r="1004" spans="1:23" ht="15" customHeight="1">
      <c r="A1004" s="179">
        <v>241</v>
      </c>
      <c r="B1004" s="222">
        <v>11</v>
      </c>
      <c r="C1004" s="236" t="s">
        <v>494</v>
      </c>
      <c r="D1004" s="180">
        <v>2010</v>
      </c>
      <c r="E1004" s="180">
        <v>5</v>
      </c>
      <c r="F1004" s="181">
        <v>1969</v>
      </c>
      <c r="G1004" s="181">
        <v>106</v>
      </c>
      <c r="H1004" s="181">
        <v>268</v>
      </c>
      <c r="I1004" s="181">
        <v>215</v>
      </c>
      <c r="J1004" s="181">
        <v>19</v>
      </c>
      <c r="K1004" s="181">
        <v>532</v>
      </c>
      <c r="L1004" s="181">
        <v>14</v>
      </c>
      <c r="M1004" s="181">
        <v>0</v>
      </c>
      <c r="N1004" s="181">
        <v>228</v>
      </c>
      <c r="O1004" s="181">
        <v>119</v>
      </c>
      <c r="P1004" s="181">
        <v>0</v>
      </c>
      <c r="Q1004" s="181">
        <f t="shared" ref="Q1004:Q1006" si="346">SUM(P1004+O1004+N1004+M1004+L1004+K1004+J1004+I1004+H1004+G1004)</f>
        <v>1501</v>
      </c>
      <c r="R1004" s="181">
        <v>67</v>
      </c>
      <c r="S1004" s="181">
        <f t="shared" si="325"/>
        <v>1568</v>
      </c>
      <c r="T1004" s="181">
        <f t="shared" si="344"/>
        <v>401</v>
      </c>
      <c r="U1004" s="183">
        <f t="shared" si="345"/>
        <v>79.634332148298625</v>
      </c>
      <c r="V1004" s="183">
        <f t="shared" si="328"/>
        <v>20.365667851701371</v>
      </c>
      <c r="W1004" s="184">
        <f t="shared" si="332"/>
        <v>532</v>
      </c>
    </row>
    <row r="1005" spans="1:23" ht="15" customHeight="1">
      <c r="A1005" s="179">
        <v>241</v>
      </c>
      <c r="B1005" s="222">
        <v>11</v>
      </c>
      <c r="C1005" s="237" t="s">
        <v>494</v>
      </c>
      <c r="D1005" s="190">
        <v>2016</v>
      </c>
      <c r="E1005" s="180"/>
      <c r="F1005" s="181"/>
      <c r="G1005" s="181"/>
      <c r="H1005" s="181"/>
      <c r="I1005" s="181"/>
      <c r="J1005" s="181"/>
      <c r="K1005" s="181"/>
      <c r="L1005" s="181"/>
      <c r="M1005" s="181"/>
      <c r="N1005" s="181"/>
      <c r="O1005" s="181"/>
      <c r="P1005" s="181"/>
      <c r="Q1005" s="181">
        <f t="shared" si="346"/>
        <v>0</v>
      </c>
      <c r="R1005" s="181"/>
      <c r="S1005" s="181">
        <f t="shared" ref="S1005:S1071" si="347">Q1005+R1005</f>
        <v>0</v>
      </c>
      <c r="T1005" s="181">
        <f t="shared" si="344"/>
        <v>0</v>
      </c>
      <c r="U1005" s="183" t="e">
        <f t="shared" si="345"/>
        <v>#DIV/0!</v>
      </c>
      <c r="V1005" s="183" t="e">
        <f t="shared" si="328"/>
        <v>#DIV/0!</v>
      </c>
      <c r="W1005" s="184">
        <f t="shared" si="332"/>
        <v>0</v>
      </c>
    </row>
    <row r="1006" spans="1:23" ht="15" customHeight="1">
      <c r="A1006" s="179">
        <v>242</v>
      </c>
      <c r="B1006" s="222">
        <v>11</v>
      </c>
      <c r="C1006" s="236" t="s">
        <v>495</v>
      </c>
      <c r="D1006" s="180">
        <v>1998</v>
      </c>
      <c r="E1006" s="180">
        <v>9</v>
      </c>
      <c r="F1006" s="181">
        <v>3902</v>
      </c>
      <c r="G1006" s="181">
        <v>15</v>
      </c>
      <c r="H1006" s="181">
        <v>952</v>
      </c>
      <c r="I1006" s="181">
        <v>29</v>
      </c>
      <c r="J1006" s="181">
        <v>17</v>
      </c>
      <c r="K1006" s="181">
        <v>969</v>
      </c>
      <c r="L1006" s="181">
        <v>8</v>
      </c>
      <c r="M1006" s="181">
        <v>42</v>
      </c>
      <c r="N1006" s="181">
        <v>0</v>
      </c>
      <c r="O1006" s="181">
        <v>0</v>
      </c>
      <c r="P1006" s="181">
        <v>0</v>
      </c>
      <c r="Q1006" s="181">
        <f t="shared" si="346"/>
        <v>2032</v>
      </c>
      <c r="R1006" s="181">
        <v>57</v>
      </c>
      <c r="S1006" s="181">
        <f t="shared" si="347"/>
        <v>2089</v>
      </c>
      <c r="T1006" s="181">
        <f t="shared" si="344"/>
        <v>1813</v>
      </c>
      <c r="U1006" s="183">
        <f t="shared" si="345"/>
        <v>53.536647872885702</v>
      </c>
      <c r="V1006" s="183">
        <f t="shared" si="328"/>
        <v>46.463352127114298</v>
      </c>
      <c r="W1006" s="184">
        <f t="shared" si="332"/>
        <v>969</v>
      </c>
    </row>
    <row r="1007" spans="1:23" ht="15" customHeight="1">
      <c r="A1007" s="179">
        <v>242</v>
      </c>
      <c r="B1007" s="222">
        <v>11</v>
      </c>
      <c r="C1007" s="236" t="s">
        <v>495</v>
      </c>
      <c r="D1007" s="180">
        <v>2004</v>
      </c>
      <c r="E1007" s="180"/>
      <c r="F1007" s="181"/>
      <c r="G1007" s="181"/>
      <c r="H1007" s="181"/>
      <c r="I1007" s="181"/>
      <c r="J1007" s="181"/>
      <c r="K1007" s="181"/>
      <c r="L1007" s="181"/>
      <c r="M1007" s="181"/>
      <c r="N1007" s="181"/>
      <c r="O1007" s="181"/>
      <c r="P1007" s="181"/>
      <c r="Q1007" s="181">
        <f>SUM(G1007+J1007+M1007+N1007+O1007+P1007)</f>
        <v>0</v>
      </c>
      <c r="R1007" s="181"/>
      <c r="S1007" s="181">
        <f t="shared" si="347"/>
        <v>0</v>
      </c>
      <c r="T1007" s="181">
        <f t="shared" si="344"/>
        <v>0</v>
      </c>
      <c r="U1007" s="183" t="e">
        <f t="shared" si="345"/>
        <v>#DIV/0!</v>
      </c>
      <c r="V1007" s="183" t="e">
        <f t="shared" si="328"/>
        <v>#DIV/0!</v>
      </c>
      <c r="W1007" s="184">
        <f t="shared" si="332"/>
        <v>0</v>
      </c>
    </row>
    <row r="1008" spans="1:23" ht="15" customHeight="1">
      <c r="A1008" s="179">
        <v>242</v>
      </c>
      <c r="B1008" s="222">
        <v>11</v>
      </c>
      <c r="C1008" s="236" t="s">
        <v>495</v>
      </c>
      <c r="D1008" s="180">
        <v>2010</v>
      </c>
      <c r="E1008" s="180">
        <v>12</v>
      </c>
      <c r="F1008" s="181">
        <v>5866</v>
      </c>
      <c r="G1008" s="181">
        <v>261</v>
      </c>
      <c r="H1008" s="181">
        <v>1264</v>
      </c>
      <c r="I1008" s="181">
        <v>58</v>
      </c>
      <c r="J1008" s="181">
        <v>76</v>
      </c>
      <c r="K1008" s="181">
        <v>1628</v>
      </c>
      <c r="L1008" s="181">
        <v>43</v>
      </c>
      <c r="M1008" s="181">
        <v>0</v>
      </c>
      <c r="N1008" s="181">
        <v>293</v>
      </c>
      <c r="O1008" s="181">
        <v>9</v>
      </c>
      <c r="P1008" s="181">
        <v>0</v>
      </c>
      <c r="Q1008" s="181">
        <f t="shared" ref="Q1008:Q1010" si="348">SUM(P1008+O1008+N1008+M1008+L1008+K1008+J1008+I1008+H1008+G1008)</f>
        <v>3632</v>
      </c>
      <c r="R1008" s="181">
        <v>123</v>
      </c>
      <c r="S1008" s="181">
        <f t="shared" si="347"/>
        <v>3755</v>
      </c>
      <c r="T1008" s="181">
        <f t="shared" si="344"/>
        <v>2111</v>
      </c>
      <c r="U1008" s="183">
        <f t="shared" si="345"/>
        <v>64.012956017729294</v>
      </c>
      <c r="V1008" s="183">
        <f t="shared" si="328"/>
        <v>35.987043982270713</v>
      </c>
      <c r="W1008" s="184">
        <f t="shared" si="332"/>
        <v>1628</v>
      </c>
    </row>
    <row r="1009" spans="1:23" ht="15" customHeight="1">
      <c r="A1009" s="179">
        <v>242</v>
      </c>
      <c r="B1009" s="222">
        <v>11</v>
      </c>
      <c r="C1009" s="237" t="s">
        <v>495</v>
      </c>
      <c r="D1009" s="190">
        <v>2016</v>
      </c>
      <c r="E1009" s="180"/>
      <c r="F1009" s="181"/>
      <c r="G1009" s="181"/>
      <c r="H1009" s="181"/>
      <c r="I1009" s="181"/>
      <c r="J1009" s="181"/>
      <c r="K1009" s="181"/>
      <c r="L1009" s="181"/>
      <c r="M1009" s="181"/>
      <c r="N1009" s="181"/>
      <c r="O1009" s="181"/>
      <c r="P1009" s="181"/>
      <c r="Q1009" s="181">
        <f t="shared" si="348"/>
        <v>0</v>
      </c>
      <c r="R1009" s="181"/>
      <c r="S1009" s="181">
        <f t="shared" si="347"/>
        <v>0</v>
      </c>
      <c r="T1009" s="181">
        <f t="shared" si="344"/>
        <v>0</v>
      </c>
      <c r="U1009" s="183" t="e">
        <f t="shared" si="345"/>
        <v>#DIV/0!</v>
      </c>
      <c r="V1009" s="183" t="e">
        <f t="shared" si="328"/>
        <v>#DIV/0!</v>
      </c>
      <c r="W1009" s="184">
        <f t="shared" si="332"/>
        <v>0</v>
      </c>
    </row>
    <row r="1010" spans="1:23" ht="15" customHeight="1">
      <c r="A1010" s="179">
        <v>243</v>
      </c>
      <c r="B1010" s="222">
        <v>11</v>
      </c>
      <c r="C1010" s="236" t="s">
        <v>496</v>
      </c>
      <c r="D1010" s="180">
        <v>1998</v>
      </c>
      <c r="E1010" s="180">
        <v>8</v>
      </c>
      <c r="F1010" s="181">
        <v>3864</v>
      </c>
      <c r="G1010" s="181">
        <v>21</v>
      </c>
      <c r="H1010" s="181">
        <v>1352</v>
      </c>
      <c r="I1010" s="181">
        <v>17</v>
      </c>
      <c r="J1010" s="181">
        <v>28</v>
      </c>
      <c r="K1010" s="181">
        <v>1203</v>
      </c>
      <c r="L1010" s="181">
        <v>12</v>
      </c>
      <c r="M1010" s="181">
        <v>11</v>
      </c>
      <c r="N1010" s="181">
        <v>0</v>
      </c>
      <c r="O1010" s="181">
        <v>0</v>
      </c>
      <c r="P1010" s="181">
        <v>1</v>
      </c>
      <c r="Q1010" s="181">
        <f t="shared" si="348"/>
        <v>2645</v>
      </c>
      <c r="R1010" s="181">
        <v>86</v>
      </c>
      <c r="S1010" s="181">
        <f t="shared" si="347"/>
        <v>2731</v>
      </c>
      <c r="T1010" s="181">
        <f t="shared" si="344"/>
        <v>1133</v>
      </c>
      <c r="U1010" s="183">
        <f t="shared" si="345"/>
        <v>70.678053830227739</v>
      </c>
      <c r="V1010" s="183">
        <f t="shared" si="328"/>
        <v>29.321946169772257</v>
      </c>
      <c r="W1010" s="184">
        <f t="shared" si="332"/>
        <v>1352</v>
      </c>
    </row>
    <row r="1011" spans="1:23" ht="15" customHeight="1">
      <c r="A1011" s="179">
        <v>243</v>
      </c>
      <c r="B1011" s="222">
        <v>11</v>
      </c>
      <c r="C1011" s="236" t="s">
        <v>496</v>
      </c>
      <c r="D1011" s="180">
        <v>2004</v>
      </c>
      <c r="E1011" s="180"/>
      <c r="F1011" s="181"/>
      <c r="G1011" s="181"/>
      <c r="H1011" s="181"/>
      <c r="I1011" s="181"/>
      <c r="J1011" s="181"/>
      <c r="K1011" s="181"/>
      <c r="L1011" s="181"/>
      <c r="M1011" s="181"/>
      <c r="N1011" s="181"/>
      <c r="O1011" s="181"/>
      <c r="P1011" s="181"/>
      <c r="Q1011" s="181">
        <f>SUM(G1011+J1011+M1011+N1011+O1011+P1011)</f>
        <v>0</v>
      </c>
      <c r="R1011" s="181"/>
      <c r="S1011" s="181">
        <f t="shared" si="347"/>
        <v>0</v>
      </c>
      <c r="T1011" s="181">
        <f t="shared" si="344"/>
        <v>0</v>
      </c>
      <c r="U1011" s="183" t="e">
        <f t="shared" si="345"/>
        <v>#DIV/0!</v>
      </c>
      <c r="V1011" s="183" t="e">
        <f t="shared" si="328"/>
        <v>#DIV/0!</v>
      </c>
      <c r="W1011" s="184">
        <f t="shared" si="332"/>
        <v>0</v>
      </c>
    </row>
    <row r="1012" spans="1:23" ht="15" customHeight="1">
      <c r="A1012" s="179">
        <v>243</v>
      </c>
      <c r="B1012" s="222">
        <v>11</v>
      </c>
      <c r="C1012" s="236" t="s">
        <v>496</v>
      </c>
      <c r="D1012" s="180">
        <v>2010</v>
      </c>
      <c r="E1012" s="180">
        <v>11</v>
      </c>
      <c r="F1012" s="181">
        <v>5666</v>
      </c>
      <c r="G1012" s="181">
        <v>80</v>
      </c>
      <c r="H1012" s="181">
        <v>2253</v>
      </c>
      <c r="I1012" s="181">
        <v>11</v>
      </c>
      <c r="J1012" s="181">
        <v>27</v>
      </c>
      <c r="K1012" s="181">
        <v>1837</v>
      </c>
      <c r="L1012" s="181">
        <v>24</v>
      </c>
      <c r="M1012" s="181">
        <v>0</v>
      </c>
      <c r="N1012" s="181">
        <v>61</v>
      </c>
      <c r="O1012" s="181">
        <v>2</v>
      </c>
      <c r="P1012" s="181">
        <v>0</v>
      </c>
      <c r="Q1012" s="181">
        <f t="shared" ref="Q1012:Q1014" si="349">SUM(P1012+O1012+N1012+M1012+L1012+K1012+J1012+I1012+H1012+G1012)</f>
        <v>4295</v>
      </c>
      <c r="R1012" s="181">
        <v>91</v>
      </c>
      <c r="S1012" s="181">
        <f t="shared" si="347"/>
        <v>4386</v>
      </c>
      <c r="T1012" s="181">
        <f t="shared" si="344"/>
        <v>1280</v>
      </c>
      <c r="U1012" s="183">
        <f t="shared" si="345"/>
        <v>77.409106953759263</v>
      </c>
      <c r="V1012" s="183">
        <f t="shared" si="328"/>
        <v>22.590893046240733</v>
      </c>
      <c r="W1012" s="184">
        <f t="shared" si="332"/>
        <v>2253</v>
      </c>
    </row>
    <row r="1013" spans="1:23" ht="15" customHeight="1">
      <c r="A1013" s="179">
        <v>243</v>
      </c>
      <c r="B1013" s="222">
        <v>11</v>
      </c>
      <c r="C1013" s="237" t="s">
        <v>496</v>
      </c>
      <c r="D1013" s="190">
        <v>2016</v>
      </c>
      <c r="E1013" s="180"/>
      <c r="F1013" s="181"/>
      <c r="G1013" s="181"/>
      <c r="H1013" s="181"/>
      <c r="I1013" s="181"/>
      <c r="J1013" s="181"/>
      <c r="K1013" s="181"/>
      <c r="L1013" s="181"/>
      <c r="M1013" s="181"/>
      <c r="N1013" s="181"/>
      <c r="O1013" s="181"/>
      <c r="P1013" s="181"/>
      <c r="Q1013" s="181">
        <f t="shared" si="349"/>
        <v>0</v>
      </c>
      <c r="R1013" s="181"/>
      <c r="S1013" s="181">
        <f t="shared" si="347"/>
        <v>0</v>
      </c>
      <c r="T1013" s="181">
        <f t="shared" si="344"/>
        <v>0</v>
      </c>
      <c r="U1013" s="183" t="e">
        <f t="shared" si="345"/>
        <v>#DIV/0!</v>
      </c>
      <c r="V1013" s="183" t="e">
        <f t="shared" si="328"/>
        <v>#DIV/0!</v>
      </c>
      <c r="W1013" s="184">
        <f t="shared" si="332"/>
        <v>0</v>
      </c>
    </row>
    <row r="1014" spans="1:23" ht="15" customHeight="1">
      <c r="A1014" s="179">
        <v>244</v>
      </c>
      <c r="B1014" s="222">
        <v>11</v>
      </c>
      <c r="C1014" s="236" t="s">
        <v>497</v>
      </c>
      <c r="D1014" s="180">
        <v>1998</v>
      </c>
      <c r="E1014" s="180">
        <v>6</v>
      </c>
      <c r="F1014" s="181">
        <v>2553</v>
      </c>
      <c r="G1014" s="181">
        <v>9</v>
      </c>
      <c r="H1014" s="181">
        <v>967</v>
      </c>
      <c r="I1014" s="181">
        <v>9</v>
      </c>
      <c r="J1014" s="181">
        <v>10</v>
      </c>
      <c r="K1014" s="181">
        <v>614</v>
      </c>
      <c r="L1014" s="181">
        <v>2</v>
      </c>
      <c r="M1014" s="181">
        <v>4</v>
      </c>
      <c r="N1014" s="181">
        <v>0</v>
      </c>
      <c r="O1014" s="181">
        <v>0</v>
      </c>
      <c r="P1014" s="181">
        <v>0</v>
      </c>
      <c r="Q1014" s="181">
        <f t="shared" si="349"/>
        <v>1615</v>
      </c>
      <c r="R1014" s="181">
        <v>71</v>
      </c>
      <c r="S1014" s="181">
        <f t="shared" si="347"/>
        <v>1686</v>
      </c>
      <c r="T1014" s="181">
        <f t="shared" si="344"/>
        <v>867</v>
      </c>
      <c r="U1014" s="183">
        <f t="shared" si="345"/>
        <v>66.039952996474739</v>
      </c>
      <c r="V1014" s="183">
        <f t="shared" si="328"/>
        <v>33.960047003525261</v>
      </c>
      <c r="W1014" s="184">
        <f t="shared" si="332"/>
        <v>967</v>
      </c>
    </row>
    <row r="1015" spans="1:23" ht="15" customHeight="1">
      <c r="A1015" s="179">
        <v>244</v>
      </c>
      <c r="B1015" s="222">
        <v>11</v>
      </c>
      <c r="C1015" s="236" t="s">
        <v>497</v>
      </c>
      <c r="D1015" s="180">
        <v>2004</v>
      </c>
      <c r="E1015" s="180"/>
      <c r="F1015" s="181"/>
      <c r="G1015" s="181"/>
      <c r="H1015" s="181"/>
      <c r="I1015" s="181"/>
      <c r="J1015" s="181"/>
      <c r="K1015" s="181"/>
      <c r="L1015" s="181"/>
      <c r="M1015" s="181"/>
      <c r="N1015" s="181"/>
      <c r="O1015" s="181"/>
      <c r="P1015" s="181"/>
      <c r="Q1015" s="181">
        <f>SUM(G1015+J1015+M1015+N1015+O1015+P1015)</f>
        <v>0</v>
      </c>
      <c r="R1015" s="181"/>
      <c r="S1015" s="181">
        <f t="shared" si="347"/>
        <v>0</v>
      </c>
      <c r="T1015" s="181">
        <f t="shared" si="344"/>
        <v>0</v>
      </c>
      <c r="U1015" s="183" t="e">
        <f t="shared" si="345"/>
        <v>#DIV/0!</v>
      </c>
      <c r="V1015" s="183" t="e">
        <f t="shared" si="328"/>
        <v>#DIV/0!</v>
      </c>
      <c r="W1015" s="184">
        <f t="shared" si="332"/>
        <v>0</v>
      </c>
    </row>
    <row r="1016" spans="1:23" ht="15" customHeight="1">
      <c r="A1016" s="179">
        <v>244</v>
      </c>
      <c r="B1016" s="222">
        <v>11</v>
      </c>
      <c r="C1016" s="236" t="s">
        <v>497</v>
      </c>
      <c r="D1016" s="180">
        <v>2010</v>
      </c>
      <c r="E1016" s="180">
        <v>6</v>
      </c>
      <c r="F1016" s="181">
        <v>3681</v>
      </c>
      <c r="G1016" s="181">
        <v>189</v>
      </c>
      <c r="H1016" s="181">
        <v>189</v>
      </c>
      <c r="I1016" s="181">
        <v>26</v>
      </c>
      <c r="J1016" s="181">
        <v>24</v>
      </c>
      <c r="K1016" s="181">
        <v>654</v>
      </c>
      <c r="L1016" s="181">
        <v>20</v>
      </c>
      <c r="M1016" s="181">
        <v>0</v>
      </c>
      <c r="N1016" s="181">
        <v>68</v>
      </c>
      <c r="O1016" s="181">
        <v>664</v>
      </c>
      <c r="P1016" s="181">
        <v>0</v>
      </c>
      <c r="Q1016" s="181">
        <f t="shared" ref="Q1016:Q1018" si="350">SUM(P1016+O1016+N1016+M1016+L1016+K1016+J1016+I1016+H1016+G1016)</f>
        <v>1834</v>
      </c>
      <c r="R1016" s="181">
        <v>115</v>
      </c>
      <c r="S1016" s="181">
        <f t="shared" si="347"/>
        <v>1949</v>
      </c>
      <c r="T1016" s="181">
        <f t="shared" si="344"/>
        <v>1732</v>
      </c>
      <c r="U1016" s="183">
        <f t="shared" si="345"/>
        <v>52.947568595490353</v>
      </c>
      <c r="V1016" s="183">
        <f t="shared" si="328"/>
        <v>47.052431404509647</v>
      </c>
      <c r="W1016" s="184">
        <f t="shared" si="332"/>
        <v>664</v>
      </c>
    </row>
    <row r="1017" spans="1:23" ht="15" customHeight="1">
      <c r="A1017" s="179">
        <v>244</v>
      </c>
      <c r="B1017" s="222">
        <v>11</v>
      </c>
      <c r="C1017" s="237" t="s">
        <v>497</v>
      </c>
      <c r="D1017" s="190">
        <v>2016</v>
      </c>
      <c r="E1017" s="180"/>
      <c r="F1017" s="181"/>
      <c r="G1017" s="181"/>
      <c r="H1017" s="181"/>
      <c r="I1017" s="181"/>
      <c r="J1017" s="181"/>
      <c r="K1017" s="181"/>
      <c r="L1017" s="181"/>
      <c r="M1017" s="181"/>
      <c r="N1017" s="181"/>
      <c r="O1017" s="181"/>
      <c r="P1017" s="181"/>
      <c r="Q1017" s="181">
        <f t="shared" si="350"/>
        <v>0</v>
      </c>
      <c r="R1017" s="181"/>
      <c r="S1017" s="181">
        <f t="shared" si="347"/>
        <v>0</v>
      </c>
      <c r="T1017" s="181">
        <f t="shared" si="344"/>
        <v>0</v>
      </c>
      <c r="U1017" s="183" t="e">
        <f t="shared" si="345"/>
        <v>#DIV/0!</v>
      </c>
      <c r="V1017" s="183" t="e">
        <f t="shared" si="328"/>
        <v>#DIV/0!</v>
      </c>
      <c r="W1017" s="184">
        <f t="shared" si="332"/>
        <v>0</v>
      </c>
    </row>
    <row r="1018" spans="1:23" ht="15" customHeight="1">
      <c r="A1018" s="179">
        <v>245</v>
      </c>
      <c r="B1018" s="222">
        <v>11</v>
      </c>
      <c r="C1018" s="236" t="s">
        <v>498</v>
      </c>
      <c r="D1018" s="180">
        <v>1998</v>
      </c>
      <c r="E1018" s="180">
        <v>3</v>
      </c>
      <c r="F1018" s="181">
        <v>1389</v>
      </c>
      <c r="G1018" s="181">
        <v>11</v>
      </c>
      <c r="H1018" s="181">
        <v>238</v>
      </c>
      <c r="I1018" s="181">
        <v>1</v>
      </c>
      <c r="J1018" s="181">
        <v>10</v>
      </c>
      <c r="K1018" s="181">
        <v>347</v>
      </c>
      <c r="L1018" s="181">
        <v>6</v>
      </c>
      <c r="M1018" s="181">
        <v>7</v>
      </c>
      <c r="N1018" s="181">
        <v>0</v>
      </c>
      <c r="O1018" s="181">
        <v>0</v>
      </c>
      <c r="P1018" s="181">
        <v>0</v>
      </c>
      <c r="Q1018" s="181">
        <f t="shared" si="350"/>
        <v>620</v>
      </c>
      <c r="R1018" s="181">
        <v>41</v>
      </c>
      <c r="S1018" s="181">
        <f t="shared" si="347"/>
        <v>661</v>
      </c>
      <c r="T1018" s="181">
        <f t="shared" si="344"/>
        <v>728</v>
      </c>
      <c r="U1018" s="183">
        <f t="shared" si="345"/>
        <v>47.588192944564433</v>
      </c>
      <c r="V1018" s="183">
        <f t="shared" ref="V1018:V1085" si="351">(T1018*100)/F1018</f>
        <v>52.411807055435567</v>
      </c>
      <c r="W1018" s="184">
        <f t="shared" si="332"/>
        <v>347</v>
      </c>
    </row>
    <row r="1019" spans="1:23" ht="15" customHeight="1">
      <c r="A1019" s="179">
        <v>245</v>
      </c>
      <c r="B1019" s="222">
        <v>11</v>
      </c>
      <c r="C1019" s="236" t="s">
        <v>498</v>
      </c>
      <c r="D1019" s="180">
        <v>2004</v>
      </c>
      <c r="E1019" s="180"/>
      <c r="F1019" s="181"/>
      <c r="G1019" s="181"/>
      <c r="H1019" s="181"/>
      <c r="I1019" s="181"/>
      <c r="J1019" s="181"/>
      <c r="K1019" s="181"/>
      <c r="L1019" s="181"/>
      <c r="M1019" s="181"/>
      <c r="N1019" s="181"/>
      <c r="O1019" s="181"/>
      <c r="P1019" s="181"/>
      <c r="Q1019" s="181">
        <f>SUM(G1019+J1019+M1019+N1019+O1019+P1019)</f>
        <v>0</v>
      </c>
      <c r="R1019" s="181"/>
      <c r="S1019" s="181">
        <f t="shared" si="347"/>
        <v>0</v>
      </c>
      <c r="T1019" s="181">
        <f t="shared" si="344"/>
        <v>0</v>
      </c>
      <c r="U1019" s="183" t="e">
        <f t="shared" si="345"/>
        <v>#DIV/0!</v>
      </c>
      <c r="V1019" s="183" t="e">
        <f t="shared" si="351"/>
        <v>#DIV/0!</v>
      </c>
      <c r="W1019" s="184">
        <f t="shared" si="332"/>
        <v>0</v>
      </c>
    </row>
    <row r="1020" spans="1:23" ht="15" customHeight="1">
      <c r="A1020" s="179">
        <v>245</v>
      </c>
      <c r="B1020" s="222">
        <v>11</v>
      </c>
      <c r="C1020" s="236" t="s">
        <v>498</v>
      </c>
      <c r="D1020" s="180">
        <v>2010</v>
      </c>
      <c r="E1020" s="180">
        <v>4</v>
      </c>
      <c r="F1020" s="181">
        <v>2189</v>
      </c>
      <c r="G1020" s="181">
        <v>33</v>
      </c>
      <c r="H1020" s="181">
        <v>840</v>
      </c>
      <c r="I1020" s="181">
        <v>8</v>
      </c>
      <c r="J1020" s="181">
        <v>13</v>
      </c>
      <c r="K1020" s="181">
        <v>713</v>
      </c>
      <c r="L1020" s="181">
        <v>27</v>
      </c>
      <c r="M1020" s="181">
        <v>0</v>
      </c>
      <c r="N1020" s="181">
        <v>1</v>
      </c>
      <c r="O1020" s="181">
        <v>1</v>
      </c>
      <c r="P1020" s="181">
        <v>0</v>
      </c>
      <c r="Q1020" s="181">
        <f t="shared" ref="Q1020:Q1022" si="352">SUM(P1020+O1020+N1020+M1020+L1020+K1020+J1020+I1020+H1020+G1020)</f>
        <v>1636</v>
      </c>
      <c r="R1020" s="181">
        <v>29</v>
      </c>
      <c r="S1020" s="181">
        <f t="shared" si="347"/>
        <v>1665</v>
      </c>
      <c r="T1020" s="181">
        <f t="shared" si="344"/>
        <v>524</v>
      </c>
      <c r="U1020" s="183">
        <f t="shared" si="345"/>
        <v>76.062128825947923</v>
      </c>
      <c r="V1020" s="183">
        <f t="shared" si="351"/>
        <v>23.937871174052077</v>
      </c>
      <c r="W1020" s="184">
        <f t="shared" si="332"/>
        <v>840</v>
      </c>
    </row>
    <row r="1021" spans="1:23" ht="15" customHeight="1">
      <c r="A1021" s="179">
        <v>245</v>
      </c>
      <c r="B1021" s="222">
        <v>11</v>
      </c>
      <c r="C1021" s="237" t="s">
        <v>498</v>
      </c>
      <c r="D1021" s="190">
        <v>2016</v>
      </c>
      <c r="E1021" s="180"/>
      <c r="F1021" s="181"/>
      <c r="G1021" s="181"/>
      <c r="H1021" s="181"/>
      <c r="I1021" s="181"/>
      <c r="J1021" s="181"/>
      <c r="K1021" s="181"/>
      <c r="L1021" s="181"/>
      <c r="M1021" s="181"/>
      <c r="N1021" s="181"/>
      <c r="O1021" s="181"/>
      <c r="P1021" s="181"/>
      <c r="Q1021" s="181">
        <f t="shared" si="352"/>
        <v>0</v>
      </c>
      <c r="R1021" s="181"/>
      <c r="S1021" s="181">
        <f t="shared" si="347"/>
        <v>0</v>
      </c>
      <c r="T1021" s="181">
        <f t="shared" si="344"/>
        <v>0</v>
      </c>
      <c r="U1021" s="183" t="e">
        <f t="shared" si="345"/>
        <v>#DIV/0!</v>
      </c>
      <c r="V1021" s="183" t="e">
        <f t="shared" si="351"/>
        <v>#DIV/0!</v>
      </c>
      <c r="W1021" s="184">
        <f t="shared" si="332"/>
        <v>0</v>
      </c>
    </row>
    <row r="1022" spans="1:23" ht="15" customHeight="1">
      <c r="A1022" s="179">
        <v>246</v>
      </c>
      <c r="B1022" s="222">
        <v>11</v>
      </c>
      <c r="C1022" s="236" t="s">
        <v>499</v>
      </c>
      <c r="D1022" s="180">
        <v>1998</v>
      </c>
      <c r="E1022" s="180">
        <v>4</v>
      </c>
      <c r="F1022" s="181">
        <v>1468</v>
      </c>
      <c r="G1022" s="181">
        <v>2</v>
      </c>
      <c r="H1022" s="181">
        <v>288</v>
      </c>
      <c r="I1022" s="181">
        <v>4</v>
      </c>
      <c r="J1022" s="181">
        <v>7</v>
      </c>
      <c r="K1022" s="181">
        <v>489</v>
      </c>
      <c r="L1022" s="181">
        <v>6</v>
      </c>
      <c r="M1022" s="181">
        <v>7</v>
      </c>
      <c r="N1022" s="181">
        <v>0</v>
      </c>
      <c r="O1022" s="181">
        <v>0</v>
      </c>
      <c r="P1022" s="181">
        <v>0</v>
      </c>
      <c r="Q1022" s="181">
        <f t="shared" si="352"/>
        <v>803</v>
      </c>
      <c r="R1022" s="181">
        <v>54</v>
      </c>
      <c r="S1022" s="181">
        <f t="shared" si="347"/>
        <v>857</v>
      </c>
      <c r="T1022" s="181">
        <f t="shared" si="344"/>
        <v>611</v>
      </c>
      <c r="U1022" s="183">
        <f t="shared" si="345"/>
        <v>58.378746594005449</v>
      </c>
      <c r="V1022" s="183">
        <f t="shared" si="351"/>
        <v>41.621253405994551</v>
      </c>
      <c r="W1022" s="184">
        <f t="shared" si="332"/>
        <v>489</v>
      </c>
    </row>
    <row r="1023" spans="1:23" ht="15" customHeight="1">
      <c r="A1023" s="179">
        <v>246</v>
      </c>
      <c r="B1023" s="222">
        <v>11</v>
      </c>
      <c r="C1023" s="236" t="s">
        <v>499</v>
      </c>
      <c r="D1023" s="180">
        <v>2004</v>
      </c>
      <c r="E1023" s="180"/>
      <c r="F1023" s="181"/>
      <c r="G1023" s="181"/>
      <c r="H1023" s="181"/>
      <c r="I1023" s="181"/>
      <c r="J1023" s="181"/>
      <c r="K1023" s="181"/>
      <c r="L1023" s="181"/>
      <c r="M1023" s="181"/>
      <c r="N1023" s="181"/>
      <c r="O1023" s="181"/>
      <c r="P1023" s="181"/>
      <c r="Q1023" s="181">
        <f>SUM(G1023+J1023+M1023+N1023+O1023+P1023)</f>
        <v>0</v>
      </c>
      <c r="R1023" s="181"/>
      <c r="S1023" s="181">
        <f t="shared" si="347"/>
        <v>0</v>
      </c>
      <c r="T1023" s="181">
        <f t="shared" si="344"/>
        <v>0</v>
      </c>
      <c r="U1023" s="183" t="e">
        <f t="shared" si="345"/>
        <v>#DIV/0!</v>
      </c>
      <c r="V1023" s="183" t="e">
        <f t="shared" si="351"/>
        <v>#DIV/0!</v>
      </c>
      <c r="W1023" s="184">
        <f t="shared" si="332"/>
        <v>0</v>
      </c>
    </row>
    <row r="1024" spans="1:23" ht="15" customHeight="1">
      <c r="A1024" s="179">
        <v>246</v>
      </c>
      <c r="B1024" s="222">
        <v>11</v>
      </c>
      <c r="C1024" s="236" t="s">
        <v>499</v>
      </c>
      <c r="D1024" s="180">
        <v>2010</v>
      </c>
      <c r="E1024" s="180">
        <v>6</v>
      </c>
      <c r="F1024" s="181">
        <v>2603</v>
      </c>
      <c r="G1024" s="181">
        <v>25</v>
      </c>
      <c r="H1024" s="181">
        <v>932</v>
      </c>
      <c r="I1024" s="181">
        <v>10</v>
      </c>
      <c r="J1024" s="181">
        <v>18</v>
      </c>
      <c r="K1024" s="181">
        <v>666</v>
      </c>
      <c r="L1024" s="181">
        <v>15</v>
      </c>
      <c r="M1024" s="181">
        <v>0</v>
      </c>
      <c r="N1024" s="181">
        <v>4</v>
      </c>
      <c r="O1024" s="181">
        <v>134</v>
      </c>
      <c r="P1024" s="181">
        <v>0</v>
      </c>
      <c r="Q1024" s="181">
        <f t="shared" ref="Q1024:Q1026" si="353">SUM(P1024+O1024+N1024+M1024+L1024+K1024+J1024+I1024+H1024+G1024)</f>
        <v>1804</v>
      </c>
      <c r="R1024" s="181">
        <v>42</v>
      </c>
      <c r="S1024" s="181">
        <f t="shared" si="347"/>
        <v>1846</v>
      </c>
      <c r="T1024" s="181">
        <f t="shared" si="344"/>
        <v>757</v>
      </c>
      <c r="U1024" s="183">
        <f t="shared" si="345"/>
        <v>70.918171340760665</v>
      </c>
      <c r="V1024" s="183">
        <f t="shared" si="351"/>
        <v>29.081828659239338</v>
      </c>
      <c r="W1024" s="184">
        <f t="shared" si="332"/>
        <v>932</v>
      </c>
    </row>
    <row r="1025" spans="1:23" ht="15" customHeight="1">
      <c r="A1025" s="179">
        <v>246</v>
      </c>
      <c r="B1025" s="222">
        <v>11</v>
      </c>
      <c r="C1025" s="237" t="s">
        <v>499</v>
      </c>
      <c r="D1025" s="190">
        <v>2016</v>
      </c>
      <c r="E1025" s="180"/>
      <c r="F1025" s="181"/>
      <c r="G1025" s="181"/>
      <c r="H1025" s="181"/>
      <c r="I1025" s="181"/>
      <c r="J1025" s="181"/>
      <c r="K1025" s="181"/>
      <c r="L1025" s="181"/>
      <c r="M1025" s="181"/>
      <c r="N1025" s="181"/>
      <c r="O1025" s="181"/>
      <c r="P1025" s="181"/>
      <c r="Q1025" s="181">
        <f t="shared" si="353"/>
        <v>0</v>
      </c>
      <c r="R1025" s="181"/>
      <c r="S1025" s="181">
        <f t="shared" si="347"/>
        <v>0</v>
      </c>
      <c r="T1025" s="181">
        <f t="shared" si="344"/>
        <v>0</v>
      </c>
      <c r="U1025" s="183" t="e">
        <f t="shared" si="345"/>
        <v>#DIV/0!</v>
      </c>
      <c r="V1025" s="183" t="e">
        <f t="shared" si="351"/>
        <v>#DIV/0!</v>
      </c>
      <c r="W1025" s="184">
        <f t="shared" si="332"/>
        <v>0</v>
      </c>
    </row>
    <row r="1026" spans="1:23" ht="15" customHeight="1">
      <c r="A1026" s="179">
        <v>247</v>
      </c>
      <c r="B1026" s="222">
        <v>11</v>
      </c>
      <c r="C1026" s="236" t="s">
        <v>500</v>
      </c>
      <c r="D1026" s="180">
        <v>1998</v>
      </c>
      <c r="E1026" s="180">
        <v>9</v>
      </c>
      <c r="F1026" s="181">
        <v>4216</v>
      </c>
      <c r="G1026" s="181">
        <v>11</v>
      </c>
      <c r="H1026" s="181">
        <v>734</v>
      </c>
      <c r="I1026" s="181">
        <v>30</v>
      </c>
      <c r="J1026" s="181">
        <v>27</v>
      </c>
      <c r="K1026" s="181">
        <v>1548</v>
      </c>
      <c r="L1026" s="181">
        <v>29</v>
      </c>
      <c r="M1026" s="181">
        <v>15</v>
      </c>
      <c r="N1026" s="181">
        <v>0</v>
      </c>
      <c r="O1026" s="181">
        <v>0</v>
      </c>
      <c r="P1026" s="181">
        <v>2</v>
      </c>
      <c r="Q1026" s="181">
        <f t="shared" si="353"/>
        <v>2396</v>
      </c>
      <c r="R1026" s="181">
        <v>234</v>
      </c>
      <c r="S1026" s="181">
        <f t="shared" si="347"/>
        <v>2630</v>
      </c>
      <c r="T1026" s="181">
        <f t="shared" si="344"/>
        <v>1586</v>
      </c>
      <c r="U1026" s="183">
        <f t="shared" si="345"/>
        <v>62.381404174573056</v>
      </c>
      <c r="V1026" s="183">
        <f t="shared" si="351"/>
        <v>37.618595825426944</v>
      </c>
      <c r="W1026" s="184">
        <f t="shared" si="332"/>
        <v>1548</v>
      </c>
    </row>
    <row r="1027" spans="1:23" ht="15" customHeight="1">
      <c r="A1027" s="179">
        <v>247</v>
      </c>
      <c r="B1027" s="222">
        <v>11</v>
      </c>
      <c r="C1027" s="236" t="s">
        <v>500</v>
      </c>
      <c r="D1027" s="180">
        <v>2004</v>
      </c>
      <c r="E1027" s="180"/>
      <c r="F1027" s="181"/>
      <c r="G1027" s="181"/>
      <c r="H1027" s="181"/>
      <c r="I1027" s="181"/>
      <c r="J1027" s="181"/>
      <c r="K1027" s="181"/>
      <c r="L1027" s="181"/>
      <c r="M1027" s="181"/>
      <c r="N1027" s="181"/>
      <c r="O1027" s="181"/>
      <c r="P1027" s="181"/>
      <c r="Q1027" s="181">
        <f>SUM(G1027+J1027+M1027+N1027+O1027+P1027)</f>
        <v>0</v>
      </c>
      <c r="R1027" s="181"/>
      <c r="S1027" s="181">
        <f t="shared" si="347"/>
        <v>0</v>
      </c>
      <c r="T1027" s="181">
        <f t="shared" si="344"/>
        <v>0</v>
      </c>
      <c r="U1027" s="183" t="e">
        <f t="shared" si="345"/>
        <v>#DIV/0!</v>
      </c>
      <c r="V1027" s="183" t="e">
        <f t="shared" si="351"/>
        <v>#DIV/0!</v>
      </c>
      <c r="W1027" s="184">
        <f t="shared" ref="W1027:W1090" si="354">MAX(G1027,H1027,I1027,J1027,K1027,L1027,M1027,N1027,O1027,P1027)</f>
        <v>0</v>
      </c>
    </row>
    <row r="1028" spans="1:23" ht="15" customHeight="1">
      <c r="A1028" s="179">
        <v>247</v>
      </c>
      <c r="B1028" s="222">
        <v>11</v>
      </c>
      <c r="C1028" s="236" t="s">
        <v>500</v>
      </c>
      <c r="D1028" s="180">
        <v>2010</v>
      </c>
      <c r="E1028" s="180">
        <v>13</v>
      </c>
      <c r="F1028" s="181">
        <v>6445</v>
      </c>
      <c r="G1028" s="181">
        <v>89</v>
      </c>
      <c r="H1028" s="181">
        <v>2260</v>
      </c>
      <c r="I1028" s="181">
        <v>34</v>
      </c>
      <c r="J1028" s="181">
        <v>54</v>
      </c>
      <c r="K1028" s="181">
        <v>1825</v>
      </c>
      <c r="L1028" s="181">
        <v>70</v>
      </c>
      <c r="M1028" s="181">
        <v>0</v>
      </c>
      <c r="N1028" s="181">
        <v>7</v>
      </c>
      <c r="O1028" s="181">
        <v>2</v>
      </c>
      <c r="P1028" s="181">
        <v>0</v>
      </c>
      <c r="Q1028" s="181">
        <f t="shared" ref="Q1028:Q1030" si="355">SUM(P1028+O1028+N1028+M1028+L1028+K1028+J1028+I1028+H1028+G1028)</f>
        <v>4341</v>
      </c>
      <c r="R1028" s="181">
        <v>145</v>
      </c>
      <c r="S1028" s="181">
        <f t="shared" si="347"/>
        <v>4486</v>
      </c>
      <c r="T1028" s="181">
        <f t="shared" si="344"/>
        <v>1959</v>
      </c>
      <c r="U1028" s="183">
        <f t="shared" si="345"/>
        <v>69.604344453064385</v>
      </c>
      <c r="V1028" s="183">
        <f t="shared" si="351"/>
        <v>30.395655546935608</v>
      </c>
      <c r="W1028" s="184">
        <f t="shared" si="354"/>
        <v>2260</v>
      </c>
    </row>
    <row r="1029" spans="1:23" ht="15" customHeight="1">
      <c r="A1029" s="179">
        <v>247</v>
      </c>
      <c r="B1029" s="222">
        <v>11</v>
      </c>
      <c r="C1029" s="237" t="s">
        <v>500</v>
      </c>
      <c r="D1029" s="190">
        <v>2016</v>
      </c>
      <c r="E1029" s="180"/>
      <c r="F1029" s="181"/>
      <c r="G1029" s="181"/>
      <c r="H1029" s="181"/>
      <c r="I1029" s="181"/>
      <c r="J1029" s="181"/>
      <c r="K1029" s="181"/>
      <c r="L1029" s="181"/>
      <c r="M1029" s="181"/>
      <c r="N1029" s="181"/>
      <c r="O1029" s="181"/>
      <c r="P1029" s="181"/>
      <c r="Q1029" s="181">
        <f t="shared" si="355"/>
        <v>0</v>
      </c>
      <c r="R1029" s="181"/>
      <c r="S1029" s="181">
        <f t="shared" si="347"/>
        <v>0</v>
      </c>
      <c r="T1029" s="181">
        <f t="shared" si="344"/>
        <v>0</v>
      </c>
      <c r="U1029" s="183" t="e">
        <f t="shared" si="345"/>
        <v>#DIV/0!</v>
      </c>
      <c r="V1029" s="183" t="e">
        <f t="shared" si="351"/>
        <v>#DIV/0!</v>
      </c>
      <c r="W1029" s="184">
        <f t="shared" si="354"/>
        <v>0</v>
      </c>
    </row>
    <row r="1030" spans="1:23" ht="15" customHeight="1">
      <c r="A1030" s="179">
        <v>248</v>
      </c>
      <c r="B1030" s="222">
        <v>11</v>
      </c>
      <c r="C1030" s="236" t="s">
        <v>501</v>
      </c>
      <c r="D1030" s="180">
        <v>1998</v>
      </c>
      <c r="E1030" s="180">
        <v>4</v>
      </c>
      <c r="F1030" s="181">
        <v>1939</v>
      </c>
      <c r="G1030" s="181">
        <v>11</v>
      </c>
      <c r="H1030" s="181">
        <v>671</v>
      </c>
      <c r="I1030" s="181">
        <v>0</v>
      </c>
      <c r="J1030" s="181">
        <v>11</v>
      </c>
      <c r="K1030" s="181">
        <v>327</v>
      </c>
      <c r="L1030" s="181">
        <v>4</v>
      </c>
      <c r="M1030" s="181">
        <v>12</v>
      </c>
      <c r="N1030" s="181">
        <v>0</v>
      </c>
      <c r="O1030" s="181">
        <v>0</v>
      </c>
      <c r="P1030" s="181">
        <v>0</v>
      </c>
      <c r="Q1030" s="181">
        <f t="shared" si="355"/>
        <v>1036</v>
      </c>
      <c r="R1030" s="181">
        <v>44</v>
      </c>
      <c r="S1030" s="181">
        <f t="shared" si="347"/>
        <v>1080</v>
      </c>
      <c r="T1030" s="181">
        <f t="shared" si="344"/>
        <v>859</v>
      </c>
      <c r="U1030" s="183">
        <f t="shared" si="345"/>
        <v>55.698813821557501</v>
      </c>
      <c r="V1030" s="183">
        <f t="shared" si="351"/>
        <v>44.301186178442499</v>
      </c>
      <c r="W1030" s="184">
        <f t="shared" si="354"/>
        <v>671</v>
      </c>
    </row>
    <row r="1031" spans="1:23" ht="15" customHeight="1">
      <c r="A1031" s="179">
        <v>248</v>
      </c>
      <c r="B1031" s="222">
        <v>11</v>
      </c>
      <c r="C1031" s="236" t="s">
        <v>501</v>
      </c>
      <c r="D1031" s="180">
        <v>2004</v>
      </c>
      <c r="E1031" s="180"/>
      <c r="F1031" s="181"/>
      <c r="G1031" s="181"/>
      <c r="H1031" s="181"/>
      <c r="I1031" s="181"/>
      <c r="J1031" s="181"/>
      <c r="K1031" s="181"/>
      <c r="L1031" s="181"/>
      <c r="M1031" s="181"/>
      <c r="N1031" s="181"/>
      <c r="O1031" s="181"/>
      <c r="P1031" s="181"/>
      <c r="Q1031" s="181">
        <f>SUM(G1031+J1031+M1031+N1031+O1031+P1031)</f>
        <v>0</v>
      </c>
      <c r="R1031" s="181"/>
      <c r="S1031" s="181">
        <f t="shared" si="347"/>
        <v>0</v>
      </c>
      <c r="T1031" s="181">
        <f t="shared" si="344"/>
        <v>0</v>
      </c>
      <c r="U1031" s="183" t="e">
        <f t="shared" si="345"/>
        <v>#DIV/0!</v>
      </c>
      <c r="V1031" s="183" t="e">
        <f t="shared" si="351"/>
        <v>#DIV/0!</v>
      </c>
      <c r="W1031" s="184">
        <f t="shared" si="354"/>
        <v>0</v>
      </c>
    </row>
    <row r="1032" spans="1:23" ht="15" customHeight="1">
      <c r="A1032" s="179">
        <v>248</v>
      </c>
      <c r="B1032" s="222">
        <v>11</v>
      </c>
      <c r="C1032" s="236" t="s">
        <v>501</v>
      </c>
      <c r="D1032" s="180">
        <v>2010</v>
      </c>
      <c r="E1032" s="180">
        <v>7</v>
      </c>
      <c r="F1032" s="181">
        <v>2948</v>
      </c>
      <c r="G1032" s="181">
        <v>33</v>
      </c>
      <c r="H1032" s="181">
        <v>718</v>
      </c>
      <c r="I1032" s="181">
        <v>13</v>
      </c>
      <c r="J1032" s="181">
        <v>8</v>
      </c>
      <c r="K1032" s="181">
        <v>818</v>
      </c>
      <c r="L1032" s="181">
        <v>21</v>
      </c>
      <c r="M1032" s="181">
        <v>0</v>
      </c>
      <c r="N1032" s="181">
        <v>15</v>
      </c>
      <c r="O1032" s="181">
        <v>295</v>
      </c>
      <c r="P1032" s="181">
        <v>9</v>
      </c>
      <c r="Q1032" s="181">
        <f t="shared" ref="Q1032:Q1034" si="356">SUM(P1032+O1032+N1032+M1032+L1032+K1032+J1032+I1032+H1032+G1032)</f>
        <v>1930</v>
      </c>
      <c r="R1032" s="181">
        <v>35</v>
      </c>
      <c r="S1032" s="181">
        <f t="shared" si="347"/>
        <v>1965</v>
      </c>
      <c r="T1032" s="181">
        <f t="shared" si="344"/>
        <v>983</v>
      </c>
      <c r="U1032" s="183">
        <f t="shared" si="345"/>
        <v>66.655359565807331</v>
      </c>
      <c r="V1032" s="183">
        <f t="shared" si="351"/>
        <v>33.344640434192677</v>
      </c>
      <c r="W1032" s="184">
        <f t="shared" si="354"/>
        <v>818</v>
      </c>
    </row>
    <row r="1033" spans="1:23" ht="15" customHeight="1">
      <c r="A1033" s="179">
        <v>248</v>
      </c>
      <c r="B1033" s="222">
        <v>11</v>
      </c>
      <c r="C1033" s="237" t="s">
        <v>501</v>
      </c>
      <c r="D1033" s="190">
        <v>2016</v>
      </c>
      <c r="E1033" s="180"/>
      <c r="F1033" s="181"/>
      <c r="G1033" s="181"/>
      <c r="H1033" s="181"/>
      <c r="I1033" s="181"/>
      <c r="J1033" s="181"/>
      <c r="K1033" s="181"/>
      <c r="L1033" s="181"/>
      <c r="M1033" s="181"/>
      <c r="N1033" s="181"/>
      <c r="O1033" s="181"/>
      <c r="P1033" s="181"/>
      <c r="Q1033" s="181">
        <f t="shared" si="356"/>
        <v>0</v>
      </c>
      <c r="R1033" s="181"/>
      <c r="S1033" s="181">
        <f t="shared" si="347"/>
        <v>0</v>
      </c>
      <c r="T1033" s="181">
        <f t="shared" si="344"/>
        <v>0</v>
      </c>
      <c r="U1033" s="183" t="e">
        <f t="shared" si="345"/>
        <v>#DIV/0!</v>
      </c>
      <c r="V1033" s="183" t="e">
        <f t="shared" si="351"/>
        <v>#DIV/0!</v>
      </c>
      <c r="W1033" s="184">
        <f t="shared" si="354"/>
        <v>0</v>
      </c>
    </row>
    <row r="1034" spans="1:23" ht="15" customHeight="1">
      <c r="A1034" s="179">
        <v>249</v>
      </c>
      <c r="B1034" s="222">
        <v>11</v>
      </c>
      <c r="C1034" s="236" t="s">
        <v>502</v>
      </c>
      <c r="D1034" s="180">
        <v>1998</v>
      </c>
      <c r="E1034" s="180">
        <v>4</v>
      </c>
      <c r="F1034" s="181">
        <v>1659</v>
      </c>
      <c r="G1034" s="181">
        <v>3</v>
      </c>
      <c r="H1034" s="181">
        <v>133</v>
      </c>
      <c r="I1034" s="181">
        <v>2</v>
      </c>
      <c r="J1034" s="181">
        <v>4</v>
      </c>
      <c r="K1034" s="181">
        <v>660</v>
      </c>
      <c r="L1034" s="181">
        <v>8</v>
      </c>
      <c r="M1034" s="181">
        <v>21</v>
      </c>
      <c r="N1034" s="181">
        <v>0</v>
      </c>
      <c r="O1034" s="181">
        <v>0</v>
      </c>
      <c r="P1034" s="181">
        <v>1</v>
      </c>
      <c r="Q1034" s="181">
        <f t="shared" si="356"/>
        <v>832</v>
      </c>
      <c r="R1034" s="181">
        <v>83</v>
      </c>
      <c r="S1034" s="181">
        <f t="shared" si="347"/>
        <v>915</v>
      </c>
      <c r="T1034" s="181">
        <f t="shared" si="344"/>
        <v>744</v>
      </c>
      <c r="U1034" s="183">
        <f t="shared" si="345"/>
        <v>55.153707052441227</v>
      </c>
      <c r="V1034" s="183">
        <f t="shared" si="351"/>
        <v>44.846292947558773</v>
      </c>
      <c r="W1034" s="184">
        <f t="shared" si="354"/>
        <v>660</v>
      </c>
    </row>
    <row r="1035" spans="1:23" ht="15" customHeight="1">
      <c r="A1035" s="179">
        <v>249</v>
      </c>
      <c r="B1035" s="222">
        <v>11</v>
      </c>
      <c r="C1035" s="236" t="s">
        <v>502</v>
      </c>
      <c r="D1035" s="180">
        <v>2004</v>
      </c>
      <c r="E1035" s="180"/>
      <c r="F1035" s="181"/>
      <c r="G1035" s="181"/>
      <c r="H1035" s="181"/>
      <c r="I1035" s="181"/>
      <c r="J1035" s="181"/>
      <c r="K1035" s="181"/>
      <c r="L1035" s="181"/>
      <c r="M1035" s="181"/>
      <c r="N1035" s="181"/>
      <c r="O1035" s="181"/>
      <c r="P1035" s="181"/>
      <c r="Q1035" s="181">
        <f>SUM(G1035+J1035+M1035+N1035+O1035+P1035)</f>
        <v>0</v>
      </c>
      <c r="R1035" s="181"/>
      <c r="S1035" s="181">
        <f t="shared" si="347"/>
        <v>0</v>
      </c>
      <c r="T1035" s="181">
        <f t="shared" si="344"/>
        <v>0</v>
      </c>
      <c r="U1035" s="183" t="e">
        <f t="shared" si="345"/>
        <v>#DIV/0!</v>
      </c>
      <c r="V1035" s="183" t="e">
        <f t="shared" si="351"/>
        <v>#DIV/0!</v>
      </c>
      <c r="W1035" s="184">
        <f t="shared" si="354"/>
        <v>0</v>
      </c>
    </row>
    <row r="1036" spans="1:23" ht="15" customHeight="1">
      <c r="A1036" s="179">
        <v>249</v>
      </c>
      <c r="B1036" s="222">
        <v>11</v>
      </c>
      <c r="C1036" s="236" t="s">
        <v>502</v>
      </c>
      <c r="D1036" s="180">
        <v>2010</v>
      </c>
      <c r="E1036" s="180">
        <v>4</v>
      </c>
      <c r="F1036" s="181">
        <v>2534</v>
      </c>
      <c r="G1036" s="181">
        <v>57</v>
      </c>
      <c r="H1036" s="181">
        <v>362</v>
      </c>
      <c r="I1036" s="181">
        <v>27</v>
      </c>
      <c r="J1036" s="181">
        <v>19</v>
      </c>
      <c r="K1036" s="181">
        <v>854</v>
      </c>
      <c r="L1036" s="181">
        <v>28</v>
      </c>
      <c r="M1036" s="181">
        <v>0</v>
      </c>
      <c r="N1036" s="181">
        <v>3</v>
      </c>
      <c r="O1036" s="181">
        <v>4</v>
      </c>
      <c r="P1036" s="181">
        <v>2</v>
      </c>
      <c r="Q1036" s="181">
        <f t="shared" ref="Q1036:Q1038" si="357">SUM(P1036+O1036+N1036+M1036+L1036+K1036+J1036+I1036+H1036+G1036)</f>
        <v>1356</v>
      </c>
      <c r="R1036" s="181">
        <v>75</v>
      </c>
      <c r="S1036" s="181">
        <f t="shared" si="347"/>
        <v>1431</v>
      </c>
      <c r="T1036" s="181">
        <f t="shared" si="344"/>
        <v>1103</v>
      </c>
      <c r="U1036" s="183">
        <f t="shared" si="345"/>
        <v>56.471981057616418</v>
      </c>
      <c r="V1036" s="183">
        <f t="shared" si="351"/>
        <v>43.528018942383582</v>
      </c>
      <c r="W1036" s="184">
        <f t="shared" si="354"/>
        <v>854</v>
      </c>
    </row>
    <row r="1037" spans="1:23" ht="15" customHeight="1">
      <c r="A1037" s="179">
        <v>249</v>
      </c>
      <c r="B1037" s="222">
        <v>11</v>
      </c>
      <c r="C1037" s="237" t="s">
        <v>502</v>
      </c>
      <c r="D1037" s="190">
        <v>2016</v>
      </c>
      <c r="E1037" s="180"/>
      <c r="F1037" s="181"/>
      <c r="G1037" s="181"/>
      <c r="H1037" s="181"/>
      <c r="I1037" s="181"/>
      <c r="J1037" s="181"/>
      <c r="K1037" s="181"/>
      <c r="L1037" s="181"/>
      <c r="M1037" s="181"/>
      <c r="N1037" s="181"/>
      <c r="O1037" s="181"/>
      <c r="P1037" s="181"/>
      <c r="Q1037" s="181">
        <f t="shared" si="357"/>
        <v>0</v>
      </c>
      <c r="R1037" s="181"/>
      <c r="S1037" s="181">
        <f t="shared" si="347"/>
        <v>0</v>
      </c>
      <c r="T1037" s="181">
        <f t="shared" si="344"/>
        <v>0</v>
      </c>
      <c r="U1037" s="183" t="e">
        <f t="shared" si="345"/>
        <v>#DIV/0!</v>
      </c>
      <c r="V1037" s="183" t="e">
        <f t="shared" si="351"/>
        <v>#DIV/0!</v>
      </c>
      <c r="W1037" s="184">
        <f t="shared" si="354"/>
        <v>0</v>
      </c>
    </row>
    <row r="1038" spans="1:23" ht="15" customHeight="1">
      <c r="A1038" s="179">
        <v>250</v>
      </c>
      <c r="B1038" s="222">
        <v>11</v>
      </c>
      <c r="C1038" s="236" t="s">
        <v>503</v>
      </c>
      <c r="D1038" s="180">
        <v>1998</v>
      </c>
      <c r="E1038" s="180">
        <v>1</v>
      </c>
      <c r="F1038" s="181">
        <v>584</v>
      </c>
      <c r="G1038" s="181">
        <v>3</v>
      </c>
      <c r="H1038" s="181">
        <v>96</v>
      </c>
      <c r="I1038" s="181">
        <v>0</v>
      </c>
      <c r="J1038" s="181">
        <v>3</v>
      </c>
      <c r="K1038" s="181">
        <v>228</v>
      </c>
      <c r="L1038" s="181">
        <v>2</v>
      </c>
      <c r="M1038" s="181">
        <v>2</v>
      </c>
      <c r="N1038" s="181">
        <v>0</v>
      </c>
      <c r="O1038" s="181">
        <v>0</v>
      </c>
      <c r="P1038" s="181">
        <v>0</v>
      </c>
      <c r="Q1038" s="181">
        <f t="shared" si="357"/>
        <v>334</v>
      </c>
      <c r="R1038" s="181">
        <v>24</v>
      </c>
      <c r="S1038" s="181">
        <f t="shared" si="347"/>
        <v>358</v>
      </c>
      <c r="T1038" s="181">
        <f t="shared" si="344"/>
        <v>226</v>
      </c>
      <c r="U1038" s="183">
        <f t="shared" si="345"/>
        <v>61.301369863013697</v>
      </c>
      <c r="V1038" s="183">
        <f t="shared" si="351"/>
        <v>38.698630136986303</v>
      </c>
      <c r="W1038" s="184">
        <f t="shared" si="354"/>
        <v>228</v>
      </c>
    </row>
    <row r="1039" spans="1:23" ht="15" customHeight="1">
      <c r="A1039" s="179">
        <v>250</v>
      </c>
      <c r="B1039" s="222">
        <v>11</v>
      </c>
      <c r="C1039" s="236" t="s">
        <v>503</v>
      </c>
      <c r="D1039" s="180">
        <v>2004</v>
      </c>
      <c r="E1039" s="180"/>
      <c r="F1039" s="181"/>
      <c r="G1039" s="181"/>
      <c r="H1039" s="181"/>
      <c r="I1039" s="181"/>
      <c r="J1039" s="181"/>
      <c r="K1039" s="181"/>
      <c r="L1039" s="181"/>
      <c r="M1039" s="181"/>
      <c r="N1039" s="181"/>
      <c r="O1039" s="181"/>
      <c r="P1039" s="181"/>
      <c r="Q1039" s="181">
        <f>SUM(G1039+J1039+M1039+N1039+O1039+P1039)</f>
        <v>0</v>
      </c>
      <c r="R1039" s="181"/>
      <c r="S1039" s="181">
        <f t="shared" si="347"/>
        <v>0</v>
      </c>
      <c r="T1039" s="181">
        <f t="shared" si="344"/>
        <v>0</v>
      </c>
      <c r="U1039" s="183" t="e">
        <f t="shared" si="345"/>
        <v>#DIV/0!</v>
      </c>
      <c r="V1039" s="183" t="e">
        <f t="shared" si="351"/>
        <v>#DIV/0!</v>
      </c>
      <c r="W1039" s="184">
        <f t="shared" si="354"/>
        <v>0</v>
      </c>
    </row>
    <row r="1040" spans="1:23" ht="15" customHeight="1">
      <c r="A1040" s="179">
        <v>250</v>
      </c>
      <c r="B1040" s="222">
        <v>11</v>
      </c>
      <c r="C1040" s="236" t="s">
        <v>503</v>
      </c>
      <c r="D1040" s="180">
        <v>2010</v>
      </c>
      <c r="E1040" s="180">
        <v>2</v>
      </c>
      <c r="F1040" s="181">
        <v>968</v>
      </c>
      <c r="G1040" s="181">
        <v>65</v>
      </c>
      <c r="H1040" s="181">
        <v>60</v>
      </c>
      <c r="I1040" s="181">
        <v>26</v>
      </c>
      <c r="J1040" s="181">
        <v>3</v>
      </c>
      <c r="K1040" s="181">
        <v>233</v>
      </c>
      <c r="L1040" s="181">
        <v>8</v>
      </c>
      <c r="M1040" s="181">
        <v>0</v>
      </c>
      <c r="N1040" s="181">
        <v>141</v>
      </c>
      <c r="O1040" s="181">
        <v>134</v>
      </c>
      <c r="P1040" s="181">
        <v>0</v>
      </c>
      <c r="Q1040" s="181">
        <f t="shared" ref="Q1040:Q1042" si="358">SUM(P1040+O1040+N1040+M1040+L1040+K1040+J1040+I1040+H1040+G1040)</f>
        <v>670</v>
      </c>
      <c r="R1040" s="181">
        <v>17</v>
      </c>
      <c r="S1040" s="181">
        <f t="shared" si="347"/>
        <v>687</v>
      </c>
      <c r="T1040" s="181">
        <f t="shared" si="344"/>
        <v>281</v>
      </c>
      <c r="U1040" s="183">
        <f t="shared" si="345"/>
        <v>70.971074380165291</v>
      </c>
      <c r="V1040" s="183">
        <f t="shared" si="351"/>
        <v>29.028925619834709</v>
      </c>
      <c r="W1040" s="184">
        <f t="shared" si="354"/>
        <v>233</v>
      </c>
    </row>
    <row r="1041" spans="1:23" ht="15" customHeight="1">
      <c r="A1041" s="179">
        <v>250</v>
      </c>
      <c r="B1041" s="222">
        <v>11</v>
      </c>
      <c r="C1041" s="237" t="s">
        <v>503</v>
      </c>
      <c r="D1041" s="190">
        <v>2016</v>
      </c>
      <c r="E1041" s="180"/>
      <c r="F1041" s="181"/>
      <c r="G1041" s="181"/>
      <c r="H1041" s="181"/>
      <c r="I1041" s="181"/>
      <c r="J1041" s="181"/>
      <c r="K1041" s="181"/>
      <c r="L1041" s="181"/>
      <c r="M1041" s="181"/>
      <c r="N1041" s="181"/>
      <c r="O1041" s="181"/>
      <c r="P1041" s="181"/>
      <c r="Q1041" s="181">
        <f t="shared" si="358"/>
        <v>0</v>
      </c>
      <c r="R1041" s="181"/>
      <c r="S1041" s="181">
        <f t="shared" si="347"/>
        <v>0</v>
      </c>
      <c r="T1041" s="181">
        <f t="shared" si="344"/>
        <v>0</v>
      </c>
      <c r="U1041" s="183" t="e">
        <f t="shared" si="345"/>
        <v>#DIV/0!</v>
      </c>
      <c r="V1041" s="183" t="e">
        <f t="shared" si="351"/>
        <v>#DIV/0!</v>
      </c>
      <c r="W1041" s="184">
        <f t="shared" si="354"/>
        <v>0</v>
      </c>
    </row>
    <row r="1042" spans="1:23" ht="15" customHeight="1">
      <c r="A1042" s="179">
        <v>251</v>
      </c>
      <c r="B1042" s="222">
        <v>11</v>
      </c>
      <c r="C1042" s="236" t="s">
        <v>504</v>
      </c>
      <c r="D1042" s="180">
        <v>1998</v>
      </c>
      <c r="E1042" s="180">
        <v>9</v>
      </c>
      <c r="F1042" s="181">
        <v>5045</v>
      </c>
      <c r="G1042" s="181">
        <v>51</v>
      </c>
      <c r="H1042" s="181">
        <v>875</v>
      </c>
      <c r="I1042" s="181">
        <v>14</v>
      </c>
      <c r="J1042" s="181">
        <v>92</v>
      </c>
      <c r="K1042" s="181">
        <v>1064</v>
      </c>
      <c r="L1042" s="181">
        <v>21</v>
      </c>
      <c r="M1042" s="181">
        <v>21</v>
      </c>
      <c r="N1042" s="181">
        <v>0</v>
      </c>
      <c r="O1042" s="181">
        <v>0</v>
      </c>
      <c r="P1042" s="181">
        <v>4</v>
      </c>
      <c r="Q1042" s="181">
        <f t="shared" si="358"/>
        <v>2142</v>
      </c>
      <c r="R1042" s="181">
        <v>84</v>
      </c>
      <c r="S1042" s="181">
        <f t="shared" si="347"/>
        <v>2226</v>
      </c>
      <c r="T1042" s="181">
        <f t="shared" si="344"/>
        <v>2819</v>
      </c>
      <c r="U1042" s="183">
        <f t="shared" si="345"/>
        <v>44.122893954410308</v>
      </c>
      <c r="V1042" s="183">
        <f t="shared" si="351"/>
        <v>55.877106045589692</v>
      </c>
      <c r="W1042" s="184">
        <f t="shared" si="354"/>
        <v>1064</v>
      </c>
    </row>
    <row r="1043" spans="1:23" ht="15" customHeight="1">
      <c r="A1043" s="179">
        <v>251</v>
      </c>
      <c r="B1043" s="222">
        <v>11</v>
      </c>
      <c r="C1043" s="236" t="s">
        <v>504</v>
      </c>
      <c r="D1043" s="180">
        <v>2004</v>
      </c>
      <c r="E1043" s="180"/>
      <c r="F1043" s="181"/>
      <c r="G1043" s="181"/>
      <c r="H1043" s="181"/>
      <c r="I1043" s="181"/>
      <c r="J1043" s="181"/>
      <c r="K1043" s="181"/>
      <c r="L1043" s="181"/>
      <c r="M1043" s="181"/>
      <c r="N1043" s="181"/>
      <c r="O1043" s="181"/>
      <c r="P1043" s="181"/>
      <c r="Q1043" s="181">
        <f>SUM(G1043+J1043+M1043+N1043+O1043+P1043)</f>
        <v>0</v>
      </c>
      <c r="R1043" s="181"/>
      <c r="S1043" s="181">
        <f t="shared" si="347"/>
        <v>0</v>
      </c>
      <c r="T1043" s="181">
        <f t="shared" si="344"/>
        <v>0</v>
      </c>
      <c r="U1043" s="183" t="e">
        <f t="shared" si="345"/>
        <v>#DIV/0!</v>
      </c>
      <c r="V1043" s="183" t="e">
        <f t="shared" si="351"/>
        <v>#DIV/0!</v>
      </c>
      <c r="W1043" s="184">
        <f t="shared" si="354"/>
        <v>0</v>
      </c>
    </row>
    <row r="1044" spans="1:23" ht="15" customHeight="1">
      <c r="A1044" s="179">
        <v>251</v>
      </c>
      <c r="B1044" s="222">
        <v>11</v>
      </c>
      <c r="C1044" s="236" t="s">
        <v>504</v>
      </c>
      <c r="D1044" s="180">
        <v>2010</v>
      </c>
      <c r="E1044" s="180">
        <v>13</v>
      </c>
      <c r="F1044" s="181">
        <v>1699</v>
      </c>
      <c r="G1044" s="181">
        <v>114</v>
      </c>
      <c r="H1044" s="181">
        <v>2294</v>
      </c>
      <c r="I1044" s="181">
        <v>27</v>
      </c>
      <c r="J1044" s="181">
        <v>48</v>
      </c>
      <c r="K1044" s="181">
        <v>2416</v>
      </c>
      <c r="L1044" s="181">
        <v>80</v>
      </c>
      <c r="M1044" s="181">
        <v>0</v>
      </c>
      <c r="N1044" s="181">
        <v>4</v>
      </c>
      <c r="O1044" s="181">
        <v>1</v>
      </c>
      <c r="P1044" s="181">
        <v>1</v>
      </c>
      <c r="Q1044" s="181">
        <f t="shared" ref="Q1044:Q1046" si="359">SUM(P1044+O1044+N1044+M1044+L1044+K1044+J1044+I1044+H1044+G1044)</f>
        <v>4985</v>
      </c>
      <c r="R1044" s="181">
        <v>108</v>
      </c>
      <c r="S1044" s="181">
        <f t="shared" si="347"/>
        <v>5093</v>
      </c>
      <c r="T1044" s="181">
        <f t="shared" si="344"/>
        <v>-3394</v>
      </c>
      <c r="U1044" s="183">
        <f t="shared" si="345"/>
        <v>299.7645673925839</v>
      </c>
      <c r="V1044" s="183">
        <f t="shared" si="351"/>
        <v>-199.76456739258387</v>
      </c>
      <c r="W1044" s="184">
        <f t="shared" si="354"/>
        <v>2416</v>
      </c>
    </row>
    <row r="1045" spans="1:23" ht="15" customHeight="1">
      <c r="A1045" s="179">
        <v>251</v>
      </c>
      <c r="B1045" s="222">
        <v>11</v>
      </c>
      <c r="C1045" s="237" t="s">
        <v>504</v>
      </c>
      <c r="D1045" s="190">
        <v>2016</v>
      </c>
      <c r="E1045" s="180"/>
      <c r="F1045" s="181"/>
      <c r="G1045" s="181"/>
      <c r="H1045" s="181"/>
      <c r="I1045" s="181"/>
      <c r="J1045" s="181"/>
      <c r="K1045" s="181"/>
      <c r="L1045" s="181"/>
      <c r="M1045" s="181"/>
      <c r="N1045" s="181"/>
      <c r="O1045" s="181"/>
      <c r="P1045" s="181"/>
      <c r="Q1045" s="181">
        <f t="shared" si="359"/>
        <v>0</v>
      </c>
      <c r="R1045" s="181"/>
      <c r="S1045" s="181">
        <f t="shared" si="347"/>
        <v>0</v>
      </c>
      <c r="T1045" s="181">
        <f t="shared" si="344"/>
        <v>0</v>
      </c>
      <c r="U1045" s="183" t="e">
        <f t="shared" si="345"/>
        <v>#DIV/0!</v>
      </c>
      <c r="V1045" s="183" t="e">
        <f t="shared" si="351"/>
        <v>#DIV/0!</v>
      </c>
      <c r="W1045" s="184">
        <f t="shared" si="354"/>
        <v>0</v>
      </c>
    </row>
    <row r="1046" spans="1:23" ht="15" customHeight="1">
      <c r="A1046" s="179">
        <v>252</v>
      </c>
      <c r="B1046" s="222">
        <v>11</v>
      </c>
      <c r="C1046" s="236" t="s">
        <v>505</v>
      </c>
      <c r="D1046" s="180">
        <v>1998</v>
      </c>
      <c r="E1046" s="180">
        <v>9</v>
      </c>
      <c r="F1046" s="181">
        <v>4015</v>
      </c>
      <c r="G1046" s="181">
        <v>43</v>
      </c>
      <c r="H1046" s="181">
        <v>635</v>
      </c>
      <c r="I1046" s="181">
        <v>6</v>
      </c>
      <c r="J1046" s="181">
        <v>34</v>
      </c>
      <c r="K1046" s="181">
        <v>1014</v>
      </c>
      <c r="L1046" s="181">
        <v>11</v>
      </c>
      <c r="M1046" s="181">
        <v>11</v>
      </c>
      <c r="N1046" s="181">
        <v>0</v>
      </c>
      <c r="O1046" s="181">
        <v>0</v>
      </c>
      <c r="P1046" s="181">
        <v>1</v>
      </c>
      <c r="Q1046" s="181">
        <f t="shared" si="359"/>
        <v>1755</v>
      </c>
      <c r="R1046" s="181">
        <v>186</v>
      </c>
      <c r="S1046" s="181">
        <f t="shared" si="347"/>
        <v>1941</v>
      </c>
      <c r="T1046" s="181">
        <f t="shared" si="344"/>
        <v>2074</v>
      </c>
      <c r="U1046" s="183">
        <f t="shared" si="345"/>
        <v>48.343711083437114</v>
      </c>
      <c r="V1046" s="183">
        <f t="shared" si="351"/>
        <v>51.656288916562886</v>
      </c>
      <c r="W1046" s="184">
        <f t="shared" si="354"/>
        <v>1014</v>
      </c>
    </row>
    <row r="1047" spans="1:23" ht="15" customHeight="1">
      <c r="A1047" s="179">
        <v>252</v>
      </c>
      <c r="B1047" s="222">
        <v>11</v>
      </c>
      <c r="C1047" s="236" t="s">
        <v>505</v>
      </c>
      <c r="D1047" s="180">
        <v>2004</v>
      </c>
      <c r="E1047" s="180"/>
      <c r="F1047" s="181"/>
      <c r="G1047" s="181"/>
      <c r="H1047" s="181"/>
      <c r="I1047" s="181"/>
      <c r="J1047" s="181"/>
      <c r="K1047" s="181"/>
      <c r="L1047" s="181"/>
      <c r="M1047" s="181"/>
      <c r="N1047" s="181"/>
      <c r="O1047" s="181"/>
      <c r="P1047" s="181"/>
      <c r="Q1047" s="181">
        <f>SUM(G1047+J1047+M1047+N1047+O1047+P1047)</f>
        <v>0</v>
      </c>
      <c r="R1047" s="181"/>
      <c r="S1047" s="181">
        <f t="shared" si="347"/>
        <v>0</v>
      </c>
      <c r="T1047" s="181">
        <f t="shared" si="344"/>
        <v>0</v>
      </c>
      <c r="U1047" s="183" t="e">
        <f t="shared" si="345"/>
        <v>#DIV/0!</v>
      </c>
      <c r="V1047" s="183" t="e">
        <f t="shared" si="351"/>
        <v>#DIV/0!</v>
      </c>
      <c r="W1047" s="184">
        <f t="shared" si="354"/>
        <v>0</v>
      </c>
    </row>
    <row r="1048" spans="1:23" ht="15" customHeight="1">
      <c r="A1048" s="179">
        <v>252</v>
      </c>
      <c r="B1048" s="222">
        <v>11</v>
      </c>
      <c r="C1048" s="236" t="s">
        <v>505</v>
      </c>
      <c r="D1048" s="180">
        <v>2010</v>
      </c>
      <c r="E1048" s="180">
        <v>13</v>
      </c>
      <c r="F1048" s="181">
        <v>6608</v>
      </c>
      <c r="G1048" s="181">
        <v>60</v>
      </c>
      <c r="H1048" s="181">
        <v>1285</v>
      </c>
      <c r="I1048" s="181">
        <v>34</v>
      </c>
      <c r="J1048" s="181">
        <v>363</v>
      </c>
      <c r="K1048" s="181">
        <v>767</v>
      </c>
      <c r="L1048" s="181">
        <v>80</v>
      </c>
      <c r="M1048" s="181">
        <v>0</v>
      </c>
      <c r="N1048" s="181">
        <v>37</v>
      </c>
      <c r="O1048" s="181">
        <v>6</v>
      </c>
      <c r="P1048" s="181">
        <v>0</v>
      </c>
      <c r="Q1048" s="181">
        <f t="shared" ref="Q1048:Q1050" si="360">SUM(P1048+O1048+N1048+M1048+L1048+K1048+J1048+I1048+H1048+G1048)</f>
        <v>2632</v>
      </c>
      <c r="R1048" s="181">
        <v>136</v>
      </c>
      <c r="S1048" s="181">
        <f t="shared" si="347"/>
        <v>2768</v>
      </c>
      <c r="T1048" s="181">
        <f t="shared" si="344"/>
        <v>3840</v>
      </c>
      <c r="U1048" s="183">
        <f t="shared" si="345"/>
        <v>41.888619854721547</v>
      </c>
      <c r="V1048" s="183">
        <f t="shared" si="351"/>
        <v>58.111380145278453</v>
      </c>
      <c r="W1048" s="184">
        <f t="shared" si="354"/>
        <v>1285</v>
      </c>
    </row>
    <row r="1049" spans="1:23" ht="15" customHeight="1">
      <c r="A1049" s="179">
        <v>252</v>
      </c>
      <c r="B1049" s="222">
        <v>11</v>
      </c>
      <c r="C1049" s="237" t="s">
        <v>505</v>
      </c>
      <c r="D1049" s="190">
        <v>2016</v>
      </c>
      <c r="E1049" s="180"/>
      <c r="F1049" s="181"/>
      <c r="G1049" s="181"/>
      <c r="H1049" s="181"/>
      <c r="I1049" s="181"/>
      <c r="J1049" s="181"/>
      <c r="K1049" s="181"/>
      <c r="L1049" s="181"/>
      <c r="M1049" s="181"/>
      <c r="N1049" s="181"/>
      <c r="O1049" s="181"/>
      <c r="P1049" s="181"/>
      <c r="Q1049" s="181">
        <f t="shared" si="360"/>
        <v>0</v>
      </c>
      <c r="R1049" s="181"/>
      <c r="S1049" s="181">
        <f t="shared" si="347"/>
        <v>0</v>
      </c>
      <c r="T1049" s="181">
        <f t="shared" si="344"/>
        <v>0</v>
      </c>
      <c r="U1049" s="183" t="e">
        <f t="shared" si="345"/>
        <v>#DIV/0!</v>
      </c>
      <c r="V1049" s="183" t="e">
        <f t="shared" si="351"/>
        <v>#DIV/0!</v>
      </c>
      <c r="W1049" s="184">
        <f t="shared" si="354"/>
        <v>0</v>
      </c>
    </row>
    <row r="1050" spans="1:23" ht="15" customHeight="1">
      <c r="A1050" s="179">
        <v>253</v>
      </c>
      <c r="B1050" s="222">
        <v>11</v>
      </c>
      <c r="C1050" s="236" t="s">
        <v>506</v>
      </c>
      <c r="D1050" s="180">
        <v>1998</v>
      </c>
      <c r="E1050" s="180">
        <v>16</v>
      </c>
      <c r="F1050" s="181">
        <v>9033</v>
      </c>
      <c r="G1050" s="181">
        <v>51</v>
      </c>
      <c r="H1050" s="181">
        <v>2529</v>
      </c>
      <c r="I1050" s="181">
        <v>6</v>
      </c>
      <c r="J1050" s="181">
        <v>39</v>
      </c>
      <c r="K1050" s="181">
        <v>2208</v>
      </c>
      <c r="L1050" s="181">
        <v>18</v>
      </c>
      <c r="M1050" s="181">
        <v>22</v>
      </c>
      <c r="N1050" s="181">
        <v>0</v>
      </c>
      <c r="O1050" s="181">
        <v>0</v>
      </c>
      <c r="P1050" s="181">
        <v>1</v>
      </c>
      <c r="Q1050" s="181">
        <f t="shared" si="360"/>
        <v>4874</v>
      </c>
      <c r="R1050" s="181">
        <v>145</v>
      </c>
      <c r="S1050" s="181">
        <f t="shared" si="347"/>
        <v>5019</v>
      </c>
      <c r="T1050" s="181">
        <f t="shared" si="344"/>
        <v>4014</v>
      </c>
      <c r="U1050" s="183">
        <f t="shared" si="345"/>
        <v>55.562935901693791</v>
      </c>
      <c r="V1050" s="183">
        <f t="shared" si="351"/>
        <v>44.437064098306209</v>
      </c>
      <c r="W1050" s="184">
        <f t="shared" si="354"/>
        <v>2529</v>
      </c>
    </row>
    <row r="1051" spans="1:23" ht="15" customHeight="1">
      <c r="A1051" s="179">
        <v>253</v>
      </c>
      <c r="B1051" s="222">
        <v>11</v>
      </c>
      <c r="C1051" s="236" t="s">
        <v>506</v>
      </c>
      <c r="D1051" s="180">
        <v>2004</v>
      </c>
      <c r="E1051" s="180"/>
      <c r="F1051" s="181"/>
      <c r="G1051" s="181"/>
      <c r="H1051" s="181"/>
      <c r="I1051" s="181"/>
      <c r="J1051" s="181"/>
      <c r="K1051" s="181"/>
      <c r="L1051" s="181"/>
      <c r="M1051" s="181"/>
      <c r="N1051" s="181"/>
      <c r="O1051" s="181"/>
      <c r="P1051" s="181"/>
      <c r="Q1051" s="181">
        <f>SUM(G1051+J1051+M1051+N1051+O1051+P1051)</f>
        <v>0</v>
      </c>
      <c r="R1051" s="181"/>
      <c r="S1051" s="181">
        <f t="shared" si="347"/>
        <v>0</v>
      </c>
      <c r="T1051" s="181">
        <f t="shared" si="344"/>
        <v>0</v>
      </c>
      <c r="U1051" s="183" t="e">
        <f t="shared" si="345"/>
        <v>#DIV/0!</v>
      </c>
      <c r="V1051" s="183" t="e">
        <f t="shared" si="351"/>
        <v>#DIV/0!</v>
      </c>
      <c r="W1051" s="184">
        <f t="shared" si="354"/>
        <v>0</v>
      </c>
    </row>
    <row r="1052" spans="1:23" ht="15" customHeight="1">
      <c r="A1052" s="179">
        <v>253</v>
      </c>
      <c r="B1052" s="222">
        <v>11</v>
      </c>
      <c r="C1052" s="236" t="s">
        <v>506</v>
      </c>
      <c r="D1052" s="180">
        <v>2010</v>
      </c>
      <c r="E1052" s="180">
        <v>23</v>
      </c>
      <c r="F1052" s="181">
        <v>13049</v>
      </c>
      <c r="G1052" s="181">
        <v>309</v>
      </c>
      <c r="H1052" s="181">
        <v>3048</v>
      </c>
      <c r="I1052" s="181">
        <v>91</v>
      </c>
      <c r="J1052" s="181">
        <v>138</v>
      </c>
      <c r="K1052" s="181">
        <v>4012</v>
      </c>
      <c r="L1052" s="181">
        <v>203</v>
      </c>
      <c r="M1052" s="181">
        <v>0</v>
      </c>
      <c r="N1052" s="181">
        <v>17</v>
      </c>
      <c r="O1052" s="181">
        <v>7</v>
      </c>
      <c r="P1052" s="181">
        <v>0</v>
      </c>
      <c r="Q1052" s="181">
        <f t="shared" ref="Q1052:Q1054" si="361">SUM(P1052+O1052+N1052+M1052+L1052+K1052+J1052+I1052+H1052+G1052)</f>
        <v>7825</v>
      </c>
      <c r="R1052" s="181">
        <v>317</v>
      </c>
      <c r="S1052" s="181">
        <f t="shared" si="347"/>
        <v>8142</v>
      </c>
      <c r="T1052" s="181">
        <f t="shared" si="344"/>
        <v>4907</v>
      </c>
      <c r="U1052" s="183">
        <f t="shared" si="345"/>
        <v>62.395585868648936</v>
      </c>
      <c r="V1052" s="183">
        <f t="shared" si="351"/>
        <v>37.604414131351064</v>
      </c>
      <c r="W1052" s="184">
        <f t="shared" si="354"/>
        <v>4012</v>
      </c>
    </row>
    <row r="1053" spans="1:23" ht="15" customHeight="1">
      <c r="A1053" s="179">
        <v>253</v>
      </c>
      <c r="B1053" s="222">
        <v>11</v>
      </c>
      <c r="C1053" s="237" t="s">
        <v>506</v>
      </c>
      <c r="D1053" s="190">
        <v>2016</v>
      </c>
      <c r="E1053" s="180"/>
      <c r="F1053" s="181"/>
      <c r="G1053" s="181"/>
      <c r="H1053" s="181"/>
      <c r="I1053" s="181"/>
      <c r="J1053" s="181"/>
      <c r="K1053" s="181"/>
      <c r="L1053" s="181"/>
      <c r="M1053" s="181"/>
      <c r="N1053" s="181"/>
      <c r="O1053" s="181"/>
      <c r="P1053" s="181"/>
      <c r="Q1053" s="181">
        <f t="shared" si="361"/>
        <v>0</v>
      </c>
      <c r="R1053" s="181"/>
      <c r="S1053" s="181">
        <f t="shared" si="347"/>
        <v>0</v>
      </c>
      <c r="T1053" s="181">
        <f t="shared" si="344"/>
        <v>0</v>
      </c>
      <c r="U1053" s="183" t="e">
        <f t="shared" si="345"/>
        <v>#DIV/0!</v>
      </c>
      <c r="V1053" s="183" t="e">
        <f t="shared" si="351"/>
        <v>#DIV/0!</v>
      </c>
      <c r="W1053" s="184">
        <f t="shared" si="354"/>
        <v>0</v>
      </c>
    </row>
    <row r="1054" spans="1:23" ht="15" customHeight="1">
      <c r="A1054" s="179">
        <v>254</v>
      </c>
      <c r="B1054" s="222">
        <v>11</v>
      </c>
      <c r="C1054" s="236" t="s">
        <v>507</v>
      </c>
      <c r="D1054" s="180">
        <v>1998</v>
      </c>
      <c r="E1054" s="180">
        <v>4</v>
      </c>
      <c r="F1054" s="181">
        <v>1957</v>
      </c>
      <c r="G1054" s="181">
        <v>3</v>
      </c>
      <c r="H1054" s="181">
        <v>145</v>
      </c>
      <c r="I1054" s="181">
        <v>0</v>
      </c>
      <c r="J1054" s="181">
        <v>2</v>
      </c>
      <c r="K1054" s="181">
        <v>594</v>
      </c>
      <c r="L1054" s="181">
        <v>2</v>
      </c>
      <c r="M1054" s="181">
        <v>263</v>
      </c>
      <c r="N1054" s="181">
        <v>0</v>
      </c>
      <c r="O1054" s="181">
        <v>0</v>
      </c>
      <c r="P1054" s="181">
        <v>0</v>
      </c>
      <c r="Q1054" s="181">
        <f t="shared" si="361"/>
        <v>1009</v>
      </c>
      <c r="R1054" s="181">
        <v>7</v>
      </c>
      <c r="S1054" s="181">
        <f t="shared" si="347"/>
        <v>1016</v>
      </c>
      <c r="T1054" s="181">
        <f t="shared" si="344"/>
        <v>941</v>
      </c>
      <c r="U1054" s="183">
        <f t="shared" si="345"/>
        <v>51.916198262646908</v>
      </c>
      <c r="V1054" s="183">
        <f t="shared" si="351"/>
        <v>48.083801737353092</v>
      </c>
      <c r="W1054" s="184">
        <f t="shared" si="354"/>
        <v>594</v>
      </c>
    </row>
    <row r="1055" spans="1:23" ht="15" customHeight="1">
      <c r="A1055" s="179">
        <v>254</v>
      </c>
      <c r="B1055" s="222">
        <v>11</v>
      </c>
      <c r="C1055" s="236" t="s">
        <v>507</v>
      </c>
      <c r="D1055" s="180">
        <v>2004</v>
      </c>
      <c r="E1055" s="180"/>
      <c r="F1055" s="181"/>
      <c r="G1055" s="181"/>
      <c r="H1055" s="181"/>
      <c r="I1055" s="181"/>
      <c r="J1055" s="181"/>
      <c r="K1055" s="181"/>
      <c r="L1055" s="181"/>
      <c r="M1055" s="181"/>
      <c r="N1055" s="181"/>
      <c r="O1055" s="181"/>
      <c r="P1055" s="181"/>
      <c r="Q1055" s="181">
        <f>SUM(G1055+J1055+M1055+N1055+O1055+P1055)</f>
        <v>0</v>
      </c>
      <c r="R1055" s="181"/>
      <c r="S1055" s="181">
        <f t="shared" si="347"/>
        <v>0</v>
      </c>
      <c r="T1055" s="181">
        <f t="shared" si="344"/>
        <v>0</v>
      </c>
      <c r="U1055" s="183" t="e">
        <f t="shared" si="345"/>
        <v>#DIV/0!</v>
      </c>
      <c r="V1055" s="183" t="e">
        <f t="shared" si="351"/>
        <v>#DIV/0!</v>
      </c>
      <c r="W1055" s="184">
        <f t="shared" si="354"/>
        <v>0</v>
      </c>
    </row>
    <row r="1056" spans="1:23" ht="15" customHeight="1">
      <c r="A1056" s="179">
        <v>254</v>
      </c>
      <c r="B1056" s="222">
        <v>11</v>
      </c>
      <c r="C1056" s="236" t="s">
        <v>507</v>
      </c>
      <c r="D1056" s="180">
        <v>2010</v>
      </c>
      <c r="E1056" s="180">
        <v>5</v>
      </c>
      <c r="F1056" s="181">
        <v>2829</v>
      </c>
      <c r="G1056" s="181">
        <v>21</v>
      </c>
      <c r="H1056" s="181">
        <v>25</v>
      </c>
      <c r="I1056" s="181">
        <v>852</v>
      </c>
      <c r="J1056" s="181">
        <v>3</v>
      </c>
      <c r="K1056" s="181">
        <v>871</v>
      </c>
      <c r="L1056" s="181">
        <v>11</v>
      </c>
      <c r="M1056" s="181">
        <v>0</v>
      </c>
      <c r="N1056" s="181">
        <v>1</v>
      </c>
      <c r="O1056" s="181">
        <v>0</v>
      </c>
      <c r="P1056" s="181">
        <v>0</v>
      </c>
      <c r="Q1056" s="181">
        <f t="shared" ref="Q1056:Q1058" si="362">SUM(P1056+O1056+N1056+M1056+L1056+K1056+J1056+I1056+H1056+G1056)</f>
        <v>1784</v>
      </c>
      <c r="R1056" s="181">
        <v>9</v>
      </c>
      <c r="S1056" s="181">
        <f t="shared" si="347"/>
        <v>1793</v>
      </c>
      <c r="T1056" s="181">
        <f t="shared" si="344"/>
        <v>1036</v>
      </c>
      <c r="U1056" s="183">
        <f t="shared" si="345"/>
        <v>63.379285966772713</v>
      </c>
      <c r="V1056" s="183">
        <f t="shared" si="351"/>
        <v>36.620714033227287</v>
      </c>
      <c r="W1056" s="184">
        <f t="shared" si="354"/>
        <v>871</v>
      </c>
    </row>
    <row r="1057" spans="1:23" ht="15" customHeight="1">
      <c r="A1057" s="179">
        <v>254</v>
      </c>
      <c r="B1057" s="222">
        <v>11</v>
      </c>
      <c r="C1057" s="237" t="s">
        <v>507</v>
      </c>
      <c r="D1057" s="190">
        <v>2016</v>
      </c>
      <c r="E1057" s="180"/>
      <c r="F1057" s="181"/>
      <c r="G1057" s="181"/>
      <c r="H1057" s="181"/>
      <c r="I1057" s="181"/>
      <c r="J1057" s="181"/>
      <c r="K1057" s="181"/>
      <c r="L1057" s="181"/>
      <c r="M1057" s="181"/>
      <c r="N1057" s="181"/>
      <c r="O1057" s="181"/>
      <c r="P1057" s="181"/>
      <c r="Q1057" s="181">
        <f t="shared" si="362"/>
        <v>0</v>
      </c>
      <c r="R1057" s="181"/>
      <c r="S1057" s="181">
        <f t="shared" si="347"/>
        <v>0</v>
      </c>
      <c r="T1057" s="181">
        <f t="shared" si="344"/>
        <v>0</v>
      </c>
      <c r="U1057" s="183" t="e">
        <f t="shared" si="345"/>
        <v>#DIV/0!</v>
      </c>
      <c r="V1057" s="183" t="e">
        <f t="shared" si="351"/>
        <v>#DIV/0!</v>
      </c>
      <c r="W1057" s="184">
        <f t="shared" si="354"/>
        <v>0</v>
      </c>
    </row>
    <row r="1058" spans="1:23" ht="15" customHeight="1">
      <c r="A1058" s="179">
        <v>255</v>
      </c>
      <c r="B1058" s="222">
        <v>11</v>
      </c>
      <c r="C1058" s="236" t="s">
        <v>508</v>
      </c>
      <c r="D1058" s="180">
        <v>1998</v>
      </c>
      <c r="E1058" s="180">
        <v>42</v>
      </c>
      <c r="F1058" s="181">
        <v>21811</v>
      </c>
      <c r="G1058" s="181">
        <v>408</v>
      </c>
      <c r="H1058" s="181">
        <v>4585</v>
      </c>
      <c r="I1058" s="181">
        <v>39</v>
      </c>
      <c r="J1058" s="181">
        <v>69</v>
      </c>
      <c r="K1058" s="181">
        <v>3732</v>
      </c>
      <c r="L1058" s="181">
        <v>70</v>
      </c>
      <c r="M1058" s="181">
        <v>90</v>
      </c>
      <c r="N1058" s="181">
        <v>0</v>
      </c>
      <c r="O1058" s="181">
        <v>0</v>
      </c>
      <c r="P1058" s="181">
        <v>1</v>
      </c>
      <c r="Q1058" s="181">
        <f t="shared" si="362"/>
        <v>8994</v>
      </c>
      <c r="R1058" s="181">
        <v>390</v>
      </c>
      <c r="S1058" s="181">
        <f t="shared" si="347"/>
        <v>9384</v>
      </c>
      <c r="T1058" s="181">
        <f t="shared" si="344"/>
        <v>12427</v>
      </c>
      <c r="U1058" s="183">
        <f t="shared" si="345"/>
        <v>43.024162120031178</v>
      </c>
      <c r="V1058" s="183">
        <f t="shared" si="351"/>
        <v>56.975837879968822</v>
      </c>
      <c r="W1058" s="184">
        <f t="shared" si="354"/>
        <v>4585</v>
      </c>
    </row>
    <row r="1059" spans="1:23" ht="15" customHeight="1">
      <c r="A1059" s="179">
        <v>255</v>
      </c>
      <c r="B1059" s="222">
        <v>11</v>
      </c>
      <c r="C1059" s="236" t="s">
        <v>508</v>
      </c>
      <c r="D1059" s="180">
        <v>2004</v>
      </c>
      <c r="E1059" s="180"/>
      <c r="F1059" s="181"/>
      <c r="G1059" s="181"/>
      <c r="H1059" s="181"/>
      <c r="I1059" s="181"/>
      <c r="J1059" s="181"/>
      <c r="K1059" s="181"/>
      <c r="L1059" s="181"/>
      <c r="M1059" s="181"/>
      <c r="N1059" s="181"/>
      <c r="O1059" s="181"/>
      <c r="P1059" s="181"/>
      <c r="Q1059" s="181">
        <f>SUM(G1059+J1059+M1059+N1059+O1059+P1059)</f>
        <v>0</v>
      </c>
      <c r="R1059" s="181"/>
      <c r="S1059" s="181">
        <f t="shared" si="347"/>
        <v>0</v>
      </c>
      <c r="T1059" s="181">
        <f t="shared" si="344"/>
        <v>0</v>
      </c>
      <c r="U1059" s="183" t="e">
        <f t="shared" si="345"/>
        <v>#DIV/0!</v>
      </c>
      <c r="V1059" s="183" t="e">
        <f t="shared" si="351"/>
        <v>#DIV/0!</v>
      </c>
      <c r="W1059" s="184">
        <f t="shared" si="354"/>
        <v>0</v>
      </c>
    </row>
    <row r="1060" spans="1:23" ht="15" customHeight="1">
      <c r="A1060" s="179">
        <v>255</v>
      </c>
      <c r="B1060" s="222">
        <v>11</v>
      </c>
      <c r="C1060" s="236" t="s">
        <v>508</v>
      </c>
      <c r="D1060" s="180">
        <v>2010</v>
      </c>
      <c r="E1060" s="180">
        <v>57</v>
      </c>
      <c r="F1060" s="181">
        <v>33208</v>
      </c>
      <c r="G1060" s="181">
        <v>1900</v>
      </c>
      <c r="H1060" s="181">
        <v>6169</v>
      </c>
      <c r="I1060" s="181">
        <v>305</v>
      </c>
      <c r="J1060" s="181">
        <v>371</v>
      </c>
      <c r="K1060" s="181">
        <v>9374</v>
      </c>
      <c r="L1060" s="181">
        <v>537</v>
      </c>
      <c r="M1060" s="181">
        <v>0</v>
      </c>
      <c r="N1060" s="181">
        <v>96</v>
      </c>
      <c r="O1060" s="181">
        <v>170</v>
      </c>
      <c r="P1060" s="181">
        <v>0</v>
      </c>
      <c r="Q1060" s="181">
        <f t="shared" ref="Q1060:Q1062" si="363">SUM(P1060+O1060+N1060+M1060+L1060+K1060+J1060+I1060+H1060+G1060)</f>
        <v>18922</v>
      </c>
      <c r="R1060" s="181">
        <v>627</v>
      </c>
      <c r="S1060" s="181">
        <f t="shared" si="347"/>
        <v>19549</v>
      </c>
      <c r="T1060" s="181">
        <f t="shared" si="344"/>
        <v>13659</v>
      </c>
      <c r="U1060" s="183">
        <f t="shared" si="345"/>
        <v>58.868344977113949</v>
      </c>
      <c r="V1060" s="183">
        <f t="shared" si="351"/>
        <v>41.131655022886051</v>
      </c>
      <c r="W1060" s="184">
        <f t="shared" si="354"/>
        <v>9374</v>
      </c>
    </row>
    <row r="1061" spans="1:23" ht="15" customHeight="1">
      <c r="A1061" s="179">
        <v>255</v>
      </c>
      <c r="B1061" s="222">
        <v>11</v>
      </c>
      <c r="C1061" s="237" t="s">
        <v>508</v>
      </c>
      <c r="D1061" s="190">
        <v>2016</v>
      </c>
      <c r="E1061" s="180"/>
      <c r="F1061" s="181"/>
      <c r="G1061" s="181"/>
      <c r="H1061" s="181"/>
      <c r="I1061" s="181"/>
      <c r="J1061" s="181"/>
      <c r="K1061" s="181"/>
      <c r="L1061" s="181"/>
      <c r="M1061" s="181"/>
      <c r="N1061" s="181"/>
      <c r="O1061" s="181"/>
      <c r="P1061" s="181"/>
      <c r="Q1061" s="181">
        <f t="shared" si="363"/>
        <v>0</v>
      </c>
      <c r="R1061" s="181"/>
      <c r="S1061" s="181">
        <f t="shared" si="347"/>
        <v>0</v>
      </c>
      <c r="T1061" s="181">
        <f t="shared" si="344"/>
        <v>0</v>
      </c>
      <c r="U1061" s="183" t="e">
        <f t="shared" si="345"/>
        <v>#DIV/0!</v>
      </c>
      <c r="V1061" s="183" t="e">
        <f t="shared" si="351"/>
        <v>#DIV/0!</v>
      </c>
      <c r="W1061" s="184">
        <f t="shared" si="354"/>
        <v>0</v>
      </c>
    </row>
    <row r="1062" spans="1:23" ht="15" customHeight="1">
      <c r="A1062" s="179">
        <v>256</v>
      </c>
      <c r="B1062" s="222">
        <v>11</v>
      </c>
      <c r="C1062" s="236" t="s">
        <v>509</v>
      </c>
      <c r="D1062" s="180">
        <v>1998</v>
      </c>
      <c r="E1062" s="180">
        <v>3</v>
      </c>
      <c r="F1062" s="181">
        <v>1463</v>
      </c>
      <c r="G1062" s="181">
        <v>21</v>
      </c>
      <c r="H1062" s="181">
        <v>112</v>
      </c>
      <c r="I1062" s="181">
        <v>7</v>
      </c>
      <c r="J1062" s="181">
        <v>9</v>
      </c>
      <c r="K1062" s="181">
        <v>620</v>
      </c>
      <c r="L1062" s="181">
        <v>5</v>
      </c>
      <c r="M1062" s="181">
        <v>5</v>
      </c>
      <c r="N1062" s="181">
        <v>0</v>
      </c>
      <c r="O1062" s="181">
        <v>0</v>
      </c>
      <c r="P1062" s="181">
        <v>0</v>
      </c>
      <c r="Q1062" s="181">
        <f t="shared" si="363"/>
        <v>779</v>
      </c>
      <c r="R1062" s="181">
        <v>54</v>
      </c>
      <c r="S1062" s="181">
        <f t="shared" si="347"/>
        <v>833</v>
      </c>
      <c r="T1062" s="181">
        <f t="shared" si="344"/>
        <v>630</v>
      </c>
      <c r="U1062" s="183">
        <f t="shared" si="345"/>
        <v>56.937799043062199</v>
      </c>
      <c r="V1062" s="183">
        <f t="shared" si="351"/>
        <v>43.062200956937801</v>
      </c>
      <c r="W1062" s="184">
        <f t="shared" si="354"/>
        <v>620</v>
      </c>
    </row>
    <row r="1063" spans="1:23" ht="15" customHeight="1">
      <c r="A1063" s="179">
        <v>256</v>
      </c>
      <c r="B1063" s="222">
        <v>11</v>
      </c>
      <c r="C1063" s="236" t="s">
        <v>509</v>
      </c>
      <c r="D1063" s="180">
        <v>2004</v>
      </c>
      <c r="E1063" s="180"/>
      <c r="F1063" s="181"/>
      <c r="G1063" s="181"/>
      <c r="H1063" s="181"/>
      <c r="I1063" s="181"/>
      <c r="J1063" s="181"/>
      <c r="K1063" s="181"/>
      <c r="L1063" s="181"/>
      <c r="M1063" s="181"/>
      <c r="N1063" s="181"/>
      <c r="O1063" s="181"/>
      <c r="P1063" s="181"/>
      <c r="Q1063" s="181">
        <f>SUM(G1063+J1063+M1063+N1063+O1063+P1063)</f>
        <v>0</v>
      </c>
      <c r="R1063" s="181"/>
      <c r="S1063" s="181">
        <f t="shared" si="347"/>
        <v>0</v>
      </c>
      <c r="T1063" s="181">
        <f t="shared" si="344"/>
        <v>0</v>
      </c>
      <c r="U1063" s="183" t="e">
        <f t="shared" si="345"/>
        <v>#DIV/0!</v>
      </c>
      <c r="V1063" s="183" t="e">
        <f t="shared" si="351"/>
        <v>#DIV/0!</v>
      </c>
      <c r="W1063" s="184">
        <f t="shared" si="354"/>
        <v>0</v>
      </c>
    </row>
    <row r="1064" spans="1:23" ht="15" customHeight="1">
      <c r="A1064" s="179">
        <v>256</v>
      </c>
      <c r="B1064" s="222">
        <v>11</v>
      </c>
      <c r="C1064" s="236" t="s">
        <v>509</v>
      </c>
      <c r="D1064" s="180">
        <v>2010</v>
      </c>
      <c r="E1064" s="180">
        <v>5</v>
      </c>
      <c r="F1064" s="181">
        <v>2013</v>
      </c>
      <c r="G1064" s="181">
        <v>25</v>
      </c>
      <c r="H1064" s="181">
        <v>220</v>
      </c>
      <c r="I1064" s="181">
        <v>14</v>
      </c>
      <c r="J1064" s="181">
        <v>9</v>
      </c>
      <c r="K1064" s="181">
        <v>495</v>
      </c>
      <c r="L1064" s="181">
        <v>20</v>
      </c>
      <c r="M1064" s="181">
        <v>0</v>
      </c>
      <c r="N1064" s="181">
        <v>8</v>
      </c>
      <c r="O1064" s="181">
        <v>571</v>
      </c>
      <c r="P1064" s="181">
        <v>1</v>
      </c>
      <c r="Q1064" s="181">
        <f t="shared" ref="Q1064:Q1066" si="364">SUM(P1064+O1064+N1064+M1064+L1064+K1064+J1064+I1064+H1064+G1064)</f>
        <v>1363</v>
      </c>
      <c r="R1064" s="181">
        <v>50</v>
      </c>
      <c r="S1064" s="181">
        <f t="shared" si="347"/>
        <v>1413</v>
      </c>
      <c r="T1064" s="181">
        <f t="shared" si="344"/>
        <v>600</v>
      </c>
      <c r="U1064" s="183">
        <f t="shared" si="345"/>
        <v>70.193740685543958</v>
      </c>
      <c r="V1064" s="183">
        <f t="shared" si="351"/>
        <v>29.806259314456035</v>
      </c>
      <c r="W1064" s="184">
        <f t="shared" si="354"/>
        <v>571</v>
      </c>
    </row>
    <row r="1065" spans="1:23" ht="15" customHeight="1">
      <c r="A1065" s="179">
        <v>256</v>
      </c>
      <c r="B1065" s="222">
        <v>11</v>
      </c>
      <c r="C1065" s="237" t="s">
        <v>509</v>
      </c>
      <c r="D1065" s="190">
        <v>2016</v>
      </c>
      <c r="E1065" s="180"/>
      <c r="F1065" s="181"/>
      <c r="G1065" s="181"/>
      <c r="H1065" s="181"/>
      <c r="I1065" s="181"/>
      <c r="J1065" s="181"/>
      <c r="K1065" s="181"/>
      <c r="L1065" s="181"/>
      <c r="M1065" s="181"/>
      <c r="N1065" s="181"/>
      <c r="O1065" s="181"/>
      <c r="P1065" s="181"/>
      <c r="Q1065" s="181">
        <f t="shared" si="364"/>
        <v>0</v>
      </c>
      <c r="R1065" s="181"/>
      <c r="S1065" s="181">
        <f t="shared" si="347"/>
        <v>0</v>
      </c>
      <c r="T1065" s="181">
        <f t="shared" si="344"/>
        <v>0</v>
      </c>
      <c r="U1065" s="183" t="e">
        <f t="shared" si="345"/>
        <v>#DIV/0!</v>
      </c>
      <c r="V1065" s="183" t="e">
        <f t="shared" si="351"/>
        <v>#DIV/0!</v>
      </c>
      <c r="W1065" s="184">
        <f t="shared" si="354"/>
        <v>0</v>
      </c>
    </row>
    <row r="1066" spans="1:23" ht="15" customHeight="1">
      <c r="A1066" s="179">
        <v>257</v>
      </c>
      <c r="B1066" s="222">
        <v>11</v>
      </c>
      <c r="C1066" s="236" t="s">
        <v>510</v>
      </c>
      <c r="D1066" s="180">
        <v>1998</v>
      </c>
      <c r="E1066" s="180">
        <v>5</v>
      </c>
      <c r="F1066" s="181">
        <v>2232</v>
      </c>
      <c r="G1066" s="181">
        <v>15</v>
      </c>
      <c r="H1066" s="181">
        <v>594</v>
      </c>
      <c r="I1066" s="181">
        <v>0</v>
      </c>
      <c r="J1066" s="181">
        <v>10</v>
      </c>
      <c r="K1066" s="181">
        <v>591</v>
      </c>
      <c r="L1066" s="181">
        <v>5</v>
      </c>
      <c r="M1066" s="181">
        <v>3</v>
      </c>
      <c r="N1066" s="181">
        <v>0</v>
      </c>
      <c r="O1066" s="181">
        <v>0</v>
      </c>
      <c r="P1066" s="181">
        <v>0</v>
      </c>
      <c r="Q1066" s="181">
        <f t="shared" si="364"/>
        <v>1218</v>
      </c>
      <c r="R1066" s="181">
        <v>53</v>
      </c>
      <c r="S1066" s="181">
        <f t="shared" si="347"/>
        <v>1271</v>
      </c>
      <c r="T1066" s="181">
        <f t="shared" si="344"/>
        <v>961</v>
      </c>
      <c r="U1066" s="183">
        <f t="shared" si="345"/>
        <v>56.944444444444443</v>
      </c>
      <c r="V1066" s="183">
        <f t="shared" si="351"/>
        <v>43.055555555555557</v>
      </c>
      <c r="W1066" s="184">
        <f t="shared" si="354"/>
        <v>594</v>
      </c>
    </row>
    <row r="1067" spans="1:23" ht="15" customHeight="1">
      <c r="A1067" s="179">
        <v>257</v>
      </c>
      <c r="B1067" s="222">
        <v>11</v>
      </c>
      <c r="C1067" s="236" t="s">
        <v>510</v>
      </c>
      <c r="D1067" s="180">
        <v>2004</v>
      </c>
      <c r="E1067" s="180"/>
      <c r="F1067" s="181"/>
      <c r="G1067" s="181"/>
      <c r="H1067" s="181"/>
      <c r="I1067" s="181"/>
      <c r="J1067" s="181"/>
      <c r="K1067" s="181"/>
      <c r="L1067" s="181"/>
      <c r="M1067" s="181"/>
      <c r="N1067" s="181"/>
      <c r="O1067" s="181"/>
      <c r="P1067" s="181"/>
      <c r="Q1067" s="181">
        <f>SUM(G1067+J1067+M1067+N1067+O1067+P1067)</f>
        <v>0</v>
      </c>
      <c r="R1067" s="181"/>
      <c r="S1067" s="181">
        <f t="shared" si="347"/>
        <v>0</v>
      </c>
      <c r="T1067" s="181">
        <f t="shared" si="344"/>
        <v>0</v>
      </c>
      <c r="U1067" s="183" t="e">
        <f t="shared" si="345"/>
        <v>#DIV/0!</v>
      </c>
      <c r="V1067" s="183" t="e">
        <f t="shared" si="351"/>
        <v>#DIV/0!</v>
      </c>
      <c r="W1067" s="184">
        <f t="shared" si="354"/>
        <v>0</v>
      </c>
    </row>
    <row r="1068" spans="1:23" ht="15" customHeight="1">
      <c r="A1068" s="179">
        <v>257</v>
      </c>
      <c r="B1068" s="222">
        <v>11</v>
      </c>
      <c r="C1068" s="236" t="s">
        <v>510</v>
      </c>
      <c r="D1068" s="180">
        <v>2010</v>
      </c>
      <c r="E1068" s="180">
        <v>6</v>
      </c>
      <c r="F1068" s="181">
        <v>3028</v>
      </c>
      <c r="G1068" s="181">
        <v>678</v>
      </c>
      <c r="H1068" s="181">
        <v>168</v>
      </c>
      <c r="I1068" s="181">
        <v>12</v>
      </c>
      <c r="J1068" s="181">
        <v>119</v>
      </c>
      <c r="K1068" s="181">
        <v>1009</v>
      </c>
      <c r="L1068" s="181">
        <v>47</v>
      </c>
      <c r="M1068" s="181">
        <v>0</v>
      </c>
      <c r="N1068" s="181">
        <v>3</v>
      </c>
      <c r="O1068" s="181">
        <v>0</v>
      </c>
      <c r="P1068" s="181">
        <v>0</v>
      </c>
      <c r="Q1068" s="181">
        <f t="shared" ref="Q1068:Q1070" si="365">SUM(P1068+O1068+N1068+M1068+L1068+K1068+J1068+I1068+H1068+G1068)</f>
        <v>2036</v>
      </c>
      <c r="R1068" s="181">
        <v>60</v>
      </c>
      <c r="S1068" s="181">
        <f t="shared" si="347"/>
        <v>2096</v>
      </c>
      <c r="T1068" s="181">
        <f t="shared" si="344"/>
        <v>932</v>
      </c>
      <c r="U1068" s="183">
        <f t="shared" si="345"/>
        <v>69.220607661822982</v>
      </c>
      <c r="V1068" s="183">
        <f t="shared" si="351"/>
        <v>30.779392338177015</v>
      </c>
      <c r="W1068" s="184">
        <f t="shared" si="354"/>
        <v>1009</v>
      </c>
    </row>
    <row r="1069" spans="1:23" ht="15" customHeight="1">
      <c r="A1069" s="179">
        <v>257</v>
      </c>
      <c r="B1069" s="222">
        <v>11</v>
      </c>
      <c r="C1069" s="237" t="s">
        <v>510</v>
      </c>
      <c r="D1069" s="190">
        <v>2016</v>
      </c>
      <c r="E1069" s="180"/>
      <c r="F1069" s="181"/>
      <c r="G1069" s="181"/>
      <c r="H1069" s="181"/>
      <c r="I1069" s="181"/>
      <c r="J1069" s="181"/>
      <c r="K1069" s="181"/>
      <c r="L1069" s="181"/>
      <c r="M1069" s="181"/>
      <c r="N1069" s="181"/>
      <c r="O1069" s="181"/>
      <c r="P1069" s="181"/>
      <c r="Q1069" s="181">
        <f t="shared" si="365"/>
        <v>0</v>
      </c>
      <c r="R1069" s="181"/>
      <c r="S1069" s="181">
        <f t="shared" si="347"/>
        <v>0</v>
      </c>
      <c r="T1069" s="181">
        <f t="shared" si="344"/>
        <v>0</v>
      </c>
      <c r="U1069" s="183" t="e">
        <f t="shared" si="345"/>
        <v>#DIV/0!</v>
      </c>
      <c r="V1069" s="183" t="e">
        <f t="shared" si="351"/>
        <v>#DIV/0!</v>
      </c>
      <c r="W1069" s="184">
        <f t="shared" si="354"/>
        <v>0</v>
      </c>
    </row>
    <row r="1070" spans="1:23" ht="15" customHeight="1">
      <c r="A1070" s="179">
        <v>258</v>
      </c>
      <c r="B1070" s="222">
        <v>11</v>
      </c>
      <c r="C1070" s="236" t="s">
        <v>511</v>
      </c>
      <c r="D1070" s="180">
        <v>1998</v>
      </c>
      <c r="E1070" s="180">
        <v>4</v>
      </c>
      <c r="F1070" s="181">
        <v>1577</v>
      </c>
      <c r="G1070" s="181">
        <v>212</v>
      </c>
      <c r="H1070" s="181">
        <v>7</v>
      </c>
      <c r="I1070" s="181">
        <v>1</v>
      </c>
      <c r="J1070" s="181">
        <v>1</v>
      </c>
      <c r="K1070" s="181">
        <v>557</v>
      </c>
      <c r="L1070" s="181">
        <v>1</v>
      </c>
      <c r="M1070" s="181">
        <v>1</v>
      </c>
      <c r="N1070" s="181">
        <v>0</v>
      </c>
      <c r="O1070" s="181">
        <v>0</v>
      </c>
      <c r="P1070" s="181">
        <v>0</v>
      </c>
      <c r="Q1070" s="181">
        <f t="shared" si="365"/>
        <v>780</v>
      </c>
      <c r="R1070" s="181">
        <v>25</v>
      </c>
      <c r="S1070" s="181">
        <f t="shared" si="347"/>
        <v>805</v>
      </c>
      <c r="T1070" s="181">
        <f t="shared" ref="T1070:T1137" si="366">F1070-S1070</f>
        <v>772</v>
      </c>
      <c r="U1070" s="183">
        <f t="shared" ref="U1070:U1137" si="367">(S1070*100)/F1070</f>
        <v>51.046290424857325</v>
      </c>
      <c r="V1070" s="183">
        <f t="shared" si="351"/>
        <v>48.953709575142675</v>
      </c>
      <c r="W1070" s="184">
        <f t="shared" si="354"/>
        <v>557</v>
      </c>
    </row>
    <row r="1071" spans="1:23" ht="15" customHeight="1">
      <c r="A1071" s="179">
        <v>258</v>
      </c>
      <c r="B1071" s="222">
        <v>11</v>
      </c>
      <c r="C1071" s="236" t="s">
        <v>511</v>
      </c>
      <c r="D1071" s="180">
        <v>2004</v>
      </c>
      <c r="E1071" s="180"/>
      <c r="F1071" s="181"/>
      <c r="G1071" s="181"/>
      <c r="H1071" s="181"/>
      <c r="I1071" s="181"/>
      <c r="J1071" s="181"/>
      <c r="K1071" s="181"/>
      <c r="L1071" s="181"/>
      <c r="M1071" s="181"/>
      <c r="N1071" s="181"/>
      <c r="O1071" s="181"/>
      <c r="P1071" s="181"/>
      <c r="Q1071" s="181">
        <f>SUM(G1071+J1071+M1071+N1071+O1071+P1071)</f>
        <v>0</v>
      </c>
      <c r="R1071" s="181"/>
      <c r="S1071" s="181">
        <f t="shared" si="347"/>
        <v>0</v>
      </c>
      <c r="T1071" s="181">
        <f t="shared" si="366"/>
        <v>0</v>
      </c>
      <c r="U1071" s="183" t="e">
        <f t="shared" si="367"/>
        <v>#DIV/0!</v>
      </c>
      <c r="V1071" s="183" t="e">
        <f t="shared" si="351"/>
        <v>#DIV/0!</v>
      </c>
      <c r="W1071" s="184">
        <f t="shared" si="354"/>
        <v>0</v>
      </c>
    </row>
    <row r="1072" spans="1:23" ht="15" customHeight="1">
      <c r="A1072" s="179">
        <v>258</v>
      </c>
      <c r="B1072" s="222">
        <v>11</v>
      </c>
      <c r="C1072" s="236" t="s">
        <v>511</v>
      </c>
      <c r="D1072" s="180">
        <v>2010</v>
      </c>
      <c r="E1072" s="180">
        <v>4</v>
      </c>
      <c r="F1072" s="181">
        <v>2366</v>
      </c>
      <c r="G1072" s="181">
        <v>162</v>
      </c>
      <c r="H1072" s="181">
        <v>575</v>
      </c>
      <c r="I1072" s="181">
        <v>1</v>
      </c>
      <c r="J1072" s="181">
        <v>5</v>
      </c>
      <c r="K1072" s="181">
        <v>725</v>
      </c>
      <c r="L1072" s="181">
        <v>7</v>
      </c>
      <c r="M1072" s="181">
        <v>0</v>
      </c>
      <c r="N1072" s="181">
        <v>2</v>
      </c>
      <c r="O1072" s="181">
        <v>0</v>
      </c>
      <c r="P1072" s="181">
        <v>0</v>
      </c>
      <c r="Q1072" s="181">
        <f t="shared" ref="Q1072:Q1078" si="368">SUM(P1072+O1072+N1072+M1072+L1072+K1072+J1072+I1072+H1072+G1072)</f>
        <v>1477</v>
      </c>
      <c r="R1072" s="181">
        <v>27</v>
      </c>
      <c r="S1072" s="181">
        <f t="shared" ref="S1072:S1134" si="369">Q1072+R1072</f>
        <v>1504</v>
      </c>
      <c r="T1072" s="181">
        <f t="shared" si="366"/>
        <v>862</v>
      </c>
      <c r="U1072" s="183">
        <f t="shared" si="367"/>
        <v>63.567202028740489</v>
      </c>
      <c r="V1072" s="183">
        <f t="shared" si="351"/>
        <v>36.432797971259511</v>
      </c>
      <c r="W1072" s="184">
        <f t="shared" si="354"/>
        <v>725</v>
      </c>
    </row>
    <row r="1073" spans="1:23" ht="15" customHeight="1">
      <c r="A1073" s="179">
        <v>258</v>
      </c>
      <c r="B1073" s="222">
        <v>11</v>
      </c>
      <c r="C1073" s="237" t="s">
        <v>511</v>
      </c>
      <c r="D1073" s="190">
        <v>2016</v>
      </c>
      <c r="E1073" s="180"/>
      <c r="F1073" s="181"/>
      <c r="G1073" s="181"/>
      <c r="H1073" s="181"/>
      <c r="I1073" s="181"/>
      <c r="J1073" s="181"/>
      <c r="K1073" s="181"/>
      <c r="L1073" s="181"/>
      <c r="M1073" s="181"/>
      <c r="N1073" s="181"/>
      <c r="O1073" s="181"/>
      <c r="P1073" s="181"/>
      <c r="Q1073" s="181">
        <f t="shared" si="368"/>
        <v>0</v>
      </c>
      <c r="R1073" s="181"/>
      <c r="S1073" s="181">
        <f t="shared" si="369"/>
        <v>0</v>
      </c>
      <c r="T1073" s="181">
        <f t="shared" si="366"/>
        <v>0</v>
      </c>
      <c r="U1073" s="183" t="e">
        <f t="shared" si="367"/>
        <v>#DIV/0!</v>
      </c>
      <c r="V1073" s="183" t="e">
        <f t="shared" si="351"/>
        <v>#DIV/0!</v>
      </c>
      <c r="W1073" s="184">
        <f t="shared" si="354"/>
        <v>0</v>
      </c>
    </row>
    <row r="1074" spans="1:23" s="197" customFormat="1" ht="15" customHeight="1">
      <c r="A1074" s="193" t="s">
        <v>448</v>
      </c>
      <c r="B1074" s="223">
        <v>11</v>
      </c>
      <c r="C1074" s="238" t="s">
        <v>512</v>
      </c>
      <c r="D1074" s="151">
        <v>1998</v>
      </c>
      <c r="E1074" s="151">
        <f>SUM(E1070,E1066,E1062,E1058,E1054,E1050,E1046,E1042,E1038,E1034,E1030,E1026,E1022,E1018,E1014,E1010,E1006,E1002,E998,E994,E990,E986,E982,E978)</f>
        <v>163</v>
      </c>
      <c r="F1074" s="151">
        <f t="shared" ref="F1074:T1074" si="370">SUM(F1070,F1066,F1062,F1058,F1054,F1050,F1046,F1042,F1038,F1034,F1030,F1026,F1022,F1018,F1014,F1010,F1006,F1002,F998,F994,F990,F986,F982,F978)</f>
        <v>80324</v>
      </c>
      <c r="G1074" s="151">
        <f t="shared" si="370"/>
        <v>945</v>
      </c>
      <c r="H1074" s="151">
        <f t="shared" si="370"/>
        <v>16859</v>
      </c>
      <c r="I1074" s="151">
        <f t="shared" si="370"/>
        <v>209</v>
      </c>
      <c r="J1074" s="151">
        <f t="shared" si="370"/>
        <v>422</v>
      </c>
      <c r="K1074" s="151">
        <f t="shared" si="370"/>
        <v>19893</v>
      </c>
      <c r="L1074" s="151">
        <f t="shared" si="370"/>
        <v>248</v>
      </c>
      <c r="M1074" s="151">
        <f t="shared" si="370"/>
        <v>579</v>
      </c>
      <c r="N1074" s="151">
        <f t="shared" si="370"/>
        <v>0</v>
      </c>
      <c r="O1074" s="151">
        <f t="shared" si="370"/>
        <v>0</v>
      </c>
      <c r="P1074" s="151">
        <f t="shared" si="370"/>
        <v>17</v>
      </c>
      <c r="Q1074" s="151">
        <f t="shared" si="370"/>
        <v>39172</v>
      </c>
      <c r="R1074" s="151">
        <f t="shared" si="370"/>
        <v>1965</v>
      </c>
      <c r="S1074" s="151">
        <f t="shared" si="370"/>
        <v>41137</v>
      </c>
      <c r="T1074" s="151">
        <f t="shared" si="370"/>
        <v>39187</v>
      </c>
      <c r="U1074" s="196">
        <f>(S1074*100)/F1074</f>
        <v>51.213833972411734</v>
      </c>
      <c r="V1074" s="151">
        <f>(T1074*100)/F1074</f>
        <v>48.786166027588266</v>
      </c>
      <c r="W1074" s="184">
        <f t="shared" si="354"/>
        <v>19893</v>
      </c>
    </row>
    <row r="1075" spans="1:23" s="197" customFormat="1" ht="15" customHeight="1">
      <c r="A1075" s="193" t="s">
        <v>448</v>
      </c>
      <c r="B1075" s="223">
        <v>11</v>
      </c>
      <c r="C1075" s="238" t="s">
        <v>512</v>
      </c>
      <c r="D1075" s="151">
        <v>2004</v>
      </c>
      <c r="E1075" s="151"/>
      <c r="F1075" s="215"/>
      <c r="G1075" s="215"/>
      <c r="H1075" s="215"/>
      <c r="I1075" s="215"/>
      <c r="J1075" s="215"/>
      <c r="K1075" s="215"/>
      <c r="L1075" s="215"/>
      <c r="M1075" s="215"/>
      <c r="N1075" s="215"/>
      <c r="O1075" s="215"/>
      <c r="P1075" s="215"/>
      <c r="Q1075" s="215"/>
      <c r="R1075" s="215"/>
      <c r="S1075" s="215"/>
      <c r="T1075" s="215"/>
      <c r="U1075" s="216"/>
      <c r="V1075" s="216"/>
      <c r="W1075" s="184">
        <f t="shared" si="354"/>
        <v>0</v>
      </c>
    </row>
    <row r="1076" spans="1:23" s="197" customFormat="1" ht="15" customHeight="1">
      <c r="A1076" s="193" t="s">
        <v>448</v>
      </c>
      <c r="B1076" s="223">
        <v>11</v>
      </c>
      <c r="C1076" s="238" t="s">
        <v>512</v>
      </c>
      <c r="D1076" s="151">
        <v>2010</v>
      </c>
      <c r="E1076" s="151">
        <f>SUM(E980,E984,E988,E992,E996,E1000,E1004,E1008,E1012,E1016,E1020,E1024,E1028,E1032,E1036,E1040,E1044,E1048,E1052,E1056,E1060,E1064,E1068,E1072)</f>
        <v>225</v>
      </c>
      <c r="F1076" s="151">
        <f t="shared" ref="F1076:T1076" si="371">SUM(F980,F984,F988,F992,F996,F1000,F1004,F1008,F1012,F1016,F1020,F1024,F1028,F1032,F1036,F1040,F1044,F1048,F1052,F1056,F1060,F1064,F1068,F1072)</f>
        <v>115086</v>
      </c>
      <c r="G1076" s="151">
        <f t="shared" si="371"/>
        <v>4551</v>
      </c>
      <c r="H1076" s="151">
        <f t="shared" si="371"/>
        <v>26831</v>
      </c>
      <c r="I1076" s="151">
        <f t="shared" si="371"/>
        <v>1855</v>
      </c>
      <c r="J1076" s="151">
        <f t="shared" si="371"/>
        <v>1446</v>
      </c>
      <c r="K1076" s="151">
        <f t="shared" si="371"/>
        <v>32754</v>
      </c>
      <c r="L1076" s="151">
        <f t="shared" si="371"/>
        <v>1370</v>
      </c>
      <c r="M1076" s="151">
        <f t="shared" si="371"/>
        <v>0</v>
      </c>
      <c r="N1076" s="151">
        <f t="shared" si="371"/>
        <v>1158</v>
      </c>
      <c r="O1076" s="151">
        <f t="shared" si="371"/>
        <v>2199</v>
      </c>
      <c r="P1076" s="151">
        <f t="shared" si="371"/>
        <v>13</v>
      </c>
      <c r="Q1076" s="151">
        <f t="shared" si="371"/>
        <v>72177</v>
      </c>
      <c r="R1076" s="151">
        <f t="shared" si="371"/>
        <v>2247</v>
      </c>
      <c r="S1076" s="151">
        <f t="shared" si="371"/>
        <v>74424</v>
      </c>
      <c r="T1076" s="151">
        <f t="shared" si="371"/>
        <v>40662</v>
      </c>
      <c r="U1076" s="196">
        <f>(S1076*100)/F1076</f>
        <v>64.668161201188681</v>
      </c>
      <c r="V1076" s="196">
        <f>(T1076*100)/F1076</f>
        <v>35.331838798811326</v>
      </c>
      <c r="W1076" s="184">
        <f t="shared" si="354"/>
        <v>32754</v>
      </c>
    </row>
    <row r="1077" spans="1:23" s="197" customFormat="1" ht="15" customHeight="1">
      <c r="A1077" s="193" t="s">
        <v>448</v>
      </c>
      <c r="B1077" s="223">
        <v>11</v>
      </c>
      <c r="C1077" s="238" t="s">
        <v>512</v>
      </c>
      <c r="D1077" s="151">
        <v>2016</v>
      </c>
      <c r="E1077" s="151"/>
      <c r="F1077" s="215"/>
      <c r="G1077" s="215"/>
      <c r="H1077" s="215"/>
      <c r="I1077" s="215"/>
      <c r="J1077" s="215"/>
      <c r="K1077" s="215"/>
      <c r="L1077" s="215"/>
      <c r="M1077" s="215"/>
      <c r="N1077" s="215"/>
      <c r="O1077" s="215"/>
      <c r="P1077" s="215"/>
      <c r="Q1077" s="215"/>
      <c r="R1077" s="215"/>
      <c r="S1077" s="215"/>
      <c r="T1077" s="215"/>
      <c r="U1077" s="216"/>
      <c r="V1077" s="216"/>
      <c r="W1077" s="184">
        <f t="shared" si="354"/>
        <v>0</v>
      </c>
    </row>
    <row r="1078" spans="1:23" ht="15" customHeight="1">
      <c r="A1078" s="179">
        <v>259</v>
      </c>
      <c r="B1078" s="222">
        <v>12</v>
      </c>
      <c r="C1078" s="239" t="s">
        <v>513</v>
      </c>
      <c r="D1078" s="180">
        <v>1998</v>
      </c>
      <c r="E1078" s="180">
        <v>3</v>
      </c>
      <c r="F1078" s="181">
        <v>1320</v>
      </c>
      <c r="G1078" s="181">
        <v>15</v>
      </c>
      <c r="H1078" s="181">
        <v>376</v>
      </c>
      <c r="I1078" s="181">
        <v>0</v>
      </c>
      <c r="J1078" s="181">
        <v>15</v>
      </c>
      <c r="K1078" s="181">
        <v>203</v>
      </c>
      <c r="L1078" s="181">
        <v>5</v>
      </c>
      <c r="M1078" s="181">
        <v>4</v>
      </c>
      <c r="N1078" s="181">
        <v>0</v>
      </c>
      <c r="O1078" s="181">
        <v>0</v>
      </c>
      <c r="P1078" s="181">
        <v>1</v>
      </c>
      <c r="Q1078" s="181">
        <f t="shared" si="368"/>
        <v>619</v>
      </c>
      <c r="R1078" s="181">
        <v>54</v>
      </c>
      <c r="S1078" s="181">
        <f t="shared" ref="S1078:S1141" si="372">Q1078+R1078</f>
        <v>673</v>
      </c>
      <c r="T1078" s="181">
        <f t="shared" si="366"/>
        <v>647</v>
      </c>
      <c r="U1078" s="183">
        <f t="shared" si="367"/>
        <v>50.984848484848484</v>
      </c>
      <c r="V1078" s="183">
        <f t="shared" si="351"/>
        <v>49.015151515151516</v>
      </c>
      <c r="W1078" s="184">
        <f t="shared" si="354"/>
        <v>376</v>
      </c>
    </row>
    <row r="1079" spans="1:23" ht="15" customHeight="1">
      <c r="A1079" s="179">
        <v>259</v>
      </c>
      <c r="B1079" s="222">
        <v>12</v>
      </c>
      <c r="C1079" s="239" t="s">
        <v>513</v>
      </c>
      <c r="D1079" s="180">
        <v>2004</v>
      </c>
      <c r="E1079" s="180"/>
      <c r="F1079" s="181"/>
      <c r="G1079" s="181"/>
      <c r="H1079" s="181"/>
      <c r="I1079" s="181"/>
      <c r="J1079" s="181"/>
      <c r="K1079" s="181"/>
      <c r="L1079" s="181"/>
      <c r="M1079" s="181"/>
      <c r="N1079" s="181"/>
      <c r="O1079" s="181"/>
      <c r="P1079" s="181"/>
      <c r="Q1079" s="181">
        <f>SUM(G1079+J1079+M1079+N1079+O1079+P1079)</f>
        <v>0</v>
      </c>
      <c r="R1079" s="181"/>
      <c r="S1079" s="181">
        <f t="shared" si="372"/>
        <v>0</v>
      </c>
      <c r="T1079" s="181">
        <f t="shared" si="366"/>
        <v>0</v>
      </c>
      <c r="U1079" s="183" t="e">
        <f t="shared" si="367"/>
        <v>#DIV/0!</v>
      </c>
      <c r="V1079" s="183" t="e">
        <f t="shared" si="351"/>
        <v>#DIV/0!</v>
      </c>
      <c r="W1079" s="184">
        <f t="shared" si="354"/>
        <v>0</v>
      </c>
    </row>
    <row r="1080" spans="1:23" ht="15" customHeight="1">
      <c r="A1080" s="179">
        <v>259</v>
      </c>
      <c r="B1080" s="222">
        <v>12</v>
      </c>
      <c r="C1080" s="239" t="s">
        <v>513</v>
      </c>
      <c r="D1080" s="180">
        <v>2010</v>
      </c>
      <c r="E1080" s="180">
        <v>5</v>
      </c>
      <c r="F1080" s="181">
        <v>2620</v>
      </c>
      <c r="G1080" s="181">
        <v>19</v>
      </c>
      <c r="H1080" s="181">
        <v>98</v>
      </c>
      <c r="I1080" s="181">
        <v>6</v>
      </c>
      <c r="J1080" s="181">
        <v>14</v>
      </c>
      <c r="K1080" s="181">
        <v>201</v>
      </c>
      <c r="L1080" s="181">
        <v>12</v>
      </c>
      <c r="M1080" s="181">
        <v>0</v>
      </c>
      <c r="N1080" s="181">
        <v>587</v>
      </c>
      <c r="O1080" s="181">
        <v>1</v>
      </c>
      <c r="P1080" s="181">
        <v>3</v>
      </c>
      <c r="Q1080" s="181">
        <f t="shared" ref="Q1080:Q1082" si="373">SUM(P1080+O1080+N1080+M1080+L1080+K1080+J1080+I1080+H1080+G1080)</f>
        <v>941</v>
      </c>
      <c r="R1080" s="181">
        <v>27</v>
      </c>
      <c r="S1080" s="181">
        <f t="shared" si="372"/>
        <v>968</v>
      </c>
      <c r="T1080" s="181">
        <f t="shared" si="366"/>
        <v>1652</v>
      </c>
      <c r="U1080" s="183">
        <f t="shared" si="367"/>
        <v>36.94656488549618</v>
      </c>
      <c r="V1080" s="183">
        <f t="shared" si="351"/>
        <v>63.05343511450382</v>
      </c>
      <c r="W1080" s="184">
        <f t="shared" si="354"/>
        <v>587</v>
      </c>
    </row>
    <row r="1081" spans="1:23" ht="15" customHeight="1">
      <c r="A1081" s="179">
        <v>259</v>
      </c>
      <c r="B1081" s="222">
        <v>12</v>
      </c>
      <c r="C1081" s="240" t="s">
        <v>513</v>
      </c>
      <c r="D1081" s="190">
        <v>2016</v>
      </c>
      <c r="E1081" s="180"/>
      <c r="F1081" s="181"/>
      <c r="G1081" s="181"/>
      <c r="H1081" s="181"/>
      <c r="I1081" s="181"/>
      <c r="J1081" s="181"/>
      <c r="K1081" s="181"/>
      <c r="L1081" s="181"/>
      <c r="M1081" s="181"/>
      <c r="N1081" s="181"/>
      <c r="O1081" s="181"/>
      <c r="P1081" s="181"/>
      <c r="Q1081" s="181">
        <f t="shared" si="373"/>
        <v>0</v>
      </c>
      <c r="R1081" s="181"/>
      <c r="S1081" s="181">
        <f t="shared" si="372"/>
        <v>0</v>
      </c>
      <c r="T1081" s="181">
        <f t="shared" si="366"/>
        <v>0</v>
      </c>
      <c r="U1081" s="183" t="e">
        <f t="shared" si="367"/>
        <v>#DIV/0!</v>
      </c>
      <c r="V1081" s="183" t="e">
        <f t="shared" si="351"/>
        <v>#DIV/0!</v>
      </c>
      <c r="W1081" s="184">
        <f t="shared" si="354"/>
        <v>0</v>
      </c>
    </row>
    <row r="1082" spans="1:23" ht="15" customHeight="1">
      <c r="A1082" s="179">
        <v>260</v>
      </c>
      <c r="B1082" s="222">
        <v>12</v>
      </c>
      <c r="C1082" s="239" t="s">
        <v>514</v>
      </c>
      <c r="D1082" s="180">
        <v>1998</v>
      </c>
      <c r="E1082" s="180">
        <v>4</v>
      </c>
      <c r="F1082" s="181">
        <v>2184</v>
      </c>
      <c r="G1082" s="181">
        <v>15</v>
      </c>
      <c r="H1082" s="181">
        <v>362</v>
      </c>
      <c r="I1082" s="181">
        <v>4</v>
      </c>
      <c r="J1082" s="181">
        <v>14</v>
      </c>
      <c r="K1082" s="181">
        <v>389</v>
      </c>
      <c r="L1082" s="181">
        <v>6</v>
      </c>
      <c r="M1082" s="181">
        <v>4</v>
      </c>
      <c r="N1082" s="181">
        <v>0</v>
      </c>
      <c r="O1082" s="181">
        <v>0</v>
      </c>
      <c r="P1082" s="181">
        <v>0</v>
      </c>
      <c r="Q1082" s="181">
        <f t="shared" si="373"/>
        <v>794</v>
      </c>
      <c r="R1082" s="181">
        <v>58</v>
      </c>
      <c r="S1082" s="181">
        <f t="shared" si="372"/>
        <v>852</v>
      </c>
      <c r="T1082" s="181">
        <f t="shared" si="366"/>
        <v>1332</v>
      </c>
      <c r="U1082" s="183">
        <f t="shared" si="367"/>
        <v>39.010989010989015</v>
      </c>
      <c r="V1082" s="183">
        <f t="shared" si="351"/>
        <v>60.989010989010985</v>
      </c>
      <c r="W1082" s="184">
        <f t="shared" si="354"/>
        <v>389</v>
      </c>
    </row>
    <row r="1083" spans="1:23" ht="15" customHeight="1">
      <c r="A1083" s="179">
        <v>260</v>
      </c>
      <c r="B1083" s="222">
        <v>12</v>
      </c>
      <c r="C1083" s="239" t="s">
        <v>514</v>
      </c>
      <c r="D1083" s="180">
        <v>2004</v>
      </c>
      <c r="E1083" s="180"/>
      <c r="F1083" s="181"/>
      <c r="G1083" s="181"/>
      <c r="H1083" s="181"/>
      <c r="I1083" s="181"/>
      <c r="J1083" s="181"/>
      <c r="K1083" s="181"/>
      <c r="L1083" s="181"/>
      <c r="M1083" s="181"/>
      <c r="N1083" s="181"/>
      <c r="O1083" s="181"/>
      <c r="P1083" s="181"/>
      <c r="Q1083" s="181">
        <f>SUM(G1083+J1083+M1083+N1083+O1083+P1083)</f>
        <v>0</v>
      </c>
      <c r="R1083" s="181"/>
      <c r="S1083" s="181">
        <f t="shared" si="372"/>
        <v>0</v>
      </c>
      <c r="T1083" s="181">
        <f t="shared" si="366"/>
        <v>0</v>
      </c>
      <c r="U1083" s="183" t="e">
        <f t="shared" si="367"/>
        <v>#DIV/0!</v>
      </c>
      <c r="V1083" s="183" t="e">
        <f t="shared" si="351"/>
        <v>#DIV/0!</v>
      </c>
      <c r="W1083" s="184">
        <f t="shared" si="354"/>
        <v>0</v>
      </c>
    </row>
    <row r="1084" spans="1:23" ht="15" customHeight="1">
      <c r="A1084" s="179">
        <v>260</v>
      </c>
      <c r="B1084" s="222">
        <v>12</v>
      </c>
      <c r="C1084" s="239" t="s">
        <v>514</v>
      </c>
      <c r="D1084" s="180">
        <v>2010</v>
      </c>
      <c r="E1084" s="180">
        <v>6</v>
      </c>
      <c r="F1084" s="181">
        <v>3361</v>
      </c>
      <c r="G1084" s="181">
        <v>39</v>
      </c>
      <c r="H1084" s="181">
        <v>315</v>
      </c>
      <c r="I1084" s="181">
        <v>15</v>
      </c>
      <c r="J1084" s="181">
        <v>22</v>
      </c>
      <c r="K1084" s="181">
        <v>464</v>
      </c>
      <c r="L1084" s="181">
        <v>14</v>
      </c>
      <c r="M1084" s="181">
        <v>0</v>
      </c>
      <c r="N1084" s="181">
        <v>385</v>
      </c>
      <c r="O1084" s="181">
        <v>2</v>
      </c>
      <c r="P1084" s="181">
        <v>2</v>
      </c>
      <c r="Q1084" s="181">
        <f t="shared" ref="Q1084:Q1086" si="374">SUM(P1084+O1084+N1084+M1084+L1084+K1084+J1084+I1084+H1084+G1084)</f>
        <v>1258</v>
      </c>
      <c r="R1084" s="181">
        <v>66</v>
      </c>
      <c r="S1084" s="181">
        <f t="shared" si="372"/>
        <v>1324</v>
      </c>
      <c r="T1084" s="181">
        <f t="shared" si="366"/>
        <v>2037</v>
      </c>
      <c r="U1084" s="183">
        <f t="shared" si="367"/>
        <v>39.393037786373107</v>
      </c>
      <c r="V1084" s="183">
        <f t="shared" si="351"/>
        <v>60.606962213626893</v>
      </c>
      <c r="W1084" s="184">
        <f t="shared" si="354"/>
        <v>464</v>
      </c>
    </row>
    <row r="1085" spans="1:23" ht="15" customHeight="1">
      <c r="A1085" s="179">
        <v>260</v>
      </c>
      <c r="B1085" s="222">
        <v>12</v>
      </c>
      <c r="C1085" s="240" t="s">
        <v>514</v>
      </c>
      <c r="D1085" s="190">
        <v>2016</v>
      </c>
      <c r="E1085" s="180"/>
      <c r="F1085" s="181"/>
      <c r="G1085" s="181"/>
      <c r="H1085" s="181"/>
      <c r="I1085" s="181"/>
      <c r="J1085" s="181"/>
      <c r="K1085" s="181"/>
      <c r="L1085" s="181"/>
      <c r="M1085" s="181"/>
      <c r="N1085" s="181"/>
      <c r="O1085" s="181"/>
      <c r="P1085" s="181"/>
      <c r="Q1085" s="181">
        <f t="shared" si="374"/>
        <v>0</v>
      </c>
      <c r="R1085" s="181"/>
      <c r="S1085" s="181">
        <f t="shared" si="372"/>
        <v>0</v>
      </c>
      <c r="T1085" s="181">
        <f t="shared" si="366"/>
        <v>0</v>
      </c>
      <c r="U1085" s="183" t="e">
        <f t="shared" si="367"/>
        <v>#DIV/0!</v>
      </c>
      <c r="V1085" s="183" t="e">
        <f t="shared" si="351"/>
        <v>#DIV/0!</v>
      </c>
      <c r="W1085" s="184">
        <f t="shared" si="354"/>
        <v>0</v>
      </c>
    </row>
    <row r="1086" spans="1:23" ht="15" customHeight="1">
      <c r="A1086" s="179">
        <v>261</v>
      </c>
      <c r="B1086" s="222">
        <v>12</v>
      </c>
      <c r="C1086" s="239" t="s">
        <v>515</v>
      </c>
      <c r="D1086" s="180">
        <v>1998</v>
      </c>
      <c r="E1086" s="180">
        <v>29</v>
      </c>
      <c r="F1086" s="181">
        <v>14010</v>
      </c>
      <c r="G1086" s="181">
        <v>183</v>
      </c>
      <c r="H1086" s="181">
        <v>3163</v>
      </c>
      <c r="I1086" s="181">
        <v>18</v>
      </c>
      <c r="J1086" s="181">
        <v>75</v>
      </c>
      <c r="K1086" s="181">
        <v>3867</v>
      </c>
      <c r="L1086" s="181">
        <v>78</v>
      </c>
      <c r="M1086" s="181">
        <v>24</v>
      </c>
      <c r="N1086" s="181">
        <v>0</v>
      </c>
      <c r="O1086" s="181">
        <v>0</v>
      </c>
      <c r="P1086" s="181">
        <v>1</v>
      </c>
      <c r="Q1086" s="181">
        <f t="shared" si="374"/>
        <v>7409</v>
      </c>
      <c r="R1086" s="181">
        <v>317</v>
      </c>
      <c r="S1086" s="181">
        <f t="shared" si="372"/>
        <v>7726</v>
      </c>
      <c r="T1086" s="181">
        <f t="shared" si="366"/>
        <v>6284</v>
      </c>
      <c r="U1086" s="183">
        <f t="shared" si="367"/>
        <v>55.146324054246968</v>
      </c>
      <c r="V1086" s="183">
        <f t="shared" ref="V1086:V1153" si="375">(T1086*100)/F1086</f>
        <v>44.853675945753032</v>
      </c>
      <c r="W1086" s="184">
        <f t="shared" si="354"/>
        <v>3867</v>
      </c>
    </row>
    <row r="1087" spans="1:23" ht="15" customHeight="1">
      <c r="A1087" s="179">
        <v>261</v>
      </c>
      <c r="B1087" s="222">
        <v>12</v>
      </c>
      <c r="C1087" s="239" t="s">
        <v>515</v>
      </c>
      <c r="D1087" s="180">
        <v>2004</v>
      </c>
      <c r="E1087" s="180"/>
      <c r="F1087" s="181"/>
      <c r="G1087" s="181"/>
      <c r="H1087" s="181"/>
      <c r="I1087" s="181"/>
      <c r="J1087" s="181"/>
      <c r="K1087" s="181"/>
      <c r="L1087" s="181"/>
      <c r="M1087" s="181"/>
      <c r="N1087" s="181"/>
      <c r="O1087" s="181"/>
      <c r="P1087" s="181"/>
      <c r="Q1087" s="181">
        <f>SUM(G1087+J1087+M1087+N1087+O1087+P1087)</f>
        <v>0</v>
      </c>
      <c r="R1087" s="181"/>
      <c r="S1087" s="181">
        <f t="shared" si="372"/>
        <v>0</v>
      </c>
      <c r="T1087" s="181">
        <f t="shared" si="366"/>
        <v>0</v>
      </c>
      <c r="U1087" s="183" t="e">
        <f t="shared" si="367"/>
        <v>#DIV/0!</v>
      </c>
      <c r="V1087" s="183" t="e">
        <f t="shared" si="375"/>
        <v>#DIV/0!</v>
      </c>
      <c r="W1087" s="184">
        <f t="shared" si="354"/>
        <v>0</v>
      </c>
    </row>
    <row r="1088" spans="1:23" ht="15" customHeight="1">
      <c r="A1088" s="179">
        <v>261</v>
      </c>
      <c r="B1088" s="222">
        <v>12</v>
      </c>
      <c r="C1088" s="239" t="s">
        <v>515</v>
      </c>
      <c r="D1088" s="180">
        <v>2010</v>
      </c>
      <c r="E1088" s="180">
        <v>41</v>
      </c>
      <c r="F1088" s="181">
        <v>22381</v>
      </c>
      <c r="G1088" s="181">
        <v>580</v>
      </c>
      <c r="H1088" s="181">
        <v>4916</v>
      </c>
      <c r="I1088" s="181">
        <v>199</v>
      </c>
      <c r="J1088" s="181">
        <v>191</v>
      </c>
      <c r="K1088" s="181">
        <v>3697</v>
      </c>
      <c r="L1088" s="181">
        <v>171</v>
      </c>
      <c r="M1088" s="181">
        <v>0</v>
      </c>
      <c r="N1088" s="181">
        <v>1993</v>
      </c>
      <c r="O1088" s="181">
        <v>66</v>
      </c>
      <c r="P1088" s="181">
        <v>4</v>
      </c>
      <c r="Q1088" s="181">
        <f t="shared" ref="Q1088:Q1090" si="376">SUM(P1088+O1088+N1088+M1088+L1088+K1088+J1088+I1088+H1088+G1088)</f>
        <v>11817</v>
      </c>
      <c r="R1088" s="181">
        <v>390</v>
      </c>
      <c r="S1088" s="181">
        <f t="shared" si="372"/>
        <v>12207</v>
      </c>
      <c r="T1088" s="181">
        <f t="shared" si="366"/>
        <v>10174</v>
      </c>
      <c r="U1088" s="183">
        <f t="shared" si="367"/>
        <v>54.541798847236493</v>
      </c>
      <c r="V1088" s="183">
        <f t="shared" si="375"/>
        <v>45.458201152763507</v>
      </c>
      <c r="W1088" s="184">
        <f t="shared" si="354"/>
        <v>4916</v>
      </c>
    </row>
    <row r="1089" spans="1:23" ht="15" customHeight="1">
      <c r="A1089" s="179">
        <v>261</v>
      </c>
      <c r="B1089" s="222">
        <v>12</v>
      </c>
      <c r="C1089" s="240" t="s">
        <v>515</v>
      </c>
      <c r="D1089" s="190">
        <v>2016</v>
      </c>
      <c r="E1089" s="180"/>
      <c r="F1089" s="181"/>
      <c r="G1089" s="181"/>
      <c r="H1089" s="181"/>
      <c r="I1089" s="181"/>
      <c r="J1089" s="181"/>
      <c r="K1089" s="181"/>
      <c r="L1089" s="181"/>
      <c r="M1089" s="181"/>
      <c r="N1089" s="181"/>
      <c r="O1089" s="181"/>
      <c r="P1089" s="181"/>
      <c r="Q1089" s="181">
        <f t="shared" si="376"/>
        <v>0</v>
      </c>
      <c r="R1089" s="181"/>
      <c r="S1089" s="181">
        <f t="shared" si="372"/>
        <v>0</v>
      </c>
      <c r="T1089" s="181">
        <f t="shared" si="366"/>
        <v>0</v>
      </c>
      <c r="U1089" s="183" t="e">
        <f t="shared" si="367"/>
        <v>#DIV/0!</v>
      </c>
      <c r="V1089" s="183" t="e">
        <f t="shared" si="375"/>
        <v>#DIV/0!</v>
      </c>
      <c r="W1089" s="184">
        <f t="shared" si="354"/>
        <v>0</v>
      </c>
    </row>
    <row r="1090" spans="1:23" ht="15" customHeight="1">
      <c r="A1090" s="179">
        <v>262</v>
      </c>
      <c r="B1090" s="222">
        <v>12</v>
      </c>
      <c r="C1090" s="239" t="s">
        <v>516</v>
      </c>
      <c r="D1090" s="180">
        <v>1998</v>
      </c>
      <c r="E1090" s="180">
        <v>3</v>
      </c>
      <c r="F1090" s="181">
        <v>1546</v>
      </c>
      <c r="G1090" s="181">
        <v>2</v>
      </c>
      <c r="H1090" s="181">
        <v>226</v>
      </c>
      <c r="I1090" s="181">
        <v>2</v>
      </c>
      <c r="J1090" s="181">
        <v>13</v>
      </c>
      <c r="K1090" s="181">
        <v>314</v>
      </c>
      <c r="L1090" s="181">
        <v>6</v>
      </c>
      <c r="M1090" s="181">
        <v>1</v>
      </c>
      <c r="N1090" s="181">
        <v>0</v>
      </c>
      <c r="O1090" s="181">
        <v>0</v>
      </c>
      <c r="P1090" s="181">
        <v>2</v>
      </c>
      <c r="Q1090" s="181">
        <f t="shared" si="376"/>
        <v>566</v>
      </c>
      <c r="R1090" s="181">
        <v>39</v>
      </c>
      <c r="S1090" s="181">
        <f t="shared" si="372"/>
        <v>605</v>
      </c>
      <c r="T1090" s="181">
        <f t="shared" si="366"/>
        <v>941</v>
      </c>
      <c r="U1090" s="183">
        <f t="shared" si="367"/>
        <v>39.133247089262611</v>
      </c>
      <c r="V1090" s="183">
        <f t="shared" si="375"/>
        <v>60.866752910737389</v>
      </c>
      <c r="W1090" s="184">
        <f t="shared" si="354"/>
        <v>314</v>
      </c>
    </row>
    <row r="1091" spans="1:23" ht="15" customHeight="1">
      <c r="A1091" s="179">
        <v>262</v>
      </c>
      <c r="B1091" s="222">
        <v>12</v>
      </c>
      <c r="C1091" s="239" t="s">
        <v>516</v>
      </c>
      <c r="D1091" s="180">
        <v>2004</v>
      </c>
      <c r="E1091" s="180"/>
      <c r="F1091" s="181"/>
      <c r="G1091" s="181"/>
      <c r="H1091" s="181"/>
      <c r="I1091" s="181"/>
      <c r="J1091" s="181"/>
      <c r="K1091" s="181"/>
      <c r="L1091" s="181"/>
      <c r="M1091" s="181"/>
      <c r="N1091" s="181"/>
      <c r="O1091" s="181"/>
      <c r="P1091" s="181"/>
      <c r="Q1091" s="181">
        <f>SUM(G1091+J1091+M1091+N1091+O1091+P1091)</f>
        <v>0</v>
      </c>
      <c r="R1091" s="181"/>
      <c r="S1091" s="181">
        <f t="shared" si="372"/>
        <v>0</v>
      </c>
      <c r="T1091" s="181">
        <f t="shared" si="366"/>
        <v>0</v>
      </c>
      <c r="U1091" s="183" t="e">
        <f t="shared" si="367"/>
        <v>#DIV/0!</v>
      </c>
      <c r="V1091" s="183" t="e">
        <f t="shared" si="375"/>
        <v>#DIV/0!</v>
      </c>
      <c r="W1091" s="184">
        <f t="shared" ref="W1091:W1154" si="377">MAX(G1091,H1091,I1091,J1091,K1091,L1091,M1091,N1091,O1091,P1091)</f>
        <v>0</v>
      </c>
    </row>
    <row r="1092" spans="1:23" ht="15" customHeight="1">
      <c r="A1092" s="179">
        <v>262</v>
      </c>
      <c r="B1092" s="222">
        <v>12</v>
      </c>
      <c r="C1092" s="239" t="s">
        <v>516</v>
      </c>
      <c r="D1092" s="180">
        <v>2010</v>
      </c>
      <c r="E1092" s="180">
        <v>6</v>
      </c>
      <c r="F1092" s="181">
        <v>2421</v>
      </c>
      <c r="G1092" s="181">
        <v>30</v>
      </c>
      <c r="H1092" s="181">
        <v>266</v>
      </c>
      <c r="I1092" s="181">
        <v>3</v>
      </c>
      <c r="J1092" s="181">
        <v>13</v>
      </c>
      <c r="K1092" s="181">
        <v>477</v>
      </c>
      <c r="L1092" s="181">
        <v>35</v>
      </c>
      <c r="M1092" s="181">
        <v>0</v>
      </c>
      <c r="N1092" s="181">
        <v>156</v>
      </c>
      <c r="O1092" s="181">
        <v>2</v>
      </c>
      <c r="P1092" s="181">
        <v>0</v>
      </c>
      <c r="Q1092" s="181">
        <f t="shared" ref="Q1092:Q1094" si="378">SUM(P1092+O1092+N1092+M1092+L1092+K1092+J1092+I1092+H1092+G1092)</f>
        <v>982</v>
      </c>
      <c r="R1092" s="181">
        <v>11</v>
      </c>
      <c r="S1092" s="181">
        <f t="shared" si="372"/>
        <v>993</v>
      </c>
      <c r="T1092" s="181">
        <f t="shared" si="366"/>
        <v>1428</v>
      </c>
      <c r="U1092" s="183">
        <f t="shared" si="367"/>
        <v>41.016109045848822</v>
      </c>
      <c r="V1092" s="183">
        <f t="shared" si="375"/>
        <v>58.983890954151178</v>
      </c>
      <c r="W1092" s="184">
        <f t="shared" si="377"/>
        <v>477</v>
      </c>
    </row>
    <row r="1093" spans="1:23" ht="15" customHeight="1">
      <c r="A1093" s="179">
        <v>262</v>
      </c>
      <c r="B1093" s="222">
        <v>12</v>
      </c>
      <c r="C1093" s="240" t="s">
        <v>516</v>
      </c>
      <c r="D1093" s="190">
        <v>2016</v>
      </c>
      <c r="E1093" s="180"/>
      <c r="F1093" s="181"/>
      <c r="G1093" s="181"/>
      <c r="H1093" s="181"/>
      <c r="I1093" s="181"/>
      <c r="J1093" s="181"/>
      <c r="K1093" s="181"/>
      <c r="L1093" s="181"/>
      <c r="M1093" s="181"/>
      <c r="N1093" s="181"/>
      <c r="O1093" s="181"/>
      <c r="P1093" s="181"/>
      <c r="Q1093" s="181">
        <f t="shared" si="378"/>
        <v>0</v>
      </c>
      <c r="R1093" s="181"/>
      <c r="S1093" s="181">
        <f t="shared" si="372"/>
        <v>0</v>
      </c>
      <c r="T1093" s="181">
        <f t="shared" si="366"/>
        <v>0</v>
      </c>
      <c r="U1093" s="183" t="e">
        <f t="shared" si="367"/>
        <v>#DIV/0!</v>
      </c>
      <c r="V1093" s="183" t="e">
        <f t="shared" si="375"/>
        <v>#DIV/0!</v>
      </c>
      <c r="W1093" s="184">
        <f t="shared" si="377"/>
        <v>0</v>
      </c>
    </row>
    <row r="1094" spans="1:23" ht="15" customHeight="1">
      <c r="A1094" s="179">
        <v>263</v>
      </c>
      <c r="B1094" s="222">
        <v>12</v>
      </c>
      <c r="C1094" s="239" t="s">
        <v>517</v>
      </c>
      <c r="D1094" s="180">
        <v>1998</v>
      </c>
      <c r="E1094" s="180">
        <v>3</v>
      </c>
      <c r="F1094" s="181">
        <v>1347</v>
      </c>
      <c r="G1094" s="181">
        <v>7</v>
      </c>
      <c r="H1094" s="181">
        <v>204</v>
      </c>
      <c r="I1094" s="181">
        <v>2</v>
      </c>
      <c r="J1094" s="181">
        <v>11</v>
      </c>
      <c r="K1094" s="181">
        <v>361</v>
      </c>
      <c r="L1094" s="181">
        <v>3</v>
      </c>
      <c r="M1094" s="181">
        <v>1</v>
      </c>
      <c r="N1094" s="181">
        <v>0</v>
      </c>
      <c r="O1094" s="181">
        <v>0</v>
      </c>
      <c r="P1094" s="181">
        <v>0</v>
      </c>
      <c r="Q1094" s="181">
        <f t="shared" si="378"/>
        <v>589</v>
      </c>
      <c r="R1094" s="181">
        <v>26</v>
      </c>
      <c r="S1094" s="181">
        <f t="shared" si="372"/>
        <v>615</v>
      </c>
      <c r="T1094" s="181">
        <f t="shared" si="366"/>
        <v>732</v>
      </c>
      <c r="U1094" s="183">
        <f t="shared" si="367"/>
        <v>45.657015590200444</v>
      </c>
      <c r="V1094" s="183">
        <f t="shared" si="375"/>
        <v>54.342984409799556</v>
      </c>
      <c r="W1094" s="184">
        <f t="shared" si="377"/>
        <v>361</v>
      </c>
    </row>
    <row r="1095" spans="1:23" ht="15" customHeight="1">
      <c r="A1095" s="179">
        <v>263</v>
      </c>
      <c r="B1095" s="222">
        <v>12</v>
      </c>
      <c r="C1095" s="239" t="s">
        <v>517</v>
      </c>
      <c r="D1095" s="180">
        <v>2004</v>
      </c>
      <c r="E1095" s="180"/>
      <c r="F1095" s="181"/>
      <c r="G1095" s="181"/>
      <c r="H1095" s="181"/>
      <c r="I1095" s="181"/>
      <c r="J1095" s="181"/>
      <c r="K1095" s="181"/>
      <c r="L1095" s="181"/>
      <c r="M1095" s="181"/>
      <c r="N1095" s="181"/>
      <c r="O1095" s="181"/>
      <c r="P1095" s="181"/>
      <c r="Q1095" s="181">
        <f>SUM(G1095+J1095+M1095+N1095+O1095+P1095)</f>
        <v>0</v>
      </c>
      <c r="R1095" s="181"/>
      <c r="S1095" s="181">
        <f t="shared" si="372"/>
        <v>0</v>
      </c>
      <c r="T1095" s="181">
        <f t="shared" si="366"/>
        <v>0</v>
      </c>
      <c r="U1095" s="183" t="e">
        <f t="shared" si="367"/>
        <v>#DIV/0!</v>
      </c>
      <c r="V1095" s="183" t="e">
        <f t="shared" si="375"/>
        <v>#DIV/0!</v>
      </c>
      <c r="W1095" s="184">
        <f t="shared" si="377"/>
        <v>0</v>
      </c>
    </row>
    <row r="1096" spans="1:23" ht="15" customHeight="1">
      <c r="A1096" s="179">
        <v>263</v>
      </c>
      <c r="B1096" s="222">
        <v>12</v>
      </c>
      <c r="C1096" s="239" t="s">
        <v>517</v>
      </c>
      <c r="D1096" s="180">
        <v>2010</v>
      </c>
      <c r="E1096" s="180">
        <v>4</v>
      </c>
      <c r="F1096" s="181">
        <v>1877</v>
      </c>
      <c r="G1096" s="181">
        <v>62</v>
      </c>
      <c r="H1096" s="181">
        <v>298</v>
      </c>
      <c r="I1096" s="181">
        <v>10</v>
      </c>
      <c r="J1096" s="181">
        <v>14</v>
      </c>
      <c r="K1096" s="181">
        <v>418</v>
      </c>
      <c r="L1096" s="181">
        <v>21</v>
      </c>
      <c r="M1096" s="181">
        <v>0</v>
      </c>
      <c r="N1096" s="181">
        <v>167</v>
      </c>
      <c r="O1096" s="181">
        <v>3</v>
      </c>
      <c r="P1096" s="181">
        <v>0</v>
      </c>
      <c r="Q1096" s="181">
        <f t="shared" ref="Q1096:Q1098" si="379">SUM(P1096+O1096+N1096+M1096+L1096+K1096+J1096+I1096+H1096+G1096)</f>
        <v>993</v>
      </c>
      <c r="R1096" s="181">
        <v>23</v>
      </c>
      <c r="S1096" s="181">
        <f t="shared" si="372"/>
        <v>1016</v>
      </c>
      <c r="T1096" s="181">
        <f t="shared" si="366"/>
        <v>861</v>
      </c>
      <c r="U1096" s="183">
        <f t="shared" si="367"/>
        <v>54.128929142248268</v>
      </c>
      <c r="V1096" s="183">
        <f t="shared" si="375"/>
        <v>45.871070857751732</v>
      </c>
      <c r="W1096" s="184">
        <f t="shared" si="377"/>
        <v>418</v>
      </c>
    </row>
    <row r="1097" spans="1:23" ht="15" customHeight="1">
      <c r="A1097" s="179">
        <v>263</v>
      </c>
      <c r="B1097" s="222">
        <v>12</v>
      </c>
      <c r="C1097" s="240" t="s">
        <v>517</v>
      </c>
      <c r="D1097" s="190">
        <v>2016</v>
      </c>
      <c r="E1097" s="180"/>
      <c r="F1097" s="181"/>
      <c r="G1097" s="181"/>
      <c r="H1097" s="181"/>
      <c r="I1097" s="181"/>
      <c r="J1097" s="181"/>
      <c r="K1097" s="181"/>
      <c r="L1097" s="181"/>
      <c r="M1097" s="181"/>
      <c r="N1097" s="181"/>
      <c r="O1097" s="181"/>
      <c r="P1097" s="181"/>
      <c r="Q1097" s="181">
        <f t="shared" si="379"/>
        <v>0</v>
      </c>
      <c r="R1097" s="181"/>
      <c r="S1097" s="181">
        <f t="shared" si="372"/>
        <v>0</v>
      </c>
      <c r="T1097" s="181">
        <f t="shared" si="366"/>
        <v>0</v>
      </c>
      <c r="U1097" s="183" t="e">
        <f t="shared" si="367"/>
        <v>#DIV/0!</v>
      </c>
      <c r="V1097" s="183" t="e">
        <f t="shared" si="375"/>
        <v>#DIV/0!</v>
      </c>
      <c r="W1097" s="184">
        <f t="shared" si="377"/>
        <v>0</v>
      </c>
    </row>
    <row r="1098" spans="1:23" ht="15" customHeight="1">
      <c r="A1098" s="179">
        <v>264</v>
      </c>
      <c r="B1098" s="222">
        <v>12</v>
      </c>
      <c r="C1098" s="239" t="s">
        <v>518</v>
      </c>
      <c r="D1098" s="180">
        <v>1998</v>
      </c>
      <c r="E1098" s="180">
        <v>4</v>
      </c>
      <c r="F1098" s="181">
        <v>2688</v>
      </c>
      <c r="G1098" s="181">
        <v>8</v>
      </c>
      <c r="H1098" s="181">
        <v>646</v>
      </c>
      <c r="I1098" s="181">
        <v>1</v>
      </c>
      <c r="J1098" s="181">
        <v>4</v>
      </c>
      <c r="K1098" s="181">
        <v>907</v>
      </c>
      <c r="L1098" s="181">
        <v>13</v>
      </c>
      <c r="M1098" s="181">
        <v>11</v>
      </c>
      <c r="N1098" s="181">
        <v>0</v>
      </c>
      <c r="O1098" s="181">
        <v>0</v>
      </c>
      <c r="P1098" s="181">
        <v>0</v>
      </c>
      <c r="Q1098" s="181">
        <f t="shared" si="379"/>
        <v>1590</v>
      </c>
      <c r="R1098" s="181">
        <v>58</v>
      </c>
      <c r="S1098" s="181">
        <f t="shared" si="372"/>
        <v>1648</v>
      </c>
      <c r="T1098" s="181">
        <f t="shared" si="366"/>
        <v>1040</v>
      </c>
      <c r="U1098" s="183">
        <f t="shared" si="367"/>
        <v>61.30952380952381</v>
      </c>
      <c r="V1098" s="183">
        <f t="shared" si="375"/>
        <v>38.69047619047619</v>
      </c>
      <c r="W1098" s="184">
        <f t="shared" si="377"/>
        <v>907</v>
      </c>
    </row>
    <row r="1099" spans="1:23" ht="15" customHeight="1">
      <c r="A1099" s="179">
        <v>264</v>
      </c>
      <c r="B1099" s="222">
        <v>12</v>
      </c>
      <c r="C1099" s="239" t="s">
        <v>518</v>
      </c>
      <c r="D1099" s="180">
        <v>2004</v>
      </c>
      <c r="E1099" s="180"/>
      <c r="F1099" s="181"/>
      <c r="G1099" s="181"/>
      <c r="H1099" s="181"/>
      <c r="I1099" s="181"/>
      <c r="J1099" s="181"/>
      <c r="K1099" s="181"/>
      <c r="L1099" s="181"/>
      <c r="M1099" s="181"/>
      <c r="N1099" s="181"/>
      <c r="O1099" s="181"/>
      <c r="P1099" s="181"/>
      <c r="Q1099" s="181">
        <f>SUM(G1099+J1099+M1099+N1099+O1099+P1099)</f>
        <v>0</v>
      </c>
      <c r="R1099" s="181"/>
      <c r="S1099" s="181">
        <f t="shared" si="372"/>
        <v>0</v>
      </c>
      <c r="T1099" s="181">
        <f t="shared" si="366"/>
        <v>0</v>
      </c>
      <c r="U1099" s="183" t="e">
        <f t="shared" si="367"/>
        <v>#DIV/0!</v>
      </c>
      <c r="V1099" s="183" t="e">
        <f t="shared" si="375"/>
        <v>#DIV/0!</v>
      </c>
      <c r="W1099" s="184">
        <f t="shared" si="377"/>
        <v>0</v>
      </c>
    </row>
    <row r="1100" spans="1:23" ht="15" customHeight="1">
      <c r="A1100" s="179">
        <v>264</v>
      </c>
      <c r="B1100" s="222">
        <v>12</v>
      </c>
      <c r="C1100" s="239" t="s">
        <v>518</v>
      </c>
      <c r="D1100" s="180">
        <v>2010</v>
      </c>
      <c r="E1100" s="180">
        <v>7</v>
      </c>
      <c r="F1100" s="181">
        <v>4302</v>
      </c>
      <c r="G1100" s="181">
        <v>27</v>
      </c>
      <c r="H1100" s="181">
        <v>1532</v>
      </c>
      <c r="I1100" s="181">
        <v>8</v>
      </c>
      <c r="J1100" s="181">
        <v>24</v>
      </c>
      <c r="K1100" s="181">
        <v>1329</v>
      </c>
      <c r="L1100" s="181">
        <v>44</v>
      </c>
      <c r="M1100" s="181">
        <v>0</v>
      </c>
      <c r="N1100" s="181">
        <v>24</v>
      </c>
      <c r="O1100" s="181">
        <v>0</v>
      </c>
      <c r="P1100" s="181">
        <v>0</v>
      </c>
      <c r="Q1100" s="181">
        <f t="shared" ref="Q1100:Q1102" si="380">SUM(P1100+O1100+N1100+M1100+L1100+K1100+J1100+I1100+H1100+G1100)</f>
        <v>2988</v>
      </c>
      <c r="R1100" s="181">
        <v>49</v>
      </c>
      <c r="S1100" s="181">
        <f t="shared" si="372"/>
        <v>3037</v>
      </c>
      <c r="T1100" s="181">
        <f t="shared" si="366"/>
        <v>1265</v>
      </c>
      <c r="U1100" s="183">
        <f t="shared" si="367"/>
        <v>70.595072059507203</v>
      </c>
      <c r="V1100" s="183">
        <f t="shared" si="375"/>
        <v>29.404927940492794</v>
      </c>
      <c r="W1100" s="184">
        <f t="shared" si="377"/>
        <v>1532</v>
      </c>
    </row>
    <row r="1101" spans="1:23" ht="15" customHeight="1">
      <c r="A1101" s="179">
        <v>264</v>
      </c>
      <c r="B1101" s="222">
        <v>12</v>
      </c>
      <c r="C1101" s="240" t="s">
        <v>518</v>
      </c>
      <c r="D1101" s="190">
        <v>2016</v>
      </c>
      <c r="E1101" s="180"/>
      <c r="F1101" s="181"/>
      <c r="G1101" s="181"/>
      <c r="H1101" s="181"/>
      <c r="I1101" s="181"/>
      <c r="J1101" s="181"/>
      <c r="K1101" s="181"/>
      <c r="L1101" s="181"/>
      <c r="M1101" s="181"/>
      <c r="N1101" s="181"/>
      <c r="O1101" s="181"/>
      <c r="P1101" s="181"/>
      <c r="Q1101" s="181">
        <f t="shared" si="380"/>
        <v>0</v>
      </c>
      <c r="R1101" s="181"/>
      <c r="S1101" s="181">
        <f t="shared" si="372"/>
        <v>0</v>
      </c>
      <c r="T1101" s="181">
        <f t="shared" si="366"/>
        <v>0</v>
      </c>
      <c r="U1101" s="183" t="e">
        <f t="shared" si="367"/>
        <v>#DIV/0!</v>
      </c>
      <c r="V1101" s="183" t="e">
        <f t="shared" si="375"/>
        <v>#DIV/0!</v>
      </c>
      <c r="W1101" s="184">
        <f t="shared" si="377"/>
        <v>0</v>
      </c>
    </row>
    <row r="1102" spans="1:23" ht="15" customHeight="1">
      <c r="A1102" s="179">
        <v>265</v>
      </c>
      <c r="B1102" s="222">
        <v>12</v>
      </c>
      <c r="C1102" s="239" t="s">
        <v>519</v>
      </c>
      <c r="D1102" s="180">
        <v>1998</v>
      </c>
      <c r="E1102" s="180">
        <v>12</v>
      </c>
      <c r="F1102" s="181">
        <v>4436</v>
      </c>
      <c r="G1102" s="181">
        <v>20</v>
      </c>
      <c r="H1102" s="181">
        <v>1216</v>
      </c>
      <c r="I1102" s="181">
        <v>7</v>
      </c>
      <c r="J1102" s="181">
        <v>32</v>
      </c>
      <c r="K1102" s="181">
        <v>1055</v>
      </c>
      <c r="L1102" s="181">
        <v>9</v>
      </c>
      <c r="M1102" s="181">
        <v>8</v>
      </c>
      <c r="N1102" s="181">
        <v>0</v>
      </c>
      <c r="O1102" s="181">
        <v>0</v>
      </c>
      <c r="P1102" s="181">
        <v>0</v>
      </c>
      <c r="Q1102" s="181">
        <f t="shared" si="380"/>
        <v>2347</v>
      </c>
      <c r="R1102" s="181">
        <v>79</v>
      </c>
      <c r="S1102" s="181">
        <f t="shared" si="372"/>
        <v>2426</v>
      </c>
      <c r="T1102" s="181">
        <f t="shared" si="366"/>
        <v>2010</v>
      </c>
      <c r="U1102" s="183">
        <f t="shared" si="367"/>
        <v>54.688908926961226</v>
      </c>
      <c r="V1102" s="183">
        <f t="shared" si="375"/>
        <v>45.311091073038774</v>
      </c>
      <c r="W1102" s="184">
        <f t="shared" si="377"/>
        <v>1216</v>
      </c>
    </row>
    <row r="1103" spans="1:23" ht="15" customHeight="1">
      <c r="A1103" s="179">
        <v>265</v>
      </c>
      <c r="B1103" s="222">
        <v>12</v>
      </c>
      <c r="C1103" s="239" t="s">
        <v>519</v>
      </c>
      <c r="D1103" s="180">
        <v>2004</v>
      </c>
      <c r="E1103" s="180"/>
      <c r="F1103" s="181"/>
      <c r="G1103" s="181"/>
      <c r="H1103" s="181"/>
      <c r="I1103" s="181"/>
      <c r="J1103" s="181"/>
      <c r="K1103" s="181"/>
      <c r="L1103" s="181"/>
      <c r="M1103" s="181"/>
      <c r="N1103" s="181"/>
      <c r="O1103" s="181"/>
      <c r="P1103" s="181"/>
      <c r="Q1103" s="181">
        <f>SUM(G1103+J1103+M1103+N1103+O1103+P1103)</f>
        <v>0</v>
      </c>
      <c r="R1103" s="181"/>
      <c r="S1103" s="181">
        <f t="shared" si="372"/>
        <v>0</v>
      </c>
      <c r="T1103" s="181">
        <f t="shared" si="366"/>
        <v>0</v>
      </c>
      <c r="U1103" s="183" t="e">
        <f t="shared" si="367"/>
        <v>#DIV/0!</v>
      </c>
      <c r="V1103" s="183" t="e">
        <f t="shared" si="375"/>
        <v>#DIV/0!</v>
      </c>
      <c r="W1103" s="184">
        <f t="shared" si="377"/>
        <v>0</v>
      </c>
    </row>
    <row r="1104" spans="1:23" ht="15" customHeight="1">
      <c r="A1104" s="179">
        <v>265</v>
      </c>
      <c r="B1104" s="222">
        <v>12</v>
      </c>
      <c r="C1104" s="239" t="s">
        <v>519</v>
      </c>
      <c r="D1104" s="180">
        <v>2010</v>
      </c>
      <c r="E1104" s="180">
        <v>15</v>
      </c>
      <c r="F1104" s="181">
        <v>6732</v>
      </c>
      <c r="G1104" s="181">
        <v>112</v>
      </c>
      <c r="H1104" s="181">
        <v>2228</v>
      </c>
      <c r="I1104" s="181">
        <v>15</v>
      </c>
      <c r="J1104" s="181">
        <v>25</v>
      </c>
      <c r="K1104" s="181">
        <v>2228</v>
      </c>
      <c r="L1104" s="181">
        <v>53</v>
      </c>
      <c r="M1104" s="181">
        <v>0</v>
      </c>
      <c r="N1104" s="181">
        <v>70</v>
      </c>
      <c r="O1104" s="181">
        <v>3</v>
      </c>
      <c r="P1104" s="181">
        <v>2</v>
      </c>
      <c r="Q1104" s="181">
        <f t="shared" ref="Q1104:Q1106" si="381">SUM(P1104+O1104+N1104+M1104+L1104+K1104+J1104+I1104+H1104+G1104)</f>
        <v>4736</v>
      </c>
      <c r="R1104" s="181">
        <v>100</v>
      </c>
      <c r="S1104" s="181">
        <f t="shared" si="372"/>
        <v>4836</v>
      </c>
      <c r="T1104" s="181">
        <f t="shared" si="366"/>
        <v>1896</v>
      </c>
      <c r="U1104" s="183">
        <f t="shared" si="367"/>
        <v>71.836007130124784</v>
      </c>
      <c r="V1104" s="183">
        <f t="shared" si="375"/>
        <v>28.163992869875223</v>
      </c>
      <c r="W1104" s="184">
        <f t="shared" si="377"/>
        <v>2228</v>
      </c>
    </row>
    <row r="1105" spans="1:23" ht="15" customHeight="1">
      <c r="A1105" s="179">
        <v>265</v>
      </c>
      <c r="B1105" s="222">
        <v>12</v>
      </c>
      <c r="C1105" s="240" t="s">
        <v>519</v>
      </c>
      <c r="D1105" s="190">
        <v>2016</v>
      </c>
      <c r="E1105" s="180"/>
      <c r="F1105" s="181"/>
      <c r="G1105" s="181"/>
      <c r="H1105" s="181"/>
      <c r="I1105" s="181"/>
      <c r="J1105" s="181"/>
      <c r="K1105" s="181"/>
      <c r="L1105" s="181"/>
      <c r="M1105" s="181"/>
      <c r="N1105" s="181"/>
      <c r="O1105" s="181"/>
      <c r="P1105" s="181"/>
      <c r="Q1105" s="181">
        <f t="shared" si="381"/>
        <v>0</v>
      </c>
      <c r="R1105" s="181"/>
      <c r="S1105" s="181">
        <f t="shared" si="372"/>
        <v>0</v>
      </c>
      <c r="T1105" s="181">
        <f t="shared" si="366"/>
        <v>0</v>
      </c>
      <c r="U1105" s="183" t="e">
        <f t="shared" si="367"/>
        <v>#DIV/0!</v>
      </c>
      <c r="V1105" s="183" t="e">
        <f t="shared" si="375"/>
        <v>#DIV/0!</v>
      </c>
      <c r="W1105" s="184">
        <f t="shared" si="377"/>
        <v>0</v>
      </c>
    </row>
    <row r="1106" spans="1:23" ht="15" customHeight="1">
      <c r="A1106" s="179">
        <v>266</v>
      </c>
      <c r="B1106" s="222">
        <v>12</v>
      </c>
      <c r="C1106" s="239" t="s">
        <v>520</v>
      </c>
      <c r="D1106" s="180">
        <v>1998</v>
      </c>
      <c r="E1106" s="180">
        <v>5</v>
      </c>
      <c r="F1106" s="181">
        <v>2912</v>
      </c>
      <c r="G1106" s="181">
        <v>13</v>
      </c>
      <c r="H1106" s="181">
        <v>641</v>
      </c>
      <c r="I1106" s="181">
        <v>6</v>
      </c>
      <c r="J1106" s="181">
        <v>27</v>
      </c>
      <c r="K1106" s="181">
        <v>527</v>
      </c>
      <c r="L1106" s="181">
        <v>15</v>
      </c>
      <c r="M1106" s="181">
        <v>8</v>
      </c>
      <c r="N1106" s="181">
        <v>0</v>
      </c>
      <c r="O1106" s="181">
        <v>0</v>
      </c>
      <c r="P1106" s="181">
        <v>0</v>
      </c>
      <c r="Q1106" s="181">
        <f t="shared" si="381"/>
        <v>1237</v>
      </c>
      <c r="R1106" s="181">
        <v>131</v>
      </c>
      <c r="S1106" s="181">
        <f t="shared" si="372"/>
        <v>1368</v>
      </c>
      <c r="T1106" s="181">
        <f t="shared" si="366"/>
        <v>1544</v>
      </c>
      <c r="U1106" s="183">
        <f t="shared" si="367"/>
        <v>46.978021978021978</v>
      </c>
      <c r="V1106" s="183">
        <f t="shared" si="375"/>
        <v>53.021978021978022</v>
      </c>
      <c r="W1106" s="184">
        <f t="shared" si="377"/>
        <v>641</v>
      </c>
    </row>
    <row r="1107" spans="1:23" ht="15" customHeight="1">
      <c r="A1107" s="179">
        <v>266</v>
      </c>
      <c r="B1107" s="222">
        <v>12</v>
      </c>
      <c r="C1107" s="239" t="s">
        <v>520</v>
      </c>
      <c r="D1107" s="180">
        <v>2004</v>
      </c>
      <c r="E1107" s="180"/>
      <c r="F1107" s="181"/>
      <c r="G1107" s="181"/>
      <c r="H1107" s="181"/>
      <c r="I1107" s="181"/>
      <c r="J1107" s="181"/>
      <c r="K1107" s="181"/>
      <c r="L1107" s="181"/>
      <c r="M1107" s="181"/>
      <c r="N1107" s="181"/>
      <c r="O1107" s="181"/>
      <c r="P1107" s="181"/>
      <c r="Q1107" s="181">
        <f>SUM(G1107+J1107+M1107+N1107+O1107+P1107)</f>
        <v>0</v>
      </c>
      <c r="R1107" s="181"/>
      <c r="S1107" s="181">
        <f t="shared" si="372"/>
        <v>0</v>
      </c>
      <c r="T1107" s="181">
        <f t="shared" si="366"/>
        <v>0</v>
      </c>
      <c r="U1107" s="183" t="e">
        <f t="shared" si="367"/>
        <v>#DIV/0!</v>
      </c>
      <c r="V1107" s="183" t="e">
        <f t="shared" si="375"/>
        <v>#DIV/0!</v>
      </c>
      <c r="W1107" s="184">
        <f t="shared" si="377"/>
        <v>0</v>
      </c>
    </row>
    <row r="1108" spans="1:23" ht="15" customHeight="1">
      <c r="A1108" s="179">
        <v>266</v>
      </c>
      <c r="B1108" s="222">
        <v>12</v>
      </c>
      <c r="C1108" s="239" t="s">
        <v>520</v>
      </c>
      <c r="D1108" s="180">
        <v>2010</v>
      </c>
      <c r="E1108" s="180">
        <v>8</v>
      </c>
      <c r="F1108" s="181">
        <v>4036</v>
      </c>
      <c r="G1108" s="181">
        <v>97</v>
      </c>
      <c r="H1108" s="181">
        <v>602</v>
      </c>
      <c r="I1108" s="181">
        <v>27</v>
      </c>
      <c r="J1108" s="181">
        <v>83</v>
      </c>
      <c r="K1108" s="181">
        <v>762</v>
      </c>
      <c r="L1108" s="181">
        <v>53</v>
      </c>
      <c r="M1108" s="181">
        <v>0</v>
      </c>
      <c r="N1108" s="181">
        <v>85</v>
      </c>
      <c r="O1108" s="181">
        <v>7</v>
      </c>
      <c r="P1108" s="181">
        <v>11</v>
      </c>
      <c r="Q1108" s="181">
        <f t="shared" ref="Q1108:Q1110" si="382">SUM(P1108+O1108+N1108+M1108+L1108+K1108+J1108+I1108+H1108+G1108)</f>
        <v>1727</v>
      </c>
      <c r="R1108" s="181">
        <v>120</v>
      </c>
      <c r="S1108" s="181">
        <f t="shared" si="372"/>
        <v>1847</v>
      </c>
      <c r="T1108" s="181">
        <f t="shared" si="366"/>
        <v>2189</v>
      </c>
      <c r="U1108" s="183">
        <f t="shared" si="367"/>
        <v>45.763131813676907</v>
      </c>
      <c r="V1108" s="183">
        <f t="shared" si="375"/>
        <v>54.236868186323093</v>
      </c>
      <c r="W1108" s="184">
        <f t="shared" si="377"/>
        <v>762</v>
      </c>
    </row>
    <row r="1109" spans="1:23" ht="15" customHeight="1">
      <c r="A1109" s="179">
        <v>266</v>
      </c>
      <c r="B1109" s="222">
        <v>12</v>
      </c>
      <c r="C1109" s="240" t="s">
        <v>520</v>
      </c>
      <c r="D1109" s="190">
        <v>2016</v>
      </c>
      <c r="E1109" s="180"/>
      <c r="F1109" s="181"/>
      <c r="G1109" s="181"/>
      <c r="H1109" s="181"/>
      <c r="I1109" s="181"/>
      <c r="J1109" s="181"/>
      <c r="K1109" s="181"/>
      <c r="L1109" s="181"/>
      <c r="M1109" s="181"/>
      <c r="N1109" s="181"/>
      <c r="O1109" s="181"/>
      <c r="P1109" s="181"/>
      <c r="Q1109" s="181">
        <f t="shared" si="382"/>
        <v>0</v>
      </c>
      <c r="R1109" s="181"/>
      <c r="S1109" s="181">
        <f t="shared" si="372"/>
        <v>0</v>
      </c>
      <c r="T1109" s="181">
        <f t="shared" si="366"/>
        <v>0</v>
      </c>
      <c r="U1109" s="183" t="e">
        <f t="shared" si="367"/>
        <v>#DIV/0!</v>
      </c>
      <c r="V1109" s="183" t="e">
        <f t="shared" si="375"/>
        <v>#DIV/0!</v>
      </c>
      <c r="W1109" s="184">
        <f t="shared" si="377"/>
        <v>0</v>
      </c>
    </row>
    <row r="1110" spans="1:23" ht="15" customHeight="1">
      <c r="A1110" s="179">
        <v>267</v>
      </c>
      <c r="B1110" s="222">
        <v>12</v>
      </c>
      <c r="C1110" s="239" t="s">
        <v>521</v>
      </c>
      <c r="D1110" s="180">
        <v>1998</v>
      </c>
      <c r="E1110" s="180">
        <v>5</v>
      </c>
      <c r="F1110" s="181">
        <v>2146</v>
      </c>
      <c r="G1110" s="181">
        <v>3</v>
      </c>
      <c r="H1110" s="181">
        <v>361</v>
      </c>
      <c r="I1110" s="181">
        <v>3</v>
      </c>
      <c r="J1110" s="181">
        <v>10</v>
      </c>
      <c r="K1110" s="181">
        <v>821</v>
      </c>
      <c r="L1110" s="181">
        <v>5</v>
      </c>
      <c r="M1110" s="181">
        <v>5</v>
      </c>
      <c r="N1110" s="181">
        <v>0</v>
      </c>
      <c r="O1110" s="181">
        <v>0</v>
      </c>
      <c r="P1110" s="181">
        <v>4</v>
      </c>
      <c r="Q1110" s="181">
        <f t="shared" si="382"/>
        <v>1212</v>
      </c>
      <c r="R1110" s="181">
        <v>61</v>
      </c>
      <c r="S1110" s="181">
        <f t="shared" si="372"/>
        <v>1273</v>
      </c>
      <c r="T1110" s="181">
        <f t="shared" si="366"/>
        <v>873</v>
      </c>
      <c r="U1110" s="183">
        <f t="shared" si="367"/>
        <v>59.319664492078289</v>
      </c>
      <c r="V1110" s="183">
        <f t="shared" si="375"/>
        <v>40.680335507921711</v>
      </c>
      <c r="W1110" s="184">
        <f t="shared" si="377"/>
        <v>821</v>
      </c>
    </row>
    <row r="1111" spans="1:23" ht="15" customHeight="1">
      <c r="A1111" s="179">
        <v>267</v>
      </c>
      <c r="B1111" s="222">
        <v>12</v>
      </c>
      <c r="C1111" s="239" t="s">
        <v>521</v>
      </c>
      <c r="D1111" s="180">
        <v>2004</v>
      </c>
      <c r="E1111" s="180"/>
      <c r="F1111" s="181"/>
      <c r="G1111" s="181"/>
      <c r="H1111" s="181"/>
      <c r="I1111" s="181"/>
      <c r="J1111" s="181"/>
      <c r="K1111" s="181"/>
      <c r="L1111" s="181"/>
      <c r="M1111" s="181"/>
      <c r="N1111" s="181"/>
      <c r="O1111" s="181"/>
      <c r="P1111" s="181"/>
      <c r="Q1111" s="181">
        <f>SUM(G1111+J1111+M1111+N1111+O1111+P1111)</f>
        <v>0</v>
      </c>
      <c r="R1111" s="181"/>
      <c r="S1111" s="181">
        <f t="shared" si="372"/>
        <v>0</v>
      </c>
      <c r="T1111" s="181">
        <f t="shared" si="366"/>
        <v>0</v>
      </c>
      <c r="U1111" s="183" t="e">
        <f t="shared" si="367"/>
        <v>#DIV/0!</v>
      </c>
      <c r="V1111" s="183" t="e">
        <f t="shared" si="375"/>
        <v>#DIV/0!</v>
      </c>
      <c r="W1111" s="184">
        <f t="shared" si="377"/>
        <v>0</v>
      </c>
    </row>
    <row r="1112" spans="1:23" ht="15" customHeight="1">
      <c r="A1112" s="179">
        <v>267</v>
      </c>
      <c r="B1112" s="222">
        <v>12</v>
      </c>
      <c r="C1112" s="239" t="s">
        <v>521</v>
      </c>
      <c r="D1112" s="180">
        <v>2010</v>
      </c>
      <c r="E1112" s="180">
        <v>6</v>
      </c>
      <c r="F1112" s="181">
        <v>3364</v>
      </c>
      <c r="G1112" s="181">
        <v>368</v>
      </c>
      <c r="H1112" s="181">
        <v>490</v>
      </c>
      <c r="I1112" s="181">
        <v>16</v>
      </c>
      <c r="J1112" s="181">
        <v>20</v>
      </c>
      <c r="K1112" s="181">
        <v>808</v>
      </c>
      <c r="L1112" s="181">
        <v>30</v>
      </c>
      <c r="M1112" s="181">
        <v>0</v>
      </c>
      <c r="N1112" s="181">
        <v>261</v>
      </c>
      <c r="O1112" s="181">
        <v>7</v>
      </c>
      <c r="P1112" s="181">
        <v>0</v>
      </c>
      <c r="Q1112" s="181">
        <f t="shared" ref="Q1112:Q1114" si="383">SUM(P1112+O1112+N1112+M1112+L1112+K1112+J1112+I1112+H1112+G1112)</f>
        <v>2000</v>
      </c>
      <c r="R1112" s="181">
        <v>70</v>
      </c>
      <c r="S1112" s="181">
        <f t="shared" si="372"/>
        <v>2070</v>
      </c>
      <c r="T1112" s="181">
        <f t="shared" si="366"/>
        <v>1294</v>
      </c>
      <c r="U1112" s="183">
        <f t="shared" si="367"/>
        <v>61.533888228299645</v>
      </c>
      <c r="V1112" s="183">
        <f t="shared" si="375"/>
        <v>38.466111771700355</v>
      </c>
      <c r="W1112" s="184">
        <f t="shared" si="377"/>
        <v>808</v>
      </c>
    </row>
    <row r="1113" spans="1:23" ht="15" customHeight="1">
      <c r="A1113" s="179">
        <v>267</v>
      </c>
      <c r="B1113" s="222">
        <v>12</v>
      </c>
      <c r="C1113" s="240" t="s">
        <v>521</v>
      </c>
      <c r="D1113" s="190">
        <v>2016</v>
      </c>
      <c r="E1113" s="180"/>
      <c r="F1113" s="181"/>
      <c r="G1113" s="181"/>
      <c r="H1113" s="181"/>
      <c r="I1113" s="181"/>
      <c r="J1113" s="181"/>
      <c r="K1113" s="181"/>
      <c r="L1113" s="181"/>
      <c r="M1113" s="181"/>
      <c r="N1113" s="181"/>
      <c r="O1113" s="181"/>
      <c r="P1113" s="181"/>
      <c r="Q1113" s="181">
        <f t="shared" si="383"/>
        <v>0</v>
      </c>
      <c r="R1113" s="181"/>
      <c r="S1113" s="181">
        <f t="shared" si="372"/>
        <v>0</v>
      </c>
      <c r="T1113" s="181">
        <f t="shared" si="366"/>
        <v>0</v>
      </c>
      <c r="U1113" s="183" t="e">
        <f t="shared" si="367"/>
        <v>#DIV/0!</v>
      </c>
      <c r="V1113" s="183" t="e">
        <f t="shared" si="375"/>
        <v>#DIV/0!</v>
      </c>
      <c r="W1113" s="184">
        <f t="shared" si="377"/>
        <v>0</v>
      </c>
    </row>
    <row r="1114" spans="1:23" ht="15" customHeight="1">
      <c r="A1114" s="179">
        <v>268</v>
      </c>
      <c r="B1114" s="222">
        <v>12</v>
      </c>
      <c r="C1114" s="239" t="s">
        <v>522</v>
      </c>
      <c r="D1114" s="180">
        <v>1998</v>
      </c>
      <c r="E1114" s="180">
        <v>14</v>
      </c>
      <c r="F1114" s="181">
        <v>6688</v>
      </c>
      <c r="G1114" s="181">
        <v>51</v>
      </c>
      <c r="H1114" s="181">
        <v>1711</v>
      </c>
      <c r="I1114" s="181">
        <v>8</v>
      </c>
      <c r="J1114" s="181">
        <v>55</v>
      </c>
      <c r="K1114" s="181">
        <v>1256</v>
      </c>
      <c r="L1114" s="181">
        <v>35</v>
      </c>
      <c r="M1114" s="181">
        <v>21</v>
      </c>
      <c r="N1114" s="181">
        <v>0</v>
      </c>
      <c r="O1114" s="181">
        <v>0</v>
      </c>
      <c r="P1114" s="181">
        <v>0</v>
      </c>
      <c r="Q1114" s="181">
        <f t="shared" si="383"/>
        <v>3137</v>
      </c>
      <c r="R1114" s="181">
        <v>195</v>
      </c>
      <c r="S1114" s="181">
        <f t="shared" si="372"/>
        <v>3332</v>
      </c>
      <c r="T1114" s="181">
        <f t="shared" si="366"/>
        <v>3356</v>
      </c>
      <c r="U1114" s="183">
        <f t="shared" si="367"/>
        <v>49.820574162679428</v>
      </c>
      <c r="V1114" s="183">
        <f t="shared" si="375"/>
        <v>50.179425837320572</v>
      </c>
      <c r="W1114" s="184">
        <f t="shared" si="377"/>
        <v>1711</v>
      </c>
    </row>
    <row r="1115" spans="1:23" ht="15" customHeight="1">
      <c r="A1115" s="179">
        <v>268</v>
      </c>
      <c r="B1115" s="222">
        <v>12</v>
      </c>
      <c r="C1115" s="239" t="s">
        <v>522</v>
      </c>
      <c r="D1115" s="180">
        <v>2004</v>
      </c>
      <c r="E1115" s="180"/>
      <c r="F1115" s="181"/>
      <c r="G1115" s="181"/>
      <c r="H1115" s="181"/>
      <c r="I1115" s="181"/>
      <c r="J1115" s="181"/>
      <c r="K1115" s="181"/>
      <c r="L1115" s="181"/>
      <c r="M1115" s="181"/>
      <c r="N1115" s="181"/>
      <c r="O1115" s="181"/>
      <c r="P1115" s="181"/>
      <c r="Q1115" s="181">
        <f>SUM(G1115+J1115+M1115+N1115+O1115+P1115)</f>
        <v>0</v>
      </c>
      <c r="R1115" s="181"/>
      <c r="S1115" s="181">
        <f t="shared" si="372"/>
        <v>0</v>
      </c>
      <c r="T1115" s="181">
        <f t="shared" si="366"/>
        <v>0</v>
      </c>
      <c r="U1115" s="183" t="e">
        <f t="shared" si="367"/>
        <v>#DIV/0!</v>
      </c>
      <c r="V1115" s="183" t="e">
        <f t="shared" si="375"/>
        <v>#DIV/0!</v>
      </c>
      <c r="W1115" s="184">
        <f t="shared" si="377"/>
        <v>0</v>
      </c>
    </row>
    <row r="1116" spans="1:23" ht="15" customHeight="1">
      <c r="A1116" s="179">
        <v>268</v>
      </c>
      <c r="B1116" s="222">
        <v>12</v>
      </c>
      <c r="C1116" s="239" t="s">
        <v>522</v>
      </c>
      <c r="D1116" s="180">
        <v>2010</v>
      </c>
      <c r="E1116" s="180">
        <v>19</v>
      </c>
      <c r="F1116" s="181">
        <v>10991</v>
      </c>
      <c r="G1116" s="181">
        <v>81</v>
      </c>
      <c r="H1116" s="181">
        <v>2912</v>
      </c>
      <c r="I1116" s="181">
        <v>24</v>
      </c>
      <c r="J1116" s="181">
        <v>61</v>
      </c>
      <c r="K1116" s="181">
        <v>2007</v>
      </c>
      <c r="L1116" s="181">
        <v>64</v>
      </c>
      <c r="M1116" s="181">
        <v>0</v>
      </c>
      <c r="N1116" s="181">
        <v>682</v>
      </c>
      <c r="O1116" s="181">
        <v>7</v>
      </c>
      <c r="P1116" s="181">
        <v>0</v>
      </c>
      <c r="Q1116" s="181">
        <f t="shared" ref="Q1116:Q1122" si="384">SUM(P1116+O1116+N1116+M1116+L1116+K1116+J1116+I1116+H1116+G1116)</f>
        <v>5838</v>
      </c>
      <c r="R1116" s="181">
        <v>177</v>
      </c>
      <c r="S1116" s="181">
        <f t="shared" si="372"/>
        <v>6015</v>
      </c>
      <c r="T1116" s="181">
        <f t="shared" si="366"/>
        <v>4976</v>
      </c>
      <c r="U1116" s="183">
        <f t="shared" si="367"/>
        <v>54.726594486397964</v>
      </c>
      <c r="V1116" s="183">
        <f t="shared" si="375"/>
        <v>45.273405513602036</v>
      </c>
      <c r="W1116" s="184">
        <f t="shared" si="377"/>
        <v>2912</v>
      </c>
    </row>
    <row r="1117" spans="1:23" ht="15" customHeight="1">
      <c r="A1117" s="179">
        <v>268</v>
      </c>
      <c r="B1117" s="222">
        <v>12</v>
      </c>
      <c r="C1117" s="240" t="s">
        <v>522</v>
      </c>
      <c r="D1117" s="190">
        <v>2016</v>
      </c>
      <c r="E1117" s="180"/>
      <c r="F1117" s="181"/>
      <c r="G1117" s="181"/>
      <c r="H1117" s="181"/>
      <c r="I1117" s="181"/>
      <c r="J1117" s="181"/>
      <c r="K1117" s="181"/>
      <c r="L1117" s="181"/>
      <c r="M1117" s="181"/>
      <c r="N1117" s="181"/>
      <c r="O1117" s="181"/>
      <c r="P1117" s="181"/>
      <c r="Q1117" s="181">
        <f t="shared" si="384"/>
        <v>0</v>
      </c>
      <c r="R1117" s="181"/>
      <c r="S1117" s="181">
        <f t="shared" si="372"/>
        <v>0</v>
      </c>
      <c r="T1117" s="181">
        <f t="shared" si="366"/>
        <v>0</v>
      </c>
      <c r="U1117" s="183" t="e">
        <f t="shared" si="367"/>
        <v>#DIV/0!</v>
      </c>
      <c r="V1117" s="183" t="e">
        <f t="shared" si="375"/>
        <v>#DIV/0!</v>
      </c>
      <c r="W1117" s="184">
        <f t="shared" si="377"/>
        <v>0</v>
      </c>
    </row>
    <row r="1118" spans="1:23" s="197" customFormat="1" ht="15" customHeight="1">
      <c r="A1118" s="193" t="s">
        <v>448</v>
      </c>
      <c r="B1118" s="223">
        <v>12</v>
      </c>
      <c r="C1118" s="241" t="s">
        <v>523</v>
      </c>
      <c r="D1118" s="151">
        <v>1998</v>
      </c>
      <c r="E1118" s="151">
        <f>SUM(E1078,E1082,E1086,E1090,E1094,E1098,E1102,E1106,E1110,E1114)</f>
        <v>82</v>
      </c>
      <c r="F1118" s="151">
        <f t="shared" ref="F1118:T1118" si="385">SUM(F1078,F1082,F1086,F1090,F1094,F1098,F1102,F1106,F1110,F1114)</f>
        <v>39277</v>
      </c>
      <c r="G1118" s="151">
        <f t="shared" si="385"/>
        <v>317</v>
      </c>
      <c r="H1118" s="151">
        <f t="shared" si="385"/>
        <v>8906</v>
      </c>
      <c r="I1118" s="151">
        <f t="shared" si="385"/>
        <v>51</v>
      </c>
      <c r="J1118" s="151">
        <f t="shared" si="385"/>
        <v>256</v>
      </c>
      <c r="K1118" s="151">
        <f t="shared" si="385"/>
        <v>9700</v>
      </c>
      <c r="L1118" s="151">
        <f t="shared" si="385"/>
        <v>175</v>
      </c>
      <c r="M1118" s="151">
        <f t="shared" si="385"/>
        <v>87</v>
      </c>
      <c r="N1118" s="151">
        <f t="shared" si="385"/>
        <v>0</v>
      </c>
      <c r="O1118" s="151">
        <f t="shared" si="385"/>
        <v>0</v>
      </c>
      <c r="P1118" s="151">
        <f t="shared" si="385"/>
        <v>8</v>
      </c>
      <c r="Q1118" s="151">
        <f t="shared" si="385"/>
        <v>19500</v>
      </c>
      <c r="R1118" s="151">
        <f t="shared" si="385"/>
        <v>1018</v>
      </c>
      <c r="S1118" s="151">
        <f t="shared" si="385"/>
        <v>20518</v>
      </c>
      <c r="T1118" s="151">
        <f t="shared" si="385"/>
        <v>18759</v>
      </c>
      <c r="U1118" s="217">
        <f>(S1118*100)/F1118</f>
        <v>52.239223973317721</v>
      </c>
      <c r="V1118" s="217">
        <f>(T1118*100)/F1118</f>
        <v>47.760776026682279</v>
      </c>
      <c r="W1118" s="184">
        <f t="shared" si="377"/>
        <v>9700</v>
      </c>
    </row>
    <row r="1119" spans="1:23" s="197" customFormat="1" ht="15" customHeight="1">
      <c r="A1119" s="193" t="s">
        <v>448</v>
      </c>
      <c r="B1119" s="223">
        <v>12</v>
      </c>
      <c r="C1119" s="241" t="s">
        <v>523</v>
      </c>
      <c r="D1119" s="151">
        <v>2004</v>
      </c>
      <c r="E1119" s="151"/>
      <c r="F1119" s="215"/>
      <c r="G1119" s="215"/>
      <c r="H1119" s="215"/>
      <c r="I1119" s="215"/>
      <c r="J1119" s="215"/>
      <c r="K1119" s="215"/>
      <c r="L1119" s="215"/>
      <c r="M1119" s="215"/>
      <c r="N1119" s="215"/>
      <c r="O1119" s="215"/>
      <c r="P1119" s="215"/>
      <c r="Q1119" s="215"/>
      <c r="R1119" s="215"/>
      <c r="S1119" s="215"/>
      <c r="T1119" s="215"/>
      <c r="U1119" s="216"/>
      <c r="V1119" s="216"/>
      <c r="W1119" s="184">
        <f t="shared" si="377"/>
        <v>0</v>
      </c>
    </row>
    <row r="1120" spans="1:23" s="197" customFormat="1" ht="15" customHeight="1">
      <c r="A1120" s="193" t="s">
        <v>448</v>
      </c>
      <c r="B1120" s="223">
        <v>12</v>
      </c>
      <c r="C1120" s="241" t="s">
        <v>523</v>
      </c>
      <c r="D1120" s="151">
        <v>2010</v>
      </c>
      <c r="E1120" s="151">
        <f>SUM(E1080,E1084,E1088,E1092,E1096,E1100,E1104,E1108,E1112,E1116)</f>
        <v>117</v>
      </c>
      <c r="F1120" s="151">
        <f t="shared" ref="F1120:T1120" si="386">SUM(F1080,F1084,F1088,F1092,F1096,F1100,F1104,F1108,F1112,F1116)</f>
        <v>62085</v>
      </c>
      <c r="G1120" s="151">
        <f t="shared" si="386"/>
        <v>1415</v>
      </c>
      <c r="H1120" s="151">
        <f t="shared" si="386"/>
        <v>13657</v>
      </c>
      <c r="I1120" s="151">
        <f t="shared" si="386"/>
        <v>323</v>
      </c>
      <c r="J1120" s="151">
        <f t="shared" si="386"/>
        <v>467</v>
      </c>
      <c r="K1120" s="151">
        <f t="shared" si="386"/>
        <v>12391</v>
      </c>
      <c r="L1120" s="151">
        <f t="shared" si="386"/>
        <v>497</v>
      </c>
      <c r="M1120" s="151">
        <f t="shared" si="386"/>
        <v>0</v>
      </c>
      <c r="N1120" s="151">
        <f t="shared" si="386"/>
        <v>4410</v>
      </c>
      <c r="O1120" s="151">
        <f t="shared" si="386"/>
        <v>98</v>
      </c>
      <c r="P1120" s="151">
        <f t="shared" si="386"/>
        <v>22</v>
      </c>
      <c r="Q1120" s="151">
        <f t="shared" si="386"/>
        <v>33280</v>
      </c>
      <c r="R1120" s="151">
        <f t="shared" si="386"/>
        <v>1033</v>
      </c>
      <c r="S1120" s="151">
        <f t="shared" si="386"/>
        <v>34313</v>
      </c>
      <c r="T1120" s="151">
        <f t="shared" si="386"/>
        <v>27772</v>
      </c>
      <c r="U1120" s="196">
        <f>(S1120*100)/F1120</f>
        <v>55.267778046226944</v>
      </c>
      <c r="V1120" s="196">
        <f>(T1120*100)/F1120</f>
        <v>44.732221953773056</v>
      </c>
      <c r="W1120" s="184">
        <f t="shared" si="377"/>
        <v>13657</v>
      </c>
    </row>
    <row r="1121" spans="1:23" s="197" customFormat="1" ht="15" customHeight="1">
      <c r="A1121" s="193" t="s">
        <v>448</v>
      </c>
      <c r="B1121" s="223">
        <v>12</v>
      </c>
      <c r="C1121" s="241" t="s">
        <v>523</v>
      </c>
      <c r="D1121" s="151">
        <v>2016</v>
      </c>
      <c r="E1121" s="151"/>
      <c r="F1121" s="215"/>
      <c r="G1121" s="215"/>
      <c r="H1121" s="215"/>
      <c r="I1121" s="215"/>
      <c r="J1121" s="215"/>
      <c r="K1121" s="215"/>
      <c r="L1121" s="215"/>
      <c r="M1121" s="215"/>
      <c r="N1121" s="215"/>
      <c r="O1121" s="215"/>
      <c r="P1121" s="215"/>
      <c r="Q1121" s="215"/>
      <c r="R1121" s="215"/>
      <c r="S1121" s="215"/>
      <c r="T1121" s="215"/>
      <c r="U1121" s="216"/>
      <c r="V1121" s="216"/>
      <c r="W1121" s="184">
        <f t="shared" si="377"/>
        <v>0</v>
      </c>
    </row>
    <row r="1122" spans="1:23" ht="15" customHeight="1">
      <c r="A1122" s="179">
        <v>269</v>
      </c>
      <c r="B1122" s="222">
        <v>13</v>
      </c>
      <c r="C1122" s="242" t="s">
        <v>524</v>
      </c>
      <c r="D1122" s="180">
        <v>1998</v>
      </c>
      <c r="E1122" s="180">
        <v>9</v>
      </c>
      <c r="F1122" s="181">
        <v>4038</v>
      </c>
      <c r="G1122" s="181">
        <v>14</v>
      </c>
      <c r="H1122" s="181">
        <v>1173</v>
      </c>
      <c r="I1122" s="181">
        <v>2</v>
      </c>
      <c r="J1122" s="181">
        <v>17</v>
      </c>
      <c r="K1122" s="181">
        <v>984</v>
      </c>
      <c r="L1122" s="181">
        <v>19</v>
      </c>
      <c r="M1122" s="181">
        <v>7</v>
      </c>
      <c r="N1122" s="181">
        <v>0</v>
      </c>
      <c r="O1122" s="181">
        <v>0</v>
      </c>
      <c r="P1122" s="181">
        <v>0</v>
      </c>
      <c r="Q1122" s="181">
        <f t="shared" si="384"/>
        <v>2216</v>
      </c>
      <c r="R1122" s="181">
        <v>106</v>
      </c>
      <c r="S1122" s="181">
        <f t="shared" si="372"/>
        <v>2322</v>
      </c>
      <c r="T1122" s="181">
        <f t="shared" si="366"/>
        <v>1716</v>
      </c>
      <c r="U1122" s="183">
        <f t="shared" si="367"/>
        <v>57.503714710252602</v>
      </c>
      <c r="V1122" s="183">
        <f t="shared" si="375"/>
        <v>42.496285289747398</v>
      </c>
      <c r="W1122" s="184">
        <f t="shared" si="377"/>
        <v>1173</v>
      </c>
    </row>
    <row r="1123" spans="1:23" ht="15" customHeight="1">
      <c r="A1123" s="179">
        <v>269</v>
      </c>
      <c r="B1123" s="222">
        <v>13</v>
      </c>
      <c r="C1123" s="242" t="s">
        <v>524</v>
      </c>
      <c r="D1123" s="180">
        <v>2004</v>
      </c>
      <c r="E1123" s="180"/>
      <c r="F1123" s="181"/>
      <c r="G1123" s="181"/>
      <c r="H1123" s="181"/>
      <c r="I1123" s="181"/>
      <c r="J1123" s="181"/>
      <c r="K1123" s="181"/>
      <c r="L1123" s="181"/>
      <c r="M1123" s="181"/>
      <c r="N1123" s="181"/>
      <c r="O1123" s="181"/>
      <c r="P1123" s="181"/>
      <c r="Q1123" s="181">
        <f>SUM(G1123+J1123+M1123+N1123+O1123+P1123)</f>
        <v>0</v>
      </c>
      <c r="R1123" s="181"/>
      <c r="S1123" s="181">
        <f t="shared" si="372"/>
        <v>0</v>
      </c>
      <c r="T1123" s="181">
        <f t="shared" si="366"/>
        <v>0</v>
      </c>
      <c r="U1123" s="183" t="e">
        <f t="shared" si="367"/>
        <v>#DIV/0!</v>
      </c>
      <c r="V1123" s="183" t="e">
        <f t="shared" si="375"/>
        <v>#DIV/0!</v>
      </c>
      <c r="W1123" s="184">
        <f t="shared" si="377"/>
        <v>0</v>
      </c>
    </row>
    <row r="1124" spans="1:23" ht="15" customHeight="1">
      <c r="A1124" s="179">
        <v>269</v>
      </c>
      <c r="B1124" s="222">
        <v>13</v>
      </c>
      <c r="C1124" s="242" t="s">
        <v>524</v>
      </c>
      <c r="D1124" s="180">
        <v>2010</v>
      </c>
      <c r="E1124" s="180">
        <v>13</v>
      </c>
      <c r="F1124" s="181">
        <v>5917</v>
      </c>
      <c r="G1124" s="181">
        <v>145</v>
      </c>
      <c r="H1124" s="181">
        <v>1183</v>
      </c>
      <c r="I1124" s="181">
        <v>67</v>
      </c>
      <c r="J1124" s="181">
        <v>87</v>
      </c>
      <c r="K1124" s="181">
        <v>1115</v>
      </c>
      <c r="L1124" s="181">
        <v>63</v>
      </c>
      <c r="M1124" s="181">
        <v>0</v>
      </c>
      <c r="N1124" s="181">
        <v>157</v>
      </c>
      <c r="O1124" s="181">
        <v>413</v>
      </c>
      <c r="P1124" s="181">
        <v>0</v>
      </c>
      <c r="Q1124" s="181">
        <f t="shared" ref="Q1124:Q1126" si="387">SUM(P1124+O1124+N1124+M1124+L1124+K1124+J1124+I1124+H1124+G1124)</f>
        <v>3230</v>
      </c>
      <c r="R1124" s="181">
        <v>203</v>
      </c>
      <c r="S1124" s="181">
        <f t="shared" si="372"/>
        <v>3433</v>
      </c>
      <c r="T1124" s="181">
        <f t="shared" si="366"/>
        <v>2484</v>
      </c>
      <c r="U1124" s="183">
        <f t="shared" si="367"/>
        <v>58.019266520196048</v>
      </c>
      <c r="V1124" s="183">
        <f t="shared" si="375"/>
        <v>41.980733479803952</v>
      </c>
      <c r="W1124" s="184">
        <f t="shared" si="377"/>
        <v>1183</v>
      </c>
    </row>
    <row r="1125" spans="1:23" ht="15" customHeight="1">
      <c r="A1125" s="179">
        <v>269</v>
      </c>
      <c r="B1125" s="222">
        <v>13</v>
      </c>
      <c r="C1125" s="243" t="s">
        <v>524</v>
      </c>
      <c r="D1125" s="190">
        <v>2016</v>
      </c>
      <c r="E1125" s="180"/>
      <c r="F1125" s="181"/>
      <c r="G1125" s="181"/>
      <c r="H1125" s="181"/>
      <c r="I1125" s="181"/>
      <c r="J1125" s="181"/>
      <c r="K1125" s="181"/>
      <c r="L1125" s="181"/>
      <c r="M1125" s="181"/>
      <c r="N1125" s="181"/>
      <c r="O1125" s="181"/>
      <c r="P1125" s="181"/>
      <c r="Q1125" s="181">
        <f t="shared" si="387"/>
        <v>0</v>
      </c>
      <c r="R1125" s="181"/>
      <c r="S1125" s="181">
        <f t="shared" si="372"/>
        <v>0</v>
      </c>
      <c r="T1125" s="181">
        <f t="shared" si="366"/>
        <v>0</v>
      </c>
      <c r="U1125" s="183" t="e">
        <f t="shared" si="367"/>
        <v>#DIV/0!</v>
      </c>
      <c r="V1125" s="183" t="e">
        <f t="shared" si="375"/>
        <v>#DIV/0!</v>
      </c>
      <c r="W1125" s="184">
        <f t="shared" si="377"/>
        <v>0</v>
      </c>
    </row>
    <row r="1126" spans="1:23" ht="15" customHeight="1">
      <c r="A1126" s="179">
        <v>270</v>
      </c>
      <c r="B1126" s="222">
        <v>13</v>
      </c>
      <c r="C1126" s="242" t="s">
        <v>525</v>
      </c>
      <c r="D1126" s="180">
        <v>1998</v>
      </c>
      <c r="E1126" s="180">
        <v>3</v>
      </c>
      <c r="F1126" s="181">
        <v>1296</v>
      </c>
      <c r="G1126" s="181">
        <v>12</v>
      </c>
      <c r="H1126" s="181">
        <v>191</v>
      </c>
      <c r="I1126" s="181">
        <v>7</v>
      </c>
      <c r="J1126" s="181">
        <v>21</v>
      </c>
      <c r="K1126" s="181">
        <v>124</v>
      </c>
      <c r="L1126" s="181">
        <v>0</v>
      </c>
      <c r="M1126" s="181">
        <v>7</v>
      </c>
      <c r="N1126" s="181">
        <v>0</v>
      </c>
      <c r="O1126" s="181">
        <v>0</v>
      </c>
      <c r="P1126" s="181">
        <v>0</v>
      </c>
      <c r="Q1126" s="181">
        <f t="shared" si="387"/>
        <v>362</v>
      </c>
      <c r="R1126" s="181">
        <v>29</v>
      </c>
      <c r="S1126" s="181">
        <f t="shared" si="372"/>
        <v>391</v>
      </c>
      <c r="T1126" s="181">
        <f t="shared" si="366"/>
        <v>905</v>
      </c>
      <c r="U1126" s="183">
        <f t="shared" si="367"/>
        <v>30.169753086419753</v>
      </c>
      <c r="V1126" s="183">
        <f t="shared" si="375"/>
        <v>69.830246913580254</v>
      </c>
      <c r="W1126" s="184">
        <f t="shared" si="377"/>
        <v>191</v>
      </c>
    </row>
    <row r="1127" spans="1:23" ht="15" customHeight="1">
      <c r="A1127" s="179">
        <v>270</v>
      </c>
      <c r="B1127" s="222">
        <v>13</v>
      </c>
      <c r="C1127" s="242" t="s">
        <v>525</v>
      </c>
      <c r="D1127" s="180">
        <v>2004</v>
      </c>
      <c r="E1127" s="180"/>
      <c r="F1127" s="181"/>
      <c r="G1127" s="181"/>
      <c r="H1127" s="181"/>
      <c r="I1127" s="181"/>
      <c r="J1127" s="181"/>
      <c r="K1127" s="181"/>
      <c r="L1127" s="181"/>
      <c r="M1127" s="181"/>
      <c r="N1127" s="181"/>
      <c r="O1127" s="181"/>
      <c r="P1127" s="181"/>
      <c r="Q1127" s="181">
        <f>SUM(G1127+J1127+M1127+N1127+O1127+P1127)</f>
        <v>0</v>
      </c>
      <c r="R1127" s="181"/>
      <c r="S1127" s="181">
        <f t="shared" si="372"/>
        <v>0</v>
      </c>
      <c r="T1127" s="181">
        <f t="shared" si="366"/>
        <v>0</v>
      </c>
      <c r="U1127" s="183" t="e">
        <f t="shared" si="367"/>
        <v>#DIV/0!</v>
      </c>
      <c r="V1127" s="183" t="e">
        <f t="shared" si="375"/>
        <v>#DIV/0!</v>
      </c>
      <c r="W1127" s="184">
        <f t="shared" si="377"/>
        <v>0</v>
      </c>
    </row>
    <row r="1128" spans="1:23" ht="15" customHeight="1">
      <c r="A1128" s="179">
        <v>270</v>
      </c>
      <c r="B1128" s="222">
        <v>13</v>
      </c>
      <c r="C1128" s="242" t="s">
        <v>525</v>
      </c>
      <c r="D1128" s="180">
        <v>2010</v>
      </c>
      <c r="E1128" s="180">
        <v>5</v>
      </c>
      <c r="F1128" s="181">
        <v>2243</v>
      </c>
      <c r="G1128" s="181">
        <v>135</v>
      </c>
      <c r="H1128" s="181">
        <v>464</v>
      </c>
      <c r="I1128" s="181">
        <v>37</v>
      </c>
      <c r="J1128" s="181">
        <v>139</v>
      </c>
      <c r="K1128" s="181">
        <v>109</v>
      </c>
      <c r="L1128" s="181">
        <v>19</v>
      </c>
      <c r="M1128" s="181">
        <v>0</v>
      </c>
      <c r="N1128" s="181">
        <v>55</v>
      </c>
      <c r="O1128" s="181">
        <v>10</v>
      </c>
      <c r="P1128" s="181">
        <v>0</v>
      </c>
      <c r="Q1128" s="181">
        <f t="shared" ref="Q1128:Q1130" si="388">SUM(P1128+O1128+N1128+M1128+L1128+K1128+J1128+I1128+H1128+G1128)</f>
        <v>968</v>
      </c>
      <c r="R1128" s="181">
        <v>55</v>
      </c>
      <c r="S1128" s="181">
        <f t="shared" si="372"/>
        <v>1023</v>
      </c>
      <c r="T1128" s="181">
        <f t="shared" si="366"/>
        <v>1220</v>
      </c>
      <c r="U1128" s="183">
        <f t="shared" si="367"/>
        <v>45.60855996433348</v>
      </c>
      <c r="V1128" s="183">
        <f t="shared" si="375"/>
        <v>54.39144003566652</v>
      </c>
      <c r="W1128" s="184">
        <f t="shared" si="377"/>
        <v>464</v>
      </c>
    </row>
    <row r="1129" spans="1:23" ht="15" customHeight="1">
      <c r="A1129" s="179">
        <v>270</v>
      </c>
      <c r="B1129" s="222">
        <v>13</v>
      </c>
      <c r="C1129" s="243" t="s">
        <v>525</v>
      </c>
      <c r="D1129" s="190">
        <v>2016</v>
      </c>
      <c r="E1129" s="180"/>
      <c r="F1129" s="181"/>
      <c r="G1129" s="181"/>
      <c r="H1129" s="181"/>
      <c r="I1129" s="181"/>
      <c r="J1129" s="181"/>
      <c r="K1129" s="181"/>
      <c r="L1129" s="181"/>
      <c r="M1129" s="181"/>
      <c r="N1129" s="181"/>
      <c r="O1129" s="181"/>
      <c r="P1129" s="181"/>
      <c r="Q1129" s="181">
        <f t="shared" si="388"/>
        <v>0</v>
      </c>
      <c r="R1129" s="181"/>
      <c r="S1129" s="181">
        <f t="shared" si="372"/>
        <v>0</v>
      </c>
      <c r="T1129" s="181">
        <f t="shared" si="366"/>
        <v>0</v>
      </c>
      <c r="U1129" s="183" t="e">
        <f t="shared" si="367"/>
        <v>#DIV/0!</v>
      </c>
      <c r="V1129" s="183" t="e">
        <f t="shared" si="375"/>
        <v>#DIV/0!</v>
      </c>
      <c r="W1129" s="184">
        <f t="shared" si="377"/>
        <v>0</v>
      </c>
    </row>
    <row r="1130" spans="1:23" ht="15" customHeight="1">
      <c r="A1130" s="179">
        <v>271</v>
      </c>
      <c r="B1130" s="222">
        <v>13</v>
      </c>
      <c r="C1130" s="242" t="s">
        <v>526</v>
      </c>
      <c r="D1130" s="180">
        <v>1998</v>
      </c>
      <c r="E1130" s="180">
        <v>2</v>
      </c>
      <c r="F1130" s="181">
        <v>471</v>
      </c>
      <c r="G1130" s="181">
        <v>7</v>
      </c>
      <c r="H1130" s="181">
        <v>99</v>
      </c>
      <c r="I1130" s="181">
        <v>1</v>
      </c>
      <c r="J1130" s="181">
        <v>6</v>
      </c>
      <c r="K1130" s="181">
        <v>71</v>
      </c>
      <c r="L1130" s="181">
        <v>2</v>
      </c>
      <c r="M1130" s="181">
        <v>4</v>
      </c>
      <c r="N1130" s="181">
        <v>0</v>
      </c>
      <c r="O1130" s="181">
        <v>0</v>
      </c>
      <c r="P1130" s="181">
        <v>0</v>
      </c>
      <c r="Q1130" s="181">
        <f t="shared" si="388"/>
        <v>190</v>
      </c>
      <c r="R1130" s="181">
        <v>6</v>
      </c>
      <c r="S1130" s="181">
        <f t="shared" si="372"/>
        <v>196</v>
      </c>
      <c r="T1130" s="181">
        <f t="shared" si="366"/>
        <v>275</v>
      </c>
      <c r="U1130" s="183">
        <f t="shared" si="367"/>
        <v>41.613588110403398</v>
      </c>
      <c r="V1130" s="183">
        <f t="shared" si="375"/>
        <v>58.386411889596602</v>
      </c>
      <c r="W1130" s="184">
        <f t="shared" si="377"/>
        <v>99</v>
      </c>
    </row>
    <row r="1131" spans="1:23" ht="15" customHeight="1">
      <c r="A1131" s="179">
        <v>271</v>
      </c>
      <c r="B1131" s="222">
        <v>13</v>
      </c>
      <c r="C1131" s="242" t="s">
        <v>526</v>
      </c>
      <c r="D1131" s="180">
        <v>2004</v>
      </c>
      <c r="E1131" s="180"/>
      <c r="F1131" s="181"/>
      <c r="G1131" s="181"/>
      <c r="H1131" s="181"/>
      <c r="I1131" s="181"/>
      <c r="J1131" s="181"/>
      <c r="K1131" s="181"/>
      <c r="L1131" s="181"/>
      <c r="M1131" s="181"/>
      <c r="N1131" s="181"/>
      <c r="O1131" s="181"/>
      <c r="P1131" s="181"/>
      <c r="Q1131" s="181">
        <f>SUM(G1131+J1131+M1131+N1131+O1131+P1131)</f>
        <v>0</v>
      </c>
      <c r="R1131" s="181"/>
      <c r="S1131" s="181">
        <f t="shared" si="372"/>
        <v>0</v>
      </c>
      <c r="T1131" s="181">
        <f t="shared" si="366"/>
        <v>0</v>
      </c>
      <c r="U1131" s="183" t="e">
        <f t="shared" si="367"/>
        <v>#DIV/0!</v>
      </c>
      <c r="V1131" s="183" t="e">
        <f t="shared" si="375"/>
        <v>#DIV/0!</v>
      </c>
      <c r="W1131" s="184">
        <f t="shared" si="377"/>
        <v>0</v>
      </c>
    </row>
    <row r="1132" spans="1:23" ht="15" customHeight="1">
      <c r="A1132" s="179">
        <v>271</v>
      </c>
      <c r="B1132" s="222">
        <v>13</v>
      </c>
      <c r="C1132" s="242" t="s">
        <v>526</v>
      </c>
      <c r="D1132" s="180">
        <v>2010</v>
      </c>
      <c r="E1132" s="180">
        <v>2</v>
      </c>
      <c r="F1132" s="181">
        <v>650</v>
      </c>
      <c r="G1132" s="181">
        <v>21</v>
      </c>
      <c r="H1132" s="181">
        <v>82</v>
      </c>
      <c r="I1132" s="181">
        <v>14</v>
      </c>
      <c r="J1132" s="181">
        <v>13</v>
      </c>
      <c r="K1132" s="181">
        <v>88</v>
      </c>
      <c r="L1132" s="181">
        <v>4</v>
      </c>
      <c r="M1132" s="181">
        <v>0</v>
      </c>
      <c r="N1132" s="181">
        <v>70</v>
      </c>
      <c r="O1132" s="181">
        <v>2</v>
      </c>
      <c r="P1132" s="181">
        <v>3</v>
      </c>
      <c r="Q1132" s="181">
        <f t="shared" ref="Q1132:Q1134" si="389">SUM(P1132+O1132+N1132+M1132+L1132+K1132+J1132+I1132+H1132+G1132)</f>
        <v>297</v>
      </c>
      <c r="R1132" s="181">
        <v>10</v>
      </c>
      <c r="S1132" s="181">
        <f t="shared" si="372"/>
        <v>307</v>
      </c>
      <c r="T1132" s="181">
        <f t="shared" si="366"/>
        <v>343</v>
      </c>
      <c r="U1132" s="183">
        <f t="shared" si="367"/>
        <v>47.230769230769234</v>
      </c>
      <c r="V1132" s="183">
        <f t="shared" si="375"/>
        <v>52.769230769230766</v>
      </c>
      <c r="W1132" s="184">
        <f t="shared" si="377"/>
        <v>88</v>
      </c>
    </row>
    <row r="1133" spans="1:23" ht="15" customHeight="1">
      <c r="A1133" s="179">
        <v>271</v>
      </c>
      <c r="B1133" s="222">
        <v>13</v>
      </c>
      <c r="C1133" s="243" t="s">
        <v>526</v>
      </c>
      <c r="D1133" s="190">
        <v>2016</v>
      </c>
      <c r="E1133" s="180"/>
      <c r="F1133" s="181"/>
      <c r="G1133" s="181"/>
      <c r="H1133" s="181"/>
      <c r="I1133" s="181"/>
      <c r="J1133" s="181"/>
      <c r="K1133" s="181"/>
      <c r="L1133" s="181"/>
      <c r="M1133" s="181"/>
      <c r="N1133" s="181"/>
      <c r="O1133" s="181"/>
      <c r="P1133" s="181"/>
      <c r="Q1133" s="181">
        <f t="shared" si="389"/>
        <v>0</v>
      </c>
      <c r="R1133" s="181"/>
      <c r="S1133" s="181">
        <f t="shared" si="372"/>
        <v>0</v>
      </c>
      <c r="T1133" s="181">
        <f t="shared" si="366"/>
        <v>0</v>
      </c>
      <c r="U1133" s="183" t="e">
        <f t="shared" si="367"/>
        <v>#DIV/0!</v>
      </c>
      <c r="V1133" s="183" t="e">
        <f t="shared" si="375"/>
        <v>#DIV/0!</v>
      </c>
      <c r="W1133" s="184">
        <f t="shared" si="377"/>
        <v>0</v>
      </c>
    </row>
    <row r="1134" spans="1:23" ht="15" customHeight="1">
      <c r="A1134" s="179">
        <v>272</v>
      </c>
      <c r="B1134" s="222">
        <v>13</v>
      </c>
      <c r="C1134" s="242" t="s">
        <v>527</v>
      </c>
      <c r="D1134" s="180">
        <v>1998</v>
      </c>
      <c r="E1134" s="180">
        <v>1</v>
      </c>
      <c r="F1134" s="181">
        <v>525</v>
      </c>
      <c r="G1134" s="181">
        <v>3</v>
      </c>
      <c r="H1134" s="181">
        <v>21</v>
      </c>
      <c r="I1134" s="181">
        <v>0</v>
      </c>
      <c r="J1134" s="181">
        <v>8</v>
      </c>
      <c r="K1134" s="181">
        <v>118</v>
      </c>
      <c r="L1134" s="181">
        <v>0</v>
      </c>
      <c r="M1134" s="181">
        <v>4</v>
      </c>
      <c r="N1134" s="181">
        <v>0</v>
      </c>
      <c r="O1134" s="181">
        <v>0</v>
      </c>
      <c r="P1134" s="181">
        <v>0</v>
      </c>
      <c r="Q1134" s="181">
        <f t="shared" si="389"/>
        <v>154</v>
      </c>
      <c r="R1134" s="181">
        <v>15</v>
      </c>
      <c r="S1134" s="181">
        <f t="shared" si="372"/>
        <v>169</v>
      </c>
      <c r="T1134" s="181">
        <f t="shared" si="366"/>
        <v>356</v>
      </c>
      <c r="U1134" s="183">
        <f t="shared" si="367"/>
        <v>32.19047619047619</v>
      </c>
      <c r="V1134" s="183">
        <f t="shared" si="375"/>
        <v>67.80952380952381</v>
      </c>
      <c r="W1134" s="184">
        <f t="shared" si="377"/>
        <v>118</v>
      </c>
    </row>
    <row r="1135" spans="1:23" ht="15" customHeight="1">
      <c r="A1135" s="179">
        <v>272</v>
      </c>
      <c r="B1135" s="222">
        <v>13</v>
      </c>
      <c r="C1135" s="242" t="s">
        <v>527</v>
      </c>
      <c r="D1135" s="180">
        <v>2004</v>
      </c>
      <c r="E1135" s="180"/>
      <c r="F1135" s="181"/>
      <c r="G1135" s="181"/>
      <c r="H1135" s="181"/>
      <c r="I1135" s="181"/>
      <c r="J1135" s="181"/>
      <c r="K1135" s="181"/>
      <c r="L1135" s="181"/>
      <c r="M1135" s="181"/>
      <c r="N1135" s="181"/>
      <c r="O1135" s="181"/>
      <c r="P1135" s="181"/>
      <c r="Q1135" s="181">
        <f>SUM(G1135+J1135+M1135+N1135+O1135+P1135)</f>
        <v>0</v>
      </c>
      <c r="R1135" s="181"/>
      <c r="S1135" s="181">
        <f t="shared" si="372"/>
        <v>0</v>
      </c>
      <c r="T1135" s="181">
        <f t="shared" si="366"/>
        <v>0</v>
      </c>
      <c r="U1135" s="183" t="e">
        <f t="shared" si="367"/>
        <v>#DIV/0!</v>
      </c>
      <c r="V1135" s="183" t="e">
        <f t="shared" si="375"/>
        <v>#DIV/0!</v>
      </c>
      <c r="W1135" s="184">
        <f t="shared" si="377"/>
        <v>0</v>
      </c>
    </row>
    <row r="1136" spans="1:23" ht="15" customHeight="1">
      <c r="A1136" s="179">
        <v>272</v>
      </c>
      <c r="B1136" s="222">
        <v>13</v>
      </c>
      <c r="C1136" s="242" t="s">
        <v>527</v>
      </c>
      <c r="D1136" s="180">
        <v>2010</v>
      </c>
      <c r="E1136" s="180">
        <v>3</v>
      </c>
      <c r="F1136" s="181">
        <v>872</v>
      </c>
      <c r="G1136" s="181">
        <v>37</v>
      </c>
      <c r="H1136" s="181">
        <v>93</v>
      </c>
      <c r="I1136" s="181">
        <v>9</v>
      </c>
      <c r="J1136" s="181">
        <v>21</v>
      </c>
      <c r="K1136" s="181">
        <v>159</v>
      </c>
      <c r="L1136" s="181">
        <v>14</v>
      </c>
      <c r="M1136" s="181">
        <v>0</v>
      </c>
      <c r="N1136" s="181">
        <v>41</v>
      </c>
      <c r="O1136" s="181">
        <v>2</v>
      </c>
      <c r="P1136" s="181">
        <v>0</v>
      </c>
      <c r="Q1136" s="181">
        <f t="shared" ref="Q1136:Q1138" si="390">SUM(P1136+O1136+N1136+M1136+L1136+K1136+J1136+I1136+H1136+G1136)</f>
        <v>376</v>
      </c>
      <c r="R1136" s="181">
        <v>20</v>
      </c>
      <c r="S1136" s="181">
        <f t="shared" si="372"/>
        <v>396</v>
      </c>
      <c r="T1136" s="181">
        <f t="shared" si="366"/>
        <v>476</v>
      </c>
      <c r="U1136" s="183">
        <f t="shared" si="367"/>
        <v>45.412844036697251</v>
      </c>
      <c r="V1136" s="183">
        <f t="shared" si="375"/>
        <v>54.587155963302749</v>
      </c>
      <c r="W1136" s="184">
        <f t="shared" si="377"/>
        <v>159</v>
      </c>
    </row>
    <row r="1137" spans="1:23" ht="15" customHeight="1">
      <c r="A1137" s="179">
        <v>272</v>
      </c>
      <c r="B1137" s="222">
        <v>13</v>
      </c>
      <c r="C1137" s="243" t="s">
        <v>527</v>
      </c>
      <c r="D1137" s="190">
        <v>2016</v>
      </c>
      <c r="E1137" s="180"/>
      <c r="F1137" s="181"/>
      <c r="G1137" s="181"/>
      <c r="H1137" s="181"/>
      <c r="I1137" s="181"/>
      <c r="J1137" s="181"/>
      <c r="K1137" s="181"/>
      <c r="L1137" s="181"/>
      <c r="M1137" s="181"/>
      <c r="N1137" s="181"/>
      <c r="O1137" s="181"/>
      <c r="P1137" s="181"/>
      <c r="Q1137" s="181">
        <f t="shared" si="390"/>
        <v>0</v>
      </c>
      <c r="R1137" s="181"/>
      <c r="S1137" s="181">
        <f t="shared" si="372"/>
        <v>0</v>
      </c>
      <c r="T1137" s="181">
        <f t="shared" si="366"/>
        <v>0</v>
      </c>
      <c r="U1137" s="183" t="e">
        <f t="shared" si="367"/>
        <v>#DIV/0!</v>
      </c>
      <c r="V1137" s="183" t="e">
        <f t="shared" si="375"/>
        <v>#DIV/0!</v>
      </c>
      <c r="W1137" s="184">
        <f t="shared" si="377"/>
        <v>0</v>
      </c>
    </row>
    <row r="1138" spans="1:23" ht="15" customHeight="1">
      <c r="A1138" s="179">
        <v>273</v>
      </c>
      <c r="B1138" s="222">
        <v>13</v>
      </c>
      <c r="C1138" s="242" t="s">
        <v>528</v>
      </c>
      <c r="D1138" s="180">
        <v>1998</v>
      </c>
      <c r="E1138" s="180">
        <v>1</v>
      </c>
      <c r="F1138" s="181">
        <v>290</v>
      </c>
      <c r="G1138" s="181">
        <v>5</v>
      </c>
      <c r="H1138" s="181">
        <v>26</v>
      </c>
      <c r="I1138" s="181">
        <v>0</v>
      </c>
      <c r="J1138" s="181">
        <v>4</v>
      </c>
      <c r="K1138" s="181">
        <v>99</v>
      </c>
      <c r="L1138" s="181">
        <v>4</v>
      </c>
      <c r="M1138" s="181">
        <v>3</v>
      </c>
      <c r="N1138" s="181">
        <v>0</v>
      </c>
      <c r="O1138" s="181">
        <v>0</v>
      </c>
      <c r="P1138" s="181">
        <v>0</v>
      </c>
      <c r="Q1138" s="181">
        <f t="shared" si="390"/>
        <v>141</v>
      </c>
      <c r="R1138" s="181">
        <v>5</v>
      </c>
      <c r="S1138" s="181">
        <f t="shared" si="372"/>
        <v>146</v>
      </c>
      <c r="T1138" s="181">
        <f t="shared" ref="T1138:T1205" si="391">F1138-S1138</f>
        <v>144</v>
      </c>
      <c r="U1138" s="183">
        <f t="shared" ref="U1138:U1205" si="392">(S1138*100)/F1138</f>
        <v>50.344827586206897</v>
      </c>
      <c r="V1138" s="183">
        <f t="shared" si="375"/>
        <v>49.655172413793103</v>
      </c>
      <c r="W1138" s="184">
        <f t="shared" si="377"/>
        <v>99</v>
      </c>
    </row>
    <row r="1139" spans="1:23" ht="15" customHeight="1">
      <c r="A1139" s="179">
        <v>273</v>
      </c>
      <c r="B1139" s="222">
        <v>13</v>
      </c>
      <c r="C1139" s="242" t="s">
        <v>528</v>
      </c>
      <c r="D1139" s="180">
        <v>2004</v>
      </c>
      <c r="E1139" s="180"/>
      <c r="F1139" s="181"/>
      <c r="G1139" s="181"/>
      <c r="H1139" s="181"/>
      <c r="I1139" s="181"/>
      <c r="J1139" s="181"/>
      <c r="K1139" s="181"/>
      <c r="L1139" s="181"/>
      <c r="M1139" s="181"/>
      <c r="N1139" s="181"/>
      <c r="O1139" s="181"/>
      <c r="P1139" s="181"/>
      <c r="Q1139" s="181">
        <f>SUM(G1139+J1139+M1139+N1139+O1139+P1139)</f>
        <v>0</v>
      </c>
      <c r="R1139" s="181"/>
      <c r="S1139" s="181">
        <f t="shared" si="372"/>
        <v>0</v>
      </c>
      <c r="T1139" s="181">
        <f t="shared" si="391"/>
        <v>0</v>
      </c>
      <c r="U1139" s="183" t="e">
        <f t="shared" si="392"/>
        <v>#DIV/0!</v>
      </c>
      <c r="V1139" s="183" t="e">
        <f t="shared" si="375"/>
        <v>#DIV/0!</v>
      </c>
      <c r="W1139" s="184">
        <f t="shared" si="377"/>
        <v>0</v>
      </c>
    </row>
    <row r="1140" spans="1:23" ht="15" customHeight="1">
      <c r="A1140" s="179">
        <v>273</v>
      </c>
      <c r="B1140" s="222">
        <v>13</v>
      </c>
      <c r="C1140" s="242" t="s">
        <v>528</v>
      </c>
      <c r="D1140" s="180">
        <v>2010</v>
      </c>
      <c r="E1140" s="180">
        <v>1</v>
      </c>
      <c r="F1140" s="181">
        <v>303</v>
      </c>
      <c r="G1140" s="181">
        <v>9</v>
      </c>
      <c r="H1140" s="181">
        <v>30</v>
      </c>
      <c r="I1140" s="181">
        <v>3</v>
      </c>
      <c r="J1140" s="181">
        <v>7</v>
      </c>
      <c r="K1140" s="181">
        <v>105</v>
      </c>
      <c r="L1140" s="181">
        <v>4</v>
      </c>
      <c r="M1140" s="181">
        <v>0</v>
      </c>
      <c r="N1140" s="181">
        <v>3</v>
      </c>
      <c r="O1140" s="181">
        <v>0</v>
      </c>
      <c r="P1140" s="181">
        <v>0</v>
      </c>
      <c r="Q1140" s="181">
        <f t="shared" ref="Q1140:Q1142" si="393">SUM(P1140+O1140+N1140+M1140+L1140+K1140+J1140+I1140+H1140+G1140)</f>
        <v>161</v>
      </c>
      <c r="R1140" s="181">
        <v>7</v>
      </c>
      <c r="S1140" s="181">
        <f t="shared" si="372"/>
        <v>168</v>
      </c>
      <c r="T1140" s="181">
        <f t="shared" si="391"/>
        <v>135</v>
      </c>
      <c r="U1140" s="183">
        <f t="shared" si="392"/>
        <v>55.445544554455445</v>
      </c>
      <c r="V1140" s="183">
        <f t="shared" si="375"/>
        <v>44.554455445544555</v>
      </c>
      <c r="W1140" s="184">
        <f t="shared" si="377"/>
        <v>105</v>
      </c>
    </row>
    <row r="1141" spans="1:23" ht="15" customHeight="1">
      <c r="A1141" s="179">
        <v>273</v>
      </c>
      <c r="B1141" s="222">
        <v>13</v>
      </c>
      <c r="C1141" s="243" t="s">
        <v>528</v>
      </c>
      <c r="D1141" s="190">
        <v>2016</v>
      </c>
      <c r="E1141" s="180"/>
      <c r="F1141" s="181"/>
      <c r="G1141" s="181"/>
      <c r="H1141" s="181"/>
      <c r="I1141" s="181"/>
      <c r="J1141" s="181"/>
      <c r="K1141" s="181"/>
      <c r="L1141" s="181"/>
      <c r="M1141" s="181"/>
      <c r="N1141" s="181"/>
      <c r="O1141" s="181"/>
      <c r="P1141" s="181"/>
      <c r="Q1141" s="181">
        <f t="shared" si="393"/>
        <v>0</v>
      </c>
      <c r="R1141" s="181"/>
      <c r="S1141" s="181">
        <f t="shared" si="372"/>
        <v>0</v>
      </c>
      <c r="T1141" s="181">
        <f t="shared" si="391"/>
        <v>0</v>
      </c>
      <c r="U1141" s="183" t="e">
        <f t="shared" si="392"/>
        <v>#DIV/0!</v>
      </c>
      <c r="V1141" s="183" t="e">
        <f t="shared" si="375"/>
        <v>#DIV/0!</v>
      </c>
      <c r="W1141" s="184">
        <f t="shared" si="377"/>
        <v>0</v>
      </c>
    </row>
    <row r="1142" spans="1:23" ht="15" customHeight="1">
      <c r="A1142" s="179">
        <v>274</v>
      </c>
      <c r="B1142" s="222">
        <v>13</v>
      </c>
      <c r="C1142" s="242" t="s">
        <v>529</v>
      </c>
      <c r="D1142" s="180">
        <v>1998</v>
      </c>
      <c r="E1142" s="180">
        <v>1</v>
      </c>
      <c r="F1142" s="181">
        <v>425</v>
      </c>
      <c r="G1142" s="181">
        <v>6</v>
      </c>
      <c r="H1142" s="181">
        <v>51</v>
      </c>
      <c r="I1142" s="181">
        <v>1</v>
      </c>
      <c r="J1142" s="181">
        <v>2</v>
      </c>
      <c r="K1142" s="181">
        <v>56</v>
      </c>
      <c r="L1142" s="181">
        <v>1</v>
      </c>
      <c r="M1142" s="181">
        <v>0</v>
      </c>
      <c r="N1142" s="181">
        <v>0</v>
      </c>
      <c r="O1142" s="181">
        <v>0</v>
      </c>
      <c r="P1142" s="181">
        <v>0</v>
      </c>
      <c r="Q1142" s="181">
        <f t="shared" si="393"/>
        <v>117</v>
      </c>
      <c r="R1142" s="181">
        <v>4</v>
      </c>
      <c r="S1142" s="181">
        <f t="shared" ref="S1142:S1208" si="394">Q1142+R1142</f>
        <v>121</v>
      </c>
      <c r="T1142" s="181">
        <f t="shared" si="391"/>
        <v>304</v>
      </c>
      <c r="U1142" s="183">
        <f t="shared" si="392"/>
        <v>28.470588235294116</v>
      </c>
      <c r="V1142" s="183">
        <f t="shared" si="375"/>
        <v>71.529411764705884</v>
      </c>
      <c r="W1142" s="184">
        <f t="shared" si="377"/>
        <v>56</v>
      </c>
    </row>
    <row r="1143" spans="1:23" ht="15" customHeight="1">
      <c r="A1143" s="179">
        <v>274</v>
      </c>
      <c r="B1143" s="222">
        <v>13</v>
      </c>
      <c r="C1143" s="242" t="s">
        <v>529</v>
      </c>
      <c r="D1143" s="180">
        <v>2004</v>
      </c>
      <c r="E1143" s="180"/>
      <c r="F1143" s="181"/>
      <c r="G1143" s="181"/>
      <c r="H1143" s="181"/>
      <c r="I1143" s="181"/>
      <c r="J1143" s="181"/>
      <c r="K1143" s="181"/>
      <c r="L1143" s="181"/>
      <c r="M1143" s="181"/>
      <c r="N1143" s="181"/>
      <c r="O1143" s="181"/>
      <c r="P1143" s="181"/>
      <c r="Q1143" s="181">
        <f>SUM(G1143+J1143+M1143+N1143+O1143+P1143)</f>
        <v>0</v>
      </c>
      <c r="R1143" s="181"/>
      <c r="S1143" s="181">
        <f t="shared" si="394"/>
        <v>0</v>
      </c>
      <c r="T1143" s="181">
        <f t="shared" si="391"/>
        <v>0</v>
      </c>
      <c r="U1143" s="183" t="e">
        <f t="shared" si="392"/>
        <v>#DIV/0!</v>
      </c>
      <c r="V1143" s="183" t="e">
        <f t="shared" si="375"/>
        <v>#DIV/0!</v>
      </c>
      <c r="W1143" s="184">
        <f t="shared" si="377"/>
        <v>0</v>
      </c>
    </row>
    <row r="1144" spans="1:23" ht="15" customHeight="1">
      <c r="A1144" s="179">
        <v>274</v>
      </c>
      <c r="B1144" s="222">
        <v>13</v>
      </c>
      <c r="C1144" s="242" t="s">
        <v>529</v>
      </c>
      <c r="D1144" s="180">
        <v>2010</v>
      </c>
      <c r="E1144" s="180">
        <v>2</v>
      </c>
      <c r="F1144" s="181">
        <v>784</v>
      </c>
      <c r="G1144" s="181">
        <v>30</v>
      </c>
      <c r="H1144" s="181">
        <v>208</v>
      </c>
      <c r="I1144" s="181">
        <v>18</v>
      </c>
      <c r="J1144" s="181">
        <v>51</v>
      </c>
      <c r="K1144" s="181">
        <v>23</v>
      </c>
      <c r="L1144" s="181">
        <v>2</v>
      </c>
      <c r="M1144" s="181">
        <v>0</v>
      </c>
      <c r="N1144" s="181">
        <v>6</v>
      </c>
      <c r="O1144" s="181">
        <v>1</v>
      </c>
      <c r="P1144" s="181">
        <v>0</v>
      </c>
      <c r="Q1144" s="181">
        <f t="shared" ref="Q1144:Q1146" si="395">SUM(P1144+O1144+N1144+M1144+L1144+K1144+J1144+I1144+H1144+G1144)</f>
        <v>339</v>
      </c>
      <c r="R1144" s="181">
        <v>13</v>
      </c>
      <c r="S1144" s="181">
        <f t="shared" si="394"/>
        <v>352</v>
      </c>
      <c r="T1144" s="181">
        <f t="shared" si="391"/>
        <v>432</v>
      </c>
      <c r="U1144" s="183">
        <f t="shared" si="392"/>
        <v>44.897959183673471</v>
      </c>
      <c r="V1144" s="183">
        <f t="shared" si="375"/>
        <v>55.102040816326529</v>
      </c>
      <c r="W1144" s="184">
        <f t="shared" si="377"/>
        <v>208</v>
      </c>
    </row>
    <row r="1145" spans="1:23" ht="15" customHeight="1">
      <c r="A1145" s="179">
        <v>274</v>
      </c>
      <c r="B1145" s="222">
        <v>13</v>
      </c>
      <c r="C1145" s="243" t="s">
        <v>529</v>
      </c>
      <c r="D1145" s="190">
        <v>2016</v>
      </c>
      <c r="E1145" s="180"/>
      <c r="F1145" s="181"/>
      <c r="G1145" s="181"/>
      <c r="H1145" s="181"/>
      <c r="I1145" s="181"/>
      <c r="J1145" s="181"/>
      <c r="K1145" s="181"/>
      <c r="L1145" s="181"/>
      <c r="M1145" s="181"/>
      <c r="N1145" s="181"/>
      <c r="O1145" s="181"/>
      <c r="P1145" s="181"/>
      <c r="Q1145" s="181">
        <f t="shared" si="395"/>
        <v>0</v>
      </c>
      <c r="R1145" s="181"/>
      <c r="S1145" s="181">
        <f t="shared" si="394"/>
        <v>0</v>
      </c>
      <c r="T1145" s="181">
        <f t="shared" si="391"/>
        <v>0</v>
      </c>
      <c r="U1145" s="183" t="e">
        <f t="shared" si="392"/>
        <v>#DIV/0!</v>
      </c>
      <c r="V1145" s="183" t="e">
        <f t="shared" si="375"/>
        <v>#DIV/0!</v>
      </c>
      <c r="W1145" s="184">
        <f t="shared" si="377"/>
        <v>0</v>
      </c>
    </row>
    <row r="1146" spans="1:23" ht="15" customHeight="1">
      <c r="A1146" s="179">
        <v>275</v>
      </c>
      <c r="B1146" s="222">
        <v>13</v>
      </c>
      <c r="C1146" s="242" t="s">
        <v>530</v>
      </c>
      <c r="D1146" s="180">
        <v>1998</v>
      </c>
      <c r="E1146" s="180">
        <v>4</v>
      </c>
      <c r="F1146" s="181">
        <v>1558</v>
      </c>
      <c r="G1146" s="181">
        <v>16</v>
      </c>
      <c r="H1146" s="181">
        <v>447</v>
      </c>
      <c r="I1146" s="181">
        <v>1</v>
      </c>
      <c r="J1146" s="181">
        <v>41</v>
      </c>
      <c r="K1146" s="181">
        <v>285</v>
      </c>
      <c r="L1146" s="181">
        <v>12</v>
      </c>
      <c r="M1146" s="181">
        <v>10</v>
      </c>
      <c r="N1146" s="181">
        <v>0</v>
      </c>
      <c r="O1146" s="181">
        <v>0</v>
      </c>
      <c r="P1146" s="181">
        <v>1</v>
      </c>
      <c r="Q1146" s="181">
        <f t="shared" si="395"/>
        <v>813</v>
      </c>
      <c r="R1146" s="181">
        <v>77</v>
      </c>
      <c r="S1146" s="181">
        <f t="shared" si="394"/>
        <v>890</v>
      </c>
      <c r="T1146" s="181">
        <f t="shared" si="391"/>
        <v>668</v>
      </c>
      <c r="U1146" s="183">
        <f t="shared" si="392"/>
        <v>57.124518613607187</v>
      </c>
      <c r="V1146" s="183">
        <f t="shared" si="375"/>
        <v>42.875481386392813</v>
      </c>
      <c r="W1146" s="184">
        <f t="shared" si="377"/>
        <v>447</v>
      </c>
    </row>
    <row r="1147" spans="1:23" ht="15" customHeight="1">
      <c r="A1147" s="179">
        <v>275</v>
      </c>
      <c r="B1147" s="222">
        <v>13</v>
      </c>
      <c r="C1147" s="242" t="s">
        <v>530</v>
      </c>
      <c r="D1147" s="180">
        <v>2004</v>
      </c>
      <c r="E1147" s="180"/>
      <c r="F1147" s="181"/>
      <c r="G1147" s="181"/>
      <c r="H1147" s="181"/>
      <c r="I1147" s="181"/>
      <c r="J1147" s="181"/>
      <c r="K1147" s="181"/>
      <c r="L1147" s="181"/>
      <c r="M1147" s="181"/>
      <c r="N1147" s="181"/>
      <c r="O1147" s="181"/>
      <c r="P1147" s="181"/>
      <c r="Q1147" s="181">
        <f>SUM(G1147+J1147+M1147+N1147+O1147+P1147)</f>
        <v>0</v>
      </c>
      <c r="R1147" s="181"/>
      <c r="S1147" s="181">
        <f t="shared" si="394"/>
        <v>0</v>
      </c>
      <c r="T1147" s="181">
        <f t="shared" si="391"/>
        <v>0</v>
      </c>
      <c r="U1147" s="183" t="e">
        <f t="shared" si="392"/>
        <v>#DIV/0!</v>
      </c>
      <c r="V1147" s="183" t="e">
        <f t="shared" si="375"/>
        <v>#DIV/0!</v>
      </c>
      <c r="W1147" s="184">
        <f t="shared" si="377"/>
        <v>0</v>
      </c>
    </row>
    <row r="1148" spans="1:23" ht="15" customHeight="1">
      <c r="A1148" s="179">
        <v>275</v>
      </c>
      <c r="B1148" s="222">
        <v>13</v>
      </c>
      <c r="C1148" s="242" t="s">
        <v>530</v>
      </c>
      <c r="D1148" s="180">
        <v>2010</v>
      </c>
      <c r="E1148" s="180">
        <v>5</v>
      </c>
      <c r="F1148" s="181">
        <v>2381</v>
      </c>
      <c r="G1148" s="181">
        <v>125</v>
      </c>
      <c r="H1148" s="181">
        <v>228</v>
      </c>
      <c r="I1148" s="181">
        <v>26</v>
      </c>
      <c r="J1148" s="181">
        <v>45</v>
      </c>
      <c r="K1148" s="181">
        <v>247</v>
      </c>
      <c r="L1148" s="181">
        <v>19</v>
      </c>
      <c r="M1148" s="181">
        <v>0</v>
      </c>
      <c r="N1148" s="181">
        <v>540</v>
      </c>
      <c r="O1148" s="181">
        <v>6</v>
      </c>
      <c r="P1148" s="181">
        <v>1</v>
      </c>
      <c r="Q1148" s="181">
        <f t="shared" ref="Q1148:Q1150" si="396">SUM(P1148+O1148+N1148+M1148+L1148+K1148+J1148+I1148+H1148+G1148)</f>
        <v>1237</v>
      </c>
      <c r="R1148" s="181">
        <v>96</v>
      </c>
      <c r="S1148" s="181">
        <f t="shared" si="394"/>
        <v>1333</v>
      </c>
      <c r="T1148" s="181">
        <f t="shared" si="391"/>
        <v>1048</v>
      </c>
      <c r="U1148" s="183">
        <f t="shared" si="392"/>
        <v>55.984880302393954</v>
      </c>
      <c r="V1148" s="183">
        <f t="shared" si="375"/>
        <v>44.015119697606046</v>
      </c>
      <c r="W1148" s="184">
        <f t="shared" si="377"/>
        <v>540</v>
      </c>
    </row>
    <row r="1149" spans="1:23" ht="15" customHeight="1">
      <c r="A1149" s="179">
        <v>275</v>
      </c>
      <c r="B1149" s="222">
        <v>13</v>
      </c>
      <c r="C1149" s="243" t="s">
        <v>530</v>
      </c>
      <c r="D1149" s="190">
        <v>2016</v>
      </c>
      <c r="E1149" s="180"/>
      <c r="F1149" s="181"/>
      <c r="G1149" s="181"/>
      <c r="H1149" s="181"/>
      <c r="I1149" s="181"/>
      <c r="J1149" s="181"/>
      <c r="K1149" s="181"/>
      <c r="L1149" s="181"/>
      <c r="M1149" s="181"/>
      <c r="N1149" s="181"/>
      <c r="O1149" s="181"/>
      <c r="P1149" s="181"/>
      <c r="Q1149" s="181">
        <f t="shared" si="396"/>
        <v>0</v>
      </c>
      <c r="R1149" s="181"/>
      <c r="S1149" s="181">
        <f t="shared" si="394"/>
        <v>0</v>
      </c>
      <c r="T1149" s="181">
        <f t="shared" si="391"/>
        <v>0</v>
      </c>
      <c r="U1149" s="183" t="e">
        <f t="shared" si="392"/>
        <v>#DIV/0!</v>
      </c>
      <c r="V1149" s="183" t="e">
        <f t="shared" si="375"/>
        <v>#DIV/0!</v>
      </c>
      <c r="W1149" s="184">
        <f t="shared" si="377"/>
        <v>0</v>
      </c>
    </row>
    <row r="1150" spans="1:23" ht="15" customHeight="1">
      <c r="A1150" s="179">
        <v>276</v>
      </c>
      <c r="B1150" s="222">
        <v>13</v>
      </c>
      <c r="C1150" s="242" t="s">
        <v>531</v>
      </c>
      <c r="D1150" s="180">
        <v>1998</v>
      </c>
      <c r="E1150" s="180">
        <v>1</v>
      </c>
      <c r="F1150" s="181">
        <v>349</v>
      </c>
      <c r="G1150" s="181">
        <v>5</v>
      </c>
      <c r="H1150" s="181">
        <v>43</v>
      </c>
      <c r="I1150" s="181">
        <v>1</v>
      </c>
      <c r="J1150" s="181">
        <v>2</v>
      </c>
      <c r="K1150" s="181">
        <v>96</v>
      </c>
      <c r="L1150" s="181">
        <v>3</v>
      </c>
      <c r="M1150" s="181">
        <v>2</v>
      </c>
      <c r="N1150" s="181">
        <v>0</v>
      </c>
      <c r="O1150" s="181">
        <v>0</v>
      </c>
      <c r="P1150" s="181">
        <v>0</v>
      </c>
      <c r="Q1150" s="181">
        <f t="shared" si="396"/>
        <v>152</v>
      </c>
      <c r="R1150" s="181">
        <v>4</v>
      </c>
      <c r="S1150" s="181">
        <f t="shared" si="394"/>
        <v>156</v>
      </c>
      <c r="T1150" s="181">
        <f t="shared" si="391"/>
        <v>193</v>
      </c>
      <c r="U1150" s="183">
        <f t="shared" si="392"/>
        <v>44.699140401146131</v>
      </c>
      <c r="V1150" s="183">
        <f t="shared" si="375"/>
        <v>55.300859598853869</v>
      </c>
      <c r="W1150" s="184">
        <f t="shared" si="377"/>
        <v>96</v>
      </c>
    </row>
    <row r="1151" spans="1:23" ht="15" customHeight="1">
      <c r="A1151" s="179">
        <v>276</v>
      </c>
      <c r="B1151" s="222">
        <v>13</v>
      </c>
      <c r="C1151" s="242" t="s">
        <v>531</v>
      </c>
      <c r="D1151" s="180">
        <v>2004</v>
      </c>
      <c r="E1151" s="180"/>
      <c r="F1151" s="181"/>
      <c r="G1151" s="181"/>
      <c r="H1151" s="181"/>
      <c r="I1151" s="181"/>
      <c r="J1151" s="181"/>
      <c r="K1151" s="181"/>
      <c r="L1151" s="181"/>
      <c r="M1151" s="181"/>
      <c r="N1151" s="181"/>
      <c r="O1151" s="181"/>
      <c r="P1151" s="181"/>
      <c r="Q1151" s="181">
        <f>SUM(G1151+J1151+M1151+N1151+O1151+P1151)</f>
        <v>0</v>
      </c>
      <c r="R1151" s="181"/>
      <c r="S1151" s="181">
        <f t="shared" si="394"/>
        <v>0</v>
      </c>
      <c r="T1151" s="181">
        <f t="shared" si="391"/>
        <v>0</v>
      </c>
      <c r="U1151" s="183" t="e">
        <f t="shared" si="392"/>
        <v>#DIV/0!</v>
      </c>
      <c r="V1151" s="183" t="e">
        <f t="shared" si="375"/>
        <v>#DIV/0!</v>
      </c>
      <c r="W1151" s="184">
        <f t="shared" si="377"/>
        <v>0</v>
      </c>
    </row>
    <row r="1152" spans="1:23" ht="15" customHeight="1">
      <c r="A1152" s="179">
        <v>276</v>
      </c>
      <c r="B1152" s="222">
        <v>13</v>
      </c>
      <c r="C1152" s="242" t="s">
        <v>531</v>
      </c>
      <c r="D1152" s="180">
        <v>2010</v>
      </c>
      <c r="E1152" s="180">
        <v>1</v>
      </c>
      <c r="F1152" s="181">
        <v>364</v>
      </c>
      <c r="G1152" s="181">
        <v>9</v>
      </c>
      <c r="H1152" s="181">
        <v>75</v>
      </c>
      <c r="I1152" s="181">
        <v>2</v>
      </c>
      <c r="J1152" s="181">
        <v>5</v>
      </c>
      <c r="K1152" s="181">
        <v>115</v>
      </c>
      <c r="L1152" s="181">
        <v>5</v>
      </c>
      <c r="M1152" s="181">
        <v>0</v>
      </c>
      <c r="N1152" s="181">
        <v>0</v>
      </c>
      <c r="O1152" s="181">
        <v>1</v>
      </c>
      <c r="P1152" s="181">
        <v>0</v>
      </c>
      <c r="Q1152" s="181">
        <f t="shared" ref="Q1152:Q1154" si="397">SUM(P1152+O1152+N1152+M1152+L1152+K1152+J1152+I1152+H1152+G1152)</f>
        <v>212</v>
      </c>
      <c r="R1152" s="181">
        <v>5</v>
      </c>
      <c r="S1152" s="181">
        <f t="shared" si="394"/>
        <v>217</v>
      </c>
      <c r="T1152" s="181">
        <f t="shared" si="391"/>
        <v>147</v>
      </c>
      <c r="U1152" s="183">
        <f t="shared" si="392"/>
        <v>59.615384615384613</v>
      </c>
      <c r="V1152" s="183">
        <f t="shared" si="375"/>
        <v>40.384615384615387</v>
      </c>
      <c r="W1152" s="184">
        <f t="shared" si="377"/>
        <v>115</v>
      </c>
    </row>
    <row r="1153" spans="1:23" ht="15" customHeight="1">
      <c r="A1153" s="179">
        <v>276</v>
      </c>
      <c r="B1153" s="222">
        <v>13</v>
      </c>
      <c r="C1153" s="243" t="s">
        <v>531</v>
      </c>
      <c r="D1153" s="190">
        <v>2016</v>
      </c>
      <c r="E1153" s="180"/>
      <c r="F1153" s="181"/>
      <c r="G1153" s="181"/>
      <c r="H1153" s="181"/>
      <c r="I1153" s="181"/>
      <c r="J1153" s="181"/>
      <c r="K1153" s="181"/>
      <c r="L1153" s="181"/>
      <c r="M1153" s="181"/>
      <c r="N1153" s="181"/>
      <c r="O1153" s="181"/>
      <c r="P1153" s="181"/>
      <c r="Q1153" s="181">
        <f t="shared" si="397"/>
        <v>0</v>
      </c>
      <c r="R1153" s="181"/>
      <c r="S1153" s="181">
        <f t="shared" si="394"/>
        <v>0</v>
      </c>
      <c r="T1153" s="181">
        <f t="shared" si="391"/>
        <v>0</v>
      </c>
      <c r="U1153" s="183" t="e">
        <f t="shared" si="392"/>
        <v>#DIV/0!</v>
      </c>
      <c r="V1153" s="183" t="e">
        <f t="shared" si="375"/>
        <v>#DIV/0!</v>
      </c>
      <c r="W1153" s="184">
        <f t="shared" si="377"/>
        <v>0</v>
      </c>
    </row>
    <row r="1154" spans="1:23" ht="15" customHeight="1">
      <c r="A1154" s="179">
        <v>277</v>
      </c>
      <c r="B1154" s="222">
        <v>13</v>
      </c>
      <c r="C1154" s="242" t="s">
        <v>532</v>
      </c>
      <c r="D1154" s="180">
        <v>1998</v>
      </c>
      <c r="E1154" s="180">
        <v>6</v>
      </c>
      <c r="F1154" s="181">
        <v>2892</v>
      </c>
      <c r="G1154" s="181">
        <v>4</v>
      </c>
      <c r="H1154" s="181">
        <v>655</v>
      </c>
      <c r="I1154" s="181">
        <v>2</v>
      </c>
      <c r="J1154" s="181">
        <v>9</v>
      </c>
      <c r="K1154" s="181">
        <v>637</v>
      </c>
      <c r="L1154" s="181">
        <v>5</v>
      </c>
      <c r="M1154" s="181">
        <v>7</v>
      </c>
      <c r="N1154" s="181">
        <v>0</v>
      </c>
      <c r="O1154" s="181">
        <v>0</v>
      </c>
      <c r="P1154" s="181">
        <v>2</v>
      </c>
      <c r="Q1154" s="181">
        <f t="shared" si="397"/>
        <v>1321</v>
      </c>
      <c r="R1154" s="181">
        <v>47</v>
      </c>
      <c r="S1154" s="181">
        <f t="shared" si="394"/>
        <v>1368</v>
      </c>
      <c r="T1154" s="181">
        <f t="shared" si="391"/>
        <v>1524</v>
      </c>
      <c r="U1154" s="183">
        <f t="shared" si="392"/>
        <v>47.302904564315355</v>
      </c>
      <c r="V1154" s="183">
        <f t="shared" ref="V1154:V1217" si="398">(T1154*100)/F1154</f>
        <v>52.697095435684645</v>
      </c>
      <c r="W1154" s="184">
        <f t="shared" si="377"/>
        <v>655</v>
      </c>
    </row>
    <row r="1155" spans="1:23" ht="15" customHeight="1">
      <c r="A1155" s="179">
        <v>277</v>
      </c>
      <c r="B1155" s="222">
        <v>13</v>
      </c>
      <c r="C1155" s="242" t="s">
        <v>532</v>
      </c>
      <c r="D1155" s="180">
        <v>2004</v>
      </c>
      <c r="E1155" s="180"/>
      <c r="F1155" s="181"/>
      <c r="G1155" s="181"/>
      <c r="H1155" s="181"/>
      <c r="I1155" s="181"/>
      <c r="J1155" s="181"/>
      <c r="K1155" s="181"/>
      <c r="L1155" s="181"/>
      <c r="M1155" s="181"/>
      <c r="N1155" s="181"/>
      <c r="O1155" s="181"/>
      <c r="P1155" s="181"/>
      <c r="Q1155" s="181">
        <f>SUM(G1155+J1155+M1155+N1155+O1155+P1155)</f>
        <v>0</v>
      </c>
      <c r="R1155" s="181"/>
      <c r="S1155" s="181">
        <f t="shared" si="394"/>
        <v>0</v>
      </c>
      <c r="T1155" s="181">
        <f t="shared" si="391"/>
        <v>0</v>
      </c>
      <c r="U1155" s="183" t="e">
        <f t="shared" si="392"/>
        <v>#DIV/0!</v>
      </c>
      <c r="V1155" s="183" t="e">
        <f t="shared" si="398"/>
        <v>#DIV/0!</v>
      </c>
      <c r="W1155" s="184">
        <f t="shared" ref="W1155:W1218" si="399">MAX(G1155,H1155,I1155,J1155,K1155,L1155,M1155,N1155,O1155,P1155)</f>
        <v>0</v>
      </c>
    </row>
    <row r="1156" spans="1:23" ht="15" customHeight="1">
      <c r="A1156" s="179">
        <v>277</v>
      </c>
      <c r="B1156" s="222">
        <v>13</v>
      </c>
      <c r="C1156" s="242" t="s">
        <v>532</v>
      </c>
      <c r="D1156" s="180">
        <v>2010</v>
      </c>
      <c r="E1156" s="180">
        <v>9</v>
      </c>
      <c r="F1156" s="181">
        <v>4588</v>
      </c>
      <c r="G1156" s="181">
        <v>144</v>
      </c>
      <c r="H1156" s="181">
        <v>357</v>
      </c>
      <c r="I1156" s="181">
        <v>41</v>
      </c>
      <c r="J1156" s="181">
        <v>125</v>
      </c>
      <c r="K1156" s="181">
        <v>1044</v>
      </c>
      <c r="L1156" s="181">
        <v>43</v>
      </c>
      <c r="M1156" s="181">
        <v>0</v>
      </c>
      <c r="N1156" s="181">
        <v>65</v>
      </c>
      <c r="O1156" s="181">
        <v>10</v>
      </c>
      <c r="P1156" s="181">
        <v>1</v>
      </c>
      <c r="Q1156" s="181">
        <f t="shared" ref="Q1156:Q1158" si="400">SUM(P1156+O1156+N1156+M1156+L1156+K1156+J1156+I1156+H1156+G1156)</f>
        <v>1830</v>
      </c>
      <c r="R1156" s="181">
        <v>52</v>
      </c>
      <c r="S1156" s="181">
        <f t="shared" si="394"/>
        <v>1882</v>
      </c>
      <c r="T1156" s="181">
        <f t="shared" si="391"/>
        <v>2706</v>
      </c>
      <c r="U1156" s="183">
        <f t="shared" si="392"/>
        <v>41.020052310374894</v>
      </c>
      <c r="V1156" s="183">
        <f t="shared" si="398"/>
        <v>58.979947689625106</v>
      </c>
      <c r="W1156" s="184">
        <f t="shared" si="399"/>
        <v>1044</v>
      </c>
    </row>
    <row r="1157" spans="1:23" ht="15" customHeight="1">
      <c r="A1157" s="179">
        <v>277</v>
      </c>
      <c r="B1157" s="222">
        <v>13</v>
      </c>
      <c r="C1157" s="243" t="s">
        <v>532</v>
      </c>
      <c r="D1157" s="190">
        <v>2016</v>
      </c>
      <c r="E1157" s="180"/>
      <c r="F1157" s="181"/>
      <c r="G1157" s="181"/>
      <c r="H1157" s="181"/>
      <c r="I1157" s="181"/>
      <c r="J1157" s="181"/>
      <c r="K1157" s="181"/>
      <c r="L1157" s="181"/>
      <c r="M1157" s="181"/>
      <c r="N1157" s="181"/>
      <c r="O1157" s="181"/>
      <c r="P1157" s="181"/>
      <c r="Q1157" s="181">
        <f t="shared" si="400"/>
        <v>0</v>
      </c>
      <c r="R1157" s="181"/>
      <c r="S1157" s="181">
        <f t="shared" si="394"/>
        <v>0</v>
      </c>
      <c r="T1157" s="181">
        <f t="shared" si="391"/>
        <v>0</v>
      </c>
      <c r="U1157" s="183" t="e">
        <f t="shared" si="392"/>
        <v>#DIV/0!</v>
      </c>
      <c r="V1157" s="183" t="e">
        <f t="shared" si="398"/>
        <v>#DIV/0!</v>
      </c>
      <c r="W1157" s="184">
        <f t="shared" si="399"/>
        <v>0</v>
      </c>
    </row>
    <row r="1158" spans="1:23" ht="15" customHeight="1">
      <c r="A1158" s="179">
        <v>278</v>
      </c>
      <c r="B1158" s="222">
        <v>13</v>
      </c>
      <c r="C1158" s="242" t="s">
        <v>533</v>
      </c>
      <c r="D1158" s="180">
        <v>1998</v>
      </c>
      <c r="E1158" s="180">
        <v>1</v>
      </c>
      <c r="F1158" s="181">
        <v>320</v>
      </c>
      <c r="G1158" s="181">
        <v>2</v>
      </c>
      <c r="H1158" s="181">
        <v>5</v>
      </c>
      <c r="I1158" s="181">
        <v>0</v>
      </c>
      <c r="J1158" s="181">
        <v>2</v>
      </c>
      <c r="K1158" s="181">
        <v>143</v>
      </c>
      <c r="L1158" s="181">
        <v>1</v>
      </c>
      <c r="M1158" s="181">
        <v>0</v>
      </c>
      <c r="N1158" s="181">
        <v>0</v>
      </c>
      <c r="O1158" s="181">
        <v>0</v>
      </c>
      <c r="P1158" s="181">
        <v>0</v>
      </c>
      <c r="Q1158" s="181">
        <f t="shared" si="400"/>
        <v>153</v>
      </c>
      <c r="R1158" s="181">
        <v>2</v>
      </c>
      <c r="S1158" s="181">
        <f t="shared" si="394"/>
        <v>155</v>
      </c>
      <c r="T1158" s="181">
        <f t="shared" si="391"/>
        <v>165</v>
      </c>
      <c r="U1158" s="183">
        <f t="shared" si="392"/>
        <v>48.4375</v>
      </c>
      <c r="V1158" s="183">
        <f t="shared" si="398"/>
        <v>51.5625</v>
      </c>
      <c r="W1158" s="184">
        <f t="shared" si="399"/>
        <v>143</v>
      </c>
    </row>
    <row r="1159" spans="1:23" ht="15" customHeight="1">
      <c r="A1159" s="179">
        <v>278</v>
      </c>
      <c r="B1159" s="222">
        <v>13</v>
      </c>
      <c r="C1159" s="242" t="s">
        <v>533</v>
      </c>
      <c r="D1159" s="180">
        <v>2004</v>
      </c>
      <c r="E1159" s="180"/>
      <c r="F1159" s="181"/>
      <c r="G1159" s="181"/>
      <c r="H1159" s="181"/>
      <c r="I1159" s="181"/>
      <c r="J1159" s="181"/>
      <c r="K1159" s="181"/>
      <c r="L1159" s="181"/>
      <c r="M1159" s="181"/>
      <c r="N1159" s="181"/>
      <c r="O1159" s="181"/>
      <c r="P1159" s="181"/>
      <c r="Q1159" s="181">
        <f>SUM(G1159+J1159+M1159+N1159+O1159+P1159)</f>
        <v>0</v>
      </c>
      <c r="R1159" s="181"/>
      <c r="S1159" s="181">
        <f t="shared" si="394"/>
        <v>0</v>
      </c>
      <c r="T1159" s="181">
        <f t="shared" si="391"/>
        <v>0</v>
      </c>
      <c r="U1159" s="183" t="e">
        <f t="shared" si="392"/>
        <v>#DIV/0!</v>
      </c>
      <c r="V1159" s="183" t="e">
        <f t="shared" si="398"/>
        <v>#DIV/0!</v>
      </c>
      <c r="W1159" s="184">
        <f t="shared" si="399"/>
        <v>0</v>
      </c>
    </row>
    <row r="1160" spans="1:23" ht="15" customHeight="1">
      <c r="A1160" s="179">
        <v>278</v>
      </c>
      <c r="B1160" s="222">
        <v>13</v>
      </c>
      <c r="C1160" s="242" t="s">
        <v>533</v>
      </c>
      <c r="D1160" s="180">
        <v>2010</v>
      </c>
      <c r="E1160" s="180">
        <v>1</v>
      </c>
      <c r="F1160" s="181">
        <v>423</v>
      </c>
      <c r="G1160" s="181">
        <v>13</v>
      </c>
      <c r="H1160" s="181">
        <v>48</v>
      </c>
      <c r="I1160" s="181">
        <v>3</v>
      </c>
      <c r="J1160" s="181">
        <v>12</v>
      </c>
      <c r="K1160" s="181">
        <v>104</v>
      </c>
      <c r="L1160" s="181">
        <v>8</v>
      </c>
      <c r="M1160" s="181">
        <v>0</v>
      </c>
      <c r="N1160" s="181">
        <v>2</v>
      </c>
      <c r="O1160" s="181">
        <v>0</v>
      </c>
      <c r="P1160" s="181">
        <v>0</v>
      </c>
      <c r="Q1160" s="181">
        <f t="shared" ref="Q1160:Q1162" si="401">SUM(P1160+O1160+N1160+M1160+L1160+K1160+J1160+I1160+H1160+G1160)</f>
        <v>190</v>
      </c>
      <c r="R1160" s="181">
        <v>4</v>
      </c>
      <c r="S1160" s="181">
        <f t="shared" si="394"/>
        <v>194</v>
      </c>
      <c r="T1160" s="181">
        <f t="shared" si="391"/>
        <v>229</v>
      </c>
      <c r="U1160" s="183">
        <f t="shared" si="392"/>
        <v>45.862884160756501</v>
      </c>
      <c r="V1160" s="183">
        <f t="shared" si="398"/>
        <v>54.137115839243499</v>
      </c>
      <c r="W1160" s="184">
        <f t="shared" si="399"/>
        <v>104</v>
      </c>
    </row>
    <row r="1161" spans="1:23" ht="15" customHeight="1">
      <c r="A1161" s="179">
        <v>278</v>
      </c>
      <c r="B1161" s="222">
        <v>13</v>
      </c>
      <c r="C1161" s="243" t="s">
        <v>533</v>
      </c>
      <c r="D1161" s="190">
        <v>2016</v>
      </c>
      <c r="E1161" s="180"/>
      <c r="F1161" s="181"/>
      <c r="G1161" s="181"/>
      <c r="H1161" s="181"/>
      <c r="I1161" s="181"/>
      <c r="J1161" s="181"/>
      <c r="K1161" s="181"/>
      <c r="L1161" s="181"/>
      <c r="M1161" s="181"/>
      <c r="N1161" s="181"/>
      <c r="O1161" s="181"/>
      <c r="P1161" s="181"/>
      <c r="Q1161" s="181">
        <f t="shared" si="401"/>
        <v>0</v>
      </c>
      <c r="R1161" s="181"/>
      <c r="S1161" s="181">
        <f t="shared" si="394"/>
        <v>0</v>
      </c>
      <c r="T1161" s="181">
        <f t="shared" si="391"/>
        <v>0</v>
      </c>
      <c r="U1161" s="183" t="e">
        <f t="shared" si="392"/>
        <v>#DIV/0!</v>
      </c>
      <c r="V1161" s="183" t="e">
        <f t="shared" si="398"/>
        <v>#DIV/0!</v>
      </c>
      <c r="W1161" s="184">
        <f t="shared" si="399"/>
        <v>0</v>
      </c>
    </row>
    <row r="1162" spans="1:23" ht="15" customHeight="1">
      <c r="A1162" s="179">
        <v>279</v>
      </c>
      <c r="B1162" s="222">
        <v>13</v>
      </c>
      <c r="C1162" s="242" t="s">
        <v>534</v>
      </c>
      <c r="D1162" s="180">
        <v>1998</v>
      </c>
      <c r="E1162" s="180">
        <v>1</v>
      </c>
      <c r="F1162" s="181">
        <v>648</v>
      </c>
      <c r="G1162" s="181">
        <v>17</v>
      </c>
      <c r="H1162" s="181">
        <v>140</v>
      </c>
      <c r="I1162" s="181">
        <v>3</v>
      </c>
      <c r="J1162" s="181">
        <v>10</v>
      </c>
      <c r="K1162" s="181">
        <v>77</v>
      </c>
      <c r="L1162" s="181">
        <v>3</v>
      </c>
      <c r="M1162" s="181">
        <v>1</v>
      </c>
      <c r="N1162" s="181">
        <v>0</v>
      </c>
      <c r="O1162" s="181">
        <v>0</v>
      </c>
      <c r="P1162" s="181">
        <v>0</v>
      </c>
      <c r="Q1162" s="181">
        <f t="shared" si="401"/>
        <v>251</v>
      </c>
      <c r="R1162" s="181">
        <v>12</v>
      </c>
      <c r="S1162" s="181">
        <f t="shared" si="394"/>
        <v>263</v>
      </c>
      <c r="T1162" s="181">
        <f t="shared" si="391"/>
        <v>385</v>
      </c>
      <c r="U1162" s="183">
        <f t="shared" si="392"/>
        <v>40.586419753086417</v>
      </c>
      <c r="V1162" s="183">
        <f t="shared" si="398"/>
        <v>59.413580246913583</v>
      </c>
      <c r="W1162" s="184">
        <f t="shared" si="399"/>
        <v>140</v>
      </c>
    </row>
    <row r="1163" spans="1:23" ht="15" customHeight="1">
      <c r="A1163" s="179">
        <v>279</v>
      </c>
      <c r="B1163" s="222">
        <v>13</v>
      </c>
      <c r="C1163" s="242" t="s">
        <v>534</v>
      </c>
      <c r="D1163" s="180">
        <v>2004</v>
      </c>
      <c r="E1163" s="180"/>
      <c r="F1163" s="181"/>
      <c r="G1163" s="181"/>
      <c r="H1163" s="181"/>
      <c r="I1163" s="181"/>
      <c r="J1163" s="181"/>
      <c r="K1163" s="181"/>
      <c r="L1163" s="181"/>
      <c r="M1163" s="181"/>
      <c r="N1163" s="181"/>
      <c r="O1163" s="181"/>
      <c r="P1163" s="181"/>
      <c r="Q1163" s="181">
        <f>SUM(G1163+J1163+M1163+N1163+O1163+P1163)</f>
        <v>0</v>
      </c>
      <c r="R1163" s="181"/>
      <c r="S1163" s="181">
        <f t="shared" si="394"/>
        <v>0</v>
      </c>
      <c r="T1163" s="181">
        <f t="shared" si="391"/>
        <v>0</v>
      </c>
      <c r="U1163" s="183" t="e">
        <f t="shared" si="392"/>
        <v>#DIV/0!</v>
      </c>
      <c r="V1163" s="183" t="e">
        <f t="shared" si="398"/>
        <v>#DIV/0!</v>
      </c>
      <c r="W1163" s="184">
        <f t="shared" si="399"/>
        <v>0</v>
      </c>
    </row>
    <row r="1164" spans="1:23" ht="15" customHeight="1">
      <c r="A1164" s="179">
        <v>279</v>
      </c>
      <c r="B1164" s="222">
        <v>13</v>
      </c>
      <c r="C1164" s="242" t="s">
        <v>534</v>
      </c>
      <c r="D1164" s="180">
        <v>2010</v>
      </c>
      <c r="E1164" s="180">
        <v>2</v>
      </c>
      <c r="F1164" s="181">
        <v>797</v>
      </c>
      <c r="G1164" s="181">
        <v>44</v>
      </c>
      <c r="H1164" s="181">
        <v>111</v>
      </c>
      <c r="I1164" s="181">
        <v>14</v>
      </c>
      <c r="J1164" s="181">
        <v>38</v>
      </c>
      <c r="K1164" s="181">
        <v>106</v>
      </c>
      <c r="L1164" s="181">
        <v>4</v>
      </c>
      <c r="M1164" s="181">
        <v>0</v>
      </c>
      <c r="N1164" s="181">
        <v>29</v>
      </c>
      <c r="O1164" s="181">
        <v>2</v>
      </c>
      <c r="P1164" s="181">
        <v>0</v>
      </c>
      <c r="Q1164" s="181">
        <f t="shared" ref="Q1164:Q1166" si="402">SUM(P1164+O1164+N1164+M1164+L1164+K1164+J1164+I1164+H1164+G1164)</f>
        <v>348</v>
      </c>
      <c r="R1164" s="181">
        <v>10</v>
      </c>
      <c r="S1164" s="181">
        <f t="shared" si="394"/>
        <v>358</v>
      </c>
      <c r="T1164" s="181">
        <f t="shared" si="391"/>
        <v>439</v>
      </c>
      <c r="U1164" s="183">
        <f t="shared" si="392"/>
        <v>44.918444165621082</v>
      </c>
      <c r="V1164" s="183">
        <f t="shared" si="398"/>
        <v>55.081555834378918</v>
      </c>
      <c r="W1164" s="184">
        <f t="shared" si="399"/>
        <v>111</v>
      </c>
    </row>
    <row r="1165" spans="1:23" ht="15" customHeight="1">
      <c r="A1165" s="179">
        <v>279</v>
      </c>
      <c r="B1165" s="222">
        <v>13</v>
      </c>
      <c r="C1165" s="243" t="s">
        <v>534</v>
      </c>
      <c r="D1165" s="190">
        <v>2016</v>
      </c>
      <c r="E1165" s="180"/>
      <c r="F1165" s="181"/>
      <c r="G1165" s="181"/>
      <c r="H1165" s="181"/>
      <c r="I1165" s="181"/>
      <c r="J1165" s="181"/>
      <c r="K1165" s="181"/>
      <c r="L1165" s="181"/>
      <c r="M1165" s="181"/>
      <c r="N1165" s="181"/>
      <c r="O1165" s="181"/>
      <c r="P1165" s="181"/>
      <c r="Q1165" s="181">
        <f t="shared" si="402"/>
        <v>0</v>
      </c>
      <c r="R1165" s="181"/>
      <c r="S1165" s="181">
        <f t="shared" si="394"/>
        <v>0</v>
      </c>
      <c r="T1165" s="181">
        <f t="shared" si="391"/>
        <v>0</v>
      </c>
      <c r="U1165" s="183" t="e">
        <f t="shared" si="392"/>
        <v>#DIV/0!</v>
      </c>
      <c r="V1165" s="183" t="e">
        <f t="shared" si="398"/>
        <v>#DIV/0!</v>
      </c>
      <c r="W1165" s="184">
        <f t="shared" si="399"/>
        <v>0</v>
      </c>
    </row>
    <row r="1166" spans="1:23" ht="15" customHeight="1">
      <c r="A1166" s="179">
        <v>280</v>
      </c>
      <c r="B1166" s="222">
        <v>13</v>
      </c>
      <c r="C1166" s="242" t="s">
        <v>535</v>
      </c>
      <c r="D1166" s="180">
        <v>1998</v>
      </c>
      <c r="E1166" s="180">
        <v>2</v>
      </c>
      <c r="F1166" s="181">
        <v>1175</v>
      </c>
      <c r="G1166" s="181">
        <v>2</v>
      </c>
      <c r="H1166" s="181">
        <v>164</v>
      </c>
      <c r="I1166" s="181">
        <v>3</v>
      </c>
      <c r="J1166" s="181">
        <v>7</v>
      </c>
      <c r="K1166" s="181">
        <v>193</v>
      </c>
      <c r="L1166" s="181">
        <v>2</v>
      </c>
      <c r="M1166" s="181">
        <v>3</v>
      </c>
      <c r="N1166" s="181">
        <v>0</v>
      </c>
      <c r="O1166" s="181">
        <v>0</v>
      </c>
      <c r="P1166" s="181">
        <v>0</v>
      </c>
      <c r="Q1166" s="181">
        <f t="shared" si="402"/>
        <v>374</v>
      </c>
      <c r="R1166" s="181">
        <v>20</v>
      </c>
      <c r="S1166" s="181">
        <f t="shared" si="394"/>
        <v>394</v>
      </c>
      <c r="T1166" s="181">
        <f t="shared" si="391"/>
        <v>781</v>
      </c>
      <c r="U1166" s="183">
        <f t="shared" si="392"/>
        <v>33.531914893617021</v>
      </c>
      <c r="V1166" s="183">
        <f t="shared" si="398"/>
        <v>66.468085106382972</v>
      </c>
      <c r="W1166" s="184">
        <f t="shared" si="399"/>
        <v>193</v>
      </c>
    </row>
    <row r="1167" spans="1:23" ht="15" customHeight="1">
      <c r="A1167" s="179">
        <v>280</v>
      </c>
      <c r="B1167" s="222">
        <v>13</v>
      </c>
      <c r="C1167" s="242" t="s">
        <v>535</v>
      </c>
      <c r="D1167" s="180">
        <v>2004</v>
      </c>
      <c r="E1167" s="180"/>
      <c r="F1167" s="181"/>
      <c r="G1167" s="181"/>
      <c r="H1167" s="181"/>
      <c r="I1167" s="181"/>
      <c r="J1167" s="181"/>
      <c r="K1167" s="181"/>
      <c r="L1167" s="181"/>
      <c r="M1167" s="181"/>
      <c r="N1167" s="181"/>
      <c r="O1167" s="181"/>
      <c r="P1167" s="181"/>
      <c r="Q1167" s="181">
        <f>SUM(G1167+J1167+M1167+N1167+O1167+P1167)</f>
        <v>0</v>
      </c>
      <c r="R1167" s="181"/>
      <c r="S1167" s="181">
        <f t="shared" si="394"/>
        <v>0</v>
      </c>
      <c r="T1167" s="181">
        <f t="shared" si="391"/>
        <v>0</v>
      </c>
      <c r="U1167" s="183" t="e">
        <f t="shared" si="392"/>
        <v>#DIV/0!</v>
      </c>
      <c r="V1167" s="183" t="e">
        <f t="shared" si="398"/>
        <v>#DIV/0!</v>
      </c>
      <c r="W1167" s="184">
        <f t="shared" si="399"/>
        <v>0</v>
      </c>
    </row>
    <row r="1168" spans="1:23" ht="15" customHeight="1">
      <c r="A1168" s="179">
        <v>280</v>
      </c>
      <c r="B1168" s="222">
        <v>13</v>
      </c>
      <c r="C1168" s="242" t="s">
        <v>535</v>
      </c>
      <c r="D1168" s="180">
        <v>2010</v>
      </c>
      <c r="E1168" s="180">
        <v>4</v>
      </c>
      <c r="F1168" s="181">
        <v>1823</v>
      </c>
      <c r="G1168" s="181">
        <v>28</v>
      </c>
      <c r="H1168" s="181">
        <v>266</v>
      </c>
      <c r="I1168" s="181">
        <v>43</v>
      </c>
      <c r="J1168" s="181">
        <v>69</v>
      </c>
      <c r="K1168" s="181">
        <v>169</v>
      </c>
      <c r="L1168" s="181">
        <v>21</v>
      </c>
      <c r="M1168" s="181">
        <v>0</v>
      </c>
      <c r="N1168" s="181">
        <v>51</v>
      </c>
      <c r="O1168" s="181">
        <v>6</v>
      </c>
      <c r="P1168" s="181">
        <v>2</v>
      </c>
      <c r="Q1168" s="181">
        <f t="shared" ref="Q1168:Q1170" si="403">SUM(P1168+O1168+N1168+M1168+L1168+K1168+J1168+I1168+H1168+G1168)</f>
        <v>655</v>
      </c>
      <c r="R1168" s="181">
        <v>50</v>
      </c>
      <c r="S1168" s="181">
        <f t="shared" si="394"/>
        <v>705</v>
      </c>
      <c r="T1168" s="181">
        <f t="shared" si="391"/>
        <v>1118</v>
      </c>
      <c r="U1168" s="183">
        <f t="shared" si="392"/>
        <v>38.672517827756444</v>
      </c>
      <c r="V1168" s="183">
        <f t="shared" si="398"/>
        <v>61.327482172243556</v>
      </c>
      <c r="W1168" s="184">
        <f t="shared" si="399"/>
        <v>266</v>
      </c>
    </row>
    <row r="1169" spans="1:23" ht="15" customHeight="1">
      <c r="A1169" s="179">
        <v>280</v>
      </c>
      <c r="B1169" s="222">
        <v>13</v>
      </c>
      <c r="C1169" s="243" t="s">
        <v>535</v>
      </c>
      <c r="D1169" s="190">
        <v>2016</v>
      </c>
      <c r="E1169" s="180"/>
      <c r="F1169" s="181"/>
      <c r="G1169" s="181"/>
      <c r="H1169" s="181"/>
      <c r="I1169" s="181"/>
      <c r="J1169" s="181"/>
      <c r="K1169" s="181"/>
      <c r="L1169" s="181"/>
      <c r="M1169" s="181"/>
      <c r="N1169" s="181"/>
      <c r="O1169" s="181"/>
      <c r="P1169" s="181"/>
      <c r="Q1169" s="181">
        <f t="shared" si="403"/>
        <v>0</v>
      </c>
      <c r="R1169" s="181"/>
      <c r="S1169" s="181">
        <f t="shared" si="394"/>
        <v>0</v>
      </c>
      <c r="T1169" s="181">
        <f t="shared" si="391"/>
        <v>0</v>
      </c>
      <c r="U1169" s="183" t="e">
        <f t="shared" si="392"/>
        <v>#DIV/0!</v>
      </c>
      <c r="V1169" s="183" t="e">
        <f t="shared" si="398"/>
        <v>#DIV/0!</v>
      </c>
      <c r="W1169" s="184">
        <f t="shared" si="399"/>
        <v>0</v>
      </c>
    </row>
    <row r="1170" spans="1:23" ht="15" customHeight="1">
      <c r="A1170" s="179">
        <v>281</v>
      </c>
      <c r="B1170" s="222">
        <v>13</v>
      </c>
      <c r="C1170" s="242" t="s">
        <v>536</v>
      </c>
      <c r="D1170" s="180">
        <v>1998</v>
      </c>
      <c r="E1170" s="180">
        <v>2</v>
      </c>
      <c r="F1170" s="181">
        <v>796</v>
      </c>
      <c r="G1170" s="181">
        <v>1</v>
      </c>
      <c r="H1170" s="181">
        <v>65</v>
      </c>
      <c r="I1170" s="181">
        <v>0</v>
      </c>
      <c r="J1170" s="181">
        <v>7</v>
      </c>
      <c r="K1170" s="181">
        <v>101</v>
      </c>
      <c r="L1170" s="181">
        <v>0</v>
      </c>
      <c r="M1170" s="181">
        <v>4</v>
      </c>
      <c r="N1170" s="181">
        <v>0</v>
      </c>
      <c r="O1170" s="181">
        <v>0</v>
      </c>
      <c r="P1170" s="181">
        <v>1</v>
      </c>
      <c r="Q1170" s="181">
        <f t="shared" si="403"/>
        <v>179</v>
      </c>
      <c r="R1170" s="181">
        <v>10</v>
      </c>
      <c r="S1170" s="181">
        <f t="shared" si="394"/>
        <v>189</v>
      </c>
      <c r="T1170" s="181">
        <f t="shared" si="391"/>
        <v>607</v>
      </c>
      <c r="U1170" s="183">
        <f t="shared" si="392"/>
        <v>23.743718592964825</v>
      </c>
      <c r="V1170" s="183">
        <f t="shared" si="398"/>
        <v>76.256281407035175</v>
      </c>
      <c r="W1170" s="184">
        <f t="shared" si="399"/>
        <v>101</v>
      </c>
    </row>
    <row r="1171" spans="1:23" ht="15" customHeight="1">
      <c r="A1171" s="179">
        <v>281</v>
      </c>
      <c r="B1171" s="222">
        <v>13</v>
      </c>
      <c r="C1171" s="242" t="s">
        <v>536</v>
      </c>
      <c r="D1171" s="180">
        <v>2004</v>
      </c>
      <c r="E1171" s="180"/>
      <c r="F1171" s="181"/>
      <c r="G1171" s="181"/>
      <c r="H1171" s="181"/>
      <c r="I1171" s="181"/>
      <c r="J1171" s="181"/>
      <c r="K1171" s="181"/>
      <c r="L1171" s="181"/>
      <c r="M1171" s="181"/>
      <c r="N1171" s="181"/>
      <c r="O1171" s="181"/>
      <c r="P1171" s="181"/>
      <c r="Q1171" s="181">
        <f>SUM(G1171+J1171+M1171+N1171+O1171+P1171)</f>
        <v>0</v>
      </c>
      <c r="R1171" s="181"/>
      <c r="S1171" s="181">
        <f t="shared" si="394"/>
        <v>0</v>
      </c>
      <c r="T1171" s="181">
        <f t="shared" si="391"/>
        <v>0</v>
      </c>
      <c r="U1171" s="183" t="e">
        <f t="shared" si="392"/>
        <v>#DIV/0!</v>
      </c>
      <c r="V1171" s="183" t="e">
        <f t="shared" si="398"/>
        <v>#DIV/0!</v>
      </c>
      <c r="W1171" s="184">
        <f t="shared" si="399"/>
        <v>0</v>
      </c>
    </row>
    <row r="1172" spans="1:23" ht="15" customHeight="1">
      <c r="A1172" s="179">
        <v>281</v>
      </c>
      <c r="B1172" s="222">
        <v>13</v>
      </c>
      <c r="C1172" s="242" t="s">
        <v>536</v>
      </c>
      <c r="D1172" s="180">
        <v>2010</v>
      </c>
      <c r="E1172" s="180">
        <v>3</v>
      </c>
      <c r="F1172" s="181">
        <v>1331</v>
      </c>
      <c r="G1172" s="181">
        <v>53</v>
      </c>
      <c r="H1172" s="181">
        <v>169</v>
      </c>
      <c r="I1172" s="181">
        <v>9</v>
      </c>
      <c r="J1172" s="181">
        <v>30</v>
      </c>
      <c r="K1172" s="181">
        <v>197</v>
      </c>
      <c r="L1172" s="181">
        <v>30</v>
      </c>
      <c r="M1172" s="181">
        <v>0</v>
      </c>
      <c r="N1172" s="181">
        <v>13</v>
      </c>
      <c r="O1172" s="181">
        <v>9</v>
      </c>
      <c r="P1172" s="181">
        <v>4</v>
      </c>
      <c r="Q1172" s="181">
        <f t="shared" ref="Q1172:Q1174" si="404">SUM(P1172+O1172+N1172+M1172+L1172+K1172+J1172+I1172+H1172+G1172)</f>
        <v>514</v>
      </c>
      <c r="R1172" s="181">
        <v>22</v>
      </c>
      <c r="S1172" s="181">
        <f t="shared" si="394"/>
        <v>536</v>
      </c>
      <c r="T1172" s="181">
        <f t="shared" si="391"/>
        <v>795</v>
      </c>
      <c r="U1172" s="183">
        <f t="shared" si="392"/>
        <v>40.27047332832457</v>
      </c>
      <c r="V1172" s="183">
        <f t="shared" si="398"/>
        <v>59.72952667167543</v>
      </c>
      <c r="W1172" s="184">
        <f t="shared" si="399"/>
        <v>197</v>
      </c>
    </row>
    <row r="1173" spans="1:23" ht="15" customHeight="1">
      <c r="A1173" s="179">
        <v>281</v>
      </c>
      <c r="B1173" s="222">
        <v>13</v>
      </c>
      <c r="C1173" s="243" t="s">
        <v>536</v>
      </c>
      <c r="D1173" s="190">
        <v>2016</v>
      </c>
      <c r="E1173" s="180"/>
      <c r="F1173" s="181"/>
      <c r="G1173" s="181"/>
      <c r="H1173" s="181"/>
      <c r="I1173" s="181"/>
      <c r="J1173" s="181"/>
      <c r="K1173" s="181"/>
      <c r="L1173" s="181"/>
      <c r="M1173" s="181"/>
      <c r="N1173" s="181"/>
      <c r="O1173" s="181"/>
      <c r="P1173" s="181"/>
      <c r="Q1173" s="181">
        <f t="shared" si="404"/>
        <v>0</v>
      </c>
      <c r="R1173" s="181"/>
      <c r="S1173" s="181">
        <f t="shared" si="394"/>
        <v>0</v>
      </c>
      <c r="T1173" s="181">
        <f t="shared" si="391"/>
        <v>0</v>
      </c>
      <c r="U1173" s="183" t="e">
        <f t="shared" si="392"/>
        <v>#DIV/0!</v>
      </c>
      <c r="V1173" s="183" t="e">
        <f t="shared" si="398"/>
        <v>#DIV/0!</v>
      </c>
      <c r="W1173" s="184">
        <f t="shared" si="399"/>
        <v>0</v>
      </c>
    </row>
    <row r="1174" spans="1:23" ht="15" customHeight="1">
      <c r="A1174" s="179">
        <v>282</v>
      </c>
      <c r="B1174" s="222">
        <v>13</v>
      </c>
      <c r="C1174" s="242" t="s">
        <v>537</v>
      </c>
      <c r="D1174" s="180">
        <v>1998</v>
      </c>
      <c r="E1174" s="180">
        <v>1</v>
      </c>
      <c r="F1174" s="181">
        <v>544</v>
      </c>
      <c r="G1174" s="181">
        <v>11</v>
      </c>
      <c r="H1174" s="181">
        <v>67</v>
      </c>
      <c r="I1174" s="181">
        <v>1</v>
      </c>
      <c r="J1174" s="181">
        <v>3</v>
      </c>
      <c r="K1174" s="181">
        <v>111</v>
      </c>
      <c r="L1174" s="181">
        <v>4</v>
      </c>
      <c r="M1174" s="181">
        <v>3</v>
      </c>
      <c r="N1174" s="181">
        <v>0</v>
      </c>
      <c r="O1174" s="181">
        <v>0</v>
      </c>
      <c r="P1174" s="181">
        <v>0</v>
      </c>
      <c r="Q1174" s="181">
        <f t="shared" si="404"/>
        <v>200</v>
      </c>
      <c r="R1174" s="181">
        <v>12</v>
      </c>
      <c r="S1174" s="181">
        <f t="shared" si="394"/>
        <v>212</v>
      </c>
      <c r="T1174" s="181">
        <f t="shared" si="391"/>
        <v>332</v>
      </c>
      <c r="U1174" s="183">
        <f t="shared" si="392"/>
        <v>38.970588235294116</v>
      </c>
      <c r="V1174" s="183">
        <f t="shared" si="398"/>
        <v>61.029411764705884</v>
      </c>
      <c r="W1174" s="184">
        <f t="shared" si="399"/>
        <v>111</v>
      </c>
    </row>
    <row r="1175" spans="1:23" ht="15" customHeight="1">
      <c r="A1175" s="179">
        <v>282</v>
      </c>
      <c r="B1175" s="222">
        <v>13</v>
      </c>
      <c r="C1175" s="242" t="s">
        <v>537</v>
      </c>
      <c r="D1175" s="180">
        <v>2004</v>
      </c>
      <c r="E1175" s="180"/>
      <c r="F1175" s="181"/>
      <c r="G1175" s="181"/>
      <c r="H1175" s="181"/>
      <c r="I1175" s="181"/>
      <c r="J1175" s="181"/>
      <c r="K1175" s="181"/>
      <c r="L1175" s="181"/>
      <c r="M1175" s="181"/>
      <c r="N1175" s="181"/>
      <c r="O1175" s="181"/>
      <c r="P1175" s="181"/>
      <c r="Q1175" s="181">
        <f>SUM(G1175+J1175+M1175+N1175+O1175+P1175)</f>
        <v>0</v>
      </c>
      <c r="R1175" s="181"/>
      <c r="S1175" s="181">
        <f t="shared" si="394"/>
        <v>0</v>
      </c>
      <c r="T1175" s="181">
        <f t="shared" si="391"/>
        <v>0</v>
      </c>
      <c r="U1175" s="183" t="e">
        <f t="shared" si="392"/>
        <v>#DIV/0!</v>
      </c>
      <c r="V1175" s="183" t="e">
        <f t="shared" si="398"/>
        <v>#DIV/0!</v>
      </c>
      <c r="W1175" s="184">
        <f t="shared" si="399"/>
        <v>0</v>
      </c>
    </row>
    <row r="1176" spans="1:23" ht="15" customHeight="1">
      <c r="A1176" s="179">
        <v>282</v>
      </c>
      <c r="B1176" s="222">
        <v>13</v>
      </c>
      <c r="C1176" s="242" t="s">
        <v>537</v>
      </c>
      <c r="D1176" s="180">
        <v>2010</v>
      </c>
      <c r="E1176" s="180">
        <v>1</v>
      </c>
      <c r="F1176" s="181">
        <v>582</v>
      </c>
      <c r="G1176" s="181">
        <v>9</v>
      </c>
      <c r="H1176" s="181">
        <v>51</v>
      </c>
      <c r="I1176" s="181">
        <v>3</v>
      </c>
      <c r="J1176" s="181">
        <v>12</v>
      </c>
      <c r="K1176" s="181">
        <v>147</v>
      </c>
      <c r="L1176" s="181">
        <v>11</v>
      </c>
      <c r="M1176" s="181">
        <v>0</v>
      </c>
      <c r="N1176" s="181">
        <v>1</v>
      </c>
      <c r="O1176" s="181">
        <v>2</v>
      </c>
      <c r="P1176" s="181">
        <v>0</v>
      </c>
      <c r="Q1176" s="181">
        <f t="shared" ref="Q1176:Q1178" si="405">SUM(P1176+O1176+N1176+M1176+L1176+K1176+J1176+I1176+H1176+G1176)</f>
        <v>236</v>
      </c>
      <c r="R1176" s="181">
        <v>9</v>
      </c>
      <c r="S1176" s="181">
        <f t="shared" si="394"/>
        <v>245</v>
      </c>
      <c r="T1176" s="181">
        <f t="shared" si="391"/>
        <v>337</v>
      </c>
      <c r="U1176" s="183">
        <f t="shared" si="392"/>
        <v>42.096219931271477</v>
      </c>
      <c r="V1176" s="183">
        <f t="shared" si="398"/>
        <v>57.903780068728523</v>
      </c>
      <c r="W1176" s="184">
        <f t="shared" si="399"/>
        <v>147</v>
      </c>
    </row>
    <row r="1177" spans="1:23" ht="15" customHeight="1">
      <c r="A1177" s="179">
        <v>282</v>
      </c>
      <c r="B1177" s="222">
        <v>13</v>
      </c>
      <c r="C1177" s="243" t="s">
        <v>537</v>
      </c>
      <c r="D1177" s="190">
        <v>2016</v>
      </c>
      <c r="E1177" s="180"/>
      <c r="F1177" s="181"/>
      <c r="G1177" s="181"/>
      <c r="H1177" s="181"/>
      <c r="I1177" s="181"/>
      <c r="J1177" s="181"/>
      <c r="K1177" s="181"/>
      <c r="L1177" s="181"/>
      <c r="M1177" s="181"/>
      <c r="N1177" s="181"/>
      <c r="O1177" s="181"/>
      <c r="P1177" s="181"/>
      <c r="Q1177" s="181">
        <f t="shared" si="405"/>
        <v>0</v>
      </c>
      <c r="R1177" s="181"/>
      <c r="S1177" s="181">
        <f t="shared" si="394"/>
        <v>0</v>
      </c>
      <c r="T1177" s="181">
        <f t="shared" si="391"/>
        <v>0</v>
      </c>
      <c r="U1177" s="183" t="e">
        <f t="shared" si="392"/>
        <v>#DIV/0!</v>
      </c>
      <c r="V1177" s="183" t="e">
        <f t="shared" si="398"/>
        <v>#DIV/0!</v>
      </c>
      <c r="W1177" s="184">
        <f t="shared" si="399"/>
        <v>0</v>
      </c>
    </row>
    <row r="1178" spans="1:23" ht="15" customHeight="1">
      <c r="A1178" s="179">
        <v>283</v>
      </c>
      <c r="B1178" s="222">
        <v>13</v>
      </c>
      <c r="C1178" s="242" t="s">
        <v>538</v>
      </c>
      <c r="D1178" s="180">
        <v>1998</v>
      </c>
      <c r="E1178" s="180">
        <v>5</v>
      </c>
      <c r="F1178" s="181">
        <v>2046</v>
      </c>
      <c r="G1178" s="181">
        <v>9</v>
      </c>
      <c r="H1178" s="181">
        <v>903</v>
      </c>
      <c r="I1178" s="181">
        <v>1</v>
      </c>
      <c r="J1178" s="181">
        <v>4</v>
      </c>
      <c r="K1178" s="181">
        <v>131</v>
      </c>
      <c r="L1178" s="181">
        <v>2</v>
      </c>
      <c r="M1178" s="181">
        <v>0</v>
      </c>
      <c r="N1178" s="181">
        <v>0</v>
      </c>
      <c r="O1178" s="181">
        <v>0</v>
      </c>
      <c r="P1178" s="181">
        <v>0</v>
      </c>
      <c r="Q1178" s="181">
        <f t="shared" si="405"/>
        <v>1050</v>
      </c>
      <c r="R1178" s="181">
        <v>17</v>
      </c>
      <c r="S1178" s="181">
        <f t="shared" si="394"/>
        <v>1067</v>
      </c>
      <c r="T1178" s="181">
        <f t="shared" si="391"/>
        <v>979</v>
      </c>
      <c r="U1178" s="183">
        <f t="shared" si="392"/>
        <v>52.1505376344086</v>
      </c>
      <c r="V1178" s="183">
        <f t="shared" si="398"/>
        <v>47.8494623655914</v>
      </c>
      <c r="W1178" s="184">
        <f t="shared" si="399"/>
        <v>903</v>
      </c>
    </row>
    <row r="1179" spans="1:23" ht="15" customHeight="1">
      <c r="A1179" s="179">
        <v>283</v>
      </c>
      <c r="B1179" s="222">
        <v>13</v>
      </c>
      <c r="C1179" s="242" t="s">
        <v>538</v>
      </c>
      <c r="D1179" s="180">
        <v>2004</v>
      </c>
      <c r="E1179" s="180"/>
      <c r="F1179" s="181"/>
      <c r="G1179" s="181"/>
      <c r="H1179" s="181"/>
      <c r="I1179" s="181"/>
      <c r="J1179" s="181"/>
      <c r="K1179" s="181"/>
      <c r="L1179" s="181"/>
      <c r="M1179" s="181"/>
      <c r="N1179" s="181"/>
      <c r="O1179" s="181"/>
      <c r="P1179" s="181"/>
      <c r="Q1179" s="181">
        <f>SUM(G1179+J1179+M1179+N1179+O1179+P1179)</f>
        <v>0</v>
      </c>
      <c r="R1179" s="181"/>
      <c r="S1179" s="181">
        <f t="shared" si="394"/>
        <v>0</v>
      </c>
      <c r="T1179" s="181">
        <f t="shared" si="391"/>
        <v>0</v>
      </c>
      <c r="U1179" s="183" t="e">
        <f t="shared" si="392"/>
        <v>#DIV/0!</v>
      </c>
      <c r="V1179" s="183" t="e">
        <f t="shared" si="398"/>
        <v>#DIV/0!</v>
      </c>
      <c r="W1179" s="184">
        <f t="shared" si="399"/>
        <v>0</v>
      </c>
    </row>
    <row r="1180" spans="1:23" ht="15" customHeight="1">
      <c r="A1180" s="179">
        <v>283</v>
      </c>
      <c r="B1180" s="222">
        <v>13</v>
      </c>
      <c r="C1180" s="242" t="s">
        <v>538</v>
      </c>
      <c r="D1180" s="180">
        <v>2010</v>
      </c>
      <c r="E1180" s="180">
        <v>5</v>
      </c>
      <c r="F1180" s="181">
        <v>2600</v>
      </c>
      <c r="G1180" s="181">
        <v>238</v>
      </c>
      <c r="H1180" s="181">
        <v>409</v>
      </c>
      <c r="I1180" s="181">
        <v>77</v>
      </c>
      <c r="J1180" s="181">
        <v>79</v>
      </c>
      <c r="K1180" s="181">
        <v>534</v>
      </c>
      <c r="L1180" s="181">
        <v>27</v>
      </c>
      <c r="M1180" s="181">
        <v>0</v>
      </c>
      <c r="N1180" s="181">
        <v>139</v>
      </c>
      <c r="O1180" s="181">
        <v>76</v>
      </c>
      <c r="P1180" s="181">
        <v>0</v>
      </c>
      <c r="Q1180" s="181">
        <f t="shared" ref="Q1180:Q1182" si="406">SUM(P1180+O1180+N1180+M1180+L1180+K1180+J1180+I1180+H1180+G1180)</f>
        <v>1579</v>
      </c>
      <c r="R1180" s="181">
        <v>74</v>
      </c>
      <c r="S1180" s="181">
        <f t="shared" si="394"/>
        <v>1653</v>
      </c>
      <c r="T1180" s="181">
        <f t="shared" si="391"/>
        <v>947</v>
      </c>
      <c r="U1180" s="183">
        <f t="shared" si="392"/>
        <v>63.57692307692308</v>
      </c>
      <c r="V1180" s="183">
        <f t="shared" si="398"/>
        <v>36.42307692307692</v>
      </c>
      <c r="W1180" s="184">
        <f t="shared" si="399"/>
        <v>534</v>
      </c>
    </row>
    <row r="1181" spans="1:23" ht="15" customHeight="1">
      <c r="A1181" s="179">
        <v>283</v>
      </c>
      <c r="B1181" s="222">
        <v>13</v>
      </c>
      <c r="C1181" s="243" t="s">
        <v>538</v>
      </c>
      <c r="D1181" s="190">
        <v>2016</v>
      </c>
      <c r="E1181" s="180"/>
      <c r="F1181" s="181"/>
      <c r="G1181" s="181"/>
      <c r="H1181" s="181"/>
      <c r="I1181" s="181"/>
      <c r="J1181" s="181"/>
      <c r="K1181" s="181"/>
      <c r="L1181" s="181"/>
      <c r="M1181" s="181"/>
      <c r="N1181" s="181"/>
      <c r="O1181" s="181"/>
      <c r="P1181" s="181"/>
      <c r="Q1181" s="181">
        <f t="shared" si="406"/>
        <v>0</v>
      </c>
      <c r="R1181" s="181"/>
      <c r="S1181" s="181">
        <f t="shared" si="394"/>
        <v>0</v>
      </c>
      <c r="T1181" s="181">
        <f t="shared" si="391"/>
        <v>0</v>
      </c>
      <c r="U1181" s="183" t="e">
        <f t="shared" si="392"/>
        <v>#DIV/0!</v>
      </c>
      <c r="V1181" s="183" t="e">
        <f t="shared" si="398"/>
        <v>#DIV/0!</v>
      </c>
      <c r="W1181" s="184">
        <f t="shared" si="399"/>
        <v>0</v>
      </c>
    </row>
    <row r="1182" spans="1:23" ht="15" customHeight="1">
      <c r="A1182" s="179">
        <v>284</v>
      </c>
      <c r="B1182" s="222">
        <v>13</v>
      </c>
      <c r="C1182" s="242" t="s">
        <v>539</v>
      </c>
      <c r="D1182" s="180">
        <v>1998</v>
      </c>
      <c r="E1182" s="180">
        <v>2</v>
      </c>
      <c r="F1182" s="181">
        <v>765</v>
      </c>
      <c r="G1182" s="181">
        <v>6</v>
      </c>
      <c r="H1182" s="181">
        <v>51</v>
      </c>
      <c r="I1182" s="181">
        <v>0</v>
      </c>
      <c r="J1182" s="181">
        <v>0</v>
      </c>
      <c r="K1182" s="181">
        <v>107</v>
      </c>
      <c r="L1182" s="181">
        <v>1</v>
      </c>
      <c r="M1182" s="181">
        <v>3</v>
      </c>
      <c r="N1182" s="181">
        <v>0</v>
      </c>
      <c r="O1182" s="181">
        <v>0</v>
      </c>
      <c r="P1182" s="181">
        <v>0</v>
      </c>
      <c r="Q1182" s="181">
        <f t="shared" si="406"/>
        <v>168</v>
      </c>
      <c r="R1182" s="181">
        <v>14</v>
      </c>
      <c r="S1182" s="181">
        <f t="shared" si="394"/>
        <v>182</v>
      </c>
      <c r="T1182" s="181">
        <f t="shared" si="391"/>
        <v>583</v>
      </c>
      <c r="U1182" s="183">
        <f t="shared" si="392"/>
        <v>23.790849673202615</v>
      </c>
      <c r="V1182" s="183">
        <f t="shared" si="398"/>
        <v>76.209150326797385</v>
      </c>
      <c r="W1182" s="184">
        <f t="shared" si="399"/>
        <v>107</v>
      </c>
    </row>
    <row r="1183" spans="1:23" ht="15" customHeight="1">
      <c r="A1183" s="179">
        <v>284</v>
      </c>
      <c r="B1183" s="222">
        <v>13</v>
      </c>
      <c r="C1183" s="242" t="s">
        <v>539</v>
      </c>
      <c r="D1183" s="180">
        <v>2004</v>
      </c>
      <c r="E1183" s="180"/>
      <c r="F1183" s="181"/>
      <c r="G1183" s="181"/>
      <c r="H1183" s="181"/>
      <c r="I1183" s="181"/>
      <c r="J1183" s="181"/>
      <c r="K1183" s="181"/>
      <c r="L1183" s="181"/>
      <c r="M1183" s="181"/>
      <c r="N1183" s="181"/>
      <c r="O1183" s="181"/>
      <c r="P1183" s="181"/>
      <c r="Q1183" s="181">
        <f>SUM(G1183+J1183+M1183+N1183+O1183+P1183)</f>
        <v>0</v>
      </c>
      <c r="R1183" s="181"/>
      <c r="S1183" s="181">
        <f t="shared" si="394"/>
        <v>0</v>
      </c>
      <c r="T1183" s="181">
        <f t="shared" si="391"/>
        <v>0</v>
      </c>
      <c r="U1183" s="183" t="e">
        <f t="shared" si="392"/>
        <v>#DIV/0!</v>
      </c>
      <c r="V1183" s="183" t="e">
        <f t="shared" si="398"/>
        <v>#DIV/0!</v>
      </c>
      <c r="W1183" s="184">
        <f t="shared" si="399"/>
        <v>0</v>
      </c>
    </row>
    <row r="1184" spans="1:23" ht="15" customHeight="1">
      <c r="A1184" s="179">
        <v>284</v>
      </c>
      <c r="B1184" s="222">
        <v>13</v>
      </c>
      <c r="C1184" s="242" t="s">
        <v>539</v>
      </c>
      <c r="D1184" s="180">
        <v>2010</v>
      </c>
      <c r="E1184" s="180">
        <v>3</v>
      </c>
      <c r="F1184" s="181">
        <v>1385</v>
      </c>
      <c r="G1184" s="181">
        <v>28</v>
      </c>
      <c r="H1184" s="181">
        <v>62</v>
      </c>
      <c r="I1184" s="181">
        <v>16</v>
      </c>
      <c r="J1184" s="181">
        <v>16</v>
      </c>
      <c r="K1184" s="181">
        <v>175</v>
      </c>
      <c r="L1184" s="181">
        <v>19</v>
      </c>
      <c r="M1184" s="181">
        <v>0</v>
      </c>
      <c r="N1184" s="181">
        <v>237</v>
      </c>
      <c r="O1184" s="181">
        <v>14</v>
      </c>
      <c r="P1184" s="181">
        <v>21</v>
      </c>
      <c r="Q1184" s="181">
        <f t="shared" ref="Q1184:Q1186" si="407">SUM(P1184+O1184+N1184+M1184+L1184+K1184+J1184+I1184+H1184+G1184)</f>
        <v>588</v>
      </c>
      <c r="R1184" s="181">
        <v>40</v>
      </c>
      <c r="S1184" s="181">
        <f t="shared" si="394"/>
        <v>628</v>
      </c>
      <c r="T1184" s="181">
        <f t="shared" si="391"/>
        <v>757</v>
      </c>
      <c r="U1184" s="183">
        <f t="shared" si="392"/>
        <v>45.342960288808662</v>
      </c>
      <c r="V1184" s="183">
        <f t="shared" si="398"/>
        <v>54.657039711191338</v>
      </c>
      <c r="W1184" s="184">
        <f t="shared" si="399"/>
        <v>237</v>
      </c>
    </row>
    <row r="1185" spans="1:23" ht="15" customHeight="1">
      <c r="A1185" s="179">
        <v>284</v>
      </c>
      <c r="B1185" s="222">
        <v>13</v>
      </c>
      <c r="C1185" s="243" t="s">
        <v>539</v>
      </c>
      <c r="D1185" s="190">
        <v>2016</v>
      </c>
      <c r="E1185" s="180"/>
      <c r="F1185" s="181"/>
      <c r="G1185" s="181"/>
      <c r="H1185" s="181"/>
      <c r="I1185" s="181"/>
      <c r="J1185" s="181"/>
      <c r="K1185" s="181"/>
      <c r="L1185" s="181"/>
      <c r="M1185" s="181"/>
      <c r="N1185" s="181"/>
      <c r="O1185" s="181"/>
      <c r="P1185" s="181"/>
      <c r="Q1185" s="181">
        <f t="shared" si="407"/>
        <v>0</v>
      </c>
      <c r="R1185" s="181"/>
      <c r="S1185" s="181">
        <f t="shared" si="394"/>
        <v>0</v>
      </c>
      <c r="T1185" s="181">
        <f t="shared" si="391"/>
        <v>0</v>
      </c>
      <c r="U1185" s="183" t="e">
        <f t="shared" si="392"/>
        <v>#DIV/0!</v>
      </c>
      <c r="V1185" s="183" t="e">
        <f t="shared" si="398"/>
        <v>#DIV/0!</v>
      </c>
      <c r="W1185" s="184">
        <f t="shared" si="399"/>
        <v>0</v>
      </c>
    </row>
    <row r="1186" spans="1:23" ht="15" customHeight="1">
      <c r="A1186" s="179">
        <v>285</v>
      </c>
      <c r="B1186" s="222">
        <v>13</v>
      </c>
      <c r="C1186" s="242" t="s">
        <v>540</v>
      </c>
      <c r="D1186" s="180">
        <v>1998</v>
      </c>
      <c r="E1186" s="180">
        <v>2</v>
      </c>
      <c r="F1186" s="181">
        <v>744</v>
      </c>
      <c r="G1186" s="181">
        <v>4</v>
      </c>
      <c r="H1186" s="181">
        <v>83</v>
      </c>
      <c r="I1186" s="181">
        <v>0</v>
      </c>
      <c r="J1186" s="181">
        <v>5</v>
      </c>
      <c r="K1186" s="181">
        <v>142</v>
      </c>
      <c r="L1186" s="181">
        <v>0</v>
      </c>
      <c r="M1186" s="181">
        <v>1</v>
      </c>
      <c r="N1186" s="181">
        <v>0</v>
      </c>
      <c r="O1186" s="181">
        <v>0</v>
      </c>
      <c r="P1186" s="181">
        <v>0</v>
      </c>
      <c r="Q1186" s="181">
        <f t="shared" si="407"/>
        <v>235</v>
      </c>
      <c r="R1186" s="181">
        <v>4</v>
      </c>
      <c r="S1186" s="181">
        <f t="shared" si="394"/>
        <v>239</v>
      </c>
      <c r="T1186" s="181">
        <f t="shared" si="391"/>
        <v>505</v>
      </c>
      <c r="U1186" s="183">
        <f t="shared" si="392"/>
        <v>32.123655913978496</v>
      </c>
      <c r="V1186" s="183">
        <f t="shared" si="398"/>
        <v>67.876344086021504</v>
      </c>
      <c r="W1186" s="184">
        <f t="shared" si="399"/>
        <v>142</v>
      </c>
    </row>
    <row r="1187" spans="1:23" ht="15" customHeight="1">
      <c r="A1187" s="179">
        <v>285</v>
      </c>
      <c r="B1187" s="222">
        <v>13</v>
      </c>
      <c r="C1187" s="242" t="s">
        <v>540</v>
      </c>
      <c r="D1187" s="180">
        <v>2004</v>
      </c>
      <c r="E1187" s="180"/>
      <c r="F1187" s="181"/>
      <c r="G1187" s="181"/>
      <c r="H1187" s="181"/>
      <c r="I1187" s="181"/>
      <c r="J1187" s="181"/>
      <c r="K1187" s="181"/>
      <c r="L1187" s="181"/>
      <c r="M1187" s="181"/>
      <c r="N1187" s="181"/>
      <c r="O1187" s="181"/>
      <c r="P1187" s="181"/>
      <c r="Q1187" s="181">
        <f>SUM(G1187+J1187+M1187+N1187+O1187+P1187)</f>
        <v>0</v>
      </c>
      <c r="R1187" s="181"/>
      <c r="S1187" s="181">
        <f t="shared" si="394"/>
        <v>0</v>
      </c>
      <c r="T1187" s="181">
        <f t="shared" si="391"/>
        <v>0</v>
      </c>
      <c r="U1187" s="183" t="e">
        <f t="shared" si="392"/>
        <v>#DIV/0!</v>
      </c>
      <c r="V1187" s="183" t="e">
        <f t="shared" si="398"/>
        <v>#DIV/0!</v>
      </c>
      <c r="W1187" s="184">
        <f t="shared" si="399"/>
        <v>0</v>
      </c>
    </row>
    <row r="1188" spans="1:23" ht="15" customHeight="1">
      <c r="A1188" s="179">
        <v>285</v>
      </c>
      <c r="B1188" s="222">
        <v>13</v>
      </c>
      <c r="C1188" s="242" t="s">
        <v>540</v>
      </c>
      <c r="D1188" s="180">
        <v>2010</v>
      </c>
      <c r="E1188" s="180">
        <v>2</v>
      </c>
      <c r="F1188" s="181">
        <v>1010</v>
      </c>
      <c r="G1188" s="181">
        <v>61</v>
      </c>
      <c r="H1188" s="181">
        <v>116</v>
      </c>
      <c r="I1188" s="181">
        <v>10</v>
      </c>
      <c r="J1188" s="181">
        <v>23</v>
      </c>
      <c r="K1188" s="181">
        <v>119</v>
      </c>
      <c r="L1188" s="181">
        <v>6</v>
      </c>
      <c r="M1188" s="181">
        <v>0</v>
      </c>
      <c r="N1188" s="181">
        <v>29</v>
      </c>
      <c r="O1188" s="181">
        <v>4</v>
      </c>
      <c r="P1188" s="181">
        <v>1</v>
      </c>
      <c r="Q1188" s="181">
        <f t="shared" ref="Q1188:Q1190" si="408">SUM(P1188+O1188+N1188+M1188+L1188+K1188+J1188+I1188+H1188+G1188)</f>
        <v>369</v>
      </c>
      <c r="R1188" s="181">
        <v>17</v>
      </c>
      <c r="S1188" s="181">
        <f t="shared" si="394"/>
        <v>386</v>
      </c>
      <c r="T1188" s="181">
        <f t="shared" si="391"/>
        <v>624</v>
      </c>
      <c r="U1188" s="183">
        <f t="shared" si="392"/>
        <v>38.21782178217822</v>
      </c>
      <c r="V1188" s="183">
        <f t="shared" si="398"/>
        <v>61.78217821782178</v>
      </c>
      <c r="W1188" s="184">
        <f t="shared" si="399"/>
        <v>119</v>
      </c>
    </row>
    <row r="1189" spans="1:23" ht="15" customHeight="1">
      <c r="A1189" s="179">
        <v>285</v>
      </c>
      <c r="B1189" s="222">
        <v>13</v>
      </c>
      <c r="C1189" s="243" t="s">
        <v>540</v>
      </c>
      <c r="D1189" s="190">
        <v>2016</v>
      </c>
      <c r="E1189" s="180"/>
      <c r="F1189" s="181"/>
      <c r="G1189" s="181"/>
      <c r="H1189" s="181"/>
      <c r="I1189" s="181"/>
      <c r="J1189" s="181"/>
      <c r="K1189" s="181"/>
      <c r="L1189" s="181"/>
      <c r="M1189" s="181"/>
      <c r="N1189" s="181"/>
      <c r="O1189" s="181"/>
      <c r="P1189" s="181"/>
      <c r="Q1189" s="181">
        <f t="shared" si="408"/>
        <v>0</v>
      </c>
      <c r="R1189" s="181"/>
      <c r="S1189" s="181">
        <f t="shared" si="394"/>
        <v>0</v>
      </c>
      <c r="T1189" s="181">
        <f t="shared" si="391"/>
        <v>0</v>
      </c>
      <c r="U1189" s="183" t="e">
        <f t="shared" si="392"/>
        <v>#DIV/0!</v>
      </c>
      <c r="V1189" s="183" t="e">
        <f t="shared" si="398"/>
        <v>#DIV/0!</v>
      </c>
      <c r="W1189" s="184">
        <f t="shared" si="399"/>
        <v>0</v>
      </c>
    </row>
    <row r="1190" spans="1:23" ht="15" customHeight="1">
      <c r="A1190" s="179">
        <v>286</v>
      </c>
      <c r="B1190" s="222">
        <v>13</v>
      </c>
      <c r="C1190" s="242" t="s">
        <v>541</v>
      </c>
      <c r="D1190" s="180">
        <v>1998</v>
      </c>
      <c r="E1190" s="180">
        <v>1</v>
      </c>
      <c r="F1190" s="181">
        <v>387</v>
      </c>
      <c r="G1190" s="181">
        <v>7</v>
      </c>
      <c r="H1190" s="181">
        <v>109</v>
      </c>
      <c r="I1190" s="181">
        <v>1</v>
      </c>
      <c r="J1190" s="181">
        <v>13</v>
      </c>
      <c r="K1190" s="181">
        <v>72</v>
      </c>
      <c r="L1190" s="181">
        <v>8</v>
      </c>
      <c r="M1190" s="181">
        <v>4</v>
      </c>
      <c r="N1190" s="181">
        <v>0</v>
      </c>
      <c r="O1190" s="181">
        <v>0</v>
      </c>
      <c r="P1190" s="181">
        <v>0</v>
      </c>
      <c r="Q1190" s="181">
        <f t="shared" si="408"/>
        <v>214</v>
      </c>
      <c r="R1190" s="181">
        <v>8</v>
      </c>
      <c r="S1190" s="181">
        <f t="shared" si="394"/>
        <v>222</v>
      </c>
      <c r="T1190" s="181">
        <f t="shared" si="391"/>
        <v>165</v>
      </c>
      <c r="U1190" s="183">
        <f t="shared" si="392"/>
        <v>57.36434108527132</v>
      </c>
      <c r="V1190" s="183">
        <f t="shared" si="398"/>
        <v>42.63565891472868</v>
      </c>
      <c r="W1190" s="184">
        <f t="shared" si="399"/>
        <v>109</v>
      </c>
    </row>
    <row r="1191" spans="1:23" ht="15" customHeight="1">
      <c r="A1191" s="179">
        <v>286</v>
      </c>
      <c r="B1191" s="222">
        <v>13</v>
      </c>
      <c r="C1191" s="242" t="s">
        <v>541</v>
      </c>
      <c r="D1191" s="180">
        <v>2004</v>
      </c>
      <c r="E1191" s="180"/>
      <c r="F1191" s="181"/>
      <c r="G1191" s="181"/>
      <c r="H1191" s="181"/>
      <c r="I1191" s="181"/>
      <c r="J1191" s="181"/>
      <c r="K1191" s="181"/>
      <c r="L1191" s="181"/>
      <c r="M1191" s="181"/>
      <c r="N1191" s="181"/>
      <c r="O1191" s="181"/>
      <c r="P1191" s="181"/>
      <c r="Q1191" s="181">
        <f>SUM(G1191+J1191+M1191+N1191+O1191+P1191)</f>
        <v>0</v>
      </c>
      <c r="R1191" s="181"/>
      <c r="S1191" s="181">
        <f t="shared" si="394"/>
        <v>0</v>
      </c>
      <c r="T1191" s="181">
        <f t="shared" si="391"/>
        <v>0</v>
      </c>
      <c r="U1191" s="183" t="e">
        <f t="shared" si="392"/>
        <v>#DIV/0!</v>
      </c>
      <c r="V1191" s="183" t="e">
        <f t="shared" si="398"/>
        <v>#DIV/0!</v>
      </c>
      <c r="W1191" s="184">
        <f t="shared" si="399"/>
        <v>0</v>
      </c>
    </row>
    <row r="1192" spans="1:23" ht="15" customHeight="1">
      <c r="A1192" s="179">
        <v>286</v>
      </c>
      <c r="B1192" s="222">
        <v>13</v>
      </c>
      <c r="C1192" s="242" t="s">
        <v>541</v>
      </c>
      <c r="D1192" s="180">
        <v>2010</v>
      </c>
      <c r="E1192" s="180">
        <v>1</v>
      </c>
      <c r="F1192" s="181">
        <v>536</v>
      </c>
      <c r="G1192" s="181">
        <v>30</v>
      </c>
      <c r="H1192" s="181">
        <v>58</v>
      </c>
      <c r="I1192" s="181">
        <v>35</v>
      </c>
      <c r="J1192" s="181">
        <v>10</v>
      </c>
      <c r="K1192" s="181">
        <v>124</v>
      </c>
      <c r="L1192" s="181">
        <v>9</v>
      </c>
      <c r="M1192" s="181">
        <v>0</v>
      </c>
      <c r="N1192" s="181">
        <v>7</v>
      </c>
      <c r="O1192" s="181">
        <v>0</v>
      </c>
      <c r="P1192" s="181">
        <v>0</v>
      </c>
      <c r="Q1192" s="181">
        <f t="shared" ref="Q1192:Q1194" si="409">SUM(P1192+O1192+N1192+M1192+L1192+K1192+J1192+I1192+H1192+G1192)</f>
        <v>273</v>
      </c>
      <c r="R1192" s="181">
        <v>8</v>
      </c>
      <c r="S1192" s="181">
        <f t="shared" si="394"/>
        <v>281</v>
      </c>
      <c r="T1192" s="181">
        <f t="shared" si="391"/>
        <v>255</v>
      </c>
      <c r="U1192" s="183">
        <f t="shared" si="392"/>
        <v>52.42537313432836</v>
      </c>
      <c r="V1192" s="183">
        <f t="shared" si="398"/>
        <v>47.57462686567164</v>
      </c>
      <c r="W1192" s="184">
        <f t="shared" si="399"/>
        <v>124</v>
      </c>
    </row>
    <row r="1193" spans="1:23" ht="15" customHeight="1">
      <c r="A1193" s="179">
        <v>286</v>
      </c>
      <c r="B1193" s="222">
        <v>13</v>
      </c>
      <c r="C1193" s="243" t="s">
        <v>541</v>
      </c>
      <c r="D1193" s="190">
        <v>2016</v>
      </c>
      <c r="E1193" s="180"/>
      <c r="F1193" s="181"/>
      <c r="G1193" s="181"/>
      <c r="H1193" s="181"/>
      <c r="I1193" s="181"/>
      <c r="J1193" s="181"/>
      <c r="K1193" s="181"/>
      <c r="L1193" s="181"/>
      <c r="M1193" s="181"/>
      <c r="N1193" s="181"/>
      <c r="O1193" s="181"/>
      <c r="P1193" s="181"/>
      <c r="Q1193" s="181">
        <f t="shared" si="409"/>
        <v>0</v>
      </c>
      <c r="R1193" s="181"/>
      <c r="S1193" s="181">
        <f t="shared" si="394"/>
        <v>0</v>
      </c>
      <c r="T1193" s="181">
        <f t="shared" si="391"/>
        <v>0</v>
      </c>
      <c r="U1193" s="183" t="e">
        <f t="shared" si="392"/>
        <v>#DIV/0!</v>
      </c>
      <c r="V1193" s="183" t="e">
        <f t="shared" si="398"/>
        <v>#DIV/0!</v>
      </c>
      <c r="W1193" s="184">
        <f t="shared" si="399"/>
        <v>0</v>
      </c>
    </row>
    <row r="1194" spans="1:23" ht="15" customHeight="1">
      <c r="A1194" s="179">
        <v>287</v>
      </c>
      <c r="B1194" s="222">
        <v>13</v>
      </c>
      <c r="C1194" s="242" t="s">
        <v>542</v>
      </c>
      <c r="D1194" s="180">
        <v>1998</v>
      </c>
      <c r="E1194" s="180">
        <v>1</v>
      </c>
      <c r="F1194" s="181">
        <v>398</v>
      </c>
      <c r="G1194" s="181">
        <v>13</v>
      </c>
      <c r="H1194" s="181">
        <v>36</v>
      </c>
      <c r="I1194" s="181">
        <v>0</v>
      </c>
      <c r="J1194" s="181">
        <v>3</v>
      </c>
      <c r="K1194" s="181">
        <v>156</v>
      </c>
      <c r="L1194" s="181">
        <v>3</v>
      </c>
      <c r="M1194" s="181">
        <v>6</v>
      </c>
      <c r="N1194" s="181">
        <v>0</v>
      </c>
      <c r="O1194" s="181">
        <v>0</v>
      </c>
      <c r="P1194" s="181">
        <v>0</v>
      </c>
      <c r="Q1194" s="181">
        <f t="shared" si="409"/>
        <v>217</v>
      </c>
      <c r="R1194" s="181">
        <v>10</v>
      </c>
      <c r="S1194" s="181">
        <f t="shared" si="394"/>
        <v>227</v>
      </c>
      <c r="T1194" s="181">
        <f t="shared" si="391"/>
        <v>171</v>
      </c>
      <c r="U1194" s="183">
        <f t="shared" si="392"/>
        <v>57.035175879396988</v>
      </c>
      <c r="V1194" s="183">
        <f t="shared" si="398"/>
        <v>42.964824120603012</v>
      </c>
      <c r="W1194" s="184">
        <f t="shared" si="399"/>
        <v>156</v>
      </c>
    </row>
    <row r="1195" spans="1:23" ht="15" customHeight="1">
      <c r="A1195" s="179">
        <v>287</v>
      </c>
      <c r="B1195" s="222">
        <v>13</v>
      </c>
      <c r="C1195" s="242" t="s">
        <v>542</v>
      </c>
      <c r="D1195" s="180">
        <v>2004</v>
      </c>
      <c r="E1195" s="180"/>
      <c r="F1195" s="181"/>
      <c r="G1195" s="181"/>
      <c r="H1195" s="181"/>
      <c r="I1195" s="181"/>
      <c r="J1195" s="181"/>
      <c r="K1195" s="181"/>
      <c r="L1195" s="181"/>
      <c r="M1195" s="181"/>
      <c r="N1195" s="181"/>
      <c r="O1195" s="181"/>
      <c r="P1195" s="181"/>
      <c r="Q1195" s="181">
        <f>SUM(G1195+J1195+M1195+N1195+O1195+P1195)</f>
        <v>0</v>
      </c>
      <c r="R1195" s="181"/>
      <c r="S1195" s="181">
        <f t="shared" si="394"/>
        <v>0</v>
      </c>
      <c r="T1195" s="181">
        <f t="shared" si="391"/>
        <v>0</v>
      </c>
      <c r="U1195" s="183" t="e">
        <f t="shared" si="392"/>
        <v>#DIV/0!</v>
      </c>
      <c r="V1195" s="183" t="e">
        <f t="shared" si="398"/>
        <v>#DIV/0!</v>
      </c>
      <c r="W1195" s="184">
        <f t="shared" si="399"/>
        <v>0</v>
      </c>
    </row>
    <row r="1196" spans="1:23" ht="15" customHeight="1">
      <c r="A1196" s="179">
        <v>287</v>
      </c>
      <c r="B1196" s="222">
        <v>13</v>
      </c>
      <c r="C1196" s="242" t="s">
        <v>542</v>
      </c>
      <c r="D1196" s="180">
        <v>2010</v>
      </c>
      <c r="E1196" s="180">
        <v>1</v>
      </c>
      <c r="F1196" s="181">
        <v>488</v>
      </c>
      <c r="G1196" s="181">
        <v>40</v>
      </c>
      <c r="H1196" s="181">
        <v>63</v>
      </c>
      <c r="I1196" s="181">
        <v>16</v>
      </c>
      <c r="J1196" s="181">
        <v>12</v>
      </c>
      <c r="K1196" s="181">
        <v>158</v>
      </c>
      <c r="L1196" s="181">
        <v>10</v>
      </c>
      <c r="M1196" s="181">
        <v>0</v>
      </c>
      <c r="N1196" s="181">
        <v>2</v>
      </c>
      <c r="O1196" s="181">
        <v>5</v>
      </c>
      <c r="P1196" s="181">
        <v>0</v>
      </c>
      <c r="Q1196" s="181">
        <f t="shared" ref="Q1196:Q1198" si="410">SUM(P1196+O1196+N1196+M1196+L1196+K1196+J1196+I1196+H1196+G1196)</f>
        <v>306</v>
      </c>
      <c r="R1196" s="181">
        <v>5</v>
      </c>
      <c r="S1196" s="181">
        <f t="shared" si="394"/>
        <v>311</v>
      </c>
      <c r="T1196" s="181">
        <f t="shared" si="391"/>
        <v>177</v>
      </c>
      <c r="U1196" s="183">
        <f t="shared" si="392"/>
        <v>63.729508196721312</v>
      </c>
      <c r="V1196" s="183">
        <f t="shared" si="398"/>
        <v>36.270491803278688</v>
      </c>
      <c r="W1196" s="184">
        <f t="shared" si="399"/>
        <v>158</v>
      </c>
    </row>
    <row r="1197" spans="1:23" ht="15" customHeight="1">
      <c r="A1197" s="179">
        <v>287</v>
      </c>
      <c r="B1197" s="222">
        <v>13</v>
      </c>
      <c r="C1197" s="243" t="s">
        <v>542</v>
      </c>
      <c r="D1197" s="190">
        <v>2016</v>
      </c>
      <c r="E1197" s="180"/>
      <c r="F1197" s="181"/>
      <c r="G1197" s="181"/>
      <c r="H1197" s="181"/>
      <c r="I1197" s="181"/>
      <c r="J1197" s="181"/>
      <c r="K1197" s="181"/>
      <c r="L1197" s="181"/>
      <c r="M1197" s="181"/>
      <c r="N1197" s="181"/>
      <c r="O1197" s="181"/>
      <c r="P1197" s="181"/>
      <c r="Q1197" s="181">
        <f t="shared" si="410"/>
        <v>0</v>
      </c>
      <c r="R1197" s="181"/>
      <c r="S1197" s="181">
        <f t="shared" si="394"/>
        <v>0</v>
      </c>
      <c r="T1197" s="181">
        <f t="shared" si="391"/>
        <v>0</v>
      </c>
      <c r="U1197" s="183" t="e">
        <f t="shared" si="392"/>
        <v>#DIV/0!</v>
      </c>
      <c r="V1197" s="183" t="e">
        <f t="shared" si="398"/>
        <v>#DIV/0!</v>
      </c>
      <c r="W1197" s="184">
        <f t="shared" si="399"/>
        <v>0</v>
      </c>
    </row>
    <row r="1198" spans="1:23" ht="15" customHeight="1">
      <c r="A1198" s="179">
        <v>288</v>
      </c>
      <c r="B1198" s="222">
        <v>13</v>
      </c>
      <c r="C1198" s="242" t="s">
        <v>543</v>
      </c>
      <c r="D1198" s="180">
        <v>1998</v>
      </c>
      <c r="E1198" s="180">
        <v>2</v>
      </c>
      <c r="F1198" s="181">
        <v>402</v>
      </c>
      <c r="G1198" s="181">
        <v>16</v>
      </c>
      <c r="H1198" s="181">
        <v>102</v>
      </c>
      <c r="I1198" s="181">
        <v>2</v>
      </c>
      <c r="J1198" s="181">
        <v>8</v>
      </c>
      <c r="K1198" s="181">
        <v>50</v>
      </c>
      <c r="L1198" s="181">
        <v>13</v>
      </c>
      <c r="M1198" s="181">
        <v>2</v>
      </c>
      <c r="N1198" s="181">
        <v>0</v>
      </c>
      <c r="O1198" s="181">
        <v>0</v>
      </c>
      <c r="P1198" s="181">
        <v>0</v>
      </c>
      <c r="Q1198" s="181">
        <f t="shared" si="410"/>
        <v>193</v>
      </c>
      <c r="R1198" s="181">
        <v>12</v>
      </c>
      <c r="S1198" s="181">
        <f t="shared" si="394"/>
        <v>205</v>
      </c>
      <c r="T1198" s="181">
        <f t="shared" si="391"/>
        <v>197</v>
      </c>
      <c r="U1198" s="183">
        <f t="shared" si="392"/>
        <v>50.995024875621894</v>
      </c>
      <c r="V1198" s="183">
        <f t="shared" si="398"/>
        <v>49.004975124378106</v>
      </c>
      <c r="W1198" s="184">
        <f t="shared" si="399"/>
        <v>102</v>
      </c>
    </row>
    <row r="1199" spans="1:23" ht="15" customHeight="1">
      <c r="A1199" s="179">
        <v>288</v>
      </c>
      <c r="B1199" s="222">
        <v>13</v>
      </c>
      <c r="C1199" s="242" t="s">
        <v>543</v>
      </c>
      <c r="D1199" s="180">
        <v>2004</v>
      </c>
      <c r="E1199" s="180"/>
      <c r="F1199" s="181"/>
      <c r="G1199" s="181"/>
      <c r="H1199" s="181"/>
      <c r="I1199" s="181"/>
      <c r="J1199" s="181"/>
      <c r="K1199" s="181"/>
      <c r="L1199" s="181"/>
      <c r="M1199" s="181"/>
      <c r="N1199" s="181"/>
      <c r="O1199" s="181"/>
      <c r="P1199" s="181"/>
      <c r="Q1199" s="181">
        <f>SUM(G1199+J1199+M1199+N1199+O1199+P1199)</f>
        <v>0</v>
      </c>
      <c r="R1199" s="181"/>
      <c r="S1199" s="181">
        <f t="shared" si="394"/>
        <v>0</v>
      </c>
      <c r="T1199" s="181">
        <f t="shared" si="391"/>
        <v>0</v>
      </c>
      <c r="U1199" s="183" t="e">
        <f t="shared" si="392"/>
        <v>#DIV/0!</v>
      </c>
      <c r="V1199" s="183" t="e">
        <f t="shared" si="398"/>
        <v>#DIV/0!</v>
      </c>
      <c r="W1199" s="184">
        <f t="shared" si="399"/>
        <v>0</v>
      </c>
    </row>
    <row r="1200" spans="1:23" ht="15" customHeight="1">
      <c r="A1200" s="179">
        <v>288</v>
      </c>
      <c r="B1200" s="222">
        <v>13</v>
      </c>
      <c r="C1200" s="242" t="s">
        <v>543</v>
      </c>
      <c r="D1200" s="180">
        <v>2010</v>
      </c>
      <c r="E1200" s="180">
        <v>2</v>
      </c>
      <c r="F1200" s="181">
        <v>658</v>
      </c>
      <c r="G1200" s="181">
        <v>61</v>
      </c>
      <c r="H1200" s="181">
        <v>152</v>
      </c>
      <c r="I1200" s="181">
        <v>17</v>
      </c>
      <c r="J1200" s="181">
        <v>27</v>
      </c>
      <c r="K1200" s="181">
        <v>105</v>
      </c>
      <c r="L1200" s="181">
        <v>5</v>
      </c>
      <c r="M1200" s="181">
        <v>0</v>
      </c>
      <c r="N1200" s="181">
        <v>14</v>
      </c>
      <c r="O1200" s="181">
        <v>4</v>
      </c>
      <c r="P1200" s="181">
        <v>1</v>
      </c>
      <c r="Q1200" s="181">
        <f t="shared" ref="Q1200:Q1202" si="411">SUM(P1200+O1200+N1200+M1200+L1200+K1200+J1200+I1200+H1200+G1200)</f>
        <v>386</v>
      </c>
      <c r="R1200" s="181">
        <v>28</v>
      </c>
      <c r="S1200" s="181">
        <f t="shared" si="394"/>
        <v>414</v>
      </c>
      <c r="T1200" s="181">
        <f t="shared" si="391"/>
        <v>244</v>
      </c>
      <c r="U1200" s="183">
        <f t="shared" si="392"/>
        <v>62.91793313069909</v>
      </c>
      <c r="V1200" s="183">
        <f t="shared" si="398"/>
        <v>37.08206686930091</v>
      </c>
      <c r="W1200" s="184">
        <f t="shared" si="399"/>
        <v>152</v>
      </c>
    </row>
    <row r="1201" spans="1:23" ht="15" customHeight="1">
      <c r="A1201" s="179">
        <v>288</v>
      </c>
      <c r="B1201" s="222">
        <v>13</v>
      </c>
      <c r="C1201" s="243" t="s">
        <v>543</v>
      </c>
      <c r="D1201" s="190">
        <v>2016</v>
      </c>
      <c r="E1201" s="180"/>
      <c r="F1201" s="181"/>
      <c r="G1201" s="181"/>
      <c r="H1201" s="181"/>
      <c r="I1201" s="181"/>
      <c r="J1201" s="181"/>
      <c r="K1201" s="181"/>
      <c r="L1201" s="181"/>
      <c r="M1201" s="181"/>
      <c r="N1201" s="181"/>
      <c r="O1201" s="181"/>
      <c r="P1201" s="181"/>
      <c r="Q1201" s="181">
        <f t="shared" si="411"/>
        <v>0</v>
      </c>
      <c r="R1201" s="181"/>
      <c r="S1201" s="181">
        <f t="shared" si="394"/>
        <v>0</v>
      </c>
      <c r="T1201" s="181">
        <f t="shared" si="391"/>
        <v>0</v>
      </c>
      <c r="U1201" s="183" t="e">
        <f t="shared" si="392"/>
        <v>#DIV/0!</v>
      </c>
      <c r="V1201" s="183" t="e">
        <f t="shared" si="398"/>
        <v>#DIV/0!</v>
      </c>
      <c r="W1201" s="184">
        <f t="shared" si="399"/>
        <v>0</v>
      </c>
    </row>
    <row r="1202" spans="1:23" ht="15" customHeight="1">
      <c r="A1202" s="179">
        <v>289</v>
      </c>
      <c r="B1202" s="222">
        <v>13</v>
      </c>
      <c r="C1202" s="242" t="s">
        <v>544</v>
      </c>
      <c r="D1202" s="180">
        <v>1998</v>
      </c>
      <c r="E1202" s="180">
        <v>3</v>
      </c>
      <c r="F1202" s="181">
        <v>899</v>
      </c>
      <c r="G1202" s="181">
        <v>4</v>
      </c>
      <c r="H1202" s="181">
        <v>141</v>
      </c>
      <c r="I1202" s="181">
        <v>0</v>
      </c>
      <c r="J1202" s="181">
        <v>9</v>
      </c>
      <c r="K1202" s="181">
        <v>137</v>
      </c>
      <c r="L1202" s="181">
        <v>4</v>
      </c>
      <c r="M1202" s="181">
        <v>4</v>
      </c>
      <c r="N1202" s="181">
        <v>0</v>
      </c>
      <c r="O1202" s="181">
        <v>0</v>
      </c>
      <c r="P1202" s="181">
        <v>0</v>
      </c>
      <c r="Q1202" s="181">
        <f t="shared" si="411"/>
        <v>299</v>
      </c>
      <c r="R1202" s="181">
        <v>19</v>
      </c>
      <c r="S1202" s="181">
        <f t="shared" si="394"/>
        <v>318</v>
      </c>
      <c r="T1202" s="181">
        <f t="shared" si="391"/>
        <v>581</v>
      </c>
      <c r="U1202" s="183">
        <f t="shared" si="392"/>
        <v>35.372636262513907</v>
      </c>
      <c r="V1202" s="183">
        <f t="shared" si="398"/>
        <v>64.627363737486093</v>
      </c>
      <c r="W1202" s="184">
        <f t="shared" si="399"/>
        <v>141</v>
      </c>
    </row>
    <row r="1203" spans="1:23" ht="15" customHeight="1">
      <c r="A1203" s="179">
        <v>289</v>
      </c>
      <c r="B1203" s="222">
        <v>13</v>
      </c>
      <c r="C1203" s="242" t="s">
        <v>544</v>
      </c>
      <c r="D1203" s="180">
        <v>2004</v>
      </c>
      <c r="E1203" s="180"/>
      <c r="F1203" s="181"/>
      <c r="G1203" s="181"/>
      <c r="H1203" s="181"/>
      <c r="I1203" s="181"/>
      <c r="J1203" s="181"/>
      <c r="K1203" s="181"/>
      <c r="L1203" s="181"/>
      <c r="M1203" s="181"/>
      <c r="N1203" s="181"/>
      <c r="O1203" s="181"/>
      <c r="P1203" s="181"/>
      <c r="Q1203" s="181">
        <f>SUM(G1203+J1203+M1203+N1203+O1203+P1203)</f>
        <v>0</v>
      </c>
      <c r="R1203" s="181"/>
      <c r="S1203" s="181">
        <f t="shared" si="394"/>
        <v>0</v>
      </c>
      <c r="T1203" s="181">
        <f t="shared" si="391"/>
        <v>0</v>
      </c>
      <c r="U1203" s="183" t="e">
        <f t="shared" si="392"/>
        <v>#DIV/0!</v>
      </c>
      <c r="V1203" s="183" t="e">
        <f t="shared" si="398"/>
        <v>#DIV/0!</v>
      </c>
      <c r="W1203" s="184">
        <f t="shared" si="399"/>
        <v>0</v>
      </c>
    </row>
    <row r="1204" spans="1:23" ht="15" customHeight="1">
      <c r="A1204" s="179">
        <v>289</v>
      </c>
      <c r="B1204" s="222">
        <v>13</v>
      </c>
      <c r="C1204" s="242" t="s">
        <v>544</v>
      </c>
      <c r="D1204" s="180">
        <v>2010</v>
      </c>
      <c r="E1204" s="180">
        <v>3</v>
      </c>
      <c r="F1204" s="181">
        <v>1190</v>
      </c>
      <c r="G1204" s="181">
        <v>29</v>
      </c>
      <c r="H1204" s="181">
        <v>140</v>
      </c>
      <c r="I1204" s="181">
        <v>20</v>
      </c>
      <c r="J1204" s="181">
        <v>55</v>
      </c>
      <c r="K1204" s="181">
        <v>52</v>
      </c>
      <c r="L1204" s="181">
        <v>13</v>
      </c>
      <c r="M1204" s="181">
        <v>0</v>
      </c>
      <c r="N1204" s="181">
        <v>185</v>
      </c>
      <c r="O1204" s="181">
        <v>14</v>
      </c>
      <c r="P1204" s="181">
        <v>0</v>
      </c>
      <c r="Q1204" s="181">
        <f t="shared" ref="Q1204:Q1206" si="412">SUM(P1204+O1204+N1204+M1204+L1204+K1204+J1204+I1204+H1204+G1204)</f>
        <v>508</v>
      </c>
      <c r="R1204" s="181">
        <v>54</v>
      </c>
      <c r="S1204" s="181">
        <f t="shared" si="394"/>
        <v>562</v>
      </c>
      <c r="T1204" s="181">
        <f t="shared" si="391"/>
        <v>628</v>
      </c>
      <c r="U1204" s="183">
        <f t="shared" si="392"/>
        <v>47.226890756302524</v>
      </c>
      <c r="V1204" s="183">
        <f t="shared" si="398"/>
        <v>52.773109243697476</v>
      </c>
      <c r="W1204" s="184">
        <f t="shared" si="399"/>
        <v>185</v>
      </c>
    </row>
    <row r="1205" spans="1:23" ht="15" customHeight="1">
      <c r="A1205" s="179">
        <v>289</v>
      </c>
      <c r="B1205" s="222">
        <v>13</v>
      </c>
      <c r="C1205" s="243" t="s">
        <v>544</v>
      </c>
      <c r="D1205" s="190">
        <v>2016</v>
      </c>
      <c r="E1205" s="180"/>
      <c r="F1205" s="181"/>
      <c r="G1205" s="181"/>
      <c r="H1205" s="181"/>
      <c r="I1205" s="181"/>
      <c r="J1205" s="181"/>
      <c r="K1205" s="181"/>
      <c r="L1205" s="181"/>
      <c r="M1205" s="181"/>
      <c r="N1205" s="181"/>
      <c r="O1205" s="181"/>
      <c r="P1205" s="181"/>
      <c r="Q1205" s="181">
        <f t="shared" si="412"/>
        <v>0</v>
      </c>
      <c r="R1205" s="181"/>
      <c r="S1205" s="181">
        <f t="shared" si="394"/>
        <v>0</v>
      </c>
      <c r="T1205" s="181">
        <f t="shared" si="391"/>
        <v>0</v>
      </c>
      <c r="U1205" s="183" t="e">
        <f t="shared" si="392"/>
        <v>#DIV/0!</v>
      </c>
      <c r="V1205" s="183" t="e">
        <f t="shared" si="398"/>
        <v>#DIV/0!</v>
      </c>
      <c r="W1205" s="184">
        <f t="shared" si="399"/>
        <v>0</v>
      </c>
    </row>
    <row r="1206" spans="1:23" ht="15" customHeight="1">
      <c r="A1206" s="179">
        <v>290</v>
      </c>
      <c r="B1206" s="222">
        <v>13</v>
      </c>
      <c r="C1206" s="242" t="s">
        <v>545</v>
      </c>
      <c r="D1206" s="180">
        <v>1998</v>
      </c>
      <c r="E1206" s="180">
        <v>2</v>
      </c>
      <c r="F1206" s="181">
        <v>1201</v>
      </c>
      <c r="G1206" s="181">
        <v>15</v>
      </c>
      <c r="H1206" s="181">
        <v>133</v>
      </c>
      <c r="I1206" s="181">
        <v>0</v>
      </c>
      <c r="J1206" s="181">
        <v>17</v>
      </c>
      <c r="K1206" s="181">
        <v>130</v>
      </c>
      <c r="L1206" s="181">
        <v>8</v>
      </c>
      <c r="M1206" s="181">
        <v>6</v>
      </c>
      <c r="N1206" s="181">
        <v>0</v>
      </c>
      <c r="O1206" s="181">
        <v>0</v>
      </c>
      <c r="P1206" s="181">
        <v>0</v>
      </c>
      <c r="Q1206" s="181">
        <f t="shared" si="412"/>
        <v>309</v>
      </c>
      <c r="R1206" s="181">
        <v>30</v>
      </c>
      <c r="S1206" s="181">
        <f t="shared" si="394"/>
        <v>339</v>
      </c>
      <c r="T1206" s="181">
        <f t="shared" ref="T1206:T1269" si="413">F1206-S1206</f>
        <v>862</v>
      </c>
      <c r="U1206" s="183">
        <f t="shared" ref="U1206:U1269" si="414">(S1206*100)/F1206</f>
        <v>28.22647793505412</v>
      </c>
      <c r="V1206" s="183">
        <f t="shared" si="398"/>
        <v>71.77352206494588</v>
      </c>
      <c r="W1206" s="184">
        <f t="shared" si="399"/>
        <v>133</v>
      </c>
    </row>
    <row r="1207" spans="1:23" ht="15" customHeight="1">
      <c r="A1207" s="179">
        <v>290</v>
      </c>
      <c r="B1207" s="222">
        <v>13</v>
      </c>
      <c r="C1207" s="242" t="s">
        <v>545</v>
      </c>
      <c r="D1207" s="180">
        <v>2004</v>
      </c>
      <c r="E1207" s="180"/>
      <c r="F1207" s="181"/>
      <c r="G1207" s="181"/>
      <c r="H1207" s="181"/>
      <c r="I1207" s="181"/>
      <c r="J1207" s="181"/>
      <c r="K1207" s="181"/>
      <c r="L1207" s="181"/>
      <c r="M1207" s="181"/>
      <c r="N1207" s="181"/>
      <c r="O1207" s="181"/>
      <c r="P1207" s="181"/>
      <c r="Q1207" s="181">
        <f>SUM(G1207+J1207+M1207+N1207+O1207+P1207)</f>
        <v>0</v>
      </c>
      <c r="R1207" s="181"/>
      <c r="S1207" s="181">
        <f t="shared" si="394"/>
        <v>0</v>
      </c>
      <c r="T1207" s="181">
        <f t="shared" si="413"/>
        <v>0</v>
      </c>
      <c r="U1207" s="183" t="e">
        <f t="shared" si="414"/>
        <v>#DIV/0!</v>
      </c>
      <c r="V1207" s="183" t="e">
        <f t="shared" si="398"/>
        <v>#DIV/0!</v>
      </c>
      <c r="W1207" s="184">
        <f t="shared" si="399"/>
        <v>0</v>
      </c>
    </row>
    <row r="1208" spans="1:23" ht="15" customHeight="1">
      <c r="A1208" s="179">
        <v>290</v>
      </c>
      <c r="B1208" s="222">
        <v>13</v>
      </c>
      <c r="C1208" s="242" t="s">
        <v>545</v>
      </c>
      <c r="D1208" s="180">
        <v>2010</v>
      </c>
      <c r="E1208" s="180">
        <v>4</v>
      </c>
      <c r="F1208" s="181">
        <v>1906</v>
      </c>
      <c r="G1208" s="181">
        <v>85</v>
      </c>
      <c r="H1208" s="181">
        <v>251</v>
      </c>
      <c r="I1208" s="181">
        <v>29</v>
      </c>
      <c r="J1208" s="181">
        <v>150</v>
      </c>
      <c r="K1208" s="181">
        <v>99</v>
      </c>
      <c r="L1208" s="181">
        <v>17</v>
      </c>
      <c r="M1208" s="181">
        <v>0</v>
      </c>
      <c r="N1208" s="181">
        <v>66</v>
      </c>
      <c r="O1208" s="181">
        <v>3</v>
      </c>
      <c r="P1208" s="181">
        <v>1</v>
      </c>
      <c r="Q1208" s="181">
        <f t="shared" ref="Q1208:Q1210" si="415">SUM(P1208+O1208+N1208+M1208+L1208+K1208+J1208+I1208+H1208+G1208)</f>
        <v>701</v>
      </c>
      <c r="R1208" s="181">
        <v>36</v>
      </c>
      <c r="S1208" s="181">
        <f t="shared" si="394"/>
        <v>737</v>
      </c>
      <c r="T1208" s="181">
        <f t="shared" si="413"/>
        <v>1169</v>
      </c>
      <c r="U1208" s="183">
        <f t="shared" si="414"/>
        <v>38.667366211962225</v>
      </c>
      <c r="V1208" s="183">
        <f t="shared" si="398"/>
        <v>61.332633788037775</v>
      </c>
      <c r="W1208" s="184">
        <f t="shared" si="399"/>
        <v>251</v>
      </c>
    </row>
    <row r="1209" spans="1:23" ht="15" customHeight="1">
      <c r="A1209" s="179">
        <v>290</v>
      </c>
      <c r="B1209" s="222">
        <v>13</v>
      </c>
      <c r="C1209" s="243" t="s">
        <v>545</v>
      </c>
      <c r="D1209" s="190">
        <v>2016</v>
      </c>
      <c r="E1209" s="180"/>
      <c r="F1209" s="181"/>
      <c r="G1209" s="181"/>
      <c r="H1209" s="181"/>
      <c r="I1209" s="181"/>
      <c r="J1209" s="181"/>
      <c r="K1209" s="181"/>
      <c r="L1209" s="181"/>
      <c r="M1209" s="181"/>
      <c r="N1209" s="181"/>
      <c r="O1209" s="181"/>
      <c r="P1209" s="181"/>
      <c r="Q1209" s="181">
        <f t="shared" si="415"/>
        <v>0</v>
      </c>
      <c r="R1209" s="181"/>
      <c r="S1209" s="181">
        <f t="shared" ref="S1209:S1272" si="416">Q1209+R1209</f>
        <v>0</v>
      </c>
      <c r="T1209" s="181">
        <f t="shared" si="413"/>
        <v>0</v>
      </c>
      <c r="U1209" s="183" t="e">
        <f t="shared" si="414"/>
        <v>#DIV/0!</v>
      </c>
      <c r="V1209" s="183" t="e">
        <f t="shared" si="398"/>
        <v>#DIV/0!</v>
      </c>
      <c r="W1209" s="184">
        <f t="shared" si="399"/>
        <v>0</v>
      </c>
    </row>
    <row r="1210" spans="1:23" ht="15" customHeight="1">
      <c r="A1210" s="179">
        <v>291</v>
      </c>
      <c r="B1210" s="222">
        <v>13</v>
      </c>
      <c r="C1210" s="242" t="s">
        <v>546</v>
      </c>
      <c r="D1210" s="180">
        <v>1998</v>
      </c>
      <c r="E1210" s="180">
        <v>1</v>
      </c>
      <c r="F1210" s="181">
        <v>621</v>
      </c>
      <c r="G1210" s="181">
        <v>9</v>
      </c>
      <c r="H1210" s="181">
        <v>186</v>
      </c>
      <c r="I1210" s="181">
        <v>2</v>
      </c>
      <c r="J1210" s="181">
        <v>7</v>
      </c>
      <c r="K1210" s="181">
        <v>76</v>
      </c>
      <c r="L1210" s="181">
        <v>5</v>
      </c>
      <c r="M1210" s="181">
        <v>2</v>
      </c>
      <c r="N1210" s="181">
        <v>0</v>
      </c>
      <c r="O1210" s="181">
        <v>0</v>
      </c>
      <c r="P1210" s="181">
        <v>2</v>
      </c>
      <c r="Q1210" s="181">
        <f t="shared" si="415"/>
        <v>289</v>
      </c>
      <c r="R1210" s="181">
        <v>28</v>
      </c>
      <c r="S1210" s="181">
        <f t="shared" si="416"/>
        <v>317</v>
      </c>
      <c r="T1210" s="181">
        <f t="shared" si="413"/>
        <v>304</v>
      </c>
      <c r="U1210" s="183">
        <f t="shared" si="414"/>
        <v>51.046698872785832</v>
      </c>
      <c r="V1210" s="183">
        <f t="shared" si="398"/>
        <v>48.953301127214168</v>
      </c>
      <c r="W1210" s="184">
        <f t="shared" si="399"/>
        <v>186</v>
      </c>
    </row>
    <row r="1211" spans="1:23" ht="15" customHeight="1">
      <c r="A1211" s="179">
        <v>291</v>
      </c>
      <c r="B1211" s="222">
        <v>13</v>
      </c>
      <c r="C1211" s="242" t="s">
        <v>546</v>
      </c>
      <c r="D1211" s="180">
        <v>2004</v>
      </c>
      <c r="E1211" s="180"/>
      <c r="F1211" s="181"/>
      <c r="G1211" s="181"/>
      <c r="H1211" s="181"/>
      <c r="I1211" s="181"/>
      <c r="J1211" s="181"/>
      <c r="K1211" s="181"/>
      <c r="L1211" s="181"/>
      <c r="M1211" s="181"/>
      <c r="N1211" s="181"/>
      <c r="O1211" s="181"/>
      <c r="P1211" s="181"/>
      <c r="Q1211" s="181">
        <f>SUM(G1211+J1211+M1211+N1211+O1211+P1211)</f>
        <v>0</v>
      </c>
      <c r="R1211" s="181"/>
      <c r="S1211" s="181">
        <f t="shared" si="416"/>
        <v>0</v>
      </c>
      <c r="T1211" s="181">
        <f t="shared" si="413"/>
        <v>0</v>
      </c>
      <c r="U1211" s="183" t="e">
        <f t="shared" si="414"/>
        <v>#DIV/0!</v>
      </c>
      <c r="V1211" s="183" t="e">
        <f t="shared" si="398"/>
        <v>#DIV/0!</v>
      </c>
      <c r="W1211" s="184">
        <f t="shared" si="399"/>
        <v>0</v>
      </c>
    </row>
    <row r="1212" spans="1:23" ht="15" customHeight="1">
      <c r="A1212" s="179">
        <v>291</v>
      </c>
      <c r="B1212" s="222">
        <v>13</v>
      </c>
      <c r="C1212" s="242" t="s">
        <v>546</v>
      </c>
      <c r="D1212" s="180">
        <v>2010</v>
      </c>
      <c r="E1212" s="180">
        <v>2</v>
      </c>
      <c r="F1212" s="181">
        <v>798</v>
      </c>
      <c r="G1212" s="181">
        <v>26</v>
      </c>
      <c r="H1212" s="181">
        <v>148</v>
      </c>
      <c r="I1212" s="181">
        <v>9</v>
      </c>
      <c r="J1212" s="181">
        <v>36</v>
      </c>
      <c r="K1212" s="181">
        <v>142</v>
      </c>
      <c r="L1212" s="181">
        <v>10</v>
      </c>
      <c r="M1212" s="181">
        <v>0</v>
      </c>
      <c r="N1212" s="181">
        <v>73</v>
      </c>
      <c r="O1212" s="181">
        <v>0</v>
      </c>
      <c r="P1212" s="181">
        <v>0</v>
      </c>
      <c r="Q1212" s="181">
        <f t="shared" ref="Q1212:Q1214" si="417">SUM(P1212+O1212+N1212+M1212+L1212+K1212+J1212+I1212+H1212+G1212)</f>
        <v>444</v>
      </c>
      <c r="R1212" s="181">
        <v>11</v>
      </c>
      <c r="S1212" s="181">
        <f t="shared" si="416"/>
        <v>455</v>
      </c>
      <c r="T1212" s="181">
        <f t="shared" si="413"/>
        <v>343</v>
      </c>
      <c r="U1212" s="183">
        <f t="shared" si="414"/>
        <v>57.017543859649123</v>
      </c>
      <c r="V1212" s="183">
        <f t="shared" si="398"/>
        <v>42.982456140350877</v>
      </c>
      <c r="W1212" s="184">
        <f t="shared" si="399"/>
        <v>148</v>
      </c>
    </row>
    <row r="1213" spans="1:23" ht="15" customHeight="1">
      <c r="A1213" s="179">
        <v>291</v>
      </c>
      <c r="B1213" s="222">
        <v>13</v>
      </c>
      <c r="C1213" s="243" t="s">
        <v>546</v>
      </c>
      <c r="D1213" s="190">
        <v>2016</v>
      </c>
      <c r="E1213" s="180"/>
      <c r="F1213" s="181"/>
      <c r="G1213" s="181"/>
      <c r="H1213" s="181"/>
      <c r="I1213" s="181"/>
      <c r="J1213" s="181"/>
      <c r="K1213" s="181"/>
      <c r="L1213" s="181"/>
      <c r="M1213" s="181"/>
      <c r="N1213" s="181"/>
      <c r="O1213" s="181"/>
      <c r="P1213" s="181"/>
      <c r="Q1213" s="181">
        <f t="shared" si="417"/>
        <v>0</v>
      </c>
      <c r="R1213" s="181"/>
      <c r="S1213" s="181">
        <f t="shared" si="416"/>
        <v>0</v>
      </c>
      <c r="T1213" s="181">
        <f t="shared" si="413"/>
        <v>0</v>
      </c>
      <c r="U1213" s="183" t="e">
        <f t="shared" si="414"/>
        <v>#DIV/0!</v>
      </c>
      <c r="V1213" s="183" t="e">
        <f t="shared" si="398"/>
        <v>#DIV/0!</v>
      </c>
      <c r="W1213" s="184">
        <f t="shared" si="399"/>
        <v>0</v>
      </c>
    </row>
    <row r="1214" spans="1:23" ht="15" customHeight="1">
      <c r="A1214" s="179">
        <v>292</v>
      </c>
      <c r="B1214" s="222">
        <v>13</v>
      </c>
      <c r="C1214" s="242" t="s">
        <v>547</v>
      </c>
      <c r="D1214" s="180">
        <v>1998</v>
      </c>
      <c r="E1214" s="180">
        <v>1</v>
      </c>
      <c r="F1214" s="181">
        <v>297</v>
      </c>
      <c r="G1214" s="181">
        <v>6</v>
      </c>
      <c r="H1214" s="181">
        <v>43</v>
      </c>
      <c r="I1214" s="181">
        <v>0</v>
      </c>
      <c r="J1214" s="181">
        <v>2</v>
      </c>
      <c r="K1214" s="181">
        <v>76</v>
      </c>
      <c r="L1214" s="181">
        <v>0</v>
      </c>
      <c r="M1214" s="181">
        <v>0</v>
      </c>
      <c r="N1214" s="181">
        <v>0</v>
      </c>
      <c r="O1214" s="181">
        <v>0</v>
      </c>
      <c r="P1214" s="181">
        <v>0</v>
      </c>
      <c r="Q1214" s="181">
        <f t="shared" si="417"/>
        <v>127</v>
      </c>
      <c r="R1214" s="181">
        <v>1</v>
      </c>
      <c r="S1214" s="181">
        <f t="shared" si="416"/>
        <v>128</v>
      </c>
      <c r="T1214" s="181">
        <f t="shared" si="413"/>
        <v>169</v>
      </c>
      <c r="U1214" s="183">
        <f t="shared" si="414"/>
        <v>43.0976430976431</v>
      </c>
      <c r="V1214" s="183">
        <f t="shared" si="398"/>
        <v>56.9023569023569</v>
      </c>
      <c r="W1214" s="184">
        <f t="shared" si="399"/>
        <v>76</v>
      </c>
    </row>
    <row r="1215" spans="1:23" ht="15" customHeight="1">
      <c r="A1215" s="179">
        <v>292</v>
      </c>
      <c r="B1215" s="222">
        <v>13</v>
      </c>
      <c r="C1215" s="242" t="s">
        <v>547</v>
      </c>
      <c r="D1215" s="180">
        <v>2004</v>
      </c>
      <c r="E1215" s="180"/>
      <c r="F1215" s="181"/>
      <c r="G1215" s="181"/>
      <c r="H1215" s="181"/>
      <c r="I1215" s="181"/>
      <c r="J1215" s="181"/>
      <c r="K1215" s="181"/>
      <c r="L1215" s="181"/>
      <c r="M1215" s="181"/>
      <c r="N1215" s="181"/>
      <c r="O1215" s="181"/>
      <c r="P1215" s="181"/>
      <c r="Q1215" s="181">
        <f>SUM(G1215+J1215+M1215+N1215+O1215+P1215)</f>
        <v>0</v>
      </c>
      <c r="R1215" s="181"/>
      <c r="S1215" s="181">
        <f t="shared" si="416"/>
        <v>0</v>
      </c>
      <c r="T1215" s="181">
        <f t="shared" si="413"/>
        <v>0</v>
      </c>
      <c r="U1215" s="183" t="e">
        <f t="shared" si="414"/>
        <v>#DIV/0!</v>
      </c>
      <c r="V1215" s="183" t="e">
        <f t="shared" si="398"/>
        <v>#DIV/0!</v>
      </c>
      <c r="W1215" s="184">
        <f t="shared" si="399"/>
        <v>0</v>
      </c>
    </row>
    <row r="1216" spans="1:23" ht="15" customHeight="1">
      <c r="A1216" s="179">
        <v>292</v>
      </c>
      <c r="B1216" s="222">
        <v>13</v>
      </c>
      <c r="C1216" s="242" t="s">
        <v>547</v>
      </c>
      <c r="D1216" s="180">
        <v>2010</v>
      </c>
      <c r="E1216" s="180">
        <v>2</v>
      </c>
      <c r="F1216" s="181">
        <v>368</v>
      </c>
      <c r="G1216" s="181">
        <v>23</v>
      </c>
      <c r="H1216" s="181">
        <v>34</v>
      </c>
      <c r="I1216" s="181">
        <v>7</v>
      </c>
      <c r="J1216" s="181">
        <v>8</v>
      </c>
      <c r="K1216" s="181">
        <v>152</v>
      </c>
      <c r="L1216" s="181">
        <v>7</v>
      </c>
      <c r="M1216" s="181">
        <v>0</v>
      </c>
      <c r="N1216" s="181">
        <v>4</v>
      </c>
      <c r="O1216" s="181">
        <v>1</v>
      </c>
      <c r="P1216" s="181">
        <v>0</v>
      </c>
      <c r="Q1216" s="181">
        <f t="shared" ref="Q1216:Q1218" si="418">SUM(P1216+O1216+N1216+M1216+L1216+K1216+J1216+I1216+H1216+G1216)</f>
        <v>236</v>
      </c>
      <c r="R1216" s="181">
        <v>4</v>
      </c>
      <c r="S1216" s="181">
        <f t="shared" si="416"/>
        <v>240</v>
      </c>
      <c r="T1216" s="181">
        <f t="shared" si="413"/>
        <v>128</v>
      </c>
      <c r="U1216" s="183">
        <f t="shared" si="414"/>
        <v>65.217391304347828</v>
      </c>
      <c r="V1216" s="183">
        <f t="shared" si="398"/>
        <v>34.782608695652172</v>
      </c>
      <c r="W1216" s="184">
        <f t="shared" si="399"/>
        <v>152</v>
      </c>
    </row>
    <row r="1217" spans="1:23" ht="15" customHeight="1">
      <c r="A1217" s="179">
        <v>292</v>
      </c>
      <c r="B1217" s="222">
        <v>13</v>
      </c>
      <c r="C1217" s="243" t="s">
        <v>547</v>
      </c>
      <c r="D1217" s="190">
        <v>2016</v>
      </c>
      <c r="E1217" s="180"/>
      <c r="F1217" s="181"/>
      <c r="G1217" s="181"/>
      <c r="H1217" s="181"/>
      <c r="I1217" s="181"/>
      <c r="J1217" s="181"/>
      <c r="K1217" s="181"/>
      <c r="L1217" s="181"/>
      <c r="M1217" s="181"/>
      <c r="N1217" s="181"/>
      <c r="O1217" s="181"/>
      <c r="P1217" s="181"/>
      <c r="Q1217" s="181">
        <f t="shared" si="418"/>
        <v>0</v>
      </c>
      <c r="R1217" s="181"/>
      <c r="S1217" s="181">
        <f t="shared" si="416"/>
        <v>0</v>
      </c>
      <c r="T1217" s="181">
        <f t="shared" si="413"/>
        <v>0</v>
      </c>
      <c r="U1217" s="183" t="e">
        <f t="shared" si="414"/>
        <v>#DIV/0!</v>
      </c>
      <c r="V1217" s="183" t="e">
        <f t="shared" si="398"/>
        <v>#DIV/0!</v>
      </c>
      <c r="W1217" s="184">
        <f t="shared" si="399"/>
        <v>0</v>
      </c>
    </row>
    <row r="1218" spans="1:23" ht="15" customHeight="1">
      <c r="A1218" s="179">
        <v>293</v>
      </c>
      <c r="B1218" s="222">
        <v>13</v>
      </c>
      <c r="C1218" s="242" t="s">
        <v>548</v>
      </c>
      <c r="D1218" s="180">
        <v>1998</v>
      </c>
      <c r="E1218" s="180">
        <v>1</v>
      </c>
      <c r="F1218" s="181">
        <v>234</v>
      </c>
      <c r="G1218" s="181">
        <v>11</v>
      </c>
      <c r="H1218" s="181">
        <v>11</v>
      </c>
      <c r="I1218" s="181">
        <v>0</v>
      </c>
      <c r="J1218" s="181">
        <v>1</v>
      </c>
      <c r="K1218" s="181">
        <v>96</v>
      </c>
      <c r="L1218" s="181">
        <v>1</v>
      </c>
      <c r="M1218" s="181">
        <v>1</v>
      </c>
      <c r="N1218" s="181">
        <v>0</v>
      </c>
      <c r="O1218" s="181">
        <v>0</v>
      </c>
      <c r="P1218" s="181">
        <v>0</v>
      </c>
      <c r="Q1218" s="181">
        <f t="shared" si="418"/>
        <v>121</v>
      </c>
      <c r="R1218" s="181">
        <v>4</v>
      </c>
      <c r="S1218" s="181">
        <f t="shared" si="416"/>
        <v>125</v>
      </c>
      <c r="T1218" s="181">
        <f t="shared" si="413"/>
        <v>109</v>
      </c>
      <c r="U1218" s="183">
        <f t="shared" si="414"/>
        <v>53.418803418803421</v>
      </c>
      <c r="V1218" s="183">
        <f t="shared" ref="V1218:V1285" si="419">(T1218*100)/F1218</f>
        <v>46.581196581196579</v>
      </c>
      <c r="W1218" s="184">
        <f t="shared" si="399"/>
        <v>96</v>
      </c>
    </row>
    <row r="1219" spans="1:23" ht="15" customHeight="1">
      <c r="A1219" s="179">
        <v>293</v>
      </c>
      <c r="B1219" s="222">
        <v>13</v>
      </c>
      <c r="C1219" s="242" t="s">
        <v>548</v>
      </c>
      <c r="D1219" s="180">
        <v>2004</v>
      </c>
      <c r="E1219" s="180"/>
      <c r="F1219" s="181"/>
      <c r="G1219" s="181"/>
      <c r="H1219" s="181"/>
      <c r="I1219" s="181"/>
      <c r="J1219" s="181"/>
      <c r="K1219" s="181"/>
      <c r="L1219" s="181"/>
      <c r="M1219" s="181"/>
      <c r="N1219" s="181"/>
      <c r="O1219" s="181"/>
      <c r="P1219" s="181"/>
      <c r="Q1219" s="181">
        <f>SUM(G1219+J1219+M1219+N1219+O1219+P1219)</f>
        <v>0</v>
      </c>
      <c r="R1219" s="181"/>
      <c r="S1219" s="181">
        <f t="shared" si="416"/>
        <v>0</v>
      </c>
      <c r="T1219" s="181">
        <f t="shared" si="413"/>
        <v>0</v>
      </c>
      <c r="U1219" s="183" t="e">
        <f t="shared" si="414"/>
        <v>#DIV/0!</v>
      </c>
      <c r="V1219" s="183" t="e">
        <f t="shared" si="419"/>
        <v>#DIV/0!</v>
      </c>
      <c r="W1219" s="184">
        <f t="shared" ref="W1219:W1282" si="420">MAX(G1219,H1219,I1219,J1219,K1219,L1219,M1219,N1219,O1219,P1219)</f>
        <v>0</v>
      </c>
    </row>
    <row r="1220" spans="1:23" ht="15" customHeight="1">
      <c r="A1220" s="179">
        <v>293</v>
      </c>
      <c r="B1220" s="222">
        <v>13</v>
      </c>
      <c r="C1220" s="242" t="s">
        <v>548</v>
      </c>
      <c r="D1220" s="180">
        <v>2010</v>
      </c>
      <c r="E1220" s="180">
        <v>1</v>
      </c>
      <c r="F1220" s="181">
        <v>360</v>
      </c>
      <c r="G1220" s="181">
        <v>23</v>
      </c>
      <c r="H1220" s="181">
        <v>34</v>
      </c>
      <c r="I1220" s="181">
        <v>10</v>
      </c>
      <c r="J1220" s="181">
        <v>5</v>
      </c>
      <c r="K1220" s="181">
        <v>105</v>
      </c>
      <c r="L1220" s="181">
        <v>5</v>
      </c>
      <c r="M1220" s="181">
        <v>0</v>
      </c>
      <c r="N1220" s="181">
        <v>2</v>
      </c>
      <c r="O1220" s="181">
        <v>3</v>
      </c>
      <c r="P1220" s="181">
        <v>1</v>
      </c>
      <c r="Q1220" s="181">
        <f t="shared" ref="Q1220:Q1222" si="421">SUM(P1220+O1220+N1220+M1220+L1220+K1220+J1220+I1220+H1220+G1220)</f>
        <v>188</v>
      </c>
      <c r="R1220" s="181">
        <v>7</v>
      </c>
      <c r="S1220" s="181">
        <f t="shared" si="416"/>
        <v>195</v>
      </c>
      <c r="T1220" s="181">
        <f t="shared" si="413"/>
        <v>165</v>
      </c>
      <c r="U1220" s="183">
        <f t="shared" si="414"/>
        <v>54.166666666666664</v>
      </c>
      <c r="V1220" s="183">
        <f t="shared" si="419"/>
        <v>45.833333333333336</v>
      </c>
      <c r="W1220" s="184">
        <f t="shared" si="420"/>
        <v>105</v>
      </c>
    </row>
    <row r="1221" spans="1:23" ht="15" customHeight="1">
      <c r="A1221" s="179">
        <v>293</v>
      </c>
      <c r="B1221" s="222">
        <v>13</v>
      </c>
      <c r="C1221" s="243" t="s">
        <v>548</v>
      </c>
      <c r="D1221" s="190">
        <v>2016</v>
      </c>
      <c r="E1221" s="180"/>
      <c r="F1221" s="181"/>
      <c r="G1221" s="181"/>
      <c r="H1221" s="181"/>
      <c r="I1221" s="181"/>
      <c r="J1221" s="181"/>
      <c r="K1221" s="181"/>
      <c r="L1221" s="181"/>
      <c r="M1221" s="181"/>
      <c r="N1221" s="181"/>
      <c r="O1221" s="181"/>
      <c r="P1221" s="181"/>
      <c r="Q1221" s="181">
        <f t="shared" si="421"/>
        <v>0</v>
      </c>
      <c r="R1221" s="181"/>
      <c r="S1221" s="181">
        <f t="shared" si="416"/>
        <v>0</v>
      </c>
      <c r="T1221" s="181">
        <f t="shared" si="413"/>
        <v>0</v>
      </c>
      <c r="U1221" s="183" t="e">
        <f t="shared" si="414"/>
        <v>#DIV/0!</v>
      </c>
      <c r="V1221" s="183" t="e">
        <f t="shared" si="419"/>
        <v>#DIV/0!</v>
      </c>
      <c r="W1221" s="184">
        <f t="shared" si="420"/>
        <v>0</v>
      </c>
    </row>
    <row r="1222" spans="1:23" ht="15" customHeight="1">
      <c r="A1222" s="179">
        <v>294</v>
      </c>
      <c r="B1222" s="222">
        <v>13</v>
      </c>
      <c r="C1222" s="242" t="s">
        <v>549</v>
      </c>
      <c r="D1222" s="180">
        <v>1998</v>
      </c>
      <c r="E1222" s="180">
        <v>1</v>
      </c>
      <c r="F1222" s="181">
        <v>181</v>
      </c>
      <c r="G1222" s="181">
        <v>6</v>
      </c>
      <c r="H1222" s="181">
        <v>64</v>
      </c>
      <c r="I1222" s="181">
        <v>0</v>
      </c>
      <c r="J1222" s="181">
        <v>6</v>
      </c>
      <c r="K1222" s="181">
        <v>74</v>
      </c>
      <c r="L1222" s="181">
        <v>2</v>
      </c>
      <c r="M1222" s="181">
        <v>4</v>
      </c>
      <c r="N1222" s="181">
        <v>0</v>
      </c>
      <c r="O1222" s="181">
        <v>0</v>
      </c>
      <c r="P1222" s="181">
        <v>0</v>
      </c>
      <c r="Q1222" s="181">
        <f t="shared" si="421"/>
        <v>156</v>
      </c>
      <c r="R1222" s="181">
        <v>6</v>
      </c>
      <c r="S1222" s="181">
        <f t="shared" si="416"/>
        <v>162</v>
      </c>
      <c r="T1222" s="181">
        <f t="shared" si="413"/>
        <v>19</v>
      </c>
      <c r="U1222" s="183">
        <f t="shared" si="414"/>
        <v>89.502762430939228</v>
      </c>
      <c r="V1222" s="183">
        <f t="shared" si="419"/>
        <v>10.497237569060774</v>
      </c>
      <c r="W1222" s="184">
        <f t="shared" si="420"/>
        <v>74</v>
      </c>
    </row>
    <row r="1223" spans="1:23" ht="15" customHeight="1">
      <c r="A1223" s="179">
        <v>294</v>
      </c>
      <c r="B1223" s="222">
        <v>13</v>
      </c>
      <c r="C1223" s="242" t="s">
        <v>549</v>
      </c>
      <c r="D1223" s="180">
        <v>2004</v>
      </c>
      <c r="E1223" s="180"/>
      <c r="F1223" s="181"/>
      <c r="G1223" s="181"/>
      <c r="H1223" s="181"/>
      <c r="I1223" s="181"/>
      <c r="J1223" s="181"/>
      <c r="K1223" s="181"/>
      <c r="L1223" s="181"/>
      <c r="M1223" s="181"/>
      <c r="N1223" s="181"/>
      <c r="O1223" s="181"/>
      <c r="P1223" s="181"/>
      <c r="Q1223" s="181">
        <f>SUM(G1223+J1223+M1223+N1223+O1223+P1223)</f>
        <v>0</v>
      </c>
      <c r="R1223" s="181"/>
      <c r="S1223" s="181">
        <f t="shared" si="416"/>
        <v>0</v>
      </c>
      <c r="T1223" s="181">
        <f t="shared" si="413"/>
        <v>0</v>
      </c>
      <c r="U1223" s="183" t="e">
        <f t="shared" si="414"/>
        <v>#DIV/0!</v>
      </c>
      <c r="V1223" s="183" t="e">
        <f t="shared" si="419"/>
        <v>#DIV/0!</v>
      </c>
      <c r="W1223" s="184">
        <f t="shared" si="420"/>
        <v>0</v>
      </c>
    </row>
    <row r="1224" spans="1:23" ht="15" customHeight="1">
      <c r="A1224" s="179">
        <v>294</v>
      </c>
      <c r="B1224" s="222">
        <v>13</v>
      </c>
      <c r="C1224" s="242" t="s">
        <v>549</v>
      </c>
      <c r="D1224" s="180">
        <v>2010</v>
      </c>
      <c r="E1224" s="180">
        <v>1</v>
      </c>
      <c r="F1224" s="181">
        <v>203</v>
      </c>
      <c r="G1224" s="181">
        <v>4</v>
      </c>
      <c r="H1224" s="181">
        <v>48</v>
      </c>
      <c r="I1224" s="181">
        <v>4</v>
      </c>
      <c r="J1224" s="181">
        <v>6</v>
      </c>
      <c r="K1224" s="181">
        <v>66</v>
      </c>
      <c r="L1224" s="181">
        <v>2</v>
      </c>
      <c r="M1224" s="181">
        <v>0</v>
      </c>
      <c r="N1224" s="181">
        <v>1</v>
      </c>
      <c r="O1224" s="181">
        <v>0</v>
      </c>
      <c r="P1224" s="181">
        <v>0</v>
      </c>
      <c r="Q1224" s="181">
        <f t="shared" ref="Q1224:Q1226" si="422">SUM(P1224+O1224+N1224+M1224+L1224+K1224+J1224+I1224+H1224+G1224)</f>
        <v>131</v>
      </c>
      <c r="R1224" s="181">
        <v>6</v>
      </c>
      <c r="S1224" s="181">
        <f t="shared" si="416"/>
        <v>137</v>
      </c>
      <c r="T1224" s="181">
        <f t="shared" si="413"/>
        <v>66</v>
      </c>
      <c r="U1224" s="183">
        <f t="shared" si="414"/>
        <v>67.487684729064043</v>
      </c>
      <c r="V1224" s="183">
        <f t="shared" si="419"/>
        <v>32.512315270935957</v>
      </c>
      <c r="W1224" s="184">
        <f t="shared" si="420"/>
        <v>66</v>
      </c>
    </row>
    <row r="1225" spans="1:23" ht="15" customHeight="1">
      <c r="A1225" s="179">
        <v>294</v>
      </c>
      <c r="B1225" s="222">
        <v>13</v>
      </c>
      <c r="C1225" s="243" t="s">
        <v>549</v>
      </c>
      <c r="D1225" s="190">
        <v>2016</v>
      </c>
      <c r="E1225" s="180"/>
      <c r="F1225" s="181"/>
      <c r="G1225" s="181"/>
      <c r="H1225" s="181"/>
      <c r="I1225" s="181"/>
      <c r="J1225" s="181"/>
      <c r="K1225" s="181"/>
      <c r="L1225" s="181"/>
      <c r="M1225" s="181"/>
      <c r="N1225" s="181"/>
      <c r="O1225" s="181"/>
      <c r="P1225" s="181"/>
      <c r="Q1225" s="181">
        <f t="shared" si="422"/>
        <v>0</v>
      </c>
      <c r="R1225" s="181"/>
      <c r="S1225" s="181">
        <f t="shared" si="416"/>
        <v>0</v>
      </c>
      <c r="T1225" s="181">
        <f t="shared" si="413"/>
        <v>0</v>
      </c>
      <c r="U1225" s="183" t="e">
        <f t="shared" si="414"/>
        <v>#DIV/0!</v>
      </c>
      <c r="V1225" s="183" t="e">
        <f t="shared" si="419"/>
        <v>#DIV/0!</v>
      </c>
      <c r="W1225" s="184">
        <f t="shared" si="420"/>
        <v>0</v>
      </c>
    </row>
    <row r="1226" spans="1:23" ht="15" customHeight="1">
      <c r="A1226" s="179">
        <v>295</v>
      </c>
      <c r="B1226" s="222">
        <v>13</v>
      </c>
      <c r="C1226" s="242" t="s">
        <v>550</v>
      </c>
      <c r="D1226" s="180">
        <v>1998</v>
      </c>
      <c r="E1226" s="180">
        <v>1</v>
      </c>
      <c r="F1226" s="181">
        <v>241</v>
      </c>
      <c r="G1226" s="181">
        <v>3</v>
      </c>
      <c r="H1226" s="181">
        <v>88</v>
      </c>
      <c r="I1226" s="181">
        <v>0</v>
      </c>
      <c r="J1226" s="181">
        <v>3</v>
      </c>
      <c r="K1226" s="181">
        <v>82</v>
      </c>
      <c r="L1226" s="181">
        <v>0</v>
      </c>
      <c r="M1226" s="181">
        <v>2</v>
      </c>
      <c r="N1226" s="181">
        <v>0</v>
      </c>
      <c r="O1226" s="181">
        <v>0</v>
      </c>
      <c r="P1226" s="181">
        <v>0</v>
      </c>
      <c r="Q1226" s="181">
        <f t="shared" si="422"/>
        <v>178</v>
      </c>
      <c r="R1226" s="181">
        <v>7</v>
      </c>
      <c r="S1226" s="181">
        <f t="shared" si="416"/>
        <v>185</v>
      </c>
      <c r="T1226" s="181">
        <f t="shared" si="413"/>
        <v>56</v>
      </c>
      <c r="U1226" s="183">
        <f t="shared" si="414"/>
        <v>76.763485477178421</v>
      </c>
      <c r="V1226" s="183">
        <f t="shared" si="419"/>
        <v>23.236514522821576</v>
      </c>
      <c r="W1226" s="184">
        <f t="shared" si="420"/>
        <v>88</v>
      </c>
    </row>
    <row r="1227" spans="1:23" ht="15" customHeight="1">
      <c r="A1227" s="179">
        <v>295</v>
      </c>
      <c r="B1227" s="222">
        <v>13</v>
      </c>
      <c r="C1227" s="242" t="s">
        <v>550</v>
      </c>
      <c r="D1227" s="180">
        <v>2004</v>
      </c>
      <c r="E1227" s="180"/>
      <c r="F1227" s="181"/>
      <c r="G1227" s="181"/>
      <c r="H1227" s="181"/>
      <c r="I1227" s="181"/>
      <c r="J1227" s="181"/>
      <c r="K1227" s="181"/>
      <c r="L1227" s="181"/>
      <c r="M1227" s="181"/>
      <c r="N1227" s="181"/>
      <c r="O1227" s="181"/>
      <c r="P1227" s="181"/>
      <c r="Q1227" s="181">
        <f>SUM(G1227+J1227+M1227+N1227+O1227+P1227)</f>
        <v>0</v>
      </c>
      <c r="R1227" s="181"/>
      <c r="S1227" s="181">
        <f t="shared" si="416"/>
        <v>0</v>
      </c>
      <c r="T1227" s="181">
        <f t="shared" si="413"/>
        <v>0</v>
      </c>
      <c r="U1227" s="183" t="e">
        <f t="shared" si="414"/>
        <v>#DIV/0!</v>
      </c>
      <c r="V1227" s="183" t="e">
        <f t="shared" si="419"/>
        <v>#DIV/0!</v>
      </c>
      <c r="W1227" s="184">
        <f t="shared" si="420"/>
        <v>0</v>
      </c>
    </row>
    <row r="1228" spans="1:23" ht="15" customHeight="1">
      <c r="A1228" s="179">
        <v>295</v>
      </c>
      <c r="B1228" s="222">
        <v>13</v>
      </c>
      <c r="C1228" s="242" t="s">
        <v>550</v>
      </c>
      <c r="D1228" s="180">
        <v>2010</v>
      </c>
      <c r="E1228" s="180">
        <v>1</v>
      </c>
      <c r="F1228" s="181">
        <v>315</v>
      </c>
      <c r="G1228" s="181">
        <v>53</v>
      </c>
      <c r="H1228" s="181">
        <v>66</v>
      </c>
      <c r="I1228" s="181">
        <v>10</v>
      </c>
      <c r="J1228" s="181">
        <v>14</v>
      </c>
      <c r="K1228" s="181">
        <v>41</v>
      </c>
      <c r="L1228" s="181">
        <v>5</v>
      </c>
      <c r="M1228" s="181">
        <v>0</v>
      </c>
      <c r="N1228" s="181">
        <v>3</v>
      </c>
      <c r="O1228" s="181">
        <v>5</v>
      </c>
      <c r="P1228" s="181">
        <v>0</v>
      </c>
      <c r="Q1228" s="181">
        <f t="shared" ref="Q1228:Q1230" si="423">SUM(P1228+O1228+N1228+M1228+L1228+K1228+J1228+I1228+H1228+G1228)</f>
        <v>197</v>
      </c>
      <c r="R1228" s="181">
        <v>4</v>
      </c>
      <c r="S1228" s="181">
        <f t="shared" si="416"/>
        <v>201</v>
      </c>
      <c r="T1228" s="181">
        <f t="shared" si="413"/>
        <v>114</v>
      </c>
      <c r="U1228" s="183">
        <f t="shared" si="414"/>
        <v>63.80952380952381</v>
      </c>
      <c r="V1228" s="183">
        <f t="shared" si="419"/>
        <v>36.19047619047619</v>
      </c>
      <c r="W1228" s="184">
        <f t="shared" si="420"/>
        <v>66</v>
      </c>
    </row>
    <row r="1229" spans="1:23" ht="15" customHeight="1">
      <c r="A1229" s="179">
        <v>295</v>
      </c>
      <c r="B1229" s="222">
        <v>13</v>
      </c>
      <c r="C1229" s="243" t="s">
        <v>550</v>
      </c>
      <c r="D1229" s="190">
        <v>2016</v>
      </c>
      <c r="E1229" s="180"/>
      <c r="F1229" s="181"/>
      <c r="G1229" s="181"/>
      <c r="H1229" s="181"/>
      <c r="I1229" s="181"/>
      <c r="J1229" s="181"/>
      <c r="K1229" s="181"/>
      <c r="L1229" s="181"/>
      <c r="M1229" s="181"/>
      <c r="N1229" s="181"/>
      <c r="O1229" s="181"/>
      <c r="P1229" s="181"/>
      <c r="Q1229" s="181">
        <f t="shared" si="423"/>
        <v>0</v>
      </c>
      <c r="R1229" s="181"/>
      <c r="S1229" s="181">
        <f t="shared" si="416"/>
        <v>0</v>
      </c>
      <c r="T1229" s="181">
        <f t="shared" si="413"/>
        <v>0</v>
      </c>
      <c r="U1229" s="183" t="e">
        <f t="shared" si="414"/>
        <v>#DIV/0!</v>
      </c>
      <c r="V1229" s="183" t="e">
        <f t="shared" si="419"/>
        <v>#DIV/0!</v>
      </c>
      <c r="W1229" s="184">
        <f t="shared" si="420"/>
        <v>0</v>
      </c>
    </row>
    <row r="1230" spans="1:23" ht="15" customHeight="1">
      <c r="A1230" s="179">
        <v>296</v>
      </c>
      <c r="B1230" s="222">
        <v>13</v>
      </c>
      <c r="C1230" s="242" t="s">
        <v>551</v>
      </c>
      <c r="D1230" s="180">
        <v>1998</v>
      </c>
      <c r="E1230" s="180">
        <v>1</v>
      </c>
      <c r="F1230" s="181">
        <v>627</v>
      </c>
      <c r="G1230" s="181">
        <v>2</v>
      </c>
      <c r="H1230" s="181">
        <v>152</v>
      </c>
      <c r="I1230" s="181">
        <v>0</v>
      </c>
      <c r="J1230" s="181">
        <v>4</v>
      </c>
      <c r="K1230" s="181">
        <v>38</v>
      </c>
      <c r="L1230" s="181">
        <v>3</v>
      </c>
      <c r="M1230" s="181">
        <v>3</v>
      </c>
      <c r="N1230" s="181">
        <v>0</v>
      </c>
      <c r="O1230" s="181">
        <v>0</v>
      </c>
      <c r="P1230" s="181">
        <v>0</v>
      </c>
      <c r="Q1230" s="181">
        <f t="shared" si="423"/>
        <v>202</v>
      </c>
      <c r="R1230" s="181">
        <v>17</v>
      </c>
      <c r="S1230" s="181">
        <f t="shared" si="416"/>
        <v>219</v>
      </c>
      <c r="T1230" s="181">
        <f t="shared" si="413"/>
        <v>408</v>
      </c>
      <c r="U1230" s="183">
        <f t="shared" si="414"/>
        <v>34.928229665071768</v>
      </c>
      <c r="V1230" s="183">
        <f t="shared" si="419"/>
        <v>65.071770334928232</v>
      </c>
      <c r="W1230" s="184">
        <f t="shared" si="420"/>
        <v>152</v>
      </c>
    </row>
    <row r="1231" spans="1:23" ht="15" customHeight="1">
      <c r="A1231" s="179">
        <v>296</v>
      </c>
      <c r="B1231" s="222">
        <v>13</v>
      </c>
      <c r="C1231" s="242" t="s">
        <v>551</v>
      </c>
      <c r="D1231" s="180">
        <v>2004</v>
      </c>
      <c r="E1231" s="180"/>
      <c r="F1231" s="181"/>
      <c r="G1231" s="181"/>
      <c r="H1231" s="181"/>
      <c r="I1231" s="181"/>
      <c r="J1231" s="181"/>
      <c r="K1231" s="181"/>
      <c r="L1231" s="181"/>
      <c r="M1231" s="181"/>
      <c r="N1231" s="181"/>
      <c r="O1231" s="181"/>
      <c r="P1231" s="181"/>
      <c r="Q1231" s="181">
        <f>SUM(G1231+J1231+M1231+N1231+O1231+P1231)</f>
        <v>0</v>
      </c>
      <c r="R1231" s="181"/>
      <c r="S1231" s="181">
        <f t="shared" si="416"/>
        <v>0</v>
      </c>
      <c r="T1231" s="181">
        <f t="shared" si="413"/>
        <v>0</v>
      </c>
      <c r="U1231" s="183" t="e">
        <f t="shared" si="414"/>
        <v>#DIV/0!</v>
      </c>
      <c r="V1231" s="183" t="e">
        <f t="shared" si="419"/>
        <v>#DIV/0!</v>
      </c>
      <c r="W1231" s="184">
        <f t="shared" si="420"/>
        <v>0</v>
      </c>
    </row>
    <row r="1232" spans="1:23" ht="15" customHeight="1">
      <c r="A1232" s="179">
        <v>296</v>
      </c>
      <c r="B1232" s="222">
        <v>13</v>
      </c>
      <c r="C1232" s="242" t="s">
        <v>551</v>
      </c>
      <c r="D1232" s="180">
        <v>2010</v>
      </c>
      <c r="E1232" s="180">
        <v>2</v>
      </c>
      <c r="F1232" s="181">
        <v>980</v>
      </c>
      <c r="G1232" s="181">
        <v>61</v>
      </c>
      <c r="H1232" s="181">
        <v>123</v>
      </c>
      <c r="I1232" s="181">
        <v>13</v>
      </c>
      <c r="J1232" s="181">
        <v>107</v>
      </c>
      <c r="K1232" s="181">
        <v>82</v>
      </c>
      <c r="L1232" s="181">
        <v>8</v>
      </c>
      <c r="M1232" s="181">
        <v>0</v>
      </c>
      <c r="N1232" s="181">
        <v>139</v>
      </c>
      <c r="O1232" s="181">
        <v>4</v>
      </c>
      <c r="P1232" s="181">
        <v>0</v>
      </c>
      <c r="Q1232" s="181">
        <f t="shared" ref="Q1232:Q1234" si="424">SUM(P1232+O1232+N1232+M1232+L1232+K1232+J1232+I1232+H1232+G1232)</f>
        <v>537</v>
      </c>
      <c r="R1232" s="181">
        <v>24</v>
      </c>
      <c r="S1232" s="181">
        <f t="shared" si="416"/>
        <v>561</v>
      </c>
      <c r="T1232" s="181">
        <f t="shared" si="413"/>
        <v>419</v>
      </c>
      <c r="U1232" s="183">
        <f t="shared" si="414"/>
        <v>57.244897959183675</v>
      </c>
      <c r="V1232" s="183">
        <f t="shared" si="419"/>
        <v>42.755102040816325</v>
      </c>
      <c r="W1232" s="184">
        <f t="shared" si="420"/>
        <v>139</v>
      </c>
    </row>
    <row r="1233" spans="1:23" ht="15" customHeight="1">
      <c r="A1233" s="179">
        <v>296</v>
      </c>
      <c r="B1233" s="222">
        <v>13</v>
      </c>
      <c r="C1233" s="243" t="s">
        <v>551</v>
      </c>
      <c r="D1233" s="190">
        <v>2016</v>
      </c>
      <c r="E1233" s="180"/>
      <c r="F1233" s="181"/>
      <c r="G1233" s="181"/>
      <c r="H1233" s="181"/>
      <c r="I1233" s="181"/>
      <c r="J1233" s="181"/>
      <c r="K1233" s="181"/>
      <c r="L1233" s="181"/>
      <c r="M1233" s="181"/>
      <c r="N1233" s="181"/>
      <c r="O1233" s="181"/>
      <c r="P1233" s="181"/>
      <c r="Q1233" s="181">
        <f t="shared" si="424"/>
        <v>0</v>
      </c>
      <c r="R1233" s="181"/>
      <c r="S1233" s="181">
        <f t="shared" si="416"/>
        <v>0</v>
      </c>
      <c r="T1233" s="181">
        <f t="shared" si="413"/>
        <v>0</v>
      </c>
      <c r="U1233" s="183" t="e">
        <f t="shared" si="414"/>
        <v>#DIV/0!</v>
      </c>
      <c r="V1233" s="183" t="e">
        <f t="shared" si="419"/>
        <v>#DIV/0!</v>
      </c>
      <c r="W1233" s="184">
        <f t="shared" si="420"/>
        <v>0</v>
      </c>
    </row>
    <row r="1234" spans="1:23" ht="15" customHeight="1">
      <c r="A1234" s="179">
        <v>297</v>
      </c>
      <c r="B1234" s="222">
        <v>13</v>
      </c>
      <c r="C1234" s="242" t="s">
        <v>552</v>
      </c>
      <c r="D1234" s="180">
        <v>1998</v>
      </c>
      <c r="E1234" s="180">
        <v>6</v>
      </c>
      <c r="F1234" s="181">
        <v>3185</v>
      </c>
      <c r="G1234" s="181">
        <v>73</v>
      </c>
      <c r="H1234" s="181">
        <v>609</v>
      </c>
      <c r="I1234" s="181">
        <v>4</v>
      </c>
      <c r="J1234" s="181">
        <v>25</v>
      </c>
      <c r="K1234" s="181">
        <v>610</v>
      </c>
      <c r="L1234" s="181">
        <v>10</v>
      </c>
      <c r="M1234" s="181">
        <v>6</v>
      </c>
      <c r="N1234" s="181">
        <v>0</v>
      </c>
      <c r="O1234" s="181">
        <v>0</v>
      </c>
      <c r="P1234" s="181">
        <v>0</v>
      </c>
      <c r="Q1234" s="181">
        <f t="shared" si="424"/>
        <v>1337</v>
      </c>
      <c r="R1234" s="181">
        <v>55</v>
      </c>
      <c r="S1234" s="181">
        <f t="shared" si="416"/>
        <v>1392</v>
      </c>
      <c r="T1234" s="181">
        <f t="shared" si="413"/>
        <v>1793</v>
      </c>
      <c r="U1234" s="183">
        <f t="shared" si="414"/>
        <v>43.704866562009421</v>
      </c>
      <c r="V1234" s="183">
        <f t="shared" si="419"/>
        <v>56.295133437990579</v>
      </c>
      <c r="W1234" s="184">
        <f t="shared" si="420"/>
        <v>610</v>
      </c>
    </row>
    <row r="1235" spans="1:23" ht="15" customHeight="1">
      <c r="A1235" s="179">
        <v>297</v>
      </c>
      <c r="B1235" s="222">
        <v>13</v>
      </c>
      <c r="C1235" s="242" t="s">
        <v>552</v>
      </c>
      <c r="D1235" s="180">
        <v>2004</v>
      </c>
      <c r="E1235" s="180"/>
      <c r="F1235" s="181"/>
      <c r="G1235" s="181"/>
      <c r="H1235" s="181"/>
      <c r="I1235" s="181"/>
      <c r="J1235" s="181"/>
      <c r="K1235" s="181"/>
      <c r="L1235" s="181"/>
      <c r="M1235" s="181"/>
      <c r="N1235" s="181"/>
      <c r="O1235" s="181"/>
      <c r="P1235" s="181"/>
      <c r="Q1235" s="181">
        <f>SUM(G1235+J1235+M1235+N1235+O1235+P1235)</f>
        <v>0</v>
      </c>
      <c r="R1235" s="181"/>
      <c r="S1235" s="181">
        <f t="shared" si="416"/>
        <v>0</v>
      </c>
      <c r="T1235" s="181">
        <f t="shared" si="413"/>
        <v>0</v>
      </c>
      <c r="U1235" s="183" t="e">
        <f t="shared" si="414"/>
        <v>#DIV/0!</v>
      </c>
      <c r="V1235" s="183" t="e">
        <f t="shared" si="419"/>
        <v>#DIV/0!</v>
      </c>
      <c r="W1235" s="184">
        <f t="shared" si="420"/>
        <v>0</v>
      </c>
    </row>
    <row r="1236" spans="1:23" ht="15" customHeight="1">
      <c r="A1236" s="179">
        <v>297</v>
      </c>
      <c r="B1236" s="222">
        <v>13</v>
      </c>
      <c r="C1236" s="242" t="s">
        <v>552</v>
      </c>
      <c r="D1236" s="180">
        <v>2010</v>
      </c>
      <c r="E1236" s="180">
        <v>7</v>
      </c>
      <c r="F1236" s="181">
        <v>4645</v>
      </c>
      <c r="G1236" s="181">
        <v>189</v>
      </c>
      <c r="H1236" s="181">
        <v>378</v>
      </c>
      <c r="I1236" s="181">
        <v>30</v>
      </c>
      <c r="J1236" s="181">
        <v>154</v>
      </c>
      <c r="K1236" s="181">
        <v>714</v>
      </c>
      <c r="L1236" s="181">
        <v>51</v>
      </c>
      <c r="M1236" s="181">
        <v>0</v>
      </c>
      <c r="N1236" s="181">
        <v>475</v>
      </c>
      <c r="O1236" s="181">
        <v>20</v>
      </c>
      <c r="P1236" s="181">
        <v>1</v>
      </c>
      <c r="Q1236" s="181">
        <f t="shared" ref="Q1236:Q1238" si="425">SUM(P1236+O1236+N1236+M1236+L1236+K1236+J1236+I1236+H1236+G1236)</f>
        <v>2012</v>
      </c>
      <c r="R1236" s="181">
        <v>102</v>
      </c>
      <c r="S1236" s="181">
        <f t="shared" si="416"/>
        <v>2114</v>
      </c>
      <c r="T1236" s="181">
        <f t="shared" si="413"/>
        <v>2531</v>
      </c>
      <c r="U1236" s="183">
        <f t="shared" si="414"/>
        <v>45.511302475780411</v>
      </c>
      <c r="V1236" s="183">
        <f t="shared" si="419"/>
        <v>54.488697524219589</v>
      </c>
      <c r="W1236" s="184">
        <f t="shared" si="420"/>
        <v>714</v>
      </c>
    </row>
    <row r="1237" spans="1:23" ht="15" customHeight="1">
      <c r="A1237" s="179">
        <v>297</v>
      </c>
      <c r="B1237" s="222">
        <v>13</v>
      </c>
      <c r="C1237" s="243" t="s">
        <v>552</v>
      </c>
      <c r="D1237" s="190">
        <v>2016</v>
      </c>
      <c r="E1237" s="180"/>
      <c r="F1237" s="181"/>
      <c r="G1237" s="181"/>
      <c r="H1237" s="181"/>
      <c r="I1237" s="181"/>
      <c r="J1237" s="181"/>
      <c r="K1237" s="181"/>
      <c r="L1237" s="181"/>
      <c r="M1237" s="181"/>
      <c r="N1237" s="181"/>
      <c r="O1237" s="181"/>
      <c r="P1237" s="181"/>
      <c r="Q1237" s="181">
        <f t="shared" si="425"/>
        <v>0</v>
      </c>
      <c r="R1237" s="181"/>
      <c r="S1237" s="181">
        <f t="shared" si="416"/>
        <v>0</v>
      </c>
      <c r="T1237" s="181">
        <f t="shared" si="413"/>
        <v>0</v>
      </c>
      <c r="U1237" s="183" t="e">
        <f t="shared" si="414"/>
        <v>#DIV/0!</v>
      </c>
      <c r="V1237" s="183" t="e">
        <f t="shared" si="419"/>
        <v>#DIV/0!</v>
      </c>
      <c r="W1237" s="184">
        <f t="shared" si="420"/>
        <v>0</v>
      </c>
    </row>
    <row r="1238" spans="1:23" ht="15" customHeight="1">
      <c r="A1238" s="179">
        <v>298</v>
      </c>
      <c r="B1238" s="222">
        <v>13</v>
      </c>
      <c r="C1238" s="242" t="s">
        <v>553</v>
      </c>
      <c r="D1238" s="180">
        <v>1998</v>
      </c>
      <c r="E1238" s="180">
        <v>2</v>
      </c>
      <c r="F1238" s="181">
        <v>454</v>
      </c>
      <c r="G1238" s="181">
        <v>8</v>
      </c>
      <c r="H1238" s="181">
        <v>102</v>
      </c>
      <c r="I1238" s="181">
        <v>0</v>
      </c>
      <c r="J1238" s="181">
        <v>5</v>
      </c>
      <c r="K1238" s="181">
        <v>44</v>
      </c>
      <c r="L1238" s="181">
        <v>3</v>
      </c>
      <c r="M1238" s="181">
        <v>0</v>
      </c>
      <c r="N1238" s="181">
        <v>0</v>
      </c>
      <c r="O1238" s="181">
        <v>0</v>
      </c>
      <c r="P1238" s="181">
        <v>0</v>
      </c>
      <c r="Q1238" s="181">
        <f t="shared" si="425"/>
        <v>162</v>
      </c>
      <c r="R1238" s="181">
        <v>2</v>
      </c>
      <c r="S1238" s="181">
        <f t="shared" si="416"/>
        <v>164</v>
      </c>
      <c r="T1238" s="181">
        <f t="shared" si="413"/>
        <v>290</v>
      </c>
      <c r="U1238" s="183">
        <f t="shared" si="414"/>
        <v>36.123348017621147</v>
      </c>
      <c r="V1238" s="183">
        <f t="shared" si="419"/>
        <v>63.876651982378853</v>
      </c>
      <c r="W1238" s="184">
        <f t="shared" si="420"/>
        <v>102</v>
      </c>
    </row>
    <row r="1239" spans="1:23" ht="15" customHeight="1">
      <c r="A1239" s="179">
        <v>298</v>
      </c>
      <c r="B1239" s="222">
        <v>13</v>
      </c>
      <c r="C1239" s="242" t="s">
        <v>553</v>
      </c>
      <c r="D1239" s="180">
        <v>2004</v>
      </c>
      <c r="E1239" s="180"/>
      <c r="F1239" s="181"/>
      <c r="G1239" s="181"/>
      <c r="H1239" s="181"/>
      <c r="I1239" s="181"/>
      <c r="J1239" s="181"/>
      <c r="K1239" s="181"/>
      <c r="L1239" s="181"/>
      <c r="M1239" s="181"/>
      <c r="N1239" s="181"/>
      <c r="O1239" s="181"/>
      <c r="P1239" s="181"/>
      <c r="Q1239" s="181">
        <f>SUM(G1239+J1239+M1239+N1239+O1239+P1239)</f>
        <v>0</v>
      </c>
      <c r="R1239" s="181"/>
      <c r="S1239" s="181">
        <f t="shared" si="416"/>
        <v>0</v>
      </c>
      <c r="T1239" s="181">
        <f t="shared" si="413"/>
        <v>0</v>
      </c>
      <c r="U1239" s="183" t="e">
        <f t="shared" si="414"/>
        <v>#DIV/0!</v>
      </c>
      <c r="V1239" s="183" t="e">
        <f t="shared" si="419"/>
        <v>#DIV/0!</v>
      </c>
      <c r="W1239" s="184">
        <f t="shared" si="420"/>
        <v>0</v>
      </c>
    </row>
    <row r="1240" spans="1:23" ht="15" customHeight="1">
      <c r="A1240" s="179">
        <v>298</v>
      </c>
      <c r="B1240" s="222">
        <v>13</v>
      </c>
      <c r="C1240" s="242" t="s">
        <v>553</v>
      </c>
      <c r="D1240" s="180">
        <v>2010</v>
      </c>
      <c r="E1240" s="180">
        <v>2</v>
      </c>
      <c r="F1240" s="181">
        <v>698</v>
      </c>
      <c r="G1240" s="181">
        <v>33</v>
      </c>
      <c r="H1240" s="181">
        <v>73</v>
      </c>
      <c r="I1240" s="181">
        <v>4</v>
      </c>
      <c r="J1240" s="181">
        <v>10</v>
      </c>
      <c r="K1240" s="181">
        <v>131</v>
      </c>
      <c r="L1240" s="181">
        <v>8</v>
      </c>
      <c r="M1240" s="181">
        <v>0</v>
      </c>
      <c r="N1240" s="181">
        <v>8</v>
      </c>
      <c r="O1240" s="181">
        <v>7</v>
      </c>
      <c r="P1240" s="181">
        <v>0</v>
      </c>
      <c r="Q1240" s="181">
        <f t="shared" ref="Q1240:Q1242" si="426">SUM(P1240+O1240+N1240+M1240+L1240+K1240+J1240+I1240+H1240+G1240)</f>
        <v>274</v>
      </c>
      <c r="R1240" s="181">
        <v>20</v>
      </c>
      <c r="S1240" s="181">
        <f t="shared" si="416"/>
        <v>294</v>
      </c>
      <c r="T1240" s="181">
        <f t="shared" si="413"/>
        <v>404</v>
      </c>
      <c r="U1240" s="183">
        <f t="shared" si="414"/>
        <v>42.120343839541547</v>
      </c>
      <c r="V1240" s="183">
        <f t="shared" si="419"/>
        <v>57.879656160458453</v>
      </c>
      <c r="W1240" s="184">
        <f t="shared" si="420"/>
        <v>131</v>
      </c>
    </row>
    <row r="1241" spans="1:23" ht="15" customHeight="1">
      <c r="A1241" s="179">
        <v>298</v>
      </c>
      <c r="B1241" s="222">
        <v>13</v>
      </c>
      <c r="C1241" s="243" t="s">
        <v>553</v>
      </c>
      <c r="D1241" s="190">
        <v>2016</v>
      </c>
      <c r="E1241" s="180"/>
      <c r="F1241" s="181"/>
      <c r="G1241" s="181"/>
      <c r="H1241" s="181"/>
      <c r="I1241" s="181"/>
      <c r="J1241" s="181"/>
      <c r="K1241" s="181"/>
      <c r="L1241" s="181"/>
      <c r="M1241" s="181"/>
      <c r="N1241" s="181"/>
      <c r="O1241" s="181"/>
      <c r="P1241" s="181"/>
      <c r="Q1241" s="181">
        <f t="shared" si="426"/>
        <v>0</v>
      </c>
      <c r="R1241" s="181"/>
      <c r="S1241" s="181">
        <f t="shared" si="416"/>
        <v>0</v>
      </c>
      <c r="T1241" s="181">
        <f t="shared" si="413"/>
        <v>0</v>
      </c>
      <c r="U1241" s="183" t="e">
        <f t="shared" si="414"/>
        <v>#DIV/0!</v>
      </c>
      <c r="V1241" s="183" t="e">
        <f t="shared" si="419"/>
        <v>#DIV/0!</v>
      </c>
      <c r="W1241" s="184">
        <f t="shared" si="420"/>
        <v>0</v>
      </c>
    </row>
    <row r="1242" spans="1:23" ht="15" customHeight="1">
      <c r="A1242" s="179">
        <v>299</v>
      </c>
      <c r="B1242" s="222">
        <v>13</v>
      </c>
      <c r="C1242" s="242" t="s">
        <v>554</v>
      </c>
      <c r="D1242" s="180">
        <v>1998</v>
      </c>
      <c r="E1242" s="180">
        <v>3</v>
      </c>
      <c r="F1242" s="181">
        <v>1493</v>
      </c>
      <c r="G1242" s="181">
        <v>33</v>
      </c>
      <c r="H1242" s="181">
        <v>236</v>
      </c>
      <c r="I1242" s="181">
        <v>6</v>
      </c>
      <c r="J1242" s="181">
        <v>19</v>
      </c>
      <c r="K1242" s="181">
        <v>410</v>
      </c>
      <c r="L1242" s="181">
        <v>9</v>
      </c>
      <c r="M1242" s="181">
        <v>4</v>
      </c>
      <c r="N1242" s="181">
        <v>0</v>
      </c>
      <c r="O1242" s="181">
        <v>0</v>
      </c>
      <c r="P1242" s="181">
        <v>1</v>
      </c>
      <c r="Q1242" s="181">
        <f t="shared" si="426"/>
        <v>718</v>
      </c>
      <c r="R1242" s="181">
        <v>31</v>
      </c>
      <c r="S1242" s="181">
        <f t="shared" si="416"/>
        <v>749</v>
      </c>
      <c r="T1242" s="181">
        <f t="shared" si="413"/>
        <v>744</v>
      </c>
      <c r="U1242" s="183">
        <f t="shared" si="414"/>
        <v>50.167448091091764</v>
      </c>
      <c r="V1242" s="183">
        <f t="shared" si="419"/>
        <v>49.832551908908236</v>
      </c>
      <c r="W1242" s="184">
        <f t="shared" si="420"/>
        <v>410</v>
      </c>
    </row>
    <row r="1243" spans="1:23" ht="15" customHeight="1">
      <c r="A1243" s="179">
        <v>299</v>
      </c>
      <c r="B1243" s="222">
        <v>13</v>
      </c>
      <c r="C1243" s="242" t="s">
        <v>554</v>
      </c>
      <c r="D1243" s="180">
        <v>2004</v>
      </c>
      <c r="E1243" s="180"/>
      <c r="F1243" s="181"/>
      <c r="G1243" s="181"/>
      <c r="H1243" s="181"/>
      <c r="I1243" s="181"/>
      <c r="J1243" s="181"/>
      <c r="K1243" s="181"/>
      <c r="L1243" s="181"/>
      <c r="M1243" s="181"/>
      <c r="N1243" s="181"/>
      <c r="O1243" s="181"/>
      <c r="P1243" s="181"/>
      <c r="Q1243" s="181">
        <f>SUM(G1243+J1243+M1243+N1243+O1243+P1243)</f>
        <v>0</v>
      </c>
      <c r="R1243" s="181"/>
      <c r="S1243" s="181">
        <f t="shared" si="416"/>
        <v>0</v>
      </c>
      <c r="T1243" s="181">
        <f t="shared" si="413"/>
        <v>0</v>
      </c>
      <c r="U1243" s="183" t="e">
        <f t="shared" si="414"/>
        <v>#DIV/0!</v>
      </c>
      <c r="V1243" s="183" t="e">
        <f t="shared" si="419"/>
        <v>#DIV/0!</v>
      </c>
      <c r="W1243" s="184">
        <f t="shared" si="420"/>
        <v>0</v>
      </c>
    </row>
    <row r="1244" spans="1:23" ht="15" customHeight="1">
      <c r="A1244" s="179">
        <v>299</v>
      </c>
      <c r="B1244" s="222">
        <v>13</v>
      </c>
      <c r="C1244" s="242" t="s">
        <v>554</v>
      </c>
      <c r="D1244" s="180">
        <v>2010</v>
      </c>
      <c r="E1244" s="180">
        <v>3</v>
      </c>
      <c r="F1244" s="181">
        <v>1509</v>
      </c>
      <c r="G1244" s="181">
        <v>87</v>
      </c>
      <c r="H1244" s="181">
        <v>283</v>
      </c>
      <c r="I1244" s="181">
        <v>18</v>
      </c>
      <c r="J1244" s="181">
        <v>44</v>
      </c>
      <c r="K1244" s="181">
        <v>117</v>
      </c>
      <c r="L1244" s="181">
        <v>12</v>
      </c>
      <c r="M1244" s="181">
        <v>0</v>
      </c>
      <c r="N1244" s="181">
        <v>9</v>
      </c>
      <c r="O1244" s="181">
        <v>16</v>
      </c>
      <c r="P1244" s="181">
        <v>1</v>
      </c>
      <c r="Q1244" s="181">
        <f t="shared" ref="Q1244:Q1246" si="427">SUM(P1244+O1244+N1244+M1244+L1244+K1244+J1244+I1244+H1244+G1244)</f>
        <v>587</v>
      </c>
      <c r="R1244" s="181">
        <v>37</v>
      </c>
      <c r="S1244" s="181">
        <f t="shared" si="416"/>
        <v>624</v>
      </c>
      <c r="T1244" s="181">
        <f t="shared" si="413"/>
        <v>885</v>
      </c>
      <c r="U1244" s="183">
        <f t="shared" si="414"/>
        <v>41.35188866799205</v>
      </c>
      <c r="V1244" s="183">
        <f t="shared" si="419"/>
        <v>58.64811133200795</v>
      </c>
      <c r="W1244" s="184">
        <f t="shared" si="420"/>
        <v>283</v>
      </c>
    </row>
    <row r="1245" spans="1:23" ht="15" customHeight="1">
      <c r="A1245" s="179">
        <v>299</v>
      </c>
      <c r="B1245" s="222">
        <v>13</v>
      </c>
      <c r="C1245" s="243" t="s">
        <v>554</v>
      </c>
      <c r="D1245" s="190">
        <v>2016</v>
      </c>
      <c r="E1245" s="180"/>
      <c r="F1245" s="181"/>
      <c r="G1245" s="181"/>
      <c r="H1245" s="181"/>
      <c r="I1245" s="181"/>
      <c r="J1245" s="181"/>
      <c r="K1245" s="181"/>
      <c r="L1245" s="181"/>
      <c r="M1245" s="181"/>
      <c r="N1245" s="181"/>
      <c r="O1245" s="181"/>
      <c r="P1245" s="181"/>
      <c r="Q1245" s="181">
        <f t="shared" si="427"/>
        <v>0</v>
      </c>
      <c r="R1245" s="181"/>
      <c r="S1245" s="181">
        <f t="shared" si="416"/>
        <v>0</v>
      </c>
      <c r="T1245" s="181">
        <f t="shared" si="413"/>
        <v>0</v>
      </c>
      <c r="U1245" s="183" t="e">
        <f t="shared" si="414"/>
        <v>#DIV/0!</v>
      </c>
      <c r="V1245" s="183" t="e">
        <f t="shared" si="419"/>
        <v>#DIV/0!</v>
      </c>
      <c r="W1245" s="184">
        <f t="shared" si="420"/>
        <v>0</v>
      </c>
    </row>
    <row r="1246" spans="1:23" ht="15" customHeight="1">
      <c r="A1246" s="179">
        <v>300</v>
      </c>
      <c r="B1246" s="222">
        <v>13</v>
      </c>
      <c r="C1246" s="242" t="s">
        <v>555</v>
      </c>
      <c r="D1246" s="180">
        <v>1998</v>
      </c>
      <c r="E1246" s="180">
        <v>7</v>
      </c>
      <c r="F1246" s="181">
        <v>3692</v>
      </c>
      <c r="G1246" s="181">
        <v>33</v>
      </c>
      <c r="H1246" s="181">
        <v>564</v>
      </c>
      <c r="I1246" s="181">
        <v>3</v>
      </c>
      <c r="J1246" s="181">
        <v>37</v>
      </c>
      <c r="K1246" s="181">
        <v>698</v>
      </c>
      <c r="L1246" s="181">
        <v>14</v>
      </c>
      <c r="M1246" s="181">
        <v>13</v>
      </c>
      <c r="N1246" s="181">
        <v>0</v>
      </c>
      <c r="O1246" s="181">
        <v>0</v>
      </c>
      <c r="P1246" s="181">
        <v>14</v>
      </c>
      <c r="Q1246" s="181">
        <f t="shared" si="427"/>
        <v>1376</v>
      </c>
      <c r="R1246" s="181">
        <v>75</v>
      </c>
      <c r="S1246" s="181">
        <f t="shared" si="416"/>
        <v>1451</v>
      </c>
      <c r="T1246" s="181">
        <f t="shared" si="413"/>
        <v>2241</v>
      </c>
      <c r="U1246" s="183">
        <f t="shared" si="414"/>
        <v>39.301191765980498</v>
      </c>
      <c r="V1246" s="183">
        <f t="shared" si="419"/>
        <v>60.698808234019502</v>
      </c>
      <c r="W1246" s="184">
        <f t="shared" si="420"/>
        <v>698</v>
      </c>
    </row>
    <row r="1247" spans="1:23" ht="15" customHeight="1">
      <c r="A1247" s="179">
        <v>300</v>
      </c>
      <c r="B1247" s="222">
        <v>13</v>
      </c>
      <c r="C1247" s="242" t="s">
        <v>555</v>
      </c>
      <c r="D1247" s="180">
        <v>2004</v>
      </c>
      <c r="E1247" s="180"/>
      <c r="F1247" s="181"/>
      <c r="G1247" s="181"/>
      <c r="H1247" s="181"/>
      <c r="I1247" s="181"/>
      <c r="J1247" s="181"/>
      <c r="K1247" s="181"/>
      <c r="L1247" s="181"/>
      <c r="M1247" s="181"/>
      <c r="N1247" s="181"/>
      <c r="O1247" s="181"/>
      <c r="P1247" s="181"/>
      <c r="Q1247" s="181">
        <f>SUM(G1247+J1247+M1247+N1247+O1247+P1247)</f>
        <v>0</v>
      </c>
      <c r="R1247" s="181"/>
      <c r="S1247" s="181">
        <f t="shared" si="416"/>
        <v>0</v>
      </c>
      <c r="T1247" s="181">
        <f t="shared" si="413"/>
        <v>0</v>
      </c>
      <c r="U1247" s="183" t="e">
        <f t="shared" si="414"/>
        <v>#DIV/0!</v>
      </c>
      <c r="V1247" s="183" t="e">
        <f t="shared" si="419"/>
        <v>#DIV/0!</v>
      </c>
      <c r="W1247" s="184">
        <f t="shared" si="420"/>
        <v>0</v>
      </c>
    </row>
    <row r="1248" spans="1:23" ht="15" customHeight="1">
      <c r="A1248" s="179">
        <v>300</v>
      </c>
      <c r="B1248" s="222">
        <v>13</v>
      </c>
      <c r="C1248" s="242" t="s">
        <v>555</v>
      </c>
      <c r="D1248" s="180">
        <v>2010</v>
      </c>
      <c r="E1248" s="180">
        <v>12</v>
      </c>
      <c r="F1248" s="181">
        <v>5246</v>
      </c>
      <c r="G1248" s="181">
        <v>510</v>
      </c>
      <c r="H1248" s="181">
        <v>800</v>
      </c>
      <c r="I1248" s="181">
        <v>128</v>
      </c>
      <c r="J1248" s="181">
        <v>221</v>
      </c>
      <c r="K1248" s="181">
        <v>627</v>
      </c>
      <c r="L1248" s="181">
        <v>57</v>
      </c>
      <c r="M1248" s="181">
        <v>0</v>
      </c>
      <c r="N1248" s="181">
        <v>35</v>
      </c>
      <c r="O1248" s="181">
        <v>25</v>
      </c>
      <c r="P1248" s="181">
        <v>2</v>
      </c>
      <c r="Q1248" s="181">
        <f t="shared" ref="Q1248:Q1250" si="428">SUM(P1248+O1248+N1248+M1248+L1248+K1248+J1248+I1248+H1248+G1248)</f>
        <v>2405</v>
      </c>
      <c r="R1248" s="181">
        <v>132</v>
      </c>
      <c r="S1248" s="181">
        <f t="shared" si="416"/>
        <v>2537</v>
      </c>
      <c r="T1248" s="181">
        <f t="shared" si="413"/>
        <v>2709</v>
      </c>
      <c r="U1248" s="183">
        <f t="shared" si="414"/>
        <v>48.360655737704917</v>
      </c>
      <c r="V1248" s="183">
        <f t="shared" si="419"/>
        <v>51.639344262295083</v>
      </c>
      <c r="W1248" s="184">
        <f t="shared" si="420"/>
        <v>800</v>
      </c>
    </row>
    <row r="1249" spans="1:23" ht="15" customHeight="1">
      <c r="A1249" s="179">
        <v>300</v>
      </c>
      <c r="B1249" s="222">
        <v>13</v>
      </c>
      <c r="C1249" s="243" t="s">
        <v>555</v>
      </c>
      <c r="D1249" s="190">
        <v>2016</v>
      </c>
      <c r="E1249" s="180"/>
      <c r="F1249" s="181"/>
      <c r="G1249" s="181"/>
      <c r="H1249" s="181"/>
      <c r="I1249" s="181"/>
      <c r="J1249" s="181"/>
      <c r="K1249" s="181"/>
      <c r="L1249" s="181"/>
      <c r="M1249" s="181"/>
      <c r="N1249" s="181"/>
      <c r="O1249" s="181"/>
      <c r="P1249" s="181"/>
      <c r="Q1249" s="181">
        <f t="shared" si="428"/>
        <v>0</v>
      </c>
      <c r="R1249" s="181"/>
      <c r="S1249" s="181">
        <f t="shared" si="416"/>
        <v>0</v>
      </c>
      <c r="T1249" s="181">
        <f t="shared" si="413"/>
        <v>0</v>
      </c>
      <c r="U1249" s="183" t="e">
        <f t="shared" si="414"/>
        <v>#DIV/0!</v>
      </c>
      <c r="V1249" s="183" t="e">
        <f t="shared" si="419"/>
        <v>#DIV/0!</v>
      </c>
      <c r="W1249" s="184">
        <f t="shared" si="420"/>
        <v>0</v>
      </c>
    </row>
    <row r="1250" spans="1:23" ht="15" customHeight="1">
      <c r="A1250" s="179">
        <v>301</v>
      </c>
      <c r="B1250" s="222">
        <v>13</v>
      </c>
      <c r="C1250" s="242" t="s">
        <v>556</v>
      </c>
      <c r="D1250" s="180">
        <v>1998</v>
      </c>
      <c r="E1250" s="180">
        <v>1</v>
      </c>
      <c r="F1250" s="181">
        <v>379</v>
      </c>
      <c r="G1250" s="181">
        <v>9</v>
      </c>
      <c r="H1250" s="181">
        <v>102</v>
      </c>
      <c r="I1250" s="181">
        <v>1</v>
      </c>
      <c r="J1250" s="181">
        <v>11</v>
      </c>
      <c r="K1250" s="181">
        <v>38</v>
      </c>
      <c r="L1250" s="181">
        <v>2</v>
      </c>
      <c r="M1250" s="181">
        <v>1</v>
      </c>
      <c r="N1250" s="181">
        <v>0</v>
      </c>
      <c r="O1250" s="181">
        <v>0</v>
      </c>
      <c r="P1250" s="181">
        <v>0</v>
      </c>
      <c r="Q1250" s="181">
        <f t="shared" si="428"/>
        <v>164</v>
      </c>
      <c r="R1250" s="181">
        <v>8</v>
      </c>
      <c r="S1250" s="181">
        <f t="shared" si="416"/>
        <v>172</v>
      </c>
      <c r="T1250" s="181">
        <f t="shared" si="413"/>
        <v>207</v>
      </c>
      <c r="U1250" s="183">
        <f t="shared" si="414"/>
        <v>45.382585751978894</v>
      </c>
      <c r="V1250" s="183">
        <f t="shared" si="419"/>
        <v>54.617414248021106</v>
      </c>
      <c r="W1250" s="184">
        <f t="shared" si="420"/>
        <v>102</v>
      </c>
    </row>
    <row r="1251" spans="1:23" ht="15" customHeight="1">
      <c r="A1251" s="179">
        <v>301</v>
      </c>
      <c r="B1251" s="222">
        <v>13</v>
      </c>
      <c r="C1251" s="242" t="s">
        <v>556</v>
      </c>
      <c r="D1251" s="180">
        <v>2004</v>
      </c>
      <c r="E1251" s="180"/>
      <c r="F1251" s="181"/>
      <c r="G1251" s="181"/>
      <c r="H1251" s="181"/>
      <c r="I1251" s="181"/>
      <c r="J1251" s="181"/>
      <c r="K1251" s="181"/>
      <c r="L1251" s="181"/>
      <c r="M1251" s="181"/>
      <c r="N1251" s="181"/>
      <c r="O1251" s="181"/>
      <c r="P1251" s="181"/>
      <c r="Q1251" s="181">
        <f>SUM(G1251+J1251+M1251+N1251+O1251+P1251)</f>
        <v>0</v>
      </c>
      <c r="R1251" s="181"/>
      <c r="S1251" s="181">
        <f t="shared" si="416"/>
        <v>0</v>
      </c>
      <c r="T1251" s="181">
        <f t="shared" si="413"/>
        <v>0</v>
      </c>
      <c r="U1251" s="183" t="e">
        <f t="shared" si="414"/>
        <v>#DIV/0!</v>
      </c>
      <c r="V1251" s="183" t="e">
        <f t="shared" si="419"/>
        <v>#DIV/0!</v>
      </c>
      <c r="W1251" s="184">
        <f t="shared" si="420"/>
        <v>0</v>
      </c>
    </row>
    <row r="1252" spans="1:23" ht="15" customHeight="1">
      <c r="A1252" s="179">
        <v>301</v>
      </c>
      <c r="B1252" s="222">
        <v>13</v>
      </c>
      <c r="C1252" s="242" t="s">
        <v>556</v>
      </c>
      <c r="D1252" s="180">
        <v>2010</v>
      </c>
      <c r="E1252" s="180">
        <v>1</v>
      </c>
      <c r="F1252" s="181">
        <v>568</v>
      </c>
      <c r="G1252" s="181">
        <v>7</v>
      </c>
      <c r="H1252" s="181">
        <v>6</v>
      </c>
      <c r="I1252" s="181">
        <v>2</v>
      </c>
      <c r="J1252" s="181">
        <v>2</v>
      </c>
      <c r="K1252" s="181">
        <v>0</v>
      </c>
      <c r="L1252" s="181">
        <v>0</v>
      </c>
      <c r="M1252" s="181">
        <v>0</v>
      </c>
      <c r="N1252" s="181">
        <v>0</v>
      </c>
      <c r="O1252" s="181">
        <v>0</v>
      </c>
      <c r="P1252" s="181">
        <v>0</v>
      </c>
      <c r="Q1252" s="181">
        <f t="shared" ref="Q1252:Q1254" si="429">SUM(P1252+O1252+N1252+M1252+L1252+K1252+J1252+I1252+H1252+G1252)</f>
        <v>17</v>
      </c>
      <c r="R1252" s="181">
        <v>2</v>
      </c>
      <c r="S1252" s="181">
        <f t="shared" si="416"/>
        <v>19</v>
      </c>
      <c r="T1252" s="181">
        <f t="shared" si="413"/>
        <v>549</v>
      </c>
      <c r="U1252" s="183">
        <f t="shared" si="414"/>
        <v>3.3450704225352115</v>
      </c>
      <c r="V1252" s="183">
        <f t="shared" si="419"/>
        <v>96.654929577464785</v>
      </c>
      <c r="W1252" s="184">
        <f t="shared" si="420"/>
        <v>7</v>
      </c>
    </row>
    <row r="1253" spans="1:23" ht="15" customHeight="1">
      <c r="A1253" s="179">
        <v>301</v>
      </c>
      <c r="B1253" s="222">
        <v>13</v>
      </c>
      <c r="C1253" s="243" t="s">
        <v>556</v>
      </c>
      <c r="D1253" s="190">
        <v>2016</v>
      </c>
      <c r="E1253" s="180"/>
      <c r="F1253" s="181"/>
      <c r="G1253" s="181"/>
      <c r="H1253" s="181"/>
      <c r="I1253" s="181"/>
      <c r="J1253" s="181"/>
      <c r="K1253" s="181"/>
      <c r="L1253" s="181"/>
      <c r="M1253" s="181"/>
      <c r="N1253" s="181"/>
      <c r="O1253" s="181"/>
      <c r="P1253" s="181"/>
      <c r="Q1253" s="181">
        <f t="shared" si="429"/>
        <v>0</v>
      </c>
      <c r="R1253" s="181"/>
      <c r="S1253" s="181">
        <f t="shared" si="416"/>
        <v>0</v>
      </c>
      <c r="T1253" s="181">
        <f t="shared" si="413"/>
        <v>0</v>
      </c>
      <c r="U1253" s="183" t="e">
        <f t="shared" si="414"/>
        <v>#DIV/0!</v>
      </c>
      <c r="V1253" s="183" t="e">
        <f t="shared" si="419"/>
        <v>#DIV/0!</v>
      </c>
      <c r="W1253" s="184">
        <f t="shared" si="420"/>
        <v>0</v>
      </c>
    </row>
    <row r="1254" spans="1:23" ht="15" customHeight="1">
      <c r="A1254" s="179">
        <v>302</v>
      </c>
      <c r="B1254" s="222">
        <v>13</v>
      </c>
      <c r="C1254" s="242" t="s">
        <v>557</v>
      </c>
      <c r="D1254" s="180">
        <v>1998</v>
      </c>
      <c r="E1254" s="180">
        <v>4</v>
      </c>
      <c r="F1254" s="181">
        <v>1798</v>
      </c>
      <c r="G1254" s="181">
        <v>33</v>
      </c>
      <c r="H1254" s="181">
        <v>303</v>
      </c>
      <c r="I1254" s="181">
        <v>0</v>
      </c>
      <c r="J1254" s="181">
        <v>9</v>
      </c>
      <c r="K1254" s="181">
        <v>160</v>
      </c>
      <c r="L1254" s="181">
        <v>5</v>
      </c>
      <c r="M1254" s="181">
        <v>10</v>
      </c>
      <c r="N1254" s="181">
        <v>0</v>
      </c>
      <c r="O1254" s="181">
        <v>0</v>
      </c>
      <c r="P1254" s="181">
        <v>0</v>
      </c>
      <c r="Q1254" s="181">
        <f t="shared" si="429"/>
        <v>520</v>
      </c>
      <c r="R1254" s="181">
        <v>44</v>
      </c>
      <c r="S1254" s="181">
        <f t="shared" si="416"/>
        <v>564</v>
      </c>
      <c r="T1254" s="181">
        <f t="shared" si="413"/>
        <v>1234</v>
      </c>
      <c r="U1254" s="183">
        <f t="shared" si="414"/>
        <v>31.368186874304783</v>
      </c>
      <c r="V1254" s="183">
        <f t="shared" si="419"/>
        <v>68.631813125695217</v>
      </c>
      <c r="W1254" s="184">
        <f t="shared" si="420"/>
        <v>303</v>
      </c>
    </row>
    <row r="1255" spans="1:23" ht="15" customHeight="1">
      <c r="A1255" s="179">
        <v>302</v>
      </c>
      <c r="B1255" s="222">
        <v>13</v>
      </c>
      <c r="C1255" s="242" t="s">
        <v>557</v>
      </c>
      <c r="D1255" s="180">
        <v>2004</v>
      </c>
      <c r="E1255" s="180"/>
      <c r="F1255" s="181"/>
      <c r="G1255" s="181"/>
      <c r="H1255" s="181"/>
      <c r="I1255" s="181"/>
      <c r="J1255" s="181"/>
      <c r="K1255" s="181"/>
      <c r="L1255" s="181"/>
      <c r="M1255" s="181"/>
      <c r="N1255" s="181"/>
      <c r="O1255" s="181"/>
      <c r="P1255" s="181"/>
      <c r="Q1255" s="181">
        <f>SUM(G1255+J1255+M1255+N1255+O1255+P1255)</f>
        <v>0</v>
      </c>
      <c r="R1255" s="181"/>
      <c r="S1255" s="181">
        <f t="shared" si="416"/>
        <v>0</v>
      </c>
      <c r="T1255" s="181">
        <f t="shared" si="413"/>
        <v>0</v>
      </c>
      <c r="U1255" s="183" t="e">
        <f t="shared" si="414"/>
        <v>#DIV/0!</v>
      </c>
      <c r="V1255" s="183" t="e">
        <f t="shared" si="419"/>
        <v>#DIV/0!</v>
      </c>
      <c r="W1255" s="184">
        <f t="shared" si="420"/>
        <v>0</v>
      </c>
    </row>
    <row r="1256" spans="1:23" ht="15" customHeight="1">
      <c r="A1256" s="179">
        <v>302</v>
      </c>
      <c r="B1256" s="222">
        <v>13</v>
      </c>
      <c r="C1256" s="242" t="s">
        <v>557</v>
      </c>
      <c r="D1256" s="180">
        <v>2010</v>
      </c>
      <c r="E1256" s="180">
        <v>4</v>
      </c>
      <c r="F1256" s="181">
        <v>2483</v>
      </c>
      <c r="G1256" s="181">
        <v>62</v>
      </c>
      <c r="H1256" s="181">
        <v>172</v>
      </c>
      <c r="I1256" s="181">
        <v>10</v>
      </c>
      <c r="J1256" s="181">
        <v>50</v>
      </c>
      <c r="K1256" s="181">
        <v>214</v>
      </c>
      <c r="L1256" s="181">
        <v>19</v>
      </c>
      <c r="M1256" s="181">
        <v>0</v>
      </c>
      <c r="N1256" s="181">
        <v>411</v>
      </c>
      <c r="O1256" s="181">
        <v>10</v>
      </c>
      <c r="P1256" s="181">
        <v>1</v>
      </c>
      <c r="Q1256" s="181">
        <f t="shared" ref="Q1256:Q1258" si="430">SUM(P1256+O1256+N1256+M1256+L1256+K1256+J1256+I1256+H1256+G1256)</f>
        <v>949</v>
      </c>
      <c r="R1256" s="181">
        <v>47</v>
      </c>
      <c r="S1256" s="181">
        <f t="shared" si="416"/>
        <v>996</v>
      </c>
      <c r="T1256" s="181">
        <f t="shared" si="413"/>
        <v>1487</v>
      </c>
      <c r="U1256" s="183">
        <f t="shared" si="414"/>
        <v>40.112766814337498</v>
      </c>
      <c r="V1256" s="183">
        <f t="shared" si="419"/>
        <v>59.887233185662502</v>
      </c>
      <c r="W1256" s="184">
        <f t="shared" si="420"/>
        <v>411</v>
      </c>
    </row>
    <row r="1257" spans="1:23" ht="15" customHeight="1">
      <c r="A1257" s="179">
        <v>302</v>
      </c>
      <c r="B1257" s="222">
        <v>13</v>
      </c>
      <c r="C1257" s="243" t="s">
        <v>557</v>
      </c>
      <c r="D1257" s="190">
        <v>2016</v>
      </c>
      <c r="E1257" s="180"/>
      <c r="F1257" s="181"/>
      <c r="G1257" s="181"/>
      <c r="H1257" s="181"/>
      <c r="I1257" s="181"/>
      <c r="J1257" s="181"/>
      <c r="K1257" s="181"/>
      <c r="L1257" s="181"/>
      <c r="M1257" s="181"/>
      <c r="N1257" s="181"/>
      <c r="O1257" s="181"/>
      <c r="P1257" s="181"/>
      <c r="Q1257" s="181">
        <f t="shared" si="430"/>
        <v>0</v>
      </c>
      <c r="R1257" s="181"/>
      <c r="S1257" s="181">
        <f t="shared" si="416"/>
        <v>0</v>
      </c>
      <c r="T1257" s="181">
        <f t="shared" si="413"/>
        <v>0</v>
      </c>
      <c r="U1257" s="183" t="e">
        <f t="shared" si="414"/>
        <v>#DIV/0!</v>
      </c>
      <c r="V1257" s="183" t="e">
        <f t="shared" si="419"/>
        <v>#DIV/0!</v>
      </c>
      <c r="W1257" s="184">
        <f t="shared" si="420"/>
        <v>0</v>
      </c>
    </row>
    <row r="1258" spans="1:23" ht="15" customHeight="1">
      <c r="A1258" s="179">
        <v>303</v>
      </c>
      <c r="B1258" s="222">
        <v>13</v>
      </c>
      <c r="C1258" s="242" t="s">
        <v>558</v>
      </c>
      <c r="D1258" s="180">
        <v>1998</v>
      </c>
      <c r="E1258" s="180">
        <v>31</v>
      </c>
      <c r="F1258" s="181">
        <v>14751</v>
      </c>
      <c r="G1258" s="181">
        <v>435</v>
      </c>
      <c r="H1258" s="181">
        <v>2298</v>
      </c>
      <c r="I1258" s="181">
        <v>61</v>
      </c>
      <c r="J1258" s="181">
        <v>62</v>
      </c>
      <c r="K1258" s="181">
        <v>2437</v>
      </c>
      <c r="L1258" s="181">
        <v>83</v>
      </c>
      <c r="M1258" s="181">
        <v>38</v>
      </c>
      <c r="N1258" s="181">
        <v>0</v>
      </c>
      <c r="O1258" s="181">
        <v>0</v>
      </c>
      <c r="P1258" s="181">
        <v>1</v>
      </c>
      <c r="Q1258" s="181">
        <f t="shared" si="430"/>
        <v>5415</v>
      </c>
      <c r="R1258" s="181">
        <v>197</v>
      </c>
      <c r="S1258" s="181">
        <f t="shared" si="416"/>
        <v>5612</v>
      </c>
      <c r="T1258" s="181">
        <f t="shared" si="413"/>
        <v>9139</v>
      </c>
      <c r="U1258" s="183">
        <f t="shared" si="414"/>
        <v>38.044878313334692</v>
      </c>
      <c r="V1258" s="183">
        <f t="shared" si="419"/>
        <v>61.955121686665308</v>
      </c>
      <c r="W1258" s="184">
        <f t="shared" si="420"/>
        <v>2437</v>
      </c>
    </row>
    <row r="1259" spans="1:23" ht="15" customHeight="1">
      <c r="A1259" s="179">
        <v>303</v>
      </c>
      <c r="B1259" s="222">
        <v>13</v>
      </c>
      <c r="C1259" s="242" t="s">
        <v>558</v>
      </c>
      <c r="D1259" s="180">
        <v>2004</v>
      </c>
      <c r="E1259" s="180"/>
      <c r="F1259" s="181"/>
      <c r="G1259" s="181"/>
      <c r="H1259" s="181"/>
      <c r="I1259" s="181"/>
      <c r="J1259" s="181"/>
      <c r="K1259" s="181"/>
      <c r="L1259" s="181"/>
      <c r="M1259" s="181"/>
      <c r="N1259" s="181"/>
      <c r="O1259" s="181"/>
      <c r="P1259" s="181"/>
      <c r="Q1259" s="181">
        <f>SUM(G1259+J1259+M1259+N1259+O1259+P1259)</f>
        <v>0</v>
      </c>
      <c r="R1259" s="181"/>
      <c r="S1259" s="181">
        <f t="shared" si="416"/>
        <v>0</v>
      </c>
      <c r="T1259" s="181">
        <f t="shared" si="413"/>
        <v>0</v>
      </c>
      <c r="U1259" s="183" t="e">
        <f t="shared" si="414"/>
        <v>#DIV/0!</v>
      </c>
      <c r="V1259" s="183" t="e">
        <f t="shared" si="419"/>
        <v>#DIV/0!</v>
      </c>
      <c r="W1259" s="184">
        <f t="shared" si="420"/>
        <v>0</v>
      </c>
    </row>
    <row r="1260" spans="1:23" ht="15" customHeight="1">
      <c r="A1260" s="179">
        <v>303</v>
      </c>
      <c r="B1260" s="222">
        <v>13</v>
      </c>
      <c r="C1260" s="242" t="s">
        <v>558</v>
      </c>
      <c r="D1260" s="180">
        <v>2010</v>
      </c>
      <c r="E1260" s="180">
        <v>44</v>
      </c>
      <c r="F1260" s="181">
        <v>25426</v>
      </c>
      <c r="G1260" s="181">
        <v>1751</v>
      </c>
      <c r="H1260" s="181">
        <v>4361</v>
      </c>
      <c r="I1260" s="181">
        <v>517</v>
      </c>
      <c r="J1260" s="181">
        <v>560</v>
      </c>
      <c r="K1260" s="181">
        <v>4302</v>
      </c>
      <c r="L1260" s="181">
        <v>243</v>
      </c>
      <c r="M1260" s="181">
        <v>0</v>
      </c>
      <c r="N1260" s="181">
        <v>665</v>
      </c>
      <c r="O1260" s="181">
        <v>346</v>
      </c>
      <c r="P1260" s="181">
        <v>5</v>
      </c>
      <c r="Q1260" s="181">
        <f t="shared" ref="Q1260:Q1266" si="431">SUM(P1260+O1260+N1260+M1260+L1260+K1260+J1260+I1260+H1260+G1260)</f>
        <v>12750</v>
      </c>
      <c r="R1260" s="181">
        <v>376</v>
      </c>
      <c r="S1260" s="181">
        <f t="shared" si="416"/>
        <v>13126</v>
      </c>
      <c r="T1260" s="181">
        <f t="shared" si="413"/>
        <v>12300</v>
      </c>
      <c r="U1260" s="183">
        <f t="shared" si="414"/>
        <v>51.62432156060725</v>
      </c>
      <c r="V1260" s="183">
        <f t="shared" si="419"/>
        <v>48.37567843939275</v>
      </c>
      <c r="W1260" s="184">
        <f t="shared" si="420"/>
        <v>4361</v>
      </c>
    </row>
    <row r="1261" spans="1:23" ht="15" customHeight="1">
      <c r="A1261" s="179">
        <v>303</v>
      </c>
      <c r="B1261" s="222">
        <v>13</v>
      </c>
      <c r="C1261" s="243" t="s">
        <v>558</v>
      </c>
      <c r="D1261" s="190">
        <v>2016</v>
      </c>
      <c r="E1261" s="180"/>
      <c r="F1261" s="181"/>
      <c r="G1261" s="181"/>
      <c r="H1261" s="181"/>
      <c r="I1261" s="181"/>
      <c r="J1261" s="181"/>
      <c r="K1261" s="181"/>
      <c r="L1261" s="181"/>
      <c r="M1261" s="181"/>
      <c r="N1261" s="181"/>
      <c r="O1261" s="181"/>
      <c r="P1261" s="181"/>
      <c r="Q1261" s="181">
        <f t="shared" si="431"/>
        <v>0</v>
      </c>
      <c r="R1261" s="181"/>
      <c r="S1261" s="181">
        <f t="shared" si="416"/>
        <v>0</v>
      </c>
      <c r="T1261" s="181">
        <f t="shared" si="413"/>
        <v>0</v>
      </c>
      <c r="U1261" s="183" t="e">
        <f t="shared" si="414"/>
        <v>#DIV/0!</v>
      </c>
      <c r="V1261" s="183" t="e">
        <f t="shared" si="419"/>
        <v>#DIV/0!</v>
      </c>
      <c r="W1261" s="184">
        <f t="shared" si="420"/>
        <v>0</v>
      </c>
    </row>
    <row r="1262" spans="1:23" s="197" customFormat="1" ht="15" customHeight="1">
      <c r="A1262" s="193" t="s">
        <v>448</v>
      </c>
      <c r="B1262" s="223">
        <v>13</v>
      </c>
      <c r="C1262" s="244" t="s">
        <v>559</v>
      </c>
      <c r="D1262" s="151">
        <v>1998</v>
      </c>
      <c r="E1262" s="151">
        <f>SUM(E1258,E1254,E1250,E1246,E1242,E1238,E1234,E1230,E1226,E1222,E1218,E1214,E1210,E1206,E1202,E1198,E1194,E1190,E1186,E1182,E1178,E1174,E1170,E1166,E1162,E1158,E1154,E1150,E1146,E1142,E1138,E1134,E1130,E1126,E1122)</f>
        <v>113</v>
      </c>
      <c r="F1262" s="151">
        <f t="shared" ref="F1262:T1262" si="432">SUM(F1258,F1254,F1250,F1246,F1242,F1238,F1234,F1230,F1226,F1222,F1218,F1214,F1210,F1206,F1202,F1198,F1194,F1190,F1186,F1182,F1178,F1174,F1170,F1166,F1162,F1158,F1154,F1150,F1146,F1142,F1138,F1134,F1130,F1126,F1122)</f>
        <v>50122</v>
      </c>
      <c r="G1262" s="151">
        <f t="shared" si="432"/>
        <v>840</v>
      </c>
      <c r="H1262" s="151">
        <f t="shared" si="432"/>
        <v>9463</v>
      </c>
      <c r="I1262" s="151">
        <f t="shared" si="432"/>
        <v>103</v>
      </c>
      <c r="J1262" s="151">
        <f t="shared" si="432"/>
        <v>389</v>
      </c>
      <c r="K1262" s="151">
        <f t="shared" si="432"/>
        <v>8859</v>
      </c>
      <c r="L1262" s="151">
        <f t="shared" si="432"/>
        <v>232</v>
      </c>
      <c r="M1262" s="151">
        <f t="shared" si="432"/>
        <v>165</v>
      </c>
      <c r="N1262" s="151">
        <f t="shared" si="432"/>
        <v>0</v>
      </c>
      <c r="O1262" s="151">
        <f t="shared" si="432"/>
        <v>0</v>
      </c>
      <c r="P1262" s="151">
        <f t="shared" si="432"/>
        <v>22</v>
      </c>
      <c r="Q1262" s="151">
        <f t="shared" si="432"/>
        <v>20073</v>
      </c>
      <c r="R1262" s="151">
        <f t="shared" si="432"/>
        <v>938</v>
      </c>
      <c r="S1262" s="151">
        <f t="shared" si="432"/>
        <v>21011</v>
      </c>
      <c r="T1262" s="151">
        <f t="shared" si="432"/>
        <v>29111</v>
      </c>
      <c r="U1262" s="196">
        <f>(S1262*100)/F1262</f>
        <v>41.919715893220541</v>
      </c>
      <c r="V1262" s="151">
        <f>(T1262*100)/F1262</f>
        <v>58.080284106779459</v>
      </c>
      <c r="W1262" s="184">
        <f t="shared" si="420"/>
        <v>9463</v>
      </c>
    </row>
    <row r="1263" spans="1:23" s="197" customFormat="1" ht="15" customHeight="1">
      <c r="A1263" s="193" t="s">
        <v>448</v>
      </c>
      <c r="B1263" s="223">
        <v>13</v>
      </c>
      <c r="C1263" s="244" t="s">
        <v>559</v>
      </c>
      <c r="D1263" s="151">
        <v>2004</v>
      </c>
      <c r="E1263" s="151"/>
      <c r="F1263" s="215"/>
      <c r="G1263" s="215"/>
      <c r="H1263" s="215"/>
      <c r="I1263" s="215"/>
      <c r="J1263" s="215"/>
      <c r="K1263" s="215"/>
      <c r="L1263" s="215"/>
      <c r="M1263" s="215"/>
      <c r="N1263" s="215"/>
      <c r="O1263" s="215"/>
      <c r="P1263" s="215"/>
      <c r="Q1263" s="215"/>
      <c r="R1263" s="215"/>
      <c r="S1263" s="215"/>
      <c r="T1263" s="215"/>
      <c r="U1263" s="216"/>
      <c r="V1263" s="216"/>
      <c r="W1263" s="184">
        <f t="shared" si="420"/>
        <v>0</v>
      </c>
    </row>
    <row r="1264" spans="1:23" s="197" customFormat="1" ht="15" customHeight="1">
      <c r="A1264" s="193" t="s">
        <v>448</v>
      </c>
      <c r="B1264" s="223">
        <v>13</v>
      </c>
      <c r="C1264" s="244" t="s">
        <v>559</v>
      </c>
      <c r="D1264" s="151">
        <v>2010</v>
      </c>
      <c r="E1264" s="151">
        <f>SUM(E1260,E1256,E1252,E1248,E1244,E1240,E1232,E1236,E1228,E1224,E1220,E1216,E1212,E1208,E1204,E1200,E1196,E1192,E1188,E1184,E1180,E1176,E1172,E1168,E1164,E1160,E1156,E1152,E1148,E1144,E1140,E1136,E1132,E1128,E1124)</f>
        <v>155</v>
      </c>
      <c r="F1264" s="151">
        <f t="shared" ref="F1264:T1264" si="433">SUM(F1260,F1256,F1252,F1248,F1244,F1240,F1232,F1236,F1228,F1224,F1220,F1216,F1212,F1208,F1204,F1200,F1196,F1192,F1188,F1184,F1180,F1176,F1172,F1168,F1164,F1160,F1156,F1152,F1148,F1144,F1140,F1136,F1132,F1128,F1124)</f>
        <v>76430</v>
      </c>
      <c r="G1264" s="151">
        <f t="shared" si="433"/>
        <v>4203</v>
      </c>
      <c r="H1264" s="151">
        <f t="shared" si="433"/>
        <v>11142</v>
      </c>
      <c r="I1264" s="151">
        <f t="shared" si="433"/>
        <v>1271</v>
      </c>
      <c r="J1264" s="151">
        <f t="shared" si="433"/>
        <v>2243</v>
      </c>
      <c r="K1264" s="151">
        <f t="shared" si="433"/>
        <v>11787</v>
      </c>
      <c r="L1264" s="151">
        <f t="shared" si="433"/>
        <v>780</v>
      </c>
      <c r="M1264" s="151">
        <f t="shared" si="433"/>
        <v>0</v>
      </c>
      <c r="N1264" s="151">
        <f t="shared" si="433"/>
        <v>3537</v>
      </c>
      <c r="O1264" s="151">
        <f t="shared" si="433"/>
        <v>1021</v>
      </c>
      <c r="P1264" s="151">
        <f t="shared" si="433"/>
        <v>46</v>
      </c>
      <c r="Q1264" s="151">
        <f t="shared" si="433"/>
        <v>36030</v>
      </c>
      <c r="R1264" s="151">
        <f t="shared" si="433"/>
        <v>1590</v>
      </c>
      <c r="S1264" s="151">
        <f t="shared" si="433"/>
        <v>37620</v>
      </c>
      <c r="T1264" s="151">
        <f t="shared" si="433"/>
        <v>38810</v>
      </c>
      <c r="U1264" s="196">
        <f>(S1264*100)/F1264</f>
        <v>49.221509878320035</v>
      </c>
      <c r="V1264" s="196">
        <f>(T1264*100)/F1264</f>
        <v>50.778490121679965</v>
      </c>
      <c r="W1264" s="184">
        <f t="shared" si="420"/>
        <v>11787</v>
      </c>
    </row>
    <row r="1265" spans="1:23" s="197" customFormat="1" ht="15" customHeight="1">
      <c r="A1265" s="193" t="s">
        <v>448</v>
      </c>
      <c r="B1265" s="223">
        <v>13</v>
      </c>
      <c r="C1265" s="244" t="s">
        <v>559</v>
      </c>
      <c r="D1265" s="151">
        <v>2016</v>
      </c>
      <c r="E1265" s="151"/>
      <c r="F1265" s="215"/>
      <c r="G1265" s="215"/>
      <c r="H1265" s="215"/>
      <c r="I1265" s="215"/>
      <c r="J1265" s="215"/>
      <c r="K1265" s="215"/>
      <c r="L1265" s="215"/>
      <c r="M1265" s="215"/>
      <c r="N1265" s="215"/>
      <c r="O1265" s="215"/>
      <c r="P1265" s="215"/>
      <c r="Q1265" s="215"/>
      <c r="R1265" s="215"/>
      <c r="S1265" s="215"/>
      <c r="T1265" s="215"/>
      <c r="U1265" s="216"/>
      <c r="V1265" s="216"/>
      <c r="W1265" s="184">
        <f t="shared" si="420"/>
        <v>0</v>
      </c>
    </row>
    <row r="1266" spans="1:23" ht="15" customHeight="1">
      <c r="A1266" s="179">
        <v>304</v>
      </c>
      <c r="B1266" s="222">
        <v>14</v>
      </c>
      <c r="C1266" s="245" t="s">
        <v>560</v>
      </c>
      <c r="D1266" s="180">
        <v>1998</v>
      </c>
      <c r="E1266" s="180">
        <v>2</v>
      </c>
      <c r="F1266" s="181">
        <v>551</v>
      </c>
      <c r="G1266" s="181">
        <v>50</v>
      </c>
      <c r="H1266" s="181">
        <v>86</v>
      </c>
      <c r="I1266" s="181">
        <v>1</v>
      </c>
      <c r="J1266" s="181">
        <v>7</v>
      </c>
      <c r="K1266" s="181">
        <v>137</v>
      </c>
      <c r="L1266" s="181">
        <v>2</v>
      </c>
      <c r="M1266" s="181">
        <v>1</v>
      </c>
      <c r="N1266" s="181">
        <v>0</v>
      </c>
      <c r="O1266" s="181">
        <v>0</v>
      </c>
      <c r="P1266" s="181">
        <v>0</v>
      </c>
      <c r="Q1266" s="181">
        <f t="shared" si="431"/>
        <v>284</v>
      </c>
      <c r="R1266" s="181">
        <v>8</v>
      </c>
      <c r="S1266" s="181">
        <f t="shared" si="416"/>
        <v>292</v>
      </c>
      <c r="T1266" s="181">
        <f t="shared" si="413"/>
        <v>259</v>
      </c>
      <c r="U1266" s="183">
        <f t="shared" si="414"/>
        <v>52.994555353901994</v>
      </c>
      <c r="V1266" s="183">
        <f t="shared" si="419"/>
        <v>47.005444646098006</v>
      </c>
      <c r="W1266" s="184">
        <f t="shared" si="420"/>
        <v>137</v>
      </c>
    </row>
    <row r="1267" spans="1:23" ht="15" customHeight="1">
      <c r="A1267" s="179">
        <v>304</v>
      </c>
      <c r="B1267" s="222">
        <v>14</v>
      </c>
      <c r="C1267" s="245" t="s">
        <v>560</v>
      </c>
      <c r="D1267" s="180">
        <v>2004</v>
      </c>
      <c r="E1267" s="180"/>
      <c r="F1267" s="181"/>
      <c r="G1267" s="181"/>
      <c r="H1267" s="181"/>
      <c r="I1267" s="181"/>
      <c r="J1267" s="181"/>
      <c r="K1267" s="181"/>
      <c r="L1267" s="181"/>
      <c r="M1267" s="181"/>
      <c r="N1267" s="181"/>
      <c r="O1267" s="181"/>
      <c r="P1267" s="181"/>
      <c r="Q1267" s="181">
        <f>SUM(G1267+J1267+M1267+N1267+O1267+P1267)</f>
        <v>0</v>
      </c>
      <c r="R1267" s="181"/>
      <c r="S1267" s="181">
        <f t="shared" si="416"/>
        <v>0</v>
      </c>
      <c r="T1267" s="181">
        <f t="shared" si="413"/>
        <v>0</v>
      </c>
      <c r="U1267" s="183" t="e">
        <f t="shared" si="414"/>
        <v>#DIV/0!</v>
      </c>
      <c r="V1267" s="183" t="e">
        <f t="shared" si="419"/>
        <v>#DIV/0!</v>
      </c>
      <c r="W1267" s="184">
        <f t="shared" si="420"/>
        <v>0</v>
      </c>
    </row>
    <row r="1268" spans="1:23" ht="15" customHeight="1">
      <c r="A1268" s="179">
        <v>304</v>
      </c>
      <c r="B1268" s="222">
        <v>14</v>
      </c>
      <c r="C1268" s="245" t="s">
        <v>560</v>
      </c>
      <c r="D1268" s="180">
        <v>2010</v>
      </c>
      <c r="E1268" s="180">
        <v>2</v>
      </c>
      <c r="F1268" s="181">
        <v>574</v>
      </c>
      <c r="G1268" s="181">
        <v>33</v>
      </c>
      <c r="H1268" s="181">
        <v>38</v>
      </c>
      <c r="I1268" s="181">
        <v>5</v>
      </c>
      <c r="J1268" s="181">
        <v>6</v>
      </c>
      <c r="K1268" s="181">
        <v>192</v>
      </c>
      <c r="L1268" s="181">
        <v>6</v>
      </c>
      <c r="M1268" s="181">
        <v>0</v>
      </c>
      <c r="N1268" s="181">
        <v>2</v>
      </c>
      <c r="O1268" s="181">
        <v>0</v>
      </c>
      <c r="P1268" s="181">
        <v>0</v>
      </c>
      <c r="Q1268" s="181">
        <f t="shared" ref="Q1268:Q1270" si="434">SUM(P1268+O1268+N1268+M1268+L1268+K1268+J1268+I1268+H1268+G1268)</f>
        <v>282</v>
      </c>
      <c r="R1268" s="181">
        <v>1</v>
      </c>
      <c r="S1268" s="181">
        <f t="shared" si="416"/>
        <v>283</v>
      </c>
      <c r="T1268" s="181">
        <f t="shared" si="413"/>
        <v>291</v>
      </c>
      <c r="U1268" s="183">
        <f t="shared" si="414"/>
        <v>49.303135888501743</v>
      </c>
      <c r="V1268" s="183">
        <f t="shared" si="419"/>
        <v>50.696864111498257</v>
      </c>
      <c r="W1268" s="184">
        <f t="shared" si="420"/>
        <v>192</v>
      </c>
    </row>
    <row r="1269" spans="1:23" ht="15" customHeight="1">
      <c r="A1269" s="179">
        <v>304</v>
      </c>
      <c r="B1269" s="222">
        <v>14</v>
      </c>
      <c r="C1269" s="246" t="s">
        <v>560</v>
      </c>
      <c r="D1269" s="190">
        <v>2016</v>
      </c>
      <c r="E1269" s="180"/>
      <c r="F1269" s="181"/>
      <c r="G1269" s="181"/>
      <c r="H1269" s="181"/>
      <c r="I1269" s="181"/>
      <c r="J1269" s="181"/>
      <c r="K1269" s="181"/>
      <c r="L1269" s="181"/>
      <c r="M1269" s="181"/>
      <c r="N1269" s="181"/>
      <c r="O1269" s="181"/>
      <c r="P1269" s="181"/>
      <c r="Q1269" s="181">
        <f t="shared" si="434"/>
        <v>0</v>
      </c>
      <c r="R1269" s="181"/>
      <c r="S1269" s="181">
        <f t="shared" si="416"/>
        <v>0</v>
      </c>
      <c r="T1269" s="181">
        <f t="shared" si="413"/>
        <v>0</v>
      </c>
      <c r="U1269" s="183" t="e">
        <f t="shared" si="414"/>
        <v>#DIV/0!</v>
      </c>
      <c r="V1269" s="183" t="e">
        <f t="shared" si="419"/>
        <v>#DIV/0!</v>
      </c>
      <c r="W1269" s="184">
        <f t="shared" si="420"/>
        <v>0</v>
      </c>
    </row>
    <row r="1270" spans="1:23" ht="15" customHeight="1">
      <c r="A1270" s="179">
        <v>305</v>
      </c>
      <c r="B1270" s="222">
        <v>14</v>
      </c>
      <c r="C1270" s="245" t="s">
        <v>561</v>
      </c>
      <c r="D1270" s="180">
        <v>1998</v>
      </c>
      <c r="E1270" s="180">
        <v>1</v>
      </c>
      <c r="F1270" s="181">
        <v>378</v>
      </c>
      <c r="G1270" s="181">
        <v>1</v>
      </c>
      <c r="H1270" s="181">
        <v>42</v>
      </c>
      <c r="I1270" s="181">
        <v>0</v>
      </c>
      <c r="J1270" s="181">
        <v>3</v>
      </c>
      <c r="K1270" s="181">
        <v>140</v>
      </c>
      <c r="L1270" s="181">
        <v>2</v>
      </c>
      <c r="M1270" s="181">
        <v>2</v>
      </c>
      <c r="N1270" s="181">
        <v>0</v>
      </c>
      <c r="O1270" s="181">
        <v>0</v>
      </c>
      <c r="P1270" s="181">
        <v>0</v>
      </c>
      <c r="Q1270" s="181">
        <f t="shared" si="434"/>
        <v>190</v>
      </c>
      <c r="R1270" s="181">
        <v>23</v>
      </c>
      <c r="S1270" s="181">
        <f t="shared" si="416"/>
        <v>213</v>
      </c>
      <c r="T1270" s="181">
        <f t="shared" ref="T1270:T1337" si="435">F1270-S1270</f>
        <v>165</v>
      </c>
      <c r="U1270" s="183">
        <f t="shared" ref="U1270:U1337" si="436">(S1270*100)/F1270</f>
        <v>56.349206349206348</v>
      </c>
      <c r="V1270" s="183">
        <f t="shared" si="419"/>
        <v>43.650793650793652</v>
      </c>
      <c r="W1270" s="184">
        <f t="shared" si="420"/>
        <v>140</v>
      </c>
    </row>
    <row r="1271" spans="1:23" ht="15" customHeight="1">
      <c r="A1271" s="179">
        <v>305</v>
      </c>
      <c r="B1271" s="222">
        <v>14</v>
      </c>
      <c r="C1271" s="245" t="s">
        <v>561</v>
      </c>
      <c r="D1271" s="180">
        <v>2004</v>
      </c>
      <c r="E1271" s="180"/>
      <c r="F1271" s="181"/>
      <c r="G1271" s="181"/>
      <c r="H1271" s="181"/>
      <c r="I1271" s="181"/>
      <c r="J1271" s="181"/>
      <c r="K1271" s="181"/>
      <c r="L1271" s="181"/>
      <c r="M1271" s="181"/>
      <c r="N1271" s="181"/>
      <c r="O1271" s="181"/>
      <c r="P1271" s="181"/>
      <c r="Q1271" s="181">
        <f>SUM(G1271+J1271+M1271+N1271+O1271+P1271)</f>
        <v>0</v>
      </c>
      <c r="R1271" s="181"/>
      <c r="S1271" s="181">
        <f t="shared" si="416"/>
        <v>0</v>
      </c>
      <c r="T1271" s="181">
        <f t="shared" si="435"/>
        <v>0</v>
      </c>
      <c r="U1271" s="183" t="e">
        <f t="shared" si="436"/>
        <v>#DIV/0!</v>
      </c>
      <c r="V1271" s="183" t="e">
        <f t="shared" si="419"/>
        <v>#DIV/0!</v>
      </c>
      <c r="W1271" s="184">
        <f t="shared" si="420"/>
        <v>0</v>
      </c>
    </row>
    <row r="1272" spans="1:23" ht="15" customHeight="1">
      <c r="A1272" s="179">
        <v>305</v>
      </c>
      <c r="B1272" s="222">
        <v>14</v>
      </c>
      <c r="C1272" s="245" t="s">
        <v>561</v>
      </c>
      <c r="D1272" s="180">
        <v>2010</v>
      </c>
      <c r="E1272" s="180">
        <v>1</v>
      </c>
      <c r="F1272" s="181">
        <v>402</v>
      </c>
      <c r="G1272" s="181">
        <v>20</v>
      </c>
      <c r="H1272" s="181">
        <v>44</v>
      </c>
      <c r="I1272" s="181">
        <v>5</v>
      </c>
      <c r="J1272" s="181">
        <v>5</v>
      </c>
      <c r="K1272" s="181">
        <v>145</v>
      </c>
      <c r="L1272" s="181">
        <v>4</v>
      </c>
      <c r="M1272" s="181">
        <v>0</v>
      </c>
      <c r="N1272" s="181">
        <v>0</v>
      </c>
      <c r="O1272" s="181">
        <v>1</v>
      </c>
      <c r="P1272" s="181">
        <v>0</v>
      </c>
      <c r="Q1272" s="181">
        <f t="shared" ref="Q1272:Q1274" si="437">SUM(P1272+O1272+N1272+M1272+L1272+K1272+J1272+I1272+H1272+G1272)</f>
        <v>224</v>
      </c>
      <c r="R1272" s="181">
        <v>11</v>
      </c>
      <c r="S1272" s="181">
        <f t="shared" si="416"/>
        <v>235</v>
      </c>
      <c r="T1272" s="181">
        <f t="shared" si="435"/>
        <v>167</v>
      </c>
      <c r="U1272" s="183">
        <f t="shared" si="436"/>
        <v>58.457711442786071</v>
      </c>
      <c r="V1272" s="183">
        <f t="shared" si="419"/>
        <v>41.542288557213929</v>
      </c>
      <c r="W1272" s="184">
        <f t="shared" si="420"/>
        <v>145</v>
      </c>
    </row>
    <row r="1273" spans="1:23" ht="15" customHeight="1">
      <c r="A1273" s="179">
        <v>305</v>
      </c>
      <c r="B1273" s="222">
        <v>14</v>
      </c>
      <c r="C1273" s="246" t="s">
        <v>561</v>
      </c>
      <c r="D1273" s="190">
        <v>2016</v>
      </c>
      <c r="E1273" s="180"/>
      <c r="F1273" s="181"/>
      <c r="G1273" s="181"/>
      <c r="H1273" s="181"/>
      <c r="I1273" s="181"/>
      <c r="J1273" s="181"/>
      <c r="K1273" s="181"/>
      <c r="L1273" s="181"/>
      <c r="M1273" s="181"/>
      <c r="N1273" s="181"/>
      <c r="O1273" s="181"/>
      <c r="P1273" s="181"/>
      <c r="Q1273" s="181">
        <f t="shared" si="437"/>
        <v>0</v>
      </c>
      <c r="R1273" s="181"/>
      <c r="S1273" s="181">
        <f t="shared" ref="S1273:S1339" si="438">Q1273+R1273</f>
        <v>0</v>
      </c>
      <c r="T1273" s="181">
        <f t="shared" si="435"/>
        <v>0</v>
      </c>
      <c r="U1273" s="183" t="e">
        <f t="shared" si="436"/>
        <v>#DIV/0!</v>
      </c>
      <c r="V1273" s="183" t="e">
        <f t="shared" si="419"/>
        <v>#DIV/0!</v>
      </c>
      <c r="W1273" s="184">
        <f t="shared" si="420"/>
        <v>0</v>
      </c>
    </row>
    <row r="1274" spans="1:23" ht="15" customHeight="1">
      <c r="A1274" s="179">
        <v>306</v>
      </c>
      <c r="B1274" s="222">
        <v>14</v>
      </c>
      <c r="C1274" s="245" t="s">
        <v>562</v>
      </c>
      <c r="D1274" s="180">
        <v>1998</v>
      </c>
      <c r="E1274" s="180">
        <v>6</v>
      </c>
      <c r="F1274" s="181">
        <v>2820</v>
      </c>
      <c r="G1274" s="181">
        <v>18</v>
      </c>
      <c r="H1274" s="181">
        <v>218</v>
      </c>
      <c r="I1274" s="181">
        <v>0</v>
      </c>
      <c r="J1274" s="181">
        <v>24</v>
      </c>
      <c r="K1274" s="181">
        <v>797</v>
      </c>
      <c r="L1274" s="181">
        <v>7</v>
      </c>
      <c r="M1274" s="181">
        <v>4</v>
      </c>
      <c r="N1274" s="181">
        <v>0</v>
      </c>
      <c r="O1274" s="181">
        <v>0</v>
      </c>
      <c r="P1274" s="181">
        <v>1</v>
      </c>
      <c r="Q1274" s="181">
        <f t="shared" si="437"/>
        <v>1069</v>
      </c>
      <c r="R1274" s="181">
        <v>137</v>
      </c>
      <c r="S1274" s="181">
        <f t="shared" si="438"/>
        <v>1206</v>
      </c>
      <c r="T1274" s="181">
        <f t="shared" si="435"/>
        <v>1614</v>
      </c>
      <c r="U1274" s="183">
        <f t="shared" si="436"/>
        <v>42.765957446808514</v>
      </c>
      <c r="V1274" s="183">
        <f t="shared" si="419"/>
        <v>57.234042553191486</v>
      </c>
      <c r="W1274" s="184">
        <f t="shared" si="420"/>
        <v>797</v>
      </c>
    </row>
    <row r="1275" spans="1:23" ht="15" customHeight="1">
      <c r="A1275" s="179">
        <v>306</v>
      </c>
      <c r="B1275" s="222">
        <v>14</v>
      </c>
      <c r="C1275" s="245" t="s">
        <v>562</v>
      </c>
      <c r="D1275" s="180">
        <v>2004</v>
      </c>
      <c r="E1275" s="180"/>
      <c r="F1275" s="181"/>
      <c r="G1275" s="181"/>
      <c r="H1275" s="181"/>
      <c r="I1275" s="181"/>
      <c r="J1275" s="181"/>
      <c r="K1275" s="181"/>
      <c r="L1275" s="181"/>
      <c r="M1275" s="181"/>
      <c r="N1275" s="181"/>
      <c r="O1275" s="181"/>
      <c r="P1275" s="181"/>
      <c r="Q1275" s="181">
        <f>SUM(G1275+J1275+M1275+N1275+O1275+P1275)</f>
        <v>0</v>
      </c>
      <c r="R1275" s="181"/>
      <c r="S1275" s="181">
        <f t="shared" si="438"/>
        <v>0</v>
      </c>
      <c r="T1275" s="181">
        <f t="shared" si="435"/>
        <v>0</v>
      </c>
      <c r="U1275" s="183" t="e">
        <f t="shared" si="436"/>
        <v>#DIV/0!</v>
      </c>
      <c r="V1275" s="183" t="e">
        <f t="shared" si="419"/>
        <v>#DIV/0!</v>
      </c>
      <c r="W1275" s="184">
        <f t="shared" si="420"/>
        <v>0</v>
      </c>
    </row>
    <row r="1276" spans="1:23" ht="15" customHeight="1">
      <c r="A1276" s="179">
        <v>306</v>
      </c>
      <c r="B1276" s="222">
        <v>14</v>
      </c>
      <c r="C1276" s="245" t="s">
        <v>562</v>
      </c>
      <c r="D1276" s="180">
        <v>2010</v>
      </c>
      <c r="E1276" s="180">
        <v>9</v>
      </c>
      <c r="F1276" s="181">
        <v>4115</v>
      </c>
      <c r="G1276" s="181">
        <v>80</v>
      </c>
      <c r="H1276" s="181">
        <v>156</v>
      </c>
      <c r="I1276" s="181">
        <v>14</v>
      </c>
      <c r="J1276" s="181">
        <v>44</v>
      </c>
      <c r="K1276" s="181">
        <v>1896</v>
      </c>
      <c r="L1276" s="181">
        <v>88</v>
      </c>
      <c r="M1276" s="181">
        <v>0</v>
      </c>
      <c r="N1276" s="181">
        <v>12</v>
      </c>
      <c r="O1276" s="181">
        <v>6</v>
      </c>
      <c r="P1276" s="181">
        <v>1</v>
      </c>
      <c r="Q1276" s="181">
        <f t="shared" ref="Q1276:Q1278" si="439">SUM(P1276+O1276+N1276+M1276+L1276+K1276+J1276+I1276+H1276+G1276)</f>
        <v>2297</v>
      </c>
      <c r="R1276" s="181">
        <v>131</v>
      </c>
      <c r="S1276" s="181">
        <f t="shared" si="438"/>
        <v>2428</v>
      </c>
      <c r="T1276" s="181">
        <f t="shared" si="435"/>
        <v>1687</v>
      </c>
      <c r="U1276" s="183">
        <f t="shared" si="436"/>
        <v>59.003645200486027</v>
      </c>
      <c r="V1276" s="183">
        <f t="shared" si="419"/>
        <v>40.996354799513973</v>
      </c>
      <c r="W1276" s="184">
        <f t="shared" si="420"/>
        <v>1896</v>
      </c>
    </row>
    <row r="1277" spans="1:23" ht="15" customHeight="1">
      <c r="A1277" s="179">
        <v>306</v>
      </c>
      <c r="B1277" s="222">
        <v>14</v>
      </c>
      <c r="C1277" s="246" t="s">
        <v>562</v>
      </c>
      <c r="D1277" s="190">
        <v>2016</v>
      </c>
      <c r="E1277" s="180"/>
      <c r="F1277" s="181"/>
      <c r="G1277" s="181"/>
      <c r="H1277" s="181"/>
      <c r="I1277" s="181"/>
      <c r="J1277" s="181"/>
      <c r="K1277" s="181"/>
      <c r="L1277" s="181"/>
      <c r="M1277" s="181"/>
      <c r="N1277" s="181"/>
      <c r="O1277" s="181"/>
      <c r="P1277" s="181"/>
      <c r="Q1277" s="181">
        <f t="shared" si="439"/>
        <v>0</v>
      </c>
      <c r="R1277" s="181"/>
      <c r="S1277" s="181">
        <f t="shared" si="438"/>
        <v>0</v>
      </c>
      <c r="T1277" s="181">
        <f t="shared" si="435"/>
        <v>0</v>
      </c>
      <c r="U1277" s="183" t="e">
        <f t="shared" si="436"/>
        <v>#DIV/0!</v>
      </c>
      <c r="V1277" s="183" t="e">
        <f t="shared" si="419"/>
        <v>#DIV/0!</v>
      </c>
      <c r="W1277" s="184">
        <f t="shared" si="420"/>
        <v>0</v>
      </c>
    </row>
    <row r="1278" spans="1:23" ht="15" customHeight="1">
      <c r="A1278" s="179">
        <v>307</v>
      </c>
      <c r="B1278" s="222">
        <v>14</v>
      </c>
      <c r="C1278" s="245" t="s">
        <v>563</v>
      </c>
      <c r="D1278" s="180">
        <v>1998</v>
      </c>
      <c r="E1278" s="180">
        <v>1</v>
      </c>
      <c r="F1278" s="181">
        <v>202</v>
      </c>
      <c r="G1278" s="181">
        <v>0</v>
      </c>
      <c r="H1278" s="181">
        <v>38</v>
      </c>
      <c r="I1278" s="181">
        <v>1</v>
      </c>
      <c r="J1278" s="181">
        <v>5</v>
      </c>
      <c r="K1278" s="181">
        <v>93</v>
      </c>
      <c r="L1278" s="181">
        <v>1</v>
      </c>
      <c r="M1278" s="181">
        <v>1</v>
      </c>
      <c r="N1278" s="181">
        <v>0</v>
      </c>
      <c r="O1278" s="181">
        <v>0</v>
      </c>
      <c r="P1278" s="181">
        <v>0</v>
      </c>
      <c r="Q1278" s="181">
        <f t="shared" si="439"/>
        <v>139</v>
      </c>
      <c r="R1278" s="181">
        <v>10</v>
      </c>
      <c r="S1278" s="181">
        <f t="shared" si="438"/>
        <v>149</v>
      </c>
      <c r="T1278" s="181">
        <f t="shared" si="435"/>
        <v>53</v>
      </c>
      <c r="U1278" s="183">
        <f t="shared" si="436"/>
        <v>73.762376237623769</v>
      </c>
      <c r="V1278" s="183">
        <f t="shared" si="419"/>
        <v>26.237623762376238</v>
      </c>
      <c r="W1278" s="184">
        <f t="shared" si="420"/>
        <v>93</v>
      </c>
    </row>
    <row r="1279" spans="1:23" ht="15" customHeight="1">
      <c r="A1279" s="179">
        <v>307</v>
      </c>
      <c r="B1279" s="222">
        <v>14</v>
      </c>
      <c r="C1279" s="245" t="s">
        <v>563</v>
      </c>
      <c r="D1279" s="180">
        <v>2004</v>
      </c>
      <c r="E1279" s="180"/>
      <c r="F1279" s="181"/>
      <c r="G1279" s="181"/>
      <c r="H1279" s="181"/>
      <c r="I1279" s="181"/>
      <c r="J1279" s="181"/>
      <c r="K1279" s="181"/>
      <c r="L1279" s="181"/>
      <c r="M1279" s="181"/>
      <c r="N1279" s="181"/>
      <c r="O1279" s="181"/>
      <c r="P1279" s="181"/>
      <c r="Q1279" s="181">
        <f>SUM(G1279+J1279+M1279+N1279+O1279+P1279)</f>
        <v>0</v>
      </c>
      <c r="R1279" s="181"/>
      <c r="S1279" s="181">
        <f t="shared" si="438"/>
        <v>0</v>
      </c>
      <c r="T1279" s="181">
        <f t="shared" si="435"/>
        <v>0</v>
      </c>
      <c r="U1279" s="183" t="e">
        <f t="shared" si="436"/>
        <v>#DIV/0!</v>
      </c>
      <c r="V1279" s="183" t="e">
        <f t="shared" si="419"/>
        <v>#DIV/0!</v>
      </c>
      <c r="W1279" s="184">
        <f t="shared" si="420"/>
        <v>0</v>
      </c>
    </row>
    <row r="1280" spans="1:23" ht="15" customHeight="1">
      <c r="A1280" s="179">
        <v>307</v>
      </c>
      <c r="B1280" s="222">
        <v>14</v>
      </c>
      <c r="C1280" s="245" t="s">
        <v>563</v>
      </c>
      <c r="D1280" s="180">
        <v>2010</v>
      </c>
      <c r="E1280" s="180">
        <v>1</v>
      </c>
      <c r="F1280" s="181">
        <v>226</v>
      </c>
      <c r="G1280" s="181">
        <v>10</v>
      </c>
      <c r="H1280" s="181">
        <v>22</v>
      </c>
      <c r="I1280" s="181">
        <v>1</v>
      </c>
      <c r="J1280" s="181">
        <v>2</v>
      </c>
      <c r="K1280" s="181">
        <v>55</v>
      </c>
      <c r="L1280" s="181">
        <v>1</v>
      </c>
      <c r="M1280" s="181">
        <v>0</v>
      </c>
      <c r="N1280" s="181">
        <v>10</v>
      </c>
      <c r="O1280" s="181">
        <v>0</v>
      </c>
      <c r="P1280" s="181">
        <v>1</v>
      </c>
      <c r="Q1280" s="181">
        <f t="shared" ref="Q1280:Q1282" si="440">SUM(P1280+O1280+N1280+M1280+L1280+K1280+J1280+I1280+H1280+G1280)</f>
        <v>102</v>
      </c>
      <c r="R1280" s="181">
        <v>34</v>
      </c>
      <c r="S1280" s="181">
        <f t="shared" si="438"/>
        <v>136</v>
      </c>
      <c r="T1280" s="181">
        <f t="shared" si="435"/>
        <v>90</v>
      </c>
      <c r="U1280" s="183">
        <f t="shared" si="436"/>
        <v>60.176991150442475</v>
      </c>
      <c r="V1280" s="183">
        <f t="shared" si="419"/>
        <v>39.823008849557525</v>
      </c>
      <c r="W1280" s="184">
        <f t="shared" si="420"/>
        <v>55</v>
      </c>
    </row>
    <row r="1281" spans="1:23" ht="15" customHeight="1">
      <c r="A1281" s="179">
        <v>307</v>
      </c>
      <c r="B1281" s="222">
        <v>14</v>
      </c>
      <c r="C1281" s="246" t="s">
        <v>563</v>
      </c>
      <c r="D1281" s="190">
        <v>2016</v>
      </c>
      <c r="E1281" s="180"/>
      <c r="F1281" s="181"/>
      <c r="G1281" s="181"/>
      <c r="H1281" s="181"/>
      <c r="I1281" s="181"/>
      <c r="J1281" s="181"/>
      <c r="K1281" s="181"/>
      <c r="L1281" s="181"/>
      <c r="M1281" s="181"/>
      <c r="N1281" s="181"/>
      <c r="O1281" s="181"/>
      <c r="P1281" s="181"/>
      <c r="Q1281" s="181">
        <f t="shared" si="440"/>
        <v>0</v>
      </c>
      <c r="R1281" s="181"/>
      <c r="S1281" s="181">
        <f t="shared" si="438"/>
        <v>0</v>
      </c>
      <c r="T1281" s="181">
        <f t="shared" si="435"/>
        <v>0</v>
      </c>
      <c r="U1281" s="183" t="e">
        <f t="shared" si="436"/>
        <v>#DIV/0!</v>
      </c>
      <c r="V1281" s="183" t="e">
        <f t="shared" si="419"/>
        <v>#DIV/0!</v>
      </c>
      <c r="W1281" s="184">
        <f t="shared" si="420"/>
        <v>0</v>
      </c>
    </row>
    <row r="1282" spans="1:23" ht="15" customHeight="1">
      <c r="A1282" s="179">
        <v>308</v>
      </c>
      <c r="B1282" s="222">
        <v>14</v>
      </c>
      <c r="C1282" s="245" t="s">
        <v>564</v>
      </c>
      <c r="D1282" s="180">
        <v>1998</v>
      </c>
      <c r="E1282" s="180">
        <v>2</v>
      </c>
      <c r="F1282" s="181">
        <v>562</v>
      </c>
      <c r="G1282" s="181">
        <v>12</v>
      </c>
      <c r="H1282" s="181">
        <v>192</v>
      </c>
      <c r="I1282" s="181">
        <v>0</v>
      </c>
      <c r="J1282" s="181">
        <v>8</v>
      </c>
      <c r="K1282" s="181">
        <v>98</v>
      </c>
      <c r="L1282" s="181">
        <v>2</v>
      </c>
      <c r="M1282" s="181">
        <v>2</v>
      </c>
      <c r="N1282" s="181">
        <v>0</v>
      </c>
      <c r="O1282" s="181">
        <v>0</v>
      </c>
      <c r="P1282" s="181">
        <v>0</v>
      </c>
      <c r="Q1282" s="181">
        <f t="shared" si="440"/>
        <v>314</v>
      </c>
      <c r="R1282" s="181">
        <v>17</v>
      </c>
      <c r="S1282" s="181">
        <f t="shared" si="438"/>
        <v>331</v>
      </c>
      <c r="T1282" s="181">
        <f t="shared" si="435"/>
        <v>231</v>
      </c>
      <c r="U1282" s="183">
        <f t="shared" si="436"/>
        <v>58.896797153024913</v>
      </c>
      <c r="V1282" s="183">
        <f t="shared" si="419"/>
        <v>41.103202846975087</v>
      </c>
      <c r="W1282" s="184">
        <f t="shared" si="420"/>
        <v>192</v>
      </c>
    </row>
    <row r="1283" spans="1:23" ht="15" customHeight="1">
      <c r="A1283" s="179">
        <v>308</v>
      </c>
      <c r="B1283" s="222">
        <v>14</v>
      </c>
      <c r="C1283" s="245" t="s">
        <v>564</v>
      </c>
      <c r="D1283" s="180">
        <v>2004</v>
      </c>
      <c r="E1283" s="180"/>
      <c r="F1283" s="181"/>
      <c r="G1283" s="181"/>
      <c r="H1283" s="181"/>
      <c r="I1283" s="181"/>
      <c r="J1283" s="181"/>
      <c r="K1283" s="181"/>
      <c r="L1283" s="181"/>
      <c r="M1283" s="181"/>
      <c r="N1283" s="181"/>
      <c r="O1283" s="181"/>
      <c r="P1283" s="181"/>
      <c r="Q1283" s="181">
        <f>SUM(G1283+J1283+M1283+N1283+O1283+P1283)</f>
        <v>0</v>
      </c>
      <c r="R1283" s="181"/>
      <c r="S1283" s="181">
        <f t="shared" si="438"/>
        <v>0</v>
      </c>
      <c r="T1283" s="181">
        <f t="shared" si="435"/>
        <v>0</v>
      </c>
      <c r="U1283" s="183" t="e">
        <f t="shared" si="436"/>
        <v>#DIV/0!</v>
      </c>
      <c r="V1283" s="183" t="e">
        <f t="shared" si="419"/>
        <v>#DIV/0!</v>
      </c>
      <c r="W1283" s="184">
        <f t="shared" ref="W1283:W1346" si="441">MAX(G1283,H1283,I1283,J1283,K1283,L1283,M1283,N1283,O1283,P1283)</f>
        <v>0</v>
      </c>
    </row>
    <row r="1284" spans="1:23" ht="15" customHeight="1">
      <c r="A1284" s="179">
        <v>308</v>
      </c>
      <c r="B1284" s="222">
        <v>14</v>
      </c>
      <c r="C1284" s="245" t="s">
        <v>564</v>
      </c>
      <c r="D1284" s="180">
        <v>2010</v>
      </c>
      <c r="E1284" s="180">
        <v>2</v>
      </c>
      <c r="F1284" s="181">
        <v>572</v>
      </c>
      <c r="G1284" s="181">
        <v>42</v>
      </c>
      <c r="H1284" s="181">
        <v>90</v>
      </c>
      <c r="I1284" s="181">
        <v>7</v>
      </c>
      <c r="J1284" s="181">
        <v>6</v>
      </c>
      <c r="K1284" s="181">
        <v>105</v>
      </c>
      <c r="L1284" s="181">
        <v>9</v>
      </c>
      <c r="M1284" s="181">
        <v>0</v>
      </c>
      <c r="N1284" s="181">
        <v>4</v>
      </c>
      <c r="O1284" s="181">
        <v>0</v>
      </c>
      <c r="P1284" s="181">
        <v>0</v>
      </c>
      <c r="Q1284" s="181">
        <f t="shared" ref="Q1284:Q1286" si="442">SUM(P1284+O1284+N1284+M1284+L1284+K1284+J1284+I1284+H1284+G1284)</f>
        <v>263</v>
      </c>
      <c r="R1284" s="181">
        <v>9</v>
      </c>
      <c r="S1284" s="181">
        <f t="shared" si="438"/>
        <v>272</v>
      </c>
      <c r="T1284" s="181">
        <f t="shared" si="435"/>
        <v>300</v>
      </c>
      <c r="U1284" s="183">
        <f t="shared" si="436"/>
        <v>47.552447552447553</v>
      </c>
      <c r="V1284" s="183">
        <f t="shared" si="419"/>
        <v>52.447552447552447</v>
      </c>
      <c r="W1284" s="184">
        <f t="shared" si="441"/>
        <v>105</v>
      </c>
    </row>
    <row r="1285" spans="1:23" ht="15" customHeight="1">
      <c r="A1285" s="179">
        <v>308</v>
      </c>
      <c r="B1285" s="222">
        <v>14</v>
      </c>
      <c r="C1285" s="246" t="s">
        <v>564</v>
      </c>
      <c r="D1285" s="190">
        <v>2016</v>
      </c>
      <c r="E1285" s="180"/>
      <c r="F1285" s="181"/>
      <c r="G1285" s="181"/>
      <c r="H1285" s="181"/>
      <c r="I1285" s="181"/>
      <c r="J1285" s="181"/>
      <c r="K1285" s="181"/>
      <c r="L1285" s="181"/>
      <c r="M1285" s="181"/>
      <c r="N1285" s="181"/>
      <c r="O1285" s="181"/>
      <c r="P1285" s="181"/>
      <c r="Q1285" s="181">
        <f t="shared" si="442"/>
        <v>0</v>
      </c>
      <c r="R1285" s="181"/>
      <c r="S1285" s="181">
        <f t="shared" si="438"/>
        <v>0</v>
      </c>
      <c r="T1285" s="181">
        <f t="shared" si="435"/>
        <v>0</v>
      </c>
      <c r="U1285" s="183" t="e">
        <f t="shared" si="436"/>
        <v>#DIV/0!</v>
      </c>
      <c r="V1285" s="183" t="e">
        <f t="shared" si="419"/>
        <v>#DIV/0!</v>
      </c>
      <c r="W1285" s="184">
        <f t="shared" si="441"/>
        <v>0</v>
      </c>
    </row>
    <row r="1286" spans="1:23" ht="15" customHeight="1">
      <c r="A1286" s="179">
        <v>309</v>
      </c>
      <c r="B1286" s="222">
        <v>14</v>
      </c>
      <c r="C1286" s="245" t="s">
        <v>565</v>
      </c>
      <c r="D1286" s="180">
        <v>1998</v>
      </c>
      <c r="E1286" s="180">
        <v>1</v>
      </c>
      <c r="F1286" s="181">
        <v>202</v>
      </c>
      <c r="G1286" s="181">
        <v>6</v>
      </c>
      <c r="H1286" s="181">
        <v>46</v>
      </c>
      <c r="I1286" s="181">
        <v>0</v>
      </c>
      <c r="J1286" s="181">
        <v>3</v>
      </c>
      <c r="K1286" s="181">
        <v>85</v>
      </c>
      <c r="L1286" s="181">
        <v>4</v>
      </c>
      <c r="M1286" s="181">
        <v>0</v>
      </c>
      <c r="N1286" s="181">
        <v>0</v>
      </c>
      <c r="O1286" s="181">
        <v>0</v>
      </c>
      <c r="P1286" s="181">
        <v>0</v>
      </c>
      <c r="Q1286" s="181">
        <f t="shared" si="442"/>
        <v>144</v>
      </c>
      <c r="R1286" s="181">
        <v>3</v>
      </c>
      <c r="S1286" s="181">
        <f t="shared" si="438"/>
        <v>147</v>
      </c>
      <c r="T1286" s="181">
        <f t="shared" si="435"/>
        <v>55</v>
      </c>
      <c r="U1286" s="183">
        <f t="shared" si="436"/>
        <v>72.772277227722768</v>
      </c>
      <c r="V1286" s="183">
        <f t="shared" ref="V1286:V1349" si="443">(T1286*100)/F1286</f>
        <v>27.227722772277229</v>
      </c>
      <c r="W1286" s="184">
        <f t="shared" si="441"/>
        <v>85</v>
      </c>
    </row>
    <row r="1287" spans="1:23" ht="15" customHeight="1">
      <c r="A1287" s="179">
        <v>309</v>
      </c>
      <c r="B1287" s="222">
        <v>14</v>
      </c>
      <c r="C1287" s="245" t="s">
        <v>565</v>
      </c>
      <c r="D1287" s="180">
        <v>2004</v>
      </c>
      <c r="E1287" s="180"/>
      <c r="F1287" s="181"/>
      <c r="G1287" s="181"/>
      <c r="H1287" s="181"/>
      <c r="I1287" s="181"/>
      <c r="J1287" s="181"/>
      <c r="K1287" s="181"/>
      <c r="L1287" s="181"/>
      <c r="M1287" s="181"/>
      <c r="N1287" s="181"/>
      <c r="O1287" s="181"/>
      <c r="P1287" s="181"/>
      <c r="Q1287" s="181">
        <f>SUM(G1287+J1287+M1287+N1287+O1287+P1287)</f>
        <v>0</v>
      </c>
      <c r="R1287" s="181"/>
      <c r="S1287" s="181">
        <f t="shared" si="438"/>
        <v>0</v>
      </c>
      <c r="T1287" s="181">
        <f t="shared" si="435"/>
        <v>0</v>
      </c>
      <c r="U1287" s="183" t="e">
        <f t="shared" si="436"/>
        <v>#DIV/0!</v>
      </c>
      <c r="V1287" s="183" t="e">
        <f t="shared" si="443"/>
        <v>#DIV/0!</v>
      </c>
      <c r="W1287" s="184">
        <f t="shared" si="441"/>
        <v>0</v>
      </c>
    </row>
    <row r="1288" spans="1:23" ht="15" customHeight="1">
      <c r="A1288" s="179">
        <v>309</v>
      </c>
      <c r="B1288" s="222">
        <v>14</v>
      </c>
      <c r="C1288" s="245" t="s">
        <v>565</v>
      </c>
      <c r="D1288" s="180">
        <v>2010</v>
      </c>
      <c r="E1288" s="180">
        <v>1</v>
      </c>
      <c r="F1288" s="181">
        <v>236</v>
      </c>
      <c r="G1288" s="181">
        <v>20</v>
      </c>
      <c r="H1288" s="181">
        <v>25</v>
      </c>
      <c r="I1288" s="181">
        <v>3</v>
      </c>
      <c r="J1288" s="181">
        <v>2</v>
      </c>
      <c r="K1288" s="181">
        <v>64</v>
      </c>
      <c r="L1288" s="181">
        <v>5</v>
      </c>
      <c r="M1288" s="181">
        <v>0</v>
      </c>
      <c r="N1288" s="181">
        <v>1</v>
      </c>
      <c r="O1288" s="181">
        <v>2</v>
      </c>
      <c r="P1288" s="181">
        <v>1</v>
      </c>
      <c r="Q1288" s="181">
        <f t="shared" ref="Q1288:Q1290" si="444">SUM(P1288+O1288+N1288+M1288+L1288+K1288+J1288+I1288+H1288+G1288)</f>
        <v>123</v>
      </c>
      <c r="R1288" s="181">
        <v>6</v>
      </c>
      <c r="S1288" s="181">
        <f t="shared" si="438"/>
        <v>129</v>
      </c>
      <c r="T1288" s="181">
        <f t="shared" si="435"/>
        <v>107</v>
      </c>
      <c r="U1288" s="183">
        <f t="shared" si="436"/>
        <v>54.66101694915254</v>
      </c>
      <c r="V1288" s="183">
        <f t="shared" si="443"/>
        <v>45.33898305084746</v>
      </c>
      <c r="W1288" s="184">
        <f t="shared" si="441"/>
        <v>64</v>
      </c>
    </row>
    <row r="1289" spans="1:23" ht="15" customHeight="1">
      <c r="A1289" s="179">
        <v>309</v>
      </c>
      <c r="B1289" s="222">
        <v>14</v>
      </c>
      <c r="C1289" s="246" t="s">
        <v>565</v>
      </c>
      <c r="D1289" s="190">
        <v>2016</v>
      </c>
      <c r="E1289" s="180"/>
      <c r="F1289" s="181"/>
      <c r="G1289" s="181"/>
      <c r="H1289" s="181"/>
      <c r="I1289" s="181"/>
      <c r="J1289" s="181"/>
      <c r="K1289" s="181"/>
      <c r="L1289" s="181"/>
      <c r="M1289" s="181"/>
      <c r="N1289" s="181"/>
      <c r="O1289" s="181"/>
      <c r="P1289" s="181"/>
      <c r="Q1289" s="181">
        <f t="shared" si="444"/>
        <v>0</v>
      </c>
      <c r="R1289" s="181"/>
      <c r="S1289" s="181">
        <f t="shared" si="438"/>
        <v>0</v>
      </c>
      <c r="T1289" s="181">
        <f t="shared" si="435"/>
        <v>0</v>
      </c>
      <c r="U1289" s="183" t="e">
        <f t="shared" si="436"/>
        <v>#DIV/0!</v>
      </c>
      <c r="V1289" s="183" t="e">
        <f t="shared" si="443"/>
        <v>#DIV/0!</v>
      </c>
      <c r="W1289" s="184">
        <f t="shared" si="441"/>
        <v>0</v>
      </c>
    </row>
    <row r="1290" spans="1:23" ht="15" customHeight="1">
      <c r="A1290" s="179">
        <v>310</v>
      </c>
      <c r="B1290" s="222">
        <v>14</v>
      </c>
      <c r="C1290" s="245" t="s">
        <v>566</v>
      </c>
      <c r="D1290" s="180">
        <v>1998</v>
      </c>
      <c r="E1290" s="180">
        <v>1</v>
      </c>
      <c r="F1290" s="181">
        <v>268</v>
      </c>
      <c r="G1290" s="181">
        <v>0</v>
      </c>
      <c r="H1290" s="181">
        <v>53</v>
      </c>
      <c r="I1290" s="181">
        <v>0</v>
      </c>
      <c r="J1290" s="181">
        <v>0</v>
      </c>
      <c r="K1290" s="181">
        <v>131</v>
      </c>
      <c r="L1290" s="181">
        <v>0</v>
      </c>
      <c r="M1290" s="181">
        <v>1</v>
      </c>
      <c r="N1290" s="181">
        <v>0</v>
      </c>
      <c r="O1290" s="181">
        <v>0</v>
      </c>
      <c r="P1290" s="181">
        <v>0</v>
      </c>
      <c r="Q1290" s="181">
        <f t="shared" si="444"/>
        <v>185</v>
      </c>
      <c r="R1290" s="181">
        <v>8</v>
      </c>
      <c r="S1290" s="181">
        <f t="shared" si="438"/>
        <v>193</v>
      </c>
      <c r="T1290" s="181">
        <f t="shared" si="435"/>
        <v>75</v>
      </c>
      <c r="U1290" s="183">
        <f t="shared" si="436"/>
        <v>72.014925373134332</v>
      </c>
      <c r="V1290" s="183">
        <f t="shared" si="443"/>
        <v>27.985074626865671</v>
      </c>
      <c r="W1290" s="184">
        <f t="shared" si="441"/>
        <v>131</v>
      </c>
    </row>
    <row r="1291" spans="1:23" ht="15" customHeight="1">
      <c r="A1291" s="179">
        <v>310</v>
      </c>
      <c r="B1291" s="222">
        <v>14</v>
      </c>
      <c r="C1291" s="245" t="s">
        <v>566</v>
      </c>
      <c r="D1291" s="180">
        <v>2004</v>
      </c>
      <c r="E1291" s="180"/>
      <c r="F1291" s="181"/>
      <c r="G1291" s="181"/>
      <c r="H1291" s="181"/>
      <c r="I1291" s="181"/>
      <c r="J1291" s="181"/>
      <c r="K1291" s="181"/>
      <c r="L1291" s="181"/>
      <c r="M1291" s="181"/>
      <c r="N1291" s="181"/>
      <c r="O1291" s="181"/>
      <c r="P1291" s="181"/>
      <c r="Q1291" s="181">
        <f>SUM(G1291+J1291+M1291+N1291+O1291+P1291)</f>
        <v>0</v>
      </c>
      <c r="R1291" s="181"/>
      <c r="S1291" s="181">
        <f t="shared" si="438"/>
        <v>0</v>
      </c>
      <c r="T1291" s="181">
        <f t="shared" si="435"/>
        <v>0</v>
      </c>
      <c r="U1291" s="183" t="e">
        <f t="shared" si="436"/>
        <v>#DIV/0!</v>
      </c>
      <c r="V1291" s="183" t="e">
        <f t="shared" si="443"/>
        <v>#DIV/0!</v>
      </c>
      <c r="W1291" s="184">
        <f t="shared" si="441"/>
        <v>0</v>
      </c>
    </row>
    <row r="1292" spans="1:23" ht="15" customHeight="1">
      <c r="A1292" s="179">
        <v>310</v>
      </c>
      <c r="B1292" s="222">
        <v>14</v>
      </c>
      <c r="C1292" s="245" t="s">
        <v>566</v>
      </c>
      <c r="D1292" s="180">
        <v>2010</v>
      </c>
      <c r="E1292" s="180">
        <v>1</v>
      </c>
      <c r="F1292" s="181">
        <v>264</v>
      </c>
      <c r="G1292" s="181">
        <v>18</v>
      </c>
      <c r="H1292" s="181">
        <v>39</v>
      </c>
      <c r="I1292" s="181">
        <v>2</v>
      </c>
      <c r="J1292" s="181">
        <v>1</v>
      </c>
      <c r="K1292" s="181">
        <v>91</v>
      </c>
      <c r="L1292" s="181">
        <v>1</v>
      </c>
      <c r="M1292" s="181">
        <v>0</v>
      </c>
      <c r="N1292" s="181">
        <v>0</v>
      </c>
      <c r="O1292" s="181">
        <v>0</v>
      </c>
      <c r="P1292" s="181">
        <v>0</v>
      </c>
      <c r="Q1292" s="181">
        <f t="shared" ref="Q1292:Q1294" si="445">SUM(P1292+O1292+N1292+M1292+L1292+K1292+J1292+I1292+H1292+G1292)</f>
        <v>152</v>
      </c>
      <c r="R1292" s="181">
        <v>3</v>
      </c>
      <c r="S1292" s="181">
        <f t="shared" si="438"/>
        <v>155</v>
      </c>
      <c r="T1292" s="181">
        <f t="shared" si="435"/>
        <v>109</v>
      </c>
      <c r="U1292" s="183">
        <f t="shared" si="436"/>
        <v>58.712121212121211</v>
      </c>
      <c r="V1292" s="183">
        <f t="shared" si="443"/>
        <v>41.287878787878789</v>
      </c>
      <c r="W1292" s="184">
        <f t="shared" si="441"/>
        <v>91</v>
      </c>
    </row>
    <row r="1293" spans="1:23" ht="15" customHeight="1">
      <c r="A1293" s="179">
        <v>310</v>
      </c>
      <c r="B1293" s="222">
        <v>14</v>
      </c>
      <c r="C1293" s="246" t="s">
        <v>566</v>
      </c>
      <c r="D1293" s="190">
        <v>2016</v>
      </c>
      <c r="E1293" s="180"/>
      <c r="F1293" s="181"/>
      <c r="G1293" s="181"/>
      <c r="H1293" s="181"/>
      <c r="I1293" s="181"/>
      <c r="J1293" s="181"/>
      <c r="K1293" s="181"/>
      <c r="L1293" s="181"/>
      <c r="M1293" s="181"/>
      <c r="N1293" s="181"/>
      <c r="O1293" s="181"/>
      <c r="P1293" s="181"/>
      <c r="Q1293" s="181">
        <f t="shared" si="445"/>
        <v>0</v>
      </c>
      <c r="R1293" s="181"/>
      <c r="S1293" s="181">
        <f t="shared" si="438"/>
        <v>0</v>
      </c>
      <c r="T1293" s="181">
        <f t="shared" si="435"/>
        <v>0</v>
      </c>
      <c r="U1293" s="183" t="e">
        <f t="shared" si="436"/>
        <v>#DIV/0!</v>
      </c>
      <c r="V1293" s="183" t="e">
        <f t="shared" si="443"/>
        <v>#DIV/0!</v>
      </c>
      <c r="W1293" s="184">
        <f t="shared" si="441"/>
        <v>0</v>
      </c>
    </row>
    <row r="1294" spans="1:23" ht="15" customHeight="1">
      <c r="A1294" s="179">
        <v>311</v>
      </c>
      <c r="B1294" s="222">
        <v>14</v>
      </c>
      <c r="C1294" s="245" t="s">
        <v>567</v>
      </c>
      <c r="D1294" s="180">
        <v>1998</v>
      </c>
      <c r="E1294" s="180">
        <v>5</v>
      </c>
      <c r="F1294" s="181">
        <v>1713</v>
      </c>
      <c r="G1294" s="181">
        <v>21</v>
      </c>
      <c r="H1294" s="181">
        <v>227</v>
      </c>
      <c r="I1294" s="181">
        <v>1</v>
      </c>
      <c r="J1294" s="181">
        <v>17</v>
      </c>
      <c r="K1294" s="181">
        <v>464</v>
      </c>
      <c r="L1294" s="181">
        <v>3</v>
      </c>
      <c r="M1294" s="181">
        <v>5</v>
      </c>
      <c r="N1294" s="181">
        <v>0</v>
      </c>
      <c r="O1294" s="181">
        <v>0</v>
      </c>
      <c r="P1294" s="181">
        <v>0</v>
      </c>
      <c r="Q1294" s="181">
        <f t="shared" si="445"/>
        <v>738</v>
      </c>
      <c r="R1294" s="181">
        <v>21</v>
      </c>
      <c r="S1294" s="181">
        <f t="shared" si="438"/>
        <v>759</v>
      </c>
      <c r="T1294" s="181">
        <f t="shared" si="435"/>
        <v>954</v>
      </c>
      <c r="U1294" s="183">
        <f t="shared" si="436"/>
        <v>44.308231173380037</v>
      </c>
      <c r="V1294" s="183">
        <f t="shared" si="443"/>
        <v>55.691768826619963</v>
      </c>
      <c r="W1294" s="184">
        <f t="shared" si="441"/>
        <v>464</v>
      </c>
    </row>
    <row r="1295" spans="1:23" ht="15" customHeight="1">
      <c r="A1295" s="179">
        <v>311</v>
      </c>
      <c r="B1295" s="222">
        <v>14</v>
      </c>
      <c r="C1295" s="245" t="s">
        <v>567</v>
      </c>
      <c r="D1295" s="180">
        <v>2004</v>
      </c>
      <c r="E1295" s="180"/>
      <c r="F1295" s="181"/>
      <c r="G1295" s="181"/>
      <c r="H1295" s="181"/>
      <c r="I1295" s="181"/>
      <c r="J1295" s="181"/>
      <c r="K1295" s="181"/>
      <c r="L1295" s="181"/>
      <c r="M1295" s="181"/>
      <c r="N1295" s="181"/>
      <c r="O1295" s="181"/>
      <c r="P1295" s="181"/>
      <c r="Q1295" s="181">
        <f>SUM(G1295+J1295+M1295+N1295+O1295+P1295)</f>
        <v>0</v>
      </c>
      <c r="R1295" s="181"/>
      <c r="S1295" s="181">
        <f t="shared" si="438"/>
        <v>0</v>
      </c>
      <c r="T1295" s="181">
        <f t="shared" si="435"/>
        <v>0</v>
      </c>
      <c r="U1295" s="183" t="e">
        <f t="shared" si="436"/>
        <v>#DIV/0!</v>
      </c>
      <c r="V1295" s="183" t="e">
        <f t="shared" si="443"/>
        <v>#DIV/0!</v>
      </c>
      <c r="W1295" s="184">
        <f t="shared" si="441"/>
        <v>0</v>
      </c>
    </row>
    <row r="1296" spans="1:23" ht="15" customHeight="1">
      <c r="A1296" s="179">
        <v>311</v>
      </c>
      <c r="B1296" s="222">
        <v>14</v>
      </c>
      <c r="C1296" s="245" t="s">
        <v>567</v>
      </c>
      <c r="D1296" s="180">
        <v>2010</v>
      </c>
      <c r="E1296" s="180">
        <v>5</v>
      </c>
      <c r="F1296" s="181">
        <v>2079</v>
      </c>
      <c r="G1296" s="181">
        <v>113</v>
      </c>
      <c r="H1296" s="181">
        <v>221</v>
      </c>
      <c r="I1296" s="181">
        <v>19</v>
      </c>
      <c r="J1296" s="181">
        <v>47</v>
      </c>
      <c r="K1296" s="181">
        <v>791</v>
      </c>
      <c r="L1296" s="181">
        <v>30</v>
      </c>
      <c r="M1296" s="181">
        <v>0</v>
      </c>
      <c r="N1296" s="181">
        <v>4</v>
      </c>
      <c r="O1296" s="181">
        <v>2</v>
      </c>
      <c r="P1296" s="181">
        <v>2</v>
      </c>
      <c r="Q1296" s="181">
        <f t="shared" ref="Q1296:Q1298" si="446">SUM(P1296+O1296+N1296+M1296+L1296+K1296+J1296+I1296+H1296+G1296)</f>
        <v>1229</v>
      </c>
      <c r="R1296" s="181">
        <v>32</v>
      </c>
      <c r="S1296" s="181">
        <f t="shared" si="438"/>
        <v>1261</v>
      </c>
      <c r="T1296" s="181">
        <f t="shared" si="435"/>
        <v>818</v>
      </c>
      <c r="U1296" s="183">
        <f t="shared" si="436"/>
        <v>60.654160654160655</v>
      </c>
      <c r="V1296" s="183">
        <f t="shared" si="443"/>
        <v>39.345839345839345</v>
      </c>
      <c r="W1296" s="184">
        <f t="shared" si="441"/>
        <v>791</v>
      </c>
    </row>
    <row r="1297" spans="1:23" ht="15" customHeight="1">
      <c r="A1297" s="179">
        <v>311</v>
      </c>
      <c r="B1297" s="222">
        <v>14</v>
      </c>
      <c r="C1297" s="246" t="s">
        <v>567</v>
      </c>
      <c r="D1297" s="190">
        <v>2016</v>
      </c>
      <c r="E1297" s="180"/>
      <c r="F1297" s="181"/>
      <c r="G1297" s="181"/>
      <c r="H1297" s="181"/>
      <c r="I1297" s="181"/>
      <c r="J1297" s="181"/>
      <c r="K1297" s="181"/>
      <c r="L1297" s="181"/>
      <c r="M1297" s="181"/>
      <c r="N1297" s="181"/>
      <c r="O1297" s="181"/>
      <c r="P1297" s="181"/>
      <c r="Q1297" s="181">
        <f t="shared" si="446"/>
        <v>0</v>
      </c>
      <c r="R1297" s="181"/>
      <c r="S1297" s="181">
        <f t="shared" si="438"/>
        <v>0</v>
      </c>
      <c r="T1297" s="181">
        <f t="shared" si="435"/>
        <v>0</v>
      </c>
      <c r="U1297" s="183" t="e">
        <f t="shared" si="436"/>
        <v>#DIV/0!</v>
      </c>
      <c r="V1297" s="183" t="e">
        <f t="shared" si="443"/>
        <v>#DIV/0!</v>
      </c>
      <c r="W1297" s="184">
        <f t="shared" si="441"/>
        <v>0</v>
      </c>
    </row>
    <row r="1298" spans="1:23" ht="15" customHeight="1">
      <c r="A1298" s="179">
        <v>312</v>
      </c>
      <c r="B1298" s="222">
        <v>14</v>
      </c>
      <c r="C1298" s="245" t="s">
        <v>568</v>
      </c>
      <c r="D1298" s="180">
        <v>1998</v>
      </c>
      <c r="E1298" s="180">
        <v>2</v>
      </c>
      <c r="F1298" s="181">
        <v>878</v>
      </c>
      <c r="G1298" s="181">
        <v>13</v>
      </c>
      <c r="H1298" s="181">
        <v>198</v>
      </c>
      <c r="I1298" s="181">
        <v>2</v>
      </c>
      <c r="J1298" s="181">
        <v>6</v>
      </c>
      <c r="K1298" s="181">
        <v>129</v>
      </c>
      <c r="L1298" s="181">
        <v>6</v>
      </c>
      <c r="M1298" s="181">
        <v>1</v>
      </c>
      <c r="N1298" s="181">
        <v>0</v>
      </c>
      <c r="O1298" s="181">
        <v>0</v>
      </c>
      <c r="P1298" s="181">
        <v>0</v>
      </c>
      <c r="Q1298" s="181">
        <f t="shared" si="446"/>
        <v>355</v>
      </c>
      <c r="R1298" s="181">
        <v>46</v>
      </c>
      <c r="S1298" s="181">
        <f t="shared" si="438"/>
        <v>401</v>
      </c>
      <c r="T1298" s="181">
        <f t="shared" si="435"/>
        <v>477</v>
      </c>
      <c r="U1298" s="183">
        <f t="shared" si="436"/>
        <v>45.671981776765378</v>
      </c>
      <c r="V1298" s="183">
        <f t="shared" si="443"/>
        <v>54.328018223234622</v>
      </c>
      <c r="W1298" s="184">
        <f t="shared" si="441"/>
        <v>198</v>
      </c>
    </row>
    <row r="1299" spans="1:23" ht="15" customHeight="1">
      <c r="A1299" s="179">
        <v>312</v>
      </c>
      <c r="B1299" s="222">
        <v>14</v>
      </c>
      <c r="C1299" s="245" t="s">
        <v>568</v>
      </c>
      <c r="D1299" s="180">
        <v>2004</v>
      </c>
      <c r="E1299" s="180"/>
      <c r="F1299" s="181"/>
      <c r="G1299" s="181"/>
      <c r="H1299" s="181"/>
      <c r="I1299" s="181"/>
      <c r="J1299" s="181"/>
      <c r="K1299" s="181"/>
      <c r="L1299" s="181"/>
      <c r="M1299" s="181"/>
      <c r="N1299" s="181"/>
      <c r="O1299" s="181"/>
      <c r="P1299" s="181"/>
      <c r="Q1299" s="181">
        <f>SUM(G1299+J1299+M1299+N1299+O1299+P1299)</f>
        <v>0</v>
      </c>
      <c r="R1299" s="181"/>
      <c r="S1299" s="181">
        <f t="shared" si="438"/>
        <v>0</v>
      </c>
      <c r="T1299" s="181">
        <f t="shared" si="435"/>
        <v>0</v>
      </c>
      <c r="U1299" s="183" t="e">
        <f t="shared" si="436"/>
        <v>#DIV/0!</v>
      </c>
      <c r="V1299" s="183" t="e">
        <f t="shared" si="443"/>
        <v>#DIV/0!</v>
      </c>
      <c r="W1299" s="184">
        <f t="shared" si="441"/>
        <v>0</v>
      </c>
    </row>
    <row r="1300" spans="1:23" ht="15" customHeight="1">
      <c r="A1300" s="179">
        <v>312</v>
      </c>
      <c r="B1300" s="222">
        <v>14</v>
      </c>
      <c r="C1300" s="245" t="s">
        <v>568</v>
      </c>
      <c r="D1300" s="180">
        <v>2010</v>
      </c>
      <c r="E1300" s="180">
        <v>2</v>
      </c>
      <c r="F1300" s="181">
        <v>1024</v>
      </c>
      <c r="G1300" s="181">
        <v>44</v>
      </c>
      <c r="H1300" s="181">
        <v>126</v>
      </c>
      <c r="I1300" s="181">
        <v>9</v>
      </c>
      <c r="J1300" s="181">
        <v>136</v>
      </c>
      <c r="K1300" s="181">
        <v>180</v>
      </c>
      <c r="L1300" s="181">
        <v>3</v>
      </c>
      <c r="M1300" s="181">
        <v>0</v>
      </c>
      <c r="N1300" s="181">
        <v>16</v>
      </c>
      <c r="O1300" s="181">
        <v>1</v>
      </c>
      <c r="P1300" s="181">
        <v>1</v>
      </c>
      <c r="Q1300" s="181">
        <f t="shared" ref="Q1300:Q1302" si="447">SUM(P1300+O1300+N1300+M1300+L1300+K1300+J1300+I1300+H1300+G1300)</f>
        <v>516</v>
      </c>
      <c r="R1300" s="181">
        <v>19</v>
      </c>
      <c r="S1300" s="181">
        <f t="shared" si="438"/>
        <v>535</v>
      </c>
      <c r="T1300" s="181">
        <f t="shared" si="435"/>
        <v>489</v>
      </c>
      <c r="U1300" s="183">
        <f t="shared" si="436"/>
        <v>52.24609375</v>
      </c>
      <c r="V1300" s="183">
        <f t="shared" si="443"/>
        <v>47.75390625</v>
      </c>
      <c r="W1300" s="184">
        <f t="shared" si="441"/>
        <v>180</v>
      </c>
    </row>
    <row r="1301" spans="1:23" ht="15" customHeight="1">
      <c r="A1301" s="179">
        <v>312</v>
      </c>
      <c r="B1301" s="222">
        <v>14</v>
      </c>
      <c r="C1301" s="246" t="s">
        <v>568</v>
      </c>
      <c r="D1301" s="190">
        <v>2016</v>
      </c>
      <c r="E1301" s="180"/>
      <c r="F1301" s="181"/>
      <c r="G1301" s="181"/>
      <c r="H1301" s="181"/>
      <c r="I1301" s="181"/>
      <c r="J1301" s="181"/>
      <c r="K1301" s="181"/>
      <c r="L1301" s="181"/>
      <c r="M1301" s="181"/>
      <c r="N1301" s="181"/>
      <c r="O1301" s="181"/>
      <c r="P1301" s="181"/>
      <c r="Q1301" s="181">
        <f t="shared" si="447"/>
        <v>0</v>
      </c>
      <c r="R1301" s="181"/>
      <c r="S1301" s="181">
        <f t="shared" si="438"/>
        <v>0</v>
      </c>
      <c r="T1301" s="181">
        <f t="shared" si="435"/>
        <v>0</v>
      </c>
      <c r="U1301" s="183" t="e">
        <f t="shared" si="436"/>
        <v>#DIV/0!</v>
      </c>
      <c r="V1301" s="183" t="e">
        <f t="shared" si="443"/>
        <v>#DIV/0!</v>
      </c>
      <c r="W1301" s="184">
        <f t="shared" si="441"/>
        <v>0</v>
      </c>
    </row>
    <row r="1302" spans="1:23" ht="15" customHeight="1">
      <c r="A1302" s="179">
        <v>313</v>
      </c>
      <c r="B1302" s="222">
        <v>14</v>
      </c>
      <c r="C1302" s="245" t="s">
        <v>569</v>
      </c>
      <c r="D1302" s="180">
        <v>1998</v>
      </c>
      <c r="E1302" s="180">
        <v>1</v>
      </c>
      <c r="F1302" s="181">
        <v>161</v>
      </c>
      <c r="G1302" s="181">
        <v>7</v>
      </c>
      <c r="H1302" s="181">
        <v>34</v>
      </c>
      <c r="I1302" s="181">
        <v>0</v>
      </c>
      <c r="J1302" s="181">
        <v>4</v>
      </c>
      <c r="K1302" s="181">
        <v>38</v>
      </c>
      <c r="L1302" s="181">
        <v>0</v>
      </c>
      <c r="M1302" s="181">
        <v>1</v>
      </c>
      <c r="N1302" s="181">
        <v>0</v>
      </c>
      <c r="O1302" s="181">
        <v>0</v>
      </c>
      <c r="P1302" s="181">
        <v>0</v>
      </c>
      <c r="Q1302" s="181">
        <f t="shared" si="447"/>
        <v>84</v>
      </c>
      <c r="R1302" s="181">
        <v>2</v>
      </c>
      <c r="S1302" s="181">
        <f t="shared" si="438"/>
        <v>86</v>
      </c>
      <c r="T1302" s="181">
        <f t="shared" si="435"/>
        <v>75</v>
      </c>
      <c r="U1302" s="183">
        <f t="shared" si="436"/>
        <v>53.41614906832298</v>
      </c>
      <c r="V1302" s="183">
        <f t="shared" si="443"/>
        <v>46.58385093167702</v>
      </c>
      <c r="W1302" s="184">
        <f t="shared" si="441"/>
        <v>38</v>
      </c>
    </row>
    <row r="1303" spans="1:23" ht="15" customHeight="1">
      <c r="A1303" s="179">
        <v>313</v>
      </c>
      <c r="B1303" s="222">
        <v>14</v>
      </c>
      <c r="C1303" s="245" t="s">
        <v>569</v>
      </c>
      <c r="D1303" s="180">
        <v>2004</v>
      </c>
      <c r="E1303" s="180"/>
      <c r="F1303" s="181"/>
      <c r="G1303" s="181"/>
      <c r="H1303" s="181"/>
      <c r="I1303" s="181"/>
      <c r="J1303" s="181"/>
      <c r="K1303" s="181"/>
      <c r="L1303" s="181"/>
      <c r="M1303" s="181"/>
      <c r="N1303" s="181"/>
      <c r="O1303" s="181"/>
      <c r="P1303" s="181"/>
      <c r="Q1303" s="181">
        <f>SUM(G1303+J1303+M1303+N1303+O1303+P1303)</f>
        <v>0</v>
      </c>
      <c r="R1303" s="181"/>
      <c r="S1303" s="181">
        <f t="shared" si="438"/>
        <v>0</v>
      </c>
      <c r="T1303" s="181">
        <f t="shared" si="435"/>
        <v>0</v>
      </c>
      <c r="U1303" s="183" t="e">
        <f t="shared" si="436"/>
        <v>#DIV/0!</v>
      </c>
      <c r="V1303" s="183" t="e">
        <f t="shared" si="443"/>
        <v>#DIV/0!</v>
      </c>
      <c r="W1303" s="184">
        <f t="shared" si="441"/>
        <v>0</v>
      </c>
    </row>
    <row r="1304" spans="1:23" ht="15" customHeight="1">
      <c r="A1304" s="179">
        <v>313</v>
      </c>
      <c r="B1304" s="222">
        <v>14</v>
      </c>
      <c r="C1304" s="245" t="s">
        <v>569</v>
      </c>
      <c r="D1304" s="180">
        <v>2010</v>
      </c>
      <c r="E1304" s="180">
        <v>1</v>
      </c>
      <c r="F1304" s="181">
        <v>173</v>
      </c>
      <c r="G1304" s="181">
        <v>24</v>
      </c>
      <c r="H1304" s="181">
        <v>20</v>
      </c>
      <c r="I1304" s="181">
        <v>2</v>
      </c>
      <c r="J1304" s="181">
        <v>1</v>
      </c>
      <c r="K1304" s="181">
        <v>40</v>
      </c>
      <c r="L1304" s="181">
        <v>4</v>
      </c>
      <c r="M1304" s="181">
        <v>0</v>
      </c>
      <c r="N1304" s="181">
        <v>3</v>
      </c>
      <c r="O1304" s="181">
        <v>0</v>
      </c>
      <c r="P1304" s="181">
        <v>0</v>
      </c>
      <c r="Q1304" s="181">
        <f t="shared" ref="Q1304:Q1306" si="448">SUM(P1304+O1304+N1304+M1304+L1304+K1304+J1304+I1304+H1304+G1304)</f>
        <v>94</v>
      </c>
      <c r="R1304" s="181">
        <v>2</v>
      </c>
      <c r="S1304" s="181">
        <f t="shared" si="438"/>
        <v>96</v>
      </c>
      <c r="T1304" s="181">
        <f t="shared" si="435"/>
        <v>77</v>
      </c>
      <c r="U1304" s="183">
        <f t="shared" si="436"/>
        <v>55.491329479768787</v>
      </c>
      <c r="V1304" s="183">
        <f t="shared" si="443"/>
        <v>44.508670520231213</v>
      </c>
      <c r="W1304" s="184">
        <f t="shared" si="441"/>
        <v>40</v>
      </c>
    </row>
    <row r="1305" spans="1:23" ht="15" customHeight="1">
      <c r="A1305" s="179">
        <v>313</v>
      </c>
      <c r="B1305" s="222">
        <v>14</v>
      </c>
      <c r="C1305" s="246" t="s">
        <v>569</v>
      </c>
      <c r="D1305" s="190">
        <v>2016</v>
      </c>
      <c r="E1305" s="180"/>
      <c r="F1305" s="181"/>
      <c r="G1305" s="181"/>
      <c r="H1305" s="181"/>
      <c r="I1305" s="181"/>
      <c r="J1305" s="181"/>
      <c r="K1305" s="181"/>
      <c r="L1305" s="181"/>
      <c r="M1305" s="181"/>
      <c r="N1305" s="181"/>
      <c r="O1305" s="181"/>
      <c r="P1305" s="181"/>
      <c r="Q1305" s="181">
        <f t="shared" si="448"/>
        <v>0</v>
      </c>
      <c r="R1305" s="181"/>
      <c r="S1305" s="181">
        <f t="shared" si="438"/>
        <v>0</v>
      </c>
      <c r="T1305" s="181">
        <f t="shared" si="435"/>
        <v>0</v>
      </c>
      <c r="U1305" s="183" t="e">
        <f t="shared" si="436"/>
        <v>#DIV/0!</v>
      </c>
      <c r="V1305" s="183" t="e">
        <f t="shared" si="443"/>
        <v>#DIV/0!</v>
      </c>
      <c r="W1305" s="184">
        <f t="shared" si="441"/>
        <v>0</v>
      </c>
    </row>
    <row r="1306" spans="1:23" ht="15" customHeight="1">
      <c r="A1306" s="179">
        <v>314</v>
      </c>
      <c r="B1306" s="222">
        <v>14</v>
      </c>
      <c r="C1306" s="245" t="s">
        <v>570</v>
      </c>
      <c r="D1306" s="180">
        <v>1998</v>
      </c>
      <c r="E1306" s="180">
        <v>3</v>
      </c>
      <c r="F1306" s="181">
        <v>595</v>
      </c>
      <c r="G1306" s="181">
        <v>24</v>
      </c>
      <c r="H1306" s="181">
        <v>102</v>
      </c>
      <c r="I1306" s="181">
        <v>0</v>
      </c>
      <c r="J1306" s="181">
        <v>9</v>
      </c>
      <c r="K1306" s="181">
        <v>231</v>
      </c>
      <c r="L1306" s="181">
        <v>3</v>
      </c>
      <c r="M1306" s="181">
        <v>1</v>
      </c>
      <c r="N1306" s="181">
        <v>0</v>
      </c>
      <c r="O1306" s="181">
        <v>0</v>
      </c>
      <c r="P1306" s="181">
        <v>0</v>
      </c>
      <c r="Q1306" s="181">
        <f t="shared" si="448"/>
        <v>370</v>
      </c>
      <c r="R1306" s="181">
        <v>14</v>
      </c>
      <c r="S1306" s="181">
        <f t="shared" si="438"/>
        <v>384</v>
      </c>
      <c r="T1306" s="181">
        <f t="shared" si="435"/>
        <v>211</v>
      </c>
      <c r="U1306" s="183">
        <f t="shared" si="436"/>
        <v>64.537815126050418</v>
      </c>
      <c r="V1306" s="183">
        <f t="shared" si="443"/>
        <v>35.462184873949582</v>
      </c>
      <c r="W1306" s="184">
        <f t="shared" si="441"/>
        <v>231</v>
      </c>
    </row>
    <row r="1307" spans="1:23" ht="15" customHeight="1">
      <c r="A1307" s="179">
        <v>314</v>
      </c>
      <c r="B1307" s="222">
        <v>14</v>
      </c>
      <c r="C1307" s="245" t="s">
        <v>570</v>
      </c>
      <c r="D1307" s="180">
        <v>2004</v>
      </c>
      <c r="E1307" s="180"/>
      <c r="F1307" s="181"/>
      <c r="G1307" s="181"/>
      <c r="H1307" s="181"/>
      <c r="I1307" s="181"/>
      <c r="J1307" s="181"/>
      <c r="K1307" s="181"/>
      <c r="L1307" s="181"/>
      <c r="M1307" s="181"/>
      <c r="N1307" s="181"/>
      <c r="O1307" s="181"/>
      <c r="P1307" s="181"/>
      <c r="Q1307" s="181">
        <f>SUM(G1307+J1307+M1307+N1307+O1307+P1307)</f>
        <v>0</v>
      </c>
      <c r="R1307" s="181"/>
      <c r="S1307" s="181">
        <f t="shared" si="438"/>
        <v>0</v>
      </c>
      <c r="T1307" s="181">
        <f t="shared" si="435"/>
        <v>0</v>
      </c>
      <c r="U1307" s="183" t="e">
        <f t="shared" si="436"/>
        <v>#DIV/0!</v>
      </c>
      <c r="V1307" s="183" t="e">
        <f t="shared" si="443"/>
        <v>#DIV/0!</v>
      </c>
      <c r="W1307" s="184">
        <f t="shared" si="441"/>
        <v>0</v>
      </c>
    </row>
    <row r="1308" spans="1:23" ht="15" customHeight="1">
      <c r="A1308" s="179">
        <v>314</v>
      </c>
      <c r="B1308" s="222">
        <v>14</v>
      </c>
      <c r="C1308" s="245" t="s">
        <v>570</v>
      </c>
      <c r="D1308" s="180">
        <v>2010</v>
      </c>
      <c r="E1308" s="180">
        <v>3</v>
      </c>
      <c r="F1308" s="181">
        <v>716</v>
      </c>
      <c r="G1308" s="181">
        <v>41</v>
      </c>
      <c r="H1308" s="181">
        <v>37</v>
      </c>
      <c r="I1308" s="181">
        <v>3</v>
      </c>
      <c r="J1308" s="181">
        <v>7</v>
      </c>
      <c r="K1308" s="181">
        <v>200</v>
      </c>
      <c r="L1308" s="181">
        <v>6</v>
      </c>
      <c r="M1308" s="181">
        <v>0</v>
      </c>
      <c r="N1308" s="181">
        <v>8</v>
      </c>
      <c r="O1308" s="181">
        <v>2</v>
      </c>
      <c r="P1308" s="181">
        <v>0</v>
      </c>
      <c r="Q1308" s="181">
        <f t="shared" ref="Q1308:Q1310" si="449">SUM(P1308+O1308+N1308+M1308+L1308+K1308+J1308+I1308+H1308+G1308)</f>
        <v>304</v>
      </c>
      <c r="R1308" s="181">
        <v>7</v>
      </c>
      <c r="S1308" s="181">
        <f t="shared" si="438"/>
        <v>311</v>
      </c>
      <c r="T1308" s="181">
        <f t="shared" si="435"/>
        <v>405</v>
      </c>
      <c r="U1308" s="183">
        <f t="shared" si="436"/>
        <v>43.435754189944134</v>
      </c>
      <c r="V1308" s="183">
        <f t="shared" si="443"/>
        <v>56.564245810055866</v>
      </c>
      <c r="W1308" s="184">
        <f t="shared" si="441"/>
        <v>200</v>
      </c>
    </row>
    <row r="1309" spans="1:23" ht="15" customHeight="1">
      <c r="A1309" s="179">
        <v>314</v>
      </c>
      <c r="B1309" s="222">
        <v>14</v>
      </c>
      <c r="C1309" s="246" t="s">
        <v>570</v>
      </c>
      <c r="D1309" s="190">
        <v>2016</v>
      </c>
      <c r="E1309" s="180"/>
      <c r="F1309" s="181"/>
      <c r="G1309" s="181"/>
      <c r="H1309" s="181"/>
      <c r="I1309" s="181"/>
      <c r="J1309" s="181"/>
      <c r="K1309" s="181"/>
      <c r="L1309" s="181"/>
      <c r="M1309" s="181"/>
      <c r="N1309" s="181"/>
      <c r="O1309" s="181"/>
      <c r="P1309" s="181"/>
      <c r="Q1309" s="181">
        <f t="shared" si="449"/>
        <v>0</v>
      </c>
      <c r="R1309" s="181"/>
      <c r="S1309" s="181">
        <f t="shared" si="438"/>
        <v>0</v>
      </c>
      <c r="T1309" s="181">
        <f t="shared" si="435"/>
        <v>0</v>
      </c>
      <c r="U1309" s="183" t="e">
        <f t="shared" si="436"/>
        <v>#DIV/0!</v>
      </c>
      <c r="V1309" s="183" t="e">
        <f t="shared" si="443"/>
        <v>#DIV/0!</v>
      </c>
      <c r="W1309" s="184">
        <f t="shared" si="441"/>
        <v>0</v>
      </c>
    </row>
    <row r="1310" spans="1:23" ht="15" customHeight="1">
      <c r="A1310" s="179">
        <v>315</v>
      </c>
      <c r="B1310" s="222">
        <v>14</v>
      </c>
      <c r="C1310" s="245" t="s">
        <v>571</v>
      </c>
      <c r="D1310" s="180">
        <v>1998</v>
      </c>
      <c r="E1310" s="180">
        <v>1</v>
      </c>
      <c r="F1310" s="181">
        <v>324</v>
      </c>
      <c r="G1310" s="181">
        <v>12</v>
      </c>
      <c r="H1310" s="181">
        <v>50</v>
      </c>
      <c r="I1310" s="181">
        <v>1</v>
      </c>
      <c r="J1310" s="181">
        <v>2</v>
      </c>
      <c r="K1310" s="181">
        <v>105</v>
      </c>
      <c r="L1310" s="181">
        <v>3</v>
      </c>
      <c r="M1310" s="181">
        <v>1</v>
      </c>
      <c r="N1310" s="181">
        <v>0</v>
      </c>
      <c r="O1310" s="181">
        <v>0</v>
      </c>
      <c r="P1310" s="181">
        <v>0</v>
      </c>
      <c r="Q1310" s="181">
        <f t="shared" si="449"/>
        <v>174</v>
      </c>
      <c r="R1310" s="181">
        <v>13</v>
      </c>
      <c r="S1310" s="181">
        <f t="shared" si="438"/>
        <v>187</v>
      </c>
      <c r="T1310" s="181">
        <f t="shared" si="435"/>
        <v>137</v>
      </c>
      <c r="U1310" s="183">
        <f t="shared" si="436"/>
        <v>57.716049382716051</v>
      </c>
      <c r="V1310" s="183">
        <f t="shared" si="443"/>
        <v>42.283950617283949</v>
      </c>
      <c r="W1310" s="184">
        <f t="shared" si="441"/>
        <v>105</v>
      </c>
    </row>
    <row r="1311" spans="1:23" ht="15" customHeight="1">
      <c r="A1311" s="179">
        <v>315</v>
      </c>
      <c r="B1311" s="222">
        <v>14</v>
      </c>
      <c r="C1311" s="245" t="s">
        <v>571</v>
      </c>
      <c r="D1311" s="180">
        <v>2004</v>
      </c>
      <c r="E1311" s="180"/>
      <c r="F1311" s="181"/>
      <c r="G1311" s="181"/>
      <c r="H1311" s="181"/>
      <c r="I1311" s="181"/>
      <c r="J1311" s="181"/>
      <c r="K1311" s="181"/>
      <c r="L1311" s="181"/>
      <c r="M1311" s="181"/>
      <c r="N1311" s="181"/>
      <c r="O1311" s="181"/>
      <c r="P1311" s="181"/>
      <c r="Q1311" s="181">
        <f>SUM(G1311+J1311+M1311+N1311+O1311+P1311)</f>
        <v>0</v>
      </c>
      <c r="R1311" s="181"/>
      <c r="S1311" s="181">
        <f t="shared" si="438"/>
        <v>0</v>
      </c>
      <c r="T1311" s="181">
        <f t="shared" si="435"/>
        <v>0</v>
      </c>
      <c r="U1311" s="183" t="e">
        <f t="shared" si="436"/>
        <v>#DIV/0!</v>
      </c>
      <c r="V1311" s="183" t="e">
        <f t="shared" si="443"/>
        <v>#DIV/0!</v>
      </c>
      <c r="W1311" s="184">
        <f t="shared" si="441"/>
        <v>0</v>
      </c>
    </row>
    <row r="1312" spans="1:23" ht="15" customHeight="1">
      <c r="A1312" s="179">
        <v>315</v>
      </c>
      <c r="B1312" s="222">
        <v>14</v>
      </c>
      <c r="C1312" s="245" t="s">
        <v>571</v>
      </c>
      <c r="D1312" s="180">
        <v>2010</v>
      </c>
      <c r="E1312" s="180">
        <v>1</v>
      </c>
      <c r="F1312" s="181">
        <v>309</v>
      </c>
      <c r="G1312" s="181">
        <v>37</v>
      </c>
      <c r="H1312" s="181">
        <v>23</v>
      </c>
      <c r="I1312" s="181">
        <v>3</v>
      </c>
      <c r="J1312" s="181">
        <v>9</v>
      </c>
      <c r="K1312" s="181">
        <v>55</v>
      </c>
      <c r="L1312" s="181">
        <v>4</v>
      </c>
      <c r="M1312" s="181">
        <v>0</v>
      </c>
      <c r="N1312" s="181">
        <v>3</v>
      </c>
      <c r="O1312" s="181">
        <v>1</v>
      </c>
      <c r="P1312" s="181">
        <v>0</v>
      </c>
      <c r="Q1312" s="181">
        <f t="shared" ref="Q1312:Q1314" si="450">SUM(P1312+O1312+N1312+M1312+L1312+K1312+J1312+I1312+H1312+G1312)</f>
        <v>135</v>
      </c>
      <c r="R1312" s="181">
        <v>6</v>
      </c>
      <c r="S1312" s="181">
        <f t="shared" si="438"/>
        <v>141</v>
      </c>
      <c r="T1312" s="181">
        <f t="shared" si="435"/>
        <v>168</v>
      </c>
      <c r="U1312" s="183">
        <f t="shared" si="436"/>
        <v>45.631067961165051</v>
      </c>
      <c r="V1312" s="183">
        <f t="shared" si="443"/>
        <v>54.368932038834949</v>
      </c>
      <c r="W1312" s="184">
        <f t="shared" si="441"/>
        <v>55</v>
      </c>
    </row>
    <row r="1313" spans="1:23" ht="15" customHeight="1">
      <c r="A1313" s="179">
        <v>315</v>
      </c>
      <c r="B1313" s="222">
        <v>14</v>
      </c>
      <c r="C1313" s="246" t="s">
        <v>571</v>
      </c>
      <c r="D1313" s="190">
        <v>2016</v>
      </c>
      <c r="E1313" s="180"/>
      <c r="F1313" s="181"/>
      <c r="G1313" s="181"/>
      <c r="H1313" s="181"/>
      <c r="I1313" s="181"/>
      <c r="J1313" s="181"/>
      <c r="K1313" s="181"/>
      <c r="L1313" s="181"/>
      <c r="M1313" s="181"/>
      <c r="N1313" s="181"/>
      <c r="O1313" s="181"/>
      <c r="P1313" s="181"/>
      <c r="Q1313" s="181">
        <f t="shared" si="450"/>
        <v>0</v>
      </c>
      <c r="R1313" s="181"/>
      <c r="S1313" s="181">
        <f t="shared" si="438"/>
        <v>0</v>
      </c>
      <c r="T1313" s="181">
        <f t="shared" si="435"/>
        <v>0</v>
      </c>
      <c r="U1313" s="183" t="e">
        <f t="shared" si="436"/>
        <v>#DIV/0!</v>
      </c>
      <c r="V1313" s="183" t="e">
        <f t="shared" si="443"/>
        <v>#DIV/0!</v>
      </c>
      <c r="W1313" s="184">
        <f t="shared" si="441"/>
        <v>0</v>
      </c>
    </row>
    <row r="1314" spans="1:23" ht="15" customHeight="1">
      <c r="A1314" s="179">
        <v>316</v>
      </c>
      <c r="B1314" s="222">
        <v>14</v>
      </c>
      <c r="C1314" s="245" t="s">
        <v>572</v>
      </c>
      <c r="D1314" s="180">
        <v>1998</v>
      </c>
      <c r="E1314" s="180">
        <v>1</v>
      </c>
      <c r="F1314" s="181">
        <v>444</v>
      </c>
      <c r="G1314" s="181">
        <v>2</v>
      </c>
      <c r="H1314" s="181">
        <v>73</v>
      </c>
      <c r="I1314" s="181">
        <v>1</v>
      </c>
      <c r="J1314" s="181">
        <v>3</v>
      </c>
      <c r="K1314" s="181">
        <v>186</v>
      </c>
      <c r="L1314" s="181">
        <v>0</v>
      </c>
      <c r="M1314" s="181">
        <v>1</v>
      </c>
      <c r="N1314" s="181">
        <v>0</v>
      </c>
      <c r="O1314" s="181">
        <v>0</v>
      </c>
      <c r="P1314" s="181">
        <v>0</v>
      </c>
      <c r="Q1314" s="181">
        <f t="shared" si="450"/>
        <v>266</v>
      </c>
      <c r="R1314" s="181">
        <v>6</v>
      </c>
      <c r="S1314" s="181">
        <f t="shared" si="438"/>
        <v>272</v>
      </c>
      <c r="T1314" s="181">
        <f t="shared" si="435"/>
        <v>172</v>
      </c>
      <c r="U1314" s="183">
        <f t="shared" si="436"/>
        <v>61.261261261261261</v>
      </c>
      <c r="V1314" s="183">
        <f t="shared" si="443"/>
        <v>38.738738738738739</v>
      </c>
      <c r="W1314" s="184">
        <f t="shared" si="441"/>
        <v>186</v>
      </c>
    </row>
    <row r="1315" spans="1:23" ht="15" customHeight="1">
      <c r="A1315" s="179">
        <v>316</v>
      </c>
      <c r="B1315" s="222">
        <v>14</v>
      </c>
      <c r="C1315" s="245" t="s">
        <v>572</v>
      </c>
      <c r="D1315" s="180">
        <v>2004</v>
      </c>
      <c r="E1315" s="180"/>
      <c r="F1315" s="181"/>
      <c r="G1315" s="181"/>
      <c r="H1315" s="181"/>
      <c r="I1315" s="181"/>
      <c r="J1315" s="181"/>
      <c r="K1315" s="181"/>
      <c r="L1315" s="181"/>
      <c r="M1315" s="181"/>
      <c r="N1315" s="181"/>
      <c r="O1315" s="181"/>
      <c r="P1315" s="181"/>
      <c r="Q1315" s="181">
        <f>SUM(G1315+J1315+M1315+N1315+O1315+P1315)</f>
        <v>0</v>
      </c>
      <c r="R1315" s="181"/>
      <c r="S1315" s="181">
        <f t="shared" si="438"/>
        <v>0</v>
      </c>
      <c r="T1315" s="181">
        <f t="shared" si="435"/>
        <v>0</v>
      </c>
      <c r="U1315" s="183" t="e">
        <f t="shared" si="436"/>
        <v>#DIV/0!</v>
      </c>
      <c r="V1315" s="183" t="e">
        <f t="shared" si="443"/>
        <v>#DIV/0!</v>
      </c>
      <c r="W1315" s="184">
        <f t="shared" si="441"/>
        <v>0</v>
      </c>
    </row>
    <row r="1316" spans="1:23" ht="15" customHeight="1">
      <c r="A1316" s="179">
        <v>316</v>
      </c>
      <c r="B1316" s="222">
        <v>14</v>
      </c>
      <c r="C1316" s="245" t="s">
        <v>572</v>
      </c>
      <c r="D1316" s="180">
        <v>2010</v>
      </c>
      <c r="E1316" s="180">
        <v>1</v>
      </c>
      <c r="F1316" s="181">
        <v>533</v>
      </c>
      <c r="G1316" s="181">
        <v>30</v>
      </c>
      <c r="H1316" s="181">
        <v>23</v>
      </c>
      <c r="I1316" s="181">
        <v>2</v>
      </c>
      <c r="J1316" s="181">
        <v>5</v>
      </c>
      <c r="K1316" s="181">
        <v>171</v>
      </c>
      <c r="L1316" s="181">
        <v>15</v>
      </c>
      <c r="M1316" s="181">
        <v>0</v>
      </c>
      <c r="N1316" s="181">
        <v>13</v>
      </c>
      <c r="O1316" s="181">
        <v>1</v>
      </c>
      <c r="P1316" s="181">
        <v>0</v>
      </c>
      <c r="Q1316" s="181">
        <f t="shared" ref="Q1316:Q1318" si="451">SUM(P1316+O1316+N1316+M1316+L1316+K1316+J1316+I1316+H1316+G1316)</f>
        <v>260</v>
      </c>
      <c r="R1316" s="181">
        <v>7</v>
      </c>
      <c r="S1316" s="181">
        <f t="shared" si="438"/>
        <v>267</v>
      </c>
      <c r="T1316" s="181">
        <f t="shared" si="435"/>
        <v>266</v>
      </c>
      <c r="U1316" s="183">
        <f t="shared" si="436"/>
        <v>50.093808630393994</v>
      </c>
      <c r="V1316" s="183">
        <f t="shared" si="443"/>
        <v>49.906191369606006</v>
      </c>
      <c r="W1316" s="184">
        <f t="shared" si="441"/>
        <v>171</v>
      </c>
    </row>
    <row r="1317" spans="1:23" ht="15" customHeight="1">
      <c r="A1317" s="179">
        <v>316</v>
      </c>
      <c r="B1317" s="222">
        <v>14</v>
      </c>
      <c r="C1317" s="246" t="s">
        <v>572</v>
      </c>
      <c r="D1317" s="190">
        <v>2016</v>
      </c>
      <c r="E1317" s="180"/>
      <c r="F1317" s="181"/>
      <c r="G1317" s="181"/>
      <c r="H1317" s="181"/>
      <c r="I1317" s="181"/>
      <c r="J1317" s="181"/>
      <c r="K1317" s="181"/>
      <c r="L1317" s="181"/>
      <c r="M1317" s="181"/>
      <c r="N1317" s="181"/>
      <c r="O1317" s="181"/>
      <c r="P1317" s="181"/>
      <c r="Q1317" s="181">
        <f t="shared" si="451"/>
        <v>0</v>
      </c>
      <c r="R1317" s="181"/>
      <c r="S1317" s="181">
        <f t="shared" si="438"/>
        <v>0</v>
      </c>
      <c r="T1317" s="181">
        <f t="shared" si="435"/>
        <v>0</v>
      </c>
      <c r="U1317" s="183" t="e">
        <f t="shared" si="436"/>
        <v>#DIV/0!</v>
      </c>
      <c r="V1317" s="183" t="e">
        <f t="shared" si="443"/>
        <v>#DIV/0!</v>
      </c>
      <c r="W1317" s="184">
        <f t="shared" si="441"/>
        <v>0</v>
      </c>
    </row>
    <row r="1318" spans="1:23" ht="15" customHeight="1">
      <c r="A1318" s="179">
        <v>317</v>
      </c>
      <c r="B1318" s="222">
        <v>14</v>
      </c>
      <c r="C1318" s="245" t="s">
        <v>573</v>
      </c>
      <c r="D1318" s="180">
        <v>1998</v>
      </c>
      <c r="E1318" s="180">
        <v>1</v>
      </c>
      <c r="F1318" s="181">
        <v>319</v>
      </c>
      <c r="G1318" s="181">
        <v>10</v>
      </c>
      <c r="H1318" s="181">
        <v>79</v>
      </c>
      <c r="I1318" s="181">
        <v>2</v>
      </c>
      <c r="J1318" s="181">
        <v>4</v>
      </c>
      <c r="K1318" s="181">
        <v>87</v>
      </c>
      <c r="L1318" s="181">
        <v>1</v>
      </c>
      <c r="M1318" s="181">
        <v>3</v>
      </c>
      <c r="N1318" s="181">
        <v>0</v>
      </c>
      <c r="O1318" s="181">
        <v>0</v>
      </c>
      <c r="P1318" s="181">
        <v>0</v>
      </c>
      <c r="Q1318" s="181">
        <f t="shared" si="451"/>
        <v>186</v>
      </c>
      <c r="R1318" s="181">
        <v>11</v>
      </c>
      <c r="S1318" s="181">
        <f t="shared" si="438"/>
        <v>197</v>
      </c>
      <c r="T1318" s="181">
        <f t="shared" si="435"/>
        <v>122</v>
      </c>
      <c r="U1318" s="183">
        <f t="shared" si="436"/>
        <v>61.755485893416925</v>
      </c>
      <c r="V1318" s="183">
        <f t="shared" si="443"/>
        <v>38.244514106583075</v>
      </c>
      <c r="W1318" s="184">
        <f t="shared" si="441"/>
        <v>87</v>
      </c>
    </row>
    <row r="1319" spans="1:23" ht="15" customHeight="1">
      <c r="A1319" s="179">
        <v>317</v>
      </c>
      <c r="B1319" s="222">
        <v>14</v>
      </c>
      <c r="C1319" s="245" t="s">
        <v>573</v>
      </c>
      <c r="D1319" s="180">
        <v>2004</v>
      </c>
      <c r="E1319" s="180"/>
      <c r="F1319" s="181"/>
      <c r="G1319" s="181"/>
      <c r="H1319" s="181"/>
      <c r="I1319" s="181"/>
      <c r="J1319" s="181"/>
      <c r="K1319" s="181"/>
      <c r="L1319" s="181"/>
      <c r="M1319" s="181"/>
      <c r="N1319" s="181"/>
      <c r="O1319" s="181"/>
      <c r="P1319" s="181"/>
      <c r="Q1319" s="181">
        <f>SUM(G1319+J1319+M1319+N1319+O1319+P1319)</f>
        <v>0</v>
      </c>
      <c r="R1319" s="181"/>
      <c r="S1319" s="181">
        <f t="shared" si="438"/>
        <v>0</v>
      </c>
      <c r="T1319" s="181">
        <f t="shared" si="435"/>
        <v>0</v>
      </c>
      <c r="U1319" s="183" t="e">
        <f t="shared" si="436"/>
        <v>#DIV/0!</v>
      </c>
      <c r="V1319" s="183" t="e">
        <f t="shared" si="443"/>
        <v>#DIV/0!</v>
      </c>
      <c r="W1319" s="184">
        <f t="shared" si="441"/>
        <v>0</v>
      </c>
    </row>
    <row r="1320" spans="1:23" ht="15" customHeight="1">
      <c r="A1320" s="179">
        <v>317</v>
      </c>
      <c r="B1320" s="222">
        <v>14</v>
      </c>
      <c r="C1320" s="245" t="s">
        <v>573</v>
      </c>
      <c r="D1320" s="180">
        <v>2010</v>
      </c>
      <c r="E1320" s="180">
        <v>1</v>
      </c>
      <c r="F1320" s="181">
        <v>320</v>
      </c>
      <c r="G1320" s="181">
        <v>9</v>
      </c>
      <c r="H1320" s="181">
        <v>52</v>
      </c>
      <c r="I1320" s="181">
        <v>7</v>
      </c>
      <c r="J1320" s="181">
        <v>6</v>
      </c>
      <c r="K1320" s="181">
        <v>34</v>
      </c>
      <c r="L1320" s="181">
        <v>5</v>
      </c>
      <c r="M1320" s="181">
        <v>0</v>
      </c>
      <c r="N1320" s="181">
        <v>4</v>
      </c>
      <c r="O1320" s="181">
        <v>1</v>
      </c>
      <c r="P1320" s="181">
        <v>0</v>
      </c>
      <c r="Q1320" s="181">
        <f t="shared" ref="Q1320:Q1322" si="452">SUM(P1320+O1320+N1320+M1320+L1320+K1320+J1320+I1320+H1320+G1320)</f>
        <v>118</v>
      </c>
      <c r="R1320" s="181">
        <v>6</v>
      </c>
      <c r="S1320" s="181">
        <f t="shared" si="438"/>
        <v>124</v>
      </c>
      <c r="T1320" s="181">
        <f t="shared" si="435"/>
        <v>196</v>
      </c>
      <c r="U1320" s="183">
        <f t="shared" si="436"/>
        <v>38.75</v>
      </c>
      <c r="V1320" s="183">
        <f t="shared" si="443"/>
        <v>61.25</v>
      </c>
      <c r="W1320" s="184">
        <f t="shared" si="441"/>
        <v>52</v>
      </c>
    </row>
    <row r="1321" spans="1:23" ht="15" customHeight="1">
      <c r="A1321" s="179">
        <v>317</v>
      </c>
      <c r="B1321" s="222">
        <v>14</v>
      </c>
      <c r="C1321" s="246" t="s">
        <v>573</v>
      </c>
      <c r="D1321" s="190">
        <v>2016</v>
      </c>
      <c r="E1321" s="180"/>
      <c r="F1321" s="181"/>
      <c r="G1321" s="181"/>
      <c r="H1321" s="181"/>
      <c r="I1321" s="181"/>
      <c r="J1321" s="181"/>
      <c r="K1321" s="181"/>
      <c r="L1321" s="181"/>
      <c r="M1321" s="181"/>
      <c r="N1321" s="181"/>
      <c r="O1321" s="181"/>
      <c r="P1321" s="181"/>
      <c r="Q1321" s="181">
        <f t="shared" si="452"/>
        <v>0</v>
      </c>
      <c r="R1321" s="181"/>
      <c r="S1321" s="181">
        <f t="shared" si="438"/>
        <v>0</v>
      </c>
      <c r="T1321" s="181">
        <f t="shared" si="435"/>
        <v>0</v>
      </c>
      <c r="U1321" s="183" t="e">
        <f t="shared" si="436"/>
        <v>#DIV/0!</v>
      </c>
      <c r="V1321" s="183" t="e">
        <f t="shared" si="443"/>
        <v>#DIV/0!</v>
      </c>
      <c r="W1321" s="184">
        <f t="shared" si="441"/>
        <v>0</v>
      </c>
    </row>
    <row r="1322" spans="1:23" ht="15" customHeight="1">
      <c r="A1322" s="179">
        <v>318</v>
      </c>
      <c r="B1322" s="222">
        <v>14</v>
      </c>
      <c r="C1322" s="245" t="s">
        <v>574</v>
      </c>
      <c r="D1322" s="180">
        <v>1998</v>
      </c>
      <c r="E1322" s="180">
        <v>5</v>
      </c>
      <c r="F1322" s="181">
        <v>2237</v>
      </c>
      <c r="G1322" s="181">
        <v>32</v>
      </c>
      <c r="H1322" s="181">
        <v>447</v>
      </c>
      <c r="I1322" s="181">
        <v>1</v>
      </c>
      <c r="J1322" s="181">
        <v>10</v>
      </c>
      <c r="K1322" s="181">
        <v>491</v>
      </c>
      <c r="L1322" s="181">
        <v>6</v>
      </c>
      <c r="M1322" s="181">
        <v>4</v>
      </c>
      <c r="N1322" s="181">
        <v>0</v>
      </c>
      <c r="O1322" s="181">
        <v>0</v>
      </c>
      <c r="P1322" s="181">
        <v>0</v>
      </c>
      <c r="Q1322" s="181">
        <f t="shared" si="452"/>
        <v>991</v>
      </c>
      <c r="R1322" s="181">
        <v>58</v>
      </c>
      <c r="S1322" s="181">
        <f t="shared" si="438"/>
        <v>1049</v>
      </c>
      <c r="T1322" s="181">
        <f t="shared" si="435"/>
        <v>1188</v>
      </c>
      <c r="U1322" s="183">
        <f t="shared" si="436"/>
        <v>46.893160482789447</v>
      </c>
      <c r="V1322" s="183">
        <f t="shared" si="443"/>
        <v>53.106839517210553</v>
      </c>
      <c r="W1322" s="184">
        <f t="shared" si="441"/>
        <v>491</v>
      </c>
    </row>
    <row r="1323" spans="1:23" ht="15" customHeight="1">
      <c r="A1323" s="179">
        <v>318</v>
      </c>
      <c r="B1323" s="222">
        <v>14</v>
      </c>
      <c r="C1323" s="245" t="s">
        <v>574</v>
      </c>
      <c r="D1323" s="180">
        <v>2004</v>
      </c>
      <c r="E1323" s="180"/>
      <c r="F1323" s="181"/>
      <c r="G1323" s="181"/>
      <c r="H1323" s="181"/>
      <c r="I1323" s="181"/>
      <c r="J1323" s="181"/>
      <c r="K1323" s="181"/>
      <c r="L1323" s="181"/>
      <c r="M1323" s="181"/>
      <c r="N1323" s="181"/>
      <c r="O1323" s="181"/>
      <c r="P1323" s="181"/>
      <c r="Q1323" s="181">
        <f>SUM(G1323+J1323+M1323+N1323+O1323+P1323)</f>
        <v>0</v>
      </c>
      <c r="R1323" s="181"/>
      <c r="S1323" s="181">
        <f t="shared" si="438"/>
        <v>0</v>
      </c>
      <c r="T1323" s="181">
        <f t="shared" si="435"/>
        <v>0</v>
      </c>
      <c r="U1323" s="183" t="e">
        <f t="shared" si="436"/>
        <v>#DIV/0!</v>
      </c>
      <c r="V1323" s="183" t="e">
        <f t="shared" si="443"/>
        <v>#DIV/0!</v>
      </c>
      <c r="W1323" s="184">
        <f t="shared" si="441"/>
        <v>0</v>
      </c>
    </row>
    <row r="1324" spans="1:23" ht="15" customHeight="1">
      <c r="A1324" s="179">
        <v>318</v>
      </c>
      <c r="B1324" s="222">
        <v>14</v>
      </c>
      <c r="C1324" s="245" t="s">
        <v>574</v>
      </c>
      <c r="D1324" s="180">
        <v>2010</v>
      </c>
      <c r="E1324" s="180">
        <v>7</v>
      </c>
      <c r="F1324" s="181">
        <v>2942</v>
      </c>
      <c r="G1324" s="181">
        <v>239</v>
      </c>
      <c r="H1324" s="181">
        <v>582</v>
      </c>
      <c r="I1324" s="181">
        <v>40</v>
      </c>
      <c r="J1324" s="181">
        <v>27</v>
      </c>
      <c r="K1324" s="181">
        <v>802</v>
      </c>
      <c r="L1324" s="181">
        <v>41</v>
      </c>
      <c r="M1324" s="181">
        <v>0</v>
      </c>
      <c r="N1324" s="181">
        <v>18</v>
      </c>
      <c r="O1324" s="181">
        <v>6</v>
      </c>
      <c r="P1324" s="181">
        <v>2</v>
      </c>
      <c r="Q1324" s="181">
        <f t="shared" ref="Q1324:Q1326" si="453">SUM(P1324+O1324+N1324+M1324+L1324+K1324+J1324+I1324+H1324+G1324)</f>
        <v>1757</v>
      </c>
      <c r="R1324" s="181">
        <v>63</v>
      </c>
      <c r="S1324" s="181">
        <f t="shared" si="438"/>
        <v>1820</v>
      </c>
      <c r="T1324" s="181">
        <f t="shared" si="435"/>
        <v>1122</v>
      </c>
      <c r="U1324" s="183">
        <f t="shared" si="436"/>
        <v>61.862678450033989</v>
      </c>
      <c r="V1324" s="183">
        <f t="shared" si="443"/>
        <v>38.137321549966011</v>
      </c>
      <c r="W1324" s="184">
        <f t="shared" si="441"/>
        <v>802</v>
      </c>
    </row>
    <row r="1325" spans="1:23" ht="15" customHeight="1">
      <c r="A1325" s="179">
        <v>318</v>
      </c>
      <c r="B1325" s="222">
        <v>14</v>
      </c>
      <c r="C1325" s="246" t="s">
        <v>574</v>
      </c>
      <c r="D1325" s="190">
        <v>2016</v>
      </c>
      <c r="E1325" s="180"/>
      <c r="F1325" s="181"/>
      <c r="G1325" s="181"/>
      <c r="H1325" s="181"/>
      <c r="I1325" s="181"/>
      <c r="J1325" s="181"/>
      <c r="K1325" s="181"/>
      <c r="L1325" s="181"/>
      <c r="M1325" s="181"/>
      <c r="N1325" s="181"/>
      <c r="O1325" s="181"/>
      <c r="P1325" s="181"/>
      <c r="Q1325" s="181">
        <f t="shared" si="453"/>
        <v>0</v>
      </c>
      <c r="R1325" s="181"/>
      <c r="S1325" s="181">
        <f t="shared" si="438"/>
        <v>0</v>
      </c>
      <c r="T1325" s="181">
        <f t="shared" si="435"/>
        <v>0</v>
      </c>
      <c r="U1325" s="183" t="e">
        <f t="shared" si="436"/>
        <v>#DIV/0!</v>
      </c>
      <c r="V1325" s="183" t="e">
        <f t="shared" si="443"/>
        <v>#DIV/0!</v>
      </c>
      <c r="W1325" s="184">
        <f t="shared" si="441"/>
        <v>0</v>
      </c>
    </row>
    <row r="1326" spans="1:23" ht="15" customHeight="1">
      <c r="A1326" s="179">
        <v>319</v>
      </c>
      <c r="B1326" s="222">
        <v>14</v>
      </c>
      <c r="C1326" s="245" t="s">
        <v>575</v>
      </c>
      <c r="D1326" s="180">
        <v>1998</v>
      </c>
      <c r="E1326" s="180">
        <v>1</v>
      </c>
      <c r="F1326" s="181">
        <v>165</v>
      </c>
      <c r="G1326" s="181">
        <v>3</v>
      </c>
      <c r="H1326" s="181">
        <v>23</v>
      </c>
      <c r="I1326" s="181">
        <v>0</v>
      </c>
      <c r="J1326" s="181">
        <v>3</v>
      </c>
      <c r="K1326" s="181">
        <v>64</v>
      </c>
      <c r="L1326" s="181">
        <v>2</v>
      </c>
      <c r="M1326" s="181">
        <v>1</v>
      </c>
      <c r="N1326" s="181">
        <v>0</v>
      </c>
      <c r="O1326" s="181">
        <v>0</v>
      </c>
      <c r="P1326" s="181">
        <v>0</v>
      </c>
      <c r="Q1326" s="181">
        <f t="shared" si="453"/>
        <v>96</v>
      </c>
      <c r="R1326" s="181">
        <v>2</v>
      </c>
      <c r="S1326" s="181">
        <f t="shared" si="438"/>
        <v>98</v>
      </c>
      <c r="T1326" s="181">
        <f t="shared" si="435"/>
        <v>67</v>
      </c>
      <c r="U1326" s="183">
        <f t="shared" si="436"/>
        <v>59.393939393939391</v>
      </c>
      <c r="V1326" s="183">
        <f t="shared" si="443"/>
        <v>40.606060606060609</v>
      </c>
      <c r="W1326" s="184">
        <f t="shared" si="441"/>
        <v>64</v>
      </c>
    </row>
    <row r="1327" spans="1:23" ht="15" customHeight="1">
      <c r="A1327" s="179">
        <v>319</v>
      </c>
      <c r="B1327" s="222">
        <v>14</v>
      </c>
      <c r="C1327" s="245" t="s">
        <v>575</v>
      </c>
      <c r="D1327" s="180">
        <v>2004</v>
      </c>
      <c r="E1327" s="180"/>
      <c r="F1327" s="181"/>
      <c r="G1327" s="181"/>
      <c r="H1327" s="181"/>
      <c r="I1327" s="181"/>
      <c r="J1327" s="181"/>
      <c r="K1327" s="181"/>
      <c r="L1327" s="181"/>
      <c r="M1327" s="181"/>
      <c r="N1327" s="181"/>
      <c r="O1327" s="181"/>
      <c r="P1327" s="181"/>
      <c r="Q1327" s="181">
        <f>SUM(G1327+J1327+M1327+N1327+O1327+P1327)</f>
        <v>0</v>
      </c>
      <c r="R1327" s="181"/>
      <c r="S1327" s="181">
        <f t="shared" si="438"/>
        <v>0</v>
      </c>
      <c r="T1327" s="181">
        <f t="shared" si="435"/>
        <v>0</v>
      </c>
      <c r="U1327" s="183" t="e">
        <f t="shared" si="436"/>
        <v>#DIV/0!</v>
      </c>
      <c r="V1327" s="183" t="e">
        <f t="shared" si="443"/>
        <v>#DIV/0!</v>
      </c>
      <c r="W1327" s="184">
        <f t="shared" si="441"/>
        <v>0</v>
      </c>
    </row>
    <row r="1328" spans="1:23" ht="15" customHeight="1">
      <c r="A1328" s="179">
        <v>319</v>
      </c>
      <c r="B1328" s="222">
        <v>14</v>
      </c>
      <c r="C1328" s="245" t="s">
        <v>575</v>
      </c>
      <c r="D1328" s="180">
        <v>2010</v>
      </c>
      <c r="E1328" s="180">
        <v>1</v>
      </c>
      <c r="F1328" s="181">
        <v>177</v>
      </c>
      <c r="G1328" s="181">
        <v>10</v>
      </c>
      <c r="H1328" s="181">
        <v>20</v>
      </c>
      <c r="I1328" s="181">
        <v>3</v>
      </c>
      <c r="J1328" s="181">
        <v>1</v>
      </c>
      <c r="K1328" s="181">
        <v>67</v>
      </c>
      <c r="L1328" s="181">
        <v>3</v>
      </c>
      <c r="M1328" s="181">
        <v>0</v>
      </c>
      <c r="N1328" s="181">
        <v>1</v>
      </c>
      <c r="O1328" s="181">
        <v>0</v>
      </c>
      <c r="P1328" s="181">
        <v>0</v>
      </c>
      <c r="Q1328" s="181">
        <f t="shared" ref="Q1328:Q1330" si="454">SUM(P1328+O1328+N1328+M1328+L1328+K1328+J1328+I1328+H1328+G1328)</f>
        <v>105</v>
      </c>
      <c r="R1328" s="181">
        <v>1</v>
      </c>
      <c r="S1328" s="181">
        <f t="shared" si="438"/>
        <v>106</v>
      </c>
      <c r="T1328" s="181">
        <f t="shared" si="435"/>
        <v>71</v>
      </c>
      <c r="U1328" s="183">
        <f t="shared" si="436"/>
        <v>59.887005649717516</v>
      </c>
      <c r="V1328" s="183">
        <f t="shared" si="443"/>
        <v>40.112994350282484</v>
      </c>
      <c r="W1328" s="184">
        <f t="shared" si="441"/>
        <v>67</v>
      </c>
    </row>
    <row r="1329" spans="1:23" ht="15" customHeight="1">
      <c r="A1329" s="179">
        <v>319</v>
      </c>
      <c r="B1329" s="222">
        <v>14</v>
      </c>
      <c r="C1329" s="246" t="s">
        <v>575</v>
      </c>
      <c r="D1329" s="190">
        <v>2016</v>
      </c>
      <c r="E1329" s="180"/>
      <c r="F1329" s="181"/>
      <c r="G1329" s="181"/>
      <c r="H1329" s="181"/>
      <c r="I1329" s="181"/>
      <c r="J1329" s="181"/>
      <c r="K1329" s="181"/>
      <c r="L1329" s="181"/>
      <c r="M1329" s="181"/>
      <c r="N1329" s="181"/>
      <c r="O1329" s="181"/>
      <c r="P1329" s="181"/>
      <c r="Q1329" s="181">
        <f t="shared" si="454"/>
        <v>0</v>
      </c>
      <c r="R1329" s="181"/>
      <c r="S1329" s="181">
        <f t="shared" si="438"/>
        <v>0</v>
      </c>
      <c r="T1329" s="181">
        <f t="shared" si="435"/>
        <v>0</v>
      </c>
      <c r="U1329" s="183" t="e">
        <f t="shared" si="436"/>
        <v>#DIV/0!</v>
      </c>
      <c r="V1329" s="183" t="e">
        <f t="shared" si="443"/>
        <v>#DIV/0!</v>
      </c>
      <c r="W1329" s="184">
        <f t="shared" si="441"/>
        <v>0</v>
      </c>
    </row>
    <row r="1330" spans="1:23" ht="15" customHeight="1">
      <c r="A1330" s="179">
        <v>320</v>
      </c>
      <c r="B1330" s="222">
        <v>14</v>
      </c>
      <c r="C1330" s="245" t="s">
        <v>576</v>
      </c>
      <c r="D1330" s="180">
        <v>1998</v>
      </c>
      <c r="E1330" s="180">
        <v>2</v>
      </c>
      <c r="F1330" s="181">
        <v>978</v>
      </c>
      <c r="G1330" s="181">
        <v>5</v>
      </c>
      <c r="H1330" s="181">
        <v>168</v>
      </c>
      <c r="I1330" s="181">
        <v>4</v>
      </c>
      <c r="J1330" s="181">
        <v>9</v>
      </c>
      <c r="K1330" s="181">
        <v>320</v>
      </c>
      <c r="L1330" s="181">
        <v>13</v>
      </c>
      <c r="M1330" s="181">
        <v>6</v>
      </c>
      <c r="N1330" s="181">
        <v>0</v>
      </c>
      <c r="O1330" s="181">
        <v>0</v>
      </c>
      <c r="P1330" s="181">
        <v>0</v>
      </c>
      <c r="Q1330" s="181">
        <f t="shared" si="454"/>
        <v>525</v>
      </c>
      <c r="R1330" s="181">
        <v>30</v>
      </c>
      <c r="S1330" s="181">
        <f t="shared" si="438"/>
        <v>555</v>
      </c>
      <c r="T1330" s="181">
        <f t="shared" si="435"/>
        <v>423</v>
      </c>
      <c r="U1330" s="183">
        <f t="shared" si="436"/>
        <v>56.74846625766871</v>
      </c>
      <c r="V1330" s="183">
        <f t="shared" si="443"/>
        <v>43.25153374233129</v>
      </c>
      <c r="W1330" s="184">
        <f t="shared" si="441"/>
        <v>320</v>
      </c>
    </row>
    <row r="1331" spans="1:23" ht="15" customHeight="1">
      <c r="A1331" s="179">
        <v>320</v>
      </c>
      <c r="B1331" s="222">
        <v>14</v>
      </c>
      <c r="C1331" s="245" t="s">
        <v>576</v>
      </c>
      <c r="D1331" s="180">
        <v>2004</v>
      </c>
      <c r="E1331" s="180"/>
      <c r="F1331" s="181"/>
      <c r="G1331" s="181"/>
      <c r="H1331" s="181"/>
      <c r="I1331" s="181"/>
      <c r="J1331" s="181"/>
      <c r="K1331" s="181"/>
      <c r="L1331" s="181"/>
      <c r="M1331" s="181"/>
      <c r="N1331" s="181"/>
      <c r="O1331" s="181"/>
      <c r="P1331" s="181"/>
      <c r="Q1331" s="181">
        <f>SUM(G1331+J1331+M1331+N1331+O1331+P1331)</f>
        <v>0</v>
      </c>
      <c r="R1331" s="181"/>
      <c r="S1331" s="181">
        <f t="shared" si="438"/>
        <v>0</v>
      </c>
      <c r="T1331" s="181">
        <f t="shared" si="435"/>
        <v>0</v>
      </c>
      <c r="U1331" s="183" t="e">
        <f t="shared" si="436"/>
        <v>#DIV/0!</v>
      </c>
      <c r="V1331" s="183" t="e">
        <f t="shared" si="443"/>
        <v>#DIV/0!</v>
      </c>
      <c r="W1331" s="184">
        <f t="shared" si="441"/>
        <v>0</v>
      </c>
    </row>
    <row r="1332" spans="1:23" ht="15" customHeight="1">
      <c r="A1332" s="179">
        <v>320</v>
      </c>
      <c r="B1332" s="222">
        <v>14</v>
      </c>
      <c r="C1332" s="245" t="s">
        <v>576</v>
      </c>
      <c r="D1332" s="180">
        <v>2010</v>
      </c>
      <c r="E1332" s="180">
        <v>2</v>
      </c>
      <c r="F1332" s="181">
        <v>1387</v>
      </c>
      <c r="G1332" s="181">
        <v>46</v>
      </c>
      <c r="H1332" s="181">
        <v>85</v>
      </c>
      <c r="I1332" s="181">
        <v>10</v>
      </c>
      <c r="J1332" s="181">
        <v>10</v>
      </c>
      <c r="K1332" s="181">
        <v>275</v>
      </c>
      <c r="L1332" s="181">
        <v>10</v>
      </c>
      <c r="M1332" s="181">
        <v>0</v>
      </c>
      <c r="N1332" s="181">
        <v>0</v>
      </c>
      <c r="O1332" s="181">
        <v>2</v>
      </c>
      <c r="P1332" s="181">
        <v>0</v>
      </c>
      <c r="Q1332" s="181">
        <f t="shared" ref="Q1332:Q1334" si="455">SUM(P1332+O1332+N1332+M1332+L1332+K1332+J1332+I1332+H1332+G1332)</f>
        <v>438</v>
      </c>
      <c r="R1332" s="181">
        <v>15</v>
      </c>
      <c r="S1332" s="181">
        <f t="shared" si="438"/>
        <v>453</v>
      </c>
      <c r="T1332" s="181">
        <f t="shared" si="435"/>
        <v>934</v>
      </c>
      <c r="U1332" s="183">
        <f t="shared" si="436"/>
        <v>32.660418168709448</v>
      </c>
      <c r="V1332" s="183">
        <f t="shared" si="443"/>
        <v>67.339581831290559</v>
      </c>
      <c r="W1332" s="184">
        <f t="shared" si="441"/>
        <v>275</v>
      </c>
    </row>
    <row r="1333" spans="1:23" ht="15" customHeight="1">
      <c r="A1333" s="179">
        <v>320</v>
      </c>
      <c r="B1333" s="222">
        <v>14</v>
      </c>
      <c r="C1333" s="246" t="s">
        <v>576</v>
      </c>
      <c r="D1333" s="190">
        <v>2016</v>
      </c>
      <c r="E1333" s="180"/>
      <c r="F1333" s="181"/>
      <c r="G1333" s="181"/>
      <c r="H1333" s="181"/>
      <c r="I1333" s="181"/>
      <c r="J1333" s="181"/>
      <c r="K1333" s="181"/>
      <c r="L1333" s="181"/>
      <c r="M1333" s="181"/>
      <c r="N1333" s="181"/>
      <c r="O1333" s="181"/>
      <c r="P1333" s="181"/>
      <c r="Q1333" s="181">
        <f t="shared" si="455"/>
        <v>0</v>
      </c>
      <c r="R1333" s="181"/>
      <c r="S1333" s="181">
        <f t="shared" si="438"/>
        <v>0</v>
      </c>
      <c r="T1333" s="181">
        <f t="shared" si="435"/>
        <v>0</v>
      </c>
      <c r="U1333" s="183" t="e">
        <f t="shared" si="436"/>
        <v>#DIV/0!</v>
      </c>
      <c r="V1333" s="183" t="e">
        <f t="shared" si="443"/>
        <v>#DIV/0!</v>
      </c>
      <c r="W1333" s="184">
        <f t="shared" si="441"/>
        <v>0</v>
      </c>
    </row>
    <row r="1334" spans="1:23" ht="15" customHeight="1">
      <c r="A1334" s="179">
        <v>321</v>
      </c>
      <c r="B1334" s="222">
        <v>14</v>
      </c>
      <c r="C1334" s="245" t="s">
        <v>577</v>
      </c>
      <c r="D1334" s="180">
        <v>1998</v>
      </c>
      <c r="E1334" s="180">
        <v>1</v>
      </c>
      <c r="F1334" s="181">
        <v>376</v>
      </c>
      <c r="G1334" s="181">
        <v>48</v>
      </c>
      <c r="H1334" s="181">
        <v>16</v>
      </c>
      <c r="I1334" s="181">
        <v>1</v>
      </c>
      <c r="J1334" s="181">
        <v>2</v>
      </c>
      <c r="K1334" s="181">
        <v>127</v>
      </c>
      <c r="L1334" s="181">
        <v>0</v>
      </c>
      <c r="M1334" s="181">
        <v>0</v>
      </c>
      <c r="N1334" s="181">
        <v>0</v>
      </c>
      <c r="O1334" s="181">
        <v>0</v>
      </c>
      <c r="P1334" s="181">
        <v>0</v>
      </c>
      <c r="Q1334" s="181">
        <f t="shared" si="455"/>
        <v>194</v>
      </c>
      <c r="R1334" s="181">
        <v>2</v>
      </c>
      <c r="S1334" s="181">
        <f t="shared" si="438"/>
        <v>196</v>
      </c>
      <c r="T1334" s="181">
        <f t="shared" si="435"/>
        <v>180</v>
      </c>
      <c r="U1334" s="183">
        <f t="shared" si="436"/>
        <v>52.127659574468083</v>
      </c>
      <c r="V1334" s="183">
        <f t="shared" si="443"/>
        <v>47.872340425531917</v>
      </c>
      <c r="W1334" s="184">
        <f t="shared" si="441"/>
        <v>127</v>
      </c>
    </row>
    <row r="1335" spans="1:23" ht="15" customHeight="1">
      <c r="A1335" s="179">
        <v>321</v>
      </c>
      <c r="B1335" s="222">
        <v>14</v>
      </c>
      <c r="C1335" s="245" t="s">
        <v>577</v>
      </c>
      <c r="D1335" s="180">
        <v>2004</v>
      </c>
      <c r="E1335" s="180"/>
      <c r="F1335" s="181"/>
      <c r="G1335" s="181"/>
      <c r="H1335" s="181"/>
      <c r="I1335" s="181"/>
      <c r="J1335" s="181"/>
      <c r="K1335" s="181"/>
      <c r="L1335" s="181"/>
      <c r="M1335" s="181"/>
      <c r="N1335" s="181"/>
      <c r="O1335" s="181"/>
      <c r="P1335" s="181"/>
      <c r="Q1335" s="181">
        <f>SUM(G1335+J1335+M1335+N1335+O1335+P1335)</f>
        <v>0</v>
      </c>
      <c r="R1335" s="181"/>
      <c r="S1335" s="181">
        <f t="shared" si="438"/>
        <v>0</v>
      </c>
      <c r="T1335" s="181">
        <f t="shared" si="435"/>
        <v>0</v>
      </c>
      <c r="U1335" s="183" t="e">
        <f t="shared" si="436"/>
        <v>#DIV/0!</v>
      </c>
      <c r="V1335" s="183" t="e">
        <f t="shared" si="443"/>
        <v>#DIV/0!</v>
      </c>
      <c r="W1335" s="184">
        <f t="shared" si="441"/>
        <v>0</v>
      </c>
    </row>
    <row r="1336" spans="1:23" ht="15" customHeight="1">
      <c r="A1336" s="179">
        <v>321</v>
      </c>
      <c r="B1336" s="222">
        <v>14</v>
      </c>
      <c r="C1336" s="245" t="s">
        <v>577</v>
      </c>
      <c r="D1336" s="180">
        <v>2010</v>
      </c>
      <c r="E1336" s="180">
        <v>1</v>
      </c>
      <c r="F1336" s="181">
        <v>401</v>
      </c>
      <c r="G1336" s="181">
        <v>65</v>
      </c>
      <c r="H1336" s="181">
        <v>16</v>
      </c>
      <c r="I1336" s="181">
        <v>5</v>
      </c>
      <c r="J1336" s="181">
        <v>4</v>
      </c>
      <c r="K1336" s="181">
        <v>110</v>
      </c>
      <c r="L1336" s="181">
        <v>11</v>
      </c>
      <c r="M1336" s="181">
        <v>0</v>
      </c>
      <c r="N1336" s="181">
        <v>1</v>
      </c>
      <c r="O1336" s="181">
        <v>1</v>
      </c>
      <c r="P1336" s="181">
        <v>0</v>
      </c>
      <c r="Q1336" s="181">
        <f t="shared" ref="Q1336:Q1338" si="456">SUM(P1336+O1336+N1336+M1336+L1336+K1336+J1336+I1336+H1336+G1336)</f>
        <v>213</v>
      </c>
      <c r="R1336" s="181">
        <v>2</v>
      </c>
      <c r="S1336" s="181">
        <f t="shared" si="438"/>
        <v>215</v>
      </c>
      <c r="T1336" s="181">
        <f t="shared" si="435"/>
        <v>186</v>
      </c>
      <c r="U1336" s="183">
        <f t="shared" si="436"/>
        <v>53.615960099750623</v>
      </c>
      <c r="V1336" s="183">
        <f t="shared" si="443"/>
        <v>46.384039900249377</v>
      </c>
      <c r="W1336" s="184">
        <f t="shared" si="441"/>
        <v>110</v>
      </c>
    </row>
    <row r="1337" spans="1:23" ht="15" customHeight="1">
      <c r="A1337" s="179">
        <v>321</v>
      </c>
      <c r="B1337" s="222">
        <v>14</v>
      </c>
      <c r="C1337" s="246" t="s">
        <v>577</v>
      </c>
      <c r="D1337" s="190">
        <v>2016</v>
      </c>
      <c r="E1337" s="180"/>
      <c r="F1337" s="181"/>
      <c r="G1337" s="181"/>
      <c r="H1337" s="181"/>
      <c r="I1337" s="181"/>
      <c r="J1337" s="181"/>
      <c r="K1337" s="181"/>
      <c r="L1337" s="181"/>
      <c r="M1337" s="181"/>
      <c r="N1337" s="181"/>
      <c r="O1337" s="181"/>
      <c r="P1337" s="181"/>
      <c r="Q1337" s="181">
        <f t="shared" si="456"/>
        <v>0</v>
      </c>
      <c r="R1337" s="181"/>
      <c r="S1337" s="181">
        <f t="shared" si="438"/>
        <v>0</v>
      </c>
      <c r="T1337" s="181">
        <f t="shared" si="435"/>
        <v>0</v>
      </c>
      <c r="U1337" s="183" t="e">
        <f t="shared" si="436"/>
        <v>#DIV/0!</v>
      </c>
      <c r="V1337" s="183" t="e">
        <f t="shared" si="443"/>
        <v>#DIV/0!</v>
      </c>
      <c r="W1337" s="184">
        <f t="shared" si="441"/>
        <v>0</v>
      </c>
    </row>
    <row r="1338" spans="1:23" ht="15" customHeight="1">
      <c r="A1338" s="179">
        <v>322</v>
      </c>
      <c r="B1338" s="222">
        <v>14</v>
      </c>
      <c r="C1338" s="245" t="s">
        <v>578</v>
      </c>
      <c r="D1338" s="180">
        <v>1998</v>
      </c>
      <c r="E1338" s="180">
        <v>1</v>
      </c>
      <c r="F1338" s="181">
        <v>81</v>
      </c>
      <c r="G1338" s="181">
        <v>2</v>
      </c>
      <c r="H1338" s="181">
        <v>2</v>
      </c>
      <c r="I1338" s="181">
        <v>0</v>
      </c>
      <c r="J1338" s="181">
        <v>0</v>
      </c>
      <c r="K1338" s="181">
        <v>53</v>
      </c>
      <c r="L1338" s="181">
        <v>1</v>
      </c>
      <c r="M1338" s="181">
        <v>0</v>
      </c>
      <c r="N1338" s="181">
        <v>0</v>
      </c>
      <c r="O1338" s="181">
        <v>0</v>
      </c>
      <c r="P1338" s="181">
        <v>0</v>
      </c>
      <c r="Q1338" s="181">
        <f t="shared" si="456"/>
        <v>58</v>
      </c>
      <c r="R1338" s="181">
        <v>0</v>
      </c>
      <c r="S1338" s="181">
        <f t="shared" si="438"/>
        <v>58</v>
      </c>
      <c r="T1338" s="181">
        <f t="shared" ref="T1338:T1401" si="457">F1338-S1338</f>
        <v>23</v>
      </c>
      <c r="U1338" s="183">
        <f t="shared" ref="U1338:U1401" si="458">(S1338*100)/F1338</f>
        <v>71.604938271604937</v>
      </c>
      <c r="V1338" s="183">
        <f t="shared" si="443"/>
        <v>28.395061728395063</v>
      </c>
      <c r="W1338" s="184">
        <f t="shared" si="441"/>
        <v>53</v>
      </c>
    </row>
    <row r="1339" spans="1:23" ht="15" customHeight="1">
      <c r="A1339" s="179">
        <v>322</v>
      </c>
      <c r="B1339" s="222">
        <v>14</v>
      </c>
      <c r="C1339" s="245" t="s">
        <v>578</v>
      </c>
      <c r="D1339" s="180">
        <v>2004</v>
      </c>
      <c r="E1339" s="180"/>
      <c r="F1339" s="181"/>
      <c r="G1339" s="181"/>
      <c r="H1339" s="181"/>
      <c r="I1339" s="181"/>
      <c r="J1339" s="181"/>
      <c r="K1339" s="181"/>
      <c r="L1339" s="181"/>
      <c r="M1339" s="181"/>
      <c r="N1339" s="181"/>
      <c r="O1339" s="181"/>
      <c r="P1339" s="181"/>
      <c r="Q1339" s="181">
        <f>SUM(G1339+J1339+M1339+N1339+O1339+P1339)</f>
        <v>0</v>
      </c>
      <c r="R1339" s="181"/>
      <c r="S1339" s="181">
        <f t="shared" si="438"/>
        <v>0</v>
      </c>
      <c r="T1339" s="181">
        <f t="shared" si="457"/>
        <v>0</v>
      </c>
      <c r="U1339" s="183" t="e">
        <f t="shared" si="458"/>
        <v>#DIV/0!</v>
      </c>
      <c r="V1339" s="183" t="e">
        <f t="shared" si="443"/>
        <v>#DIV/0!</v>
      </c>
      <c r="W1339" s="184">
        <f t="shared" si="441"/>
        <v>0</v>
      </c>
    </row>
    <row r="1340" spans="1:23" ht="15" customHeight="1">
      <c r="A1340" s="179">
        <v>322</v>
      </c>
      <c r="B1340" s="222">
        <v>14</v>
      </c>
      <c r="C1340" s="245" t="s">
        <v>578</v>
      </c>
      <c r="D1340" s="180">
        <v>2010</v>
      </c>
      <c r="E1340" s="180">
        <v>1</v>
      </c>
      <c r="F1340" s="181">
        <v>71</v>
      </c>
      <c r="G1340" s="181">
        <v>0</v>
      </c>
      <c r="H1340" s="181">
        <v>3</v>
      </c>
      <c r="I1340" s="181">
        <v>2</v>
      </c>
      <c r="J1340" s="181">
        <v>0</v>
      </c>
      <c r="K1340" s="181">
        <v>34</v>
      </c>
      <c r="L1340" s="181">
        <v>1</v>
      </c>
      <c r="M1340" s="181">
        <v>0</v>
      </c>
      <c r="N1340" s="181">
        <v>3</v>
      </c>
      <c r="O1340" s="181">
        <v>0</v>
      </c>
      <c r="P1340" s="181">
        <v>0</v>
      </c>
      <c r="Q1340" s="181">
        <f t="shared" ref="Q1340:Q1342" si="459">SUM(P1340+O1340+N1340+M1340+L1340+K1340+J1340+I1340+H1340+G1340)</f>
        <v>43</v>
      </c>
      <c r="R1340" s="181">
        <v>0</v>
      </c>
      <c r="S1340" s="181">
        <f t="shared" ref="S1340:S1402" si="460">Q1340+R1340</f>
        <v>43</v>
      </c>
      <c r="T1340" s="181">
        <f t="shared" si="457"/>
        <v>28</v>
      </c>
      <c r="U1340" s="183">
        <f t="shared" si="458"/>
        <v>60.563380281690144</v>
      </c>
      <c r="V1340" s="183">
        <f t="shared" si="443"/>
        <v>39.436619718309856</v>
      </c>
      <c r="W1340" s="184">
        <f t="shared" si="441"/>
        <v>34</v>
      </c>
    </row>
    <row r="1341" spans="1:23" ht="15" customHeight="1">
      <c r="A1341" s="179">
        <v>322</v>
      </c>
      <c r="B1341" s="222">
        <v>14</v>
      </c>
      <c r="C1341" s="246" t="s">
        <v>578</v>
      </c>
      <c r="D1341" s="190">
        <v>2016</v>
      </c>
      <c r="E1341" s="180"/>
      <c r="F1341" s="181"/>
      <c r="G1341" s="181"/>
      <c r="H1341" s="181"/>
      <c r="I1341" s="181"/>
      <c r="J1341" s="181"/>
      <c r="K1341" s="181"/>
      <c r="L1341" s="181"/>
      <c r="M1341" s="181"/>
      <c r="N1341" s="181"/>
      <c r="O1341" s="181"/>
      <c r="P1341" s="181"/>
      <c r="Q1341" s="181">
        <f t="shared" si="459"/>
        <v>0</v>
      </c>
      <c r="R1341" s="181"/>
      <c r="S1341" s="181">
        <f t="shared" si="460"/>
        <v>0</v>
      </c>
      <c r="T1341" s="181">
        <f t="shared" si="457"/>
        <v>0</v>
      </c>
      <c r="U1341" s="183" t="e">
        <f t="shared" si="458"/>
        <v>#DIV/0!</v>
      </c>
      <c r="V1341" s="183" t="e">
        <f t="shared" si="443"/>
        <v>#DIV/0!</v>
      </c>
      <c r="W1341" s="184">
        <f t="shared" si="441"/>
        <v>0</v>
      </c>
    </row>
    <row r="1342" spans="1:23" ht="15" customHeight="1">
      <c r="A1342" s="179">
        <v>323</v>
      </c>
      <c r="B1342" s="222">
        <v>14</v>
      </c>
      <c r="C1342" s="245" t="s">
        <v>579</v>
      </c>
      <c r="D1342" s="180">
        <v>1998</v>
      </c>
      <c r="E1342" s="180">
        <v>3</v>
      </c>
      <c r="F1342" s="181">
        <v>1022</v>
      </c>
      <c r="G1342" s="181">
        <v>8</v>
      </c>
      <c r="H1342" s="181">
        <v>133</v>
      </c>
      <c r="I1342" s="181">
        <v>0</v>
      </c>
      <c r="J1342" s="181">
        <v>8</v>
      </c>
      <c r="K1342" s="181">
        <v>469</v>
      </c>
      <c r="L1342" s="181">
        <v>3</v>
      </c>
      <c r="M1342" s="181">
        <v>0</v>
      </c>
      <c r="N1342" s="181">
        <v>0</v>
      </c>
      <c r="O1342" s="181">
        <v>0</v>
      </c>
      <c r="P1342" s="181">
        <v>0</v>
      </c>
      <c r="Q1342" s="181">
        <f t="shared" si="459"/>
        <v>621</v>
      </c>
      <c r="R1342" s="181">
        <v>11</v>
      </c>
      <c r="S1342" s="181">
        <f t="shared" si="460"/>
        <v>632</v>
      </c>
      <c r="T1342" s="181">
        <f t="shared" si="457"/>
        <v>390</v>
      </c>
      <c r="U1342" s="183">
        <f t="shared" si="458"/>
        <v>61.839530332681015</v>
      </c>
      <c r="V1342" s="183">
        <f t="shared" si="443"/>
        <v>38.160469667318985</v>
      </c>
      <c r="W1342" s="184">
        <f t="shared" si="441"/>
        <v>469</v>
      </c>
    </row>
    <row r="1343" spans="1:23" ht="15" customHeight="1">
      <c r="A1343" s="179">
        <v>323</v>
      </c>
      <c r="B1343" s="222">
        <v>14</v>
      </c>
      <c r="C1343" s="245" t="s">
        <v>579</v>
      </c>
      <c r="D1343" s="180">
        <v>2004</v>
      </c>
      <c r="E1343" s="180"/>
      <c r="F1343" s="181"/>
      <c r="G1343" s="181"/>
      <c r="H1343" s="181"/>
      <c r="I1343" s="181"/>
      <c r="J1343" s="181"/>
      <c r="K1343" s="181"/>
      <c r="L1343" s="181"/>
      <c r="M1343" s="181"/>
      <c r="N1343" s="181"/>
      <c r="O1343" s="181"/>
      <c r="P1343" s="181"/>
      <c r="Q1343" s="181">
        <f>SUM(G1343+J1343+M1343+N1343+O1343+P1343)</f>
        <v>0</v>
      </c>
      <c r="R1343" s="181"/>
      <c r="S1343" s="181">
        <f t="shared" si="460"/>
        <v>0</v>
      </c>
      <c r="T1343" s="181">
        <f t="shared" si="457"/>
        <v>0</v>
      </c>
      <c r="U1343" s="183" t="e">
        <f t="shared" si="458"/>
        <v>#DIV/0!</v>
      </c>
      <c r="V1343" s="183" t="e">
        <f t="shared" si="443"/>
        <v>#DIV/0!</v>
      </c>
      <c r="W1343" s="184">
        <f t="shared" si="441"/>
        <v>0</v>
      </c>
    </row>
    <row r="1344" spans="1:23" ht="15" customHeight="1">
      <c r="A1344" s="179">
        <v>323</v>
      </c>
      <c r="B1344" s="222">
        <v>14</v>
      </c>
      <c r="C1344" s="245" t="s">
        <v>579</v>
      </c>
      <c r="D1344" s="180">
        <v>2010</v>
      </c>
      <c r="E1344" s="180">
        <v>4</v>
      </c>
      <c r="F1344" s="181">
        <v>1597</v>
      </c>
      <c r="G1344" s="181">
        <v>55</v>
      </c>
      <c r="H1344" s="181">
        <v>169</v>
      </c>
      <c r="I1344" s="181">
        <v>6</v>
      </c>
      <c r="J1344" s="181">
        <v>27</v>
      </c>
      <c r="K1344" s="181">
        <v>408</v>
      </c>
      <c r="L1344" s="181">
        <v>16</v>
      </c>
      <c r="M1344" s="181">
        <v>0</v>
      </c>
      <c r="N1344" s="181">
        <v>35</v>
      </c>
      <c r="O1344" s="181">
        <v>3</v>
      </c>
      <c r="P1344" s="181">
        <v>0</v>
      </c>
      <c r="Q1344" s="181">
        <f t="shared" ref="Q1344:Q1346" si="461">SUM(P1344+O1344+N1344+M1344+L1344+K1344+J1344+I1344+H1344+G1344)</f>
        <v>719</v>
      </c>
      <c r="R1344" s="181">
        <v>38</v>
      </c>
      <c r="S1344" s="181">
        <f t="shared" si="460"/>
        <v>757</v>
      </c>
      <c r="T1344" s="181">
        <f t="shared" si="457"/>
        <v>840</v>
      </c>
      <c r="U1344" s="183">
        <f t="shared" si="458"/>
        <v>47.401377582968067</v>
      </c>
      <c r="V1344" s="183">
        <f t="shared" si="443"/>
        <v>52.598622417031933</v>
      </c>
      <c r="W1344" s="184">
        <f t="shared" si="441"/>
        <v>408</v>
      </c>
    </row>
    <row r="1345" spans="1:23" ht="15" customHeight="1">
      <c r="A1345" s="179">
        <v>323</v>
      </c>
      <c r="B1345" s="222">
        <v>14</v>
      </c>
      <c r="C1345" s="246" t="s">
        <v>579</v>
      </c>
      <c r="D1345" s="190">
        <v>2016</v>
      </c>
      <c r="E1345" s="180"/>
      <c r="F1345" s="181"/>
      <c r="G1345" s="181"/>
      <c r="H1345" s="181"/>
      <c r="I1345" s="181"/>
      <c r="J1345" s="181"/>
      <c r="K1345" s="181"/>
      <c r="L1345" s="181"/>
      <c r="M1345" s="181"/>
      <c r="N1345" s="181"/>
      <c r="O1345" s="181"/>
      <c r="P1345" s="181"/>
      <c r="Q1345" s="181">
        <f t="shared" si="461"/>
        <v>0</v>
      </c>
      <c r="R1345" s="181"/>
      <c r="S1345" s="181">
        <f t="shared" si="460"/>
        <v>0</v>
      </c>
      <c r="T1345" s="181">
        <f t="shared" si="457"/>
        <v>0</v>
      </c>
      <c r="U1345" s="183" t="e">
        <f t="shared" si="458"/>
        <v>#DIV/0!</v>
      </c>
      <c r="V1345" s="183" t="e">
        <f t="shared" si="443"/>
        <v>#DIV/0!</v>
      </c>
      <c r="W1345" s="184">
        <f t="shared" si="441"/>
        <v>0</v>
      </c>
    </row>
    <row r="1346" spans="1:23" ht="15" customHeight="1">
      <c r="A1346" s="179">
        <v>324</v>
      </c>
      <c r="B1346" s="222">
        <v>14</v>
      </c>
      <c r="C1346" s="245" t="s">
        <v>580</v>
      </c>
      <c r="D1346" s="180">
        <v>1998</v>
      </c>
      <c r="E1346" s="180">
        <v>3</v>
      </c>
      <c r="F1346" s="181">
        <v>423</v>
      </c>
      <c r="G1346" s="181">
        <v>17</v>
      </c>
      <c r="H1346" s="181">
        <v>119</v>
      </c>
      <c r="I1346" s="181">
        <v>1</v>
      </c>
      <c r="J1346" s="181">
        <v>14</v>
      </c>
      <c r="K1346" s="181">
        <v>107</v>
      </c>
      <c r="L1346" s="181">
        <v>2</v>
      </c>
      <c r="M1346" s="181">
        <v>4</v>
      </c>
      <c r="N1346" s="181">
        <v>0</v>
      </c>
      <c r="O1346" s="181">
        <v>0</v>
      </c>
      <c r="P1346" s="181">
        <v>1</v>
      </c>
      <c r="Q1346" s="181">
        <f t="shared" si="461"/>
        <v>265</v>
      </c>
      <c r="R1346" s="181">
        <v>5</v>
      </c>
      <c r="S1346" s="181">
        <f t="shared" si="460"/>
        <v>270</v>
      </c>
      <c r="T1346" s="181">
        <f t="shared" si="457"/>
        <v>153</v>
      </c>
      <c r="U1346" s="183">
        <f t="shared" si="458"/>
        <v>63.829787234042556</v>
      </c>
      <c r="V1346" s="183">
        <f t="shared" si="443"/>
        <v>36.170212765957444</v>
      </c>
      <c r="W1346" s="184">
        <f t="shared" si="441"/>
        <v>119</v>
      </c>
    </row>
    <row r="1347" spans="1:23" ht="15" customHeight="1">
      <c r="A1347" s="179">
        <v>324</v>
      </c>
      <c r="B1347" s="222">
        <v>14</v>
      </c>
      <c r="C1347" s="245" t="s">
        <v>580</v>
      </c>
      <c r="D1347" s="180">
        <v>2004</v>
      </c>
      <c r="E1347" s="180"/>
      <c r="F1347" s="181"/>
      <c r="G1347" s="181"/>
      <c r="H1347" s="181"/>
      <c r="I1347" s="181"/>
      <c r="J1347" s="181"/>
      <c r="K1347" s="181"/>
      <c r="L1347" s="181"/>
      <c r="M1347" s="181"/>
      <c r="N1347" s="181"/>
      <c r="O1347" s="181"/>
      <c r="P1347" s="181"/>
      <c r="Q1347" s="181">
        <f>SUM(G1347+J1347+M1347+N1347+O1347+P1347)</f>
        <v>0</v>
      </c>
      <c r="R1347" s="181"/>
      <c r="S1347" s="181">
        <f t="shared" si="460"/>
        <v>0</v>
      </c>
      <c r="T1347" s="181">
        <f t="shared" si="457"/>
        <v>0</v>
      </c>
      <c r="U1347" s="183" t="e">
        <f t="shared" si="458"/>
        <v>#DIV/0!</v>
      </c>
      <c r="V1347" s="183" t="e">
        <f t="shared" si="443"/>
        <v>#DIV/0!</v>
      </c>
      <c r="W1347" s="184">
        <f t="shared" ref="W1347:W1410" si="462">MAX(G1347,H1347,I1347,J1347,K1347,L1347,M1347,N1347,O1347,P1347)</f>
        <v>0</v>
      </c>
    </row>
    <row r="1348" spans="1:23" ht="15" customHeight="1">
      <c r="A1348" s="179">
        <v>324</v>
      </c>
      <c r="B1348" s="222">
        <v>14</v>
      </c>
      <c r="C1348" s="245" t="s">
        <v>580</v>
      </c>
      <c r="D1348" s="180">
        <v>2010</v>
      </c>
      <c r="E1348" s="180">
        <v>2</v>
      </c>
      <c r="F1348" s="181">
        <v>484</v>
      </c>
      <c r="G1348" s="181">
        <v>37</v>
      </c>
      <c r="H1348" s="181">
        <v>161</v>
      </c>
      <c r="I1348" s="181">
        <v>8</v>
      </c>
      <c r="J1348" s="181">
        <v>21</v>
      </c>
      <c r="K1348" s="181">
        <v>128</v>
      </c>
      <c r="L1348" s="181">
        <v>7</v>
      </c>
      <c r="M1348" s="181">
        <v>0</v>
      </c>
      <c r="N1348" s="181">
        <v>7</v>
      </c>
      <c r="O1348" s="181">
        <v>7</v>
      </c>
      <c r="P1348" s="181">
        <v>0</v>
      </c>
      <c r="Q1348" s="181">
        <f t="shared" ref="Q1348:Q1350" si="463">SUM(P1348+O1348+N1348+M1348+L1348+K1348+J1348+I1348+H1348+G1348)</f>
        <v>376</v>
      </c>
      <c r="R1348" s="181">
        <v>9</v>
      </c>
      <c r="S1348" s="181">
        <f t="shared" si="460"/>
        <v>385</v>
      </c>
      <c r="T1348" s="181">
        <f t="shared" si="457"/>
        <v>99</v>
      </c>
      <c r="U1348" s="183">
        <f t="shared" si="458"/>
        <v>79.545454545454547</v>
      </c>
      <c r="V1348" s="183">
        <f t="shared" si="443"/>
        <v>20.454545454545453</v>
      </c>
      <c r="W1348" s="184">
        <f t="shared" si="462"/>
        <v>161</v>
      </c>
    </row>
    <row r="1349" spans="1:23" ht="15" customHeight="1">
      <c r="A1349" s="179">
        <v>324</v>
      </c>
      <c r="B1349" s="222">
        <v>14</v>
      </c>
      <c r="C1349" s="246" t="s">
        <v>580</v>
      </c>
      <c r="D1349" s="190">
        <v>2016</v>
      </c>
      <c r="E1349" s="180"/>
      <c r="F1349" s="181"/>
      <c r="G1349" s="181"/>
      <c r="H1349" s="181"/>
      <c r="I1349" s="181"/>
      <c r="J1349" s="181"/>
      <c r="K1349" s="181"/>
      <c r="L1349" s="181"/>
      <c r="M1349" s="181"/>
      <c r="N1349" s="181"/>
      <c r="O1349" s="181"/>
      <c r="P1349" s="181"/>
      <c r="Q1349" s="181">
        <f t="shared" si="463"/>
        <v>0</v>
      </c>
      <c r="R1349" s="181"/>
      <c r="S1349" s="181">
        <f t="shared" si="460"/>
        <v>0</v>
      </c>
      <c r="T1349" s="181">
        <f t="shared" si="457"/>
        <v>0</v>
      </c>
      <c r="U1349" s="183" t="e">
        <f t="shared" si="458"/>
        <v>#DIV/0!</v>
      </c>
      <c r="V1349" s="183" t="e">
        <f t="shared" si="443"/>
        <v>#DIV/0!</v>
      </c>
      <c r="W1349" s="184">
        <f t="shared" si="462"/>
        <v>0</v>
      </c>
    </row>
    <row r="1350" spans="1:23" ht="15" customHeight="1">
      <c r="A1350" s="179">
        <v>325</v>
      </c>
      <c r="B1350" s="222">
        <v>14</v>
      </c>
      <c r="C1350" s="245" t="s">
        <v>581</v>
      </c>
      <c r="D1350" s="180">
        <v>1998</v>
      </c>
      <c r="E1350" s="180">
        <v>2</v>
      </c>
      <c r="F1350" s="181">
        <v>441</v>
      </c>
      <c r="G1350" s="181">
        <v>11</v>
      </c>
      <c r="H1350" s="181">
        <v>54</v>
      </c>
      <c r="I1350" s="181">
        <v>0</v>
      </c>
      <c r="J1350" s="181">
        <v>2</v>
      </c>
      <c r="K1350" s="181">
        <v>204</v>
      </c>
      <c r="L1350" s="181">
        <v>4</v>
      </c>
      <c r="M1350" s="181">
        <v>1</v>
      </c>
      <c r="N1350" s="181">
        <v>0</v>
      </c>
      <c r="O1350" s="181">
        <v>0</v>
      </c>
      <c r="P1350" s="181">
        <v>0</v>
      </c>
      <c r="Q1350" s="181">
        <f t="shared" si="463"/>
        <v>276</v>
      </c>
      <c r="R1350" s="181">
        <v>14</v>
      </c>
      <c r="S1350" s="181">
        <f t="shared" si="460"/>
        <v>290</v>
      </c>
      <c r="T1350" s="181">
        <f t="shared" si="457"/>
        <v>151</v>
      </c>
      <c r="U1350" s="183">
        <f t="shared" si="458"/>
        <v>65.759637188208615</v>
      </c>
      <c r="V1350" s="183">
        <f t="shared" ref="V1350:V1417" si="464">(T1350*100)/F1350</f>
        <v>34.240362811791385</v>
      </c>
      <c r="W1350" s="184">
        <f t="shared" si="462"/>
        <v>204</v>
      </c>
    </row>
    <row r="1351" spans="1:23" ht="15" customHeight="1">
      <c r="A1351" s="179">
        <v>325</v>
      </c>
      <c r="B1351" s="222">
        <v>14</v>
      </c>
      <c r="C1351" s="245" t="s">
        <v>581</v>
      </c>
      <c r="D1351" s="180">
        <v>2004</v>
      </c>
      <c r="E1351" s="180"/>
      <c r="F1351" s="181"/>
      <c r="G1351" s="181"/>
      <c r="H1351" s="181"/>
      <c r="I1351" s="181"/>
      <c r="J1351" s="181"/>
      <c r="K1351" s="181"/>
      <c r="L1351" s="181"/>
      <c r="M1351" s="181"/>
      <c r="N1351" s="181"/>
      <c r="O1351" s="181"/>
      <c r="P1351" s="181"/>
      <c r="Q1351" s="181">
        <f>SUM(G1351+J1351+M1351+N1351+O1351+P1351)</f>
        <v>0</v>
      </c>
      <c r="R1351" s="181"/>
      <c r="S1351" s="181">
        <f t="shared" si="460"/>
        <v>0</v>
      </c>
      <c r="T1351" s="181">
        <f t="shared" si="457"/>
        <v>0</v>
      </c>
      <c r="U1351" s="183" t="e">
        <f t="shared" si="458"/>
        <v>#DIV/0!</v>
      </c>
      <c r="V1351" s="183" t="e">
        <f t="shared" si="464"/>
        <v>#DIV/0!</v>
      </c>
      <c r="W1351" s="184">
        <f t="shared" si="462"/>
        <v>0</v>
      </c>
    </row>
    <row r="1352" spans="1:23" ht="15" customHeight="1">
      <c r="A1352" s="179">
        <v>325</v>
      </c>
      <c r="B1352" s="222">
        <v>14</v>
      </c>
      <c r="C1352" s="245" t="s">
        <v>581</v>
      </c>
      <c r="D1352" s="180">
        <v>2010</v>
      </c>
      <c r="E1352" s="180">
        <v>3</v>
      </c>
      <c r="F1352" s="181">
        <v>470</v>
      </c>
      <c r="G1352" s="181">
        <v>32</v>
      </c>
      <c r="H1352" s="181">
        <v>41</v>
      </c>
      <c r="I1352" s="181">
        <v>3</v>
      </c>
      <c r="J1352" s="181">
        <v>6</v>
      </c>
      <c r="K1352" s="181">
        <v>182</v>
      </c>
      <c r="L1352" s="181">
        <v>13</v>
      </c>
      <c r="M1352" s="181">
        <v>0</v>
      </c>
      <c r="N1352" s="181">
        <v>9</v>
      </c>
      <c r="O1352" s="181">
        <v>5</v>
      </c>
      <c r="P1352" s="181">
        <v>0</v>
      </c>
      <c r="Q1352" s="181">
        <f t="shared" ref="Q1352:Q1354" si="465">SUM(P1352+O1352+N1352+M1352+L1352+K1352+J1352+I1352+H1352+G1352)</f>
        <v>291</v>
      </c>
      <c r="R1352" s="181">
        <v>10</v>
      </c>
      <c r="S1352" s="181">
        <f t="shared" si="460"/>
        <v>301</v>
      </c>
      <c r="T1352" s="181">
        <f t="shared" si="457"/>
        <v>169</v>
      </c>
      <c r="U1352" s="183">
        <f t="shared" si="458"/>
        <v>64.042553191489361</v>
      </c>
      <c r="V1352" s="183">
        <f t="shared" si="464"/>
        <v>35.957446808510639</v>
      </c>
      <c r="W1352" s="184">
        <f t="shared" si="462"/>
        <v>182</v>
      </c>
    </row>
    <row r="1353" spans="1:23" ht="15" customHeight="1">
      <c r="A1353" s="179">
        <v>325</v>
      </c>
      <c r="B1353" s="222">
        <v>14</v>
      </c>
      <c r="C1353" s="246" t="s">
        <v>581</v>
      </c>
      <c r="D1353" s="190">
        <v>2016</v>
      </c>
      <c r="E1353" s="180"/>
      <c r="F1353" s="181"/>
      <c r="G1353" s="181"/>
      <c r="H1353" s="181"/>
      <c r="I1353" s="181"/>
      <c r="J1353" s="181"/>
      <c r="K1353" s="181"/>
      <c r="L1353" s="181"/>
      <c r="M1353" s="181"/>
      <c r="N1353" s="181"/>
      <c r="O1353" s="181"/>
      <c r="P1353" s="181"/>
      <c r="Q1353" s="181">
        <f t="shared" si="465"/>
        <v>0</v>
      </c>
      <c r="R1353" s="181"/>
      <c r="S1353" s="181">
        <f t="shared" si="460"/>
        <v>0</v>
      </c>
      <c r="T1353" s="181">
        <f t="shared" si="457"/>
        <v>0</v>
      </c>
      <c r="U1353" s="183" t="e">
        <f t="shared" si="458"/>
        <v>#DIV/0!</v>
      </c>
      <c r="V1353" s="183" t="e">
        <f t="shared" si="464"/>
        <v>#DIV/0!</v>
      </c>
      <c r="W1353" s="184">
        <f t="shared" si="462"/>
        <v>0</v>
      </c>
    </row>
    <row r="1354" spans="1:23" ht="15" customHeight="1">
      <c r="A1354" s="179">
        <v>326</v>
      </c>
      <c r="B1354" s="222">
        <v>14</v>
      </c>
      <c r="C1354" s="245" t="s">
        <v>582</v>
      </c>
      <c r="D1354" s="180">
        <v>1998</v>
      </c>
      <c r="E1354" s="180">
        <v>2</v>
      </c>
      <c r="F1354" s="181">
        <v>334</v>
      </c>
      <c r="G1354" s="181">
        <v>14</v>
      </c>
      <c r="H1354" s="181">
        <v>85</v>
      </c>
      <c r="I1354" s="181">
        <v>1</v>
      </c>
      <c r="J1354" s="181">
        <v>7</v>
      </c>
      <c r="K1354" s="181">
        <v>59</v>
      </c>
      <c r="L1354" s="181">
        <v>3</v>
      </c>
      <c r="M1354" s="181">
        <v>1</v>
      </c>
      <c r="N1354" s="181">
        <v>0</v>
      </c>
      <c r="O1354" s="181">
        <v>0</v>
      </c>
      <c r="P1354" s="181">
        <v>0</v>
      </c>
      <c r="Q1354" s="181">
        <f t="shared" si="465"/>
        <v>170</v>
      </c>
      <c r="R1354" s="181">
        <v>7</v>
      </c>
      <c r="S1354" s="181">
        <f t="shared" si="460"/>
        <v>177</v>
      </c>
      <c r="T1354" s="181">
        <f t="shared" si="457"/>
        <v>157</v>
      </c>
      <c r="U1354" s="183">
        <f t="shared" si="458"/>
        <v>52.994011976047901</v>
      </c>
      <c r="V1354" s="183">
        <f t="shared" si="464"/>
        <v>47.005988023952099</v>
      </c>
      <c r="W1354" s="184">
        <f t="shared" si="462"/>
        <v>85</v>
      </c>
    </row>
    <row r="1355" spans="1:23" ht="15" customHeight="1">
      <c r="A1355" s="179">
        <v>326</v>
      </c>
      <c r="B1355" s="222">
        <v>14</v>
      </c>
      <c r="C1355" s="245" t="s">
        <v>582</v>
      </c>
      <c r="D1355" s="180">
        <v>2004</v>
      </c>
      <c r="E1355" s="180"/>
      <c r="F1355" s="181"/>
      <c r="G1355" s="181"/>
      <c r="H1355" s="181"/>
      <c r="I1355" s="181"/>
      <c r="J1355" s="181"/>
      <c r="K1355" s="181"/>
      <c r="L1355" s="181"/>
      <c r="M1355" s="181"/>
      <c r="N1355" s="181"/>
      <c r="O1355" s="181"/>
      <c r="P1355" s="181"/>
      <c r="Q1355" s="181">
        <f>SUM(G1355+J1355+M1355+N1355+O1355+P1355)</f>
        <v>0</v>
      </c>
      <c r="R1355" s="181"/>
      <c r="S1355" s="181">
        <f t="shared" si="460"/>
        <v>0</v>
      </c>
      <c r="T1355" s="181">
        <f t="shared" si="457"/>
        <v>0</v>
      </c>
      <c r="U1355" s="183" t="e">
        <f t="shared" si="458"/>
        <v>#DIV/0!</v>
      </c>
      <c r="V1355" s="183" t="e">
        <f t="shared" si="464"/>
        <v>#DIV/0!</v>
      </c>
      <c r="W1355" s="184">
        <f t="shared" si="462"/>
        <v>0</v>
      </c>
    </row>
    <row r="1356" spans="1:23" ht="15" customHeight="1">
      <c r="A1356" s="179">
        <v>326</v>
      </c>
      <c r="B1356" s="222">
        <v>14</v>
      </c>
      <c r="C1356" s="245" t="s">
        <v>582</v>
      </c>
      <c r="D1356" s="180">
        <v>2010</v>
      </c>
      <c r="E1356" s="180">
        <v>2</v>
      </c>
      <c r="F1356" s="181">
        <v>339</v>
      </c>
      <c r="G1356" s="181">
        <v>19</v>
      </c>
      <c r="H1356" s="181">
        <v>55</v>
      </c>
      <c r="I1356" s="181">
        <v>2</v>
      </c>
      <c r="J1356" s="181">
        <v>10</v>
      </c>
      <c r="K1356" s="181">
        <v>66</v>
      </c>
      <c r="L1356" s="181">
        <v>6</v>
      </c>
      <c r="M1356" s="181">
        <v>0</v>
      </c>
      <c r="N1356" s="181">
        <v>2</v>
      </c>
      <c r="O1356" s="181">
        <v>1</v>
      </c>
      <c r="P1356" s="181">
        <v>0</v>
      </c>
      <c r="Q1356" s="181">
        <f t="shared" ref="Q1356:Q1358" si="466">SUM(P1356+O1356+N1356+M1356+L1356+K1356+J1356+I1356+H1356+G1356)</f>
        <v>161</v>
      </c>
      <c r="R1356" s="181">
        <v>8</v>
      </c>
      <c r="S1356" s="181">
        <f t="shared" si="460"/>
        <v>169</v>
      </c>
      <c r="T1356" s="181">
        <f t="shared" si="457"/>
        <v>170</v>
      </c>
      <c r="U1356" s="183">
        <f t="shared" si="458"/>
        <v>49.852507374631266</v>
      </c>
      <c r="V1356" s="183">
        <f t="shared" si="464"/>
        <v>50.147492625368734</v>
      </c>
      <c r="W1356" s="184">
        <f t="shared" si="462"/>
        <v>66</v>
      </c>
    </row>
    <row r="1357" spans="1:23" ht="15" customHeight="1">
      <c r="A1357" s="179">
        <v>326</v>
      </c>
      <c r="B1357" s="222">
        <v>14</v>
      </c>
      <c r="C1357" s="246" t="s">
        <v>582</v>
      </c>
      <c r="D1357" s="190">
        <v>2016</v>
      </c>
      <c r="E1357" s="180"/>
      <c r="F1357" s="181"/>
      <c r="G1357" s="181"/>
      <c r="H1357" s="181"/>
      <c r="I1357" s="181"/>
      <c r="J1357" s="181"/>
      <c r="K1357" s="181"/>
      <c r="L1357" s="181"/>
      <c r="M1357" s="181"/>
      <c r="N1357" s="181"/>
      <c r="O1357" s="181"/>
      <c r="P1357" s="181"/>
      <c r="Q1357" s="181">
        <f t="shared" si="466"/>
        <v>0</v>
      </c>
      <c r="R1357" s="181"/>
      <c r="S1357" s="181">
        <f t="shared" si="460"/>
        <v>0</v>
      </c>
      <c r="T1357" s="181">
        <f t="shared" si="457"/>
        <v>0</v>
      </c>
      <c r="U1357" s="183" t="e">
        <f t="shared" si="458"/>
        <v>#DIV/0!</v>
      </c>
      <c r="V1357" s="183" t="e">
        <f t="shared" si="464"/>
        <v>#DIV/0!</v>
      </c>
      <c r="W1357" s="184">
        <f t="shared" si="462"/>
        <v>0</v>
      </c>
    </row>
    <row r="1358" spans="1:23" ht="15" customHeight="1">
      <c r="A1358" s="179">
        <v>327</v>
      </c>
      <c r="B1358" s="222">
        <v>14</v>
      </c>
      <c r="C1358" s="245" t="s">
        <v>583</v>
      </c>
      <c r="D1358" s="180">
        <v>1998</v>
      </c>
      <c r="E1358" s="180">
        <v>1</v>
      </c>
      <c r="F1358" s="181">
        <v>210</v>
      </c>
      <c r="G1358" s="181">
        <v>1</v>
      </c>
      <c r="H1358" s="181">
        <v>18</v>
      </c>
      <c r="I1358" s="181">
        <v>0</v>
      </c>
      <c r="J1358" s="181">
        <v>1</v>
      </c>
      <c r="K1358" s="181">
        <v>119</v>
      </c>
      <c r="L1358" s="181">
        <v>3</v>
      </c>
      <c r="M1358" s="181">
        <v>0</v>
      </c>
      <c r="N1358" s="181">
        <v>0</v>
      </c>
      <c r="O1358" s="181">
        <v>0</v>
      </c>
      <c r="P1358" s="181">
        <v>0</v>
      </c>
      <c r="Q1358" s="181">
        <f t="shared" si="466"/>
        <v>142</v>
      </c>
      <c r="R1358" s="181">
        <v>4</v>
      </c>
      <c r="S1358" s="181">
        <f t="shared" si="460"/>
        <v>146</v>
      </c>
      <c r="T1358" s="181">
        <f t="shared" si="457"/>
        <v>64</v>
      </c>
      <c r="U1358" s="183">
        <f t="shared" si="458"/>
        <v>69.523809523809518</v>
      </c>
      <c r="V1358" s="183">
        <f t="shared" si="464"/>
        <v>30.476190476190474</v>
      </c>
      <c r="W1358" s="184">
        <f t="shared" si="462"/>
        <v>119</v>
      </c>
    </row>
    <row r="1359" spans="1:23" ht="15" customHeight="1">
      <c r="A1359" s="179">
        <v>327</v>
      </c>
      <c r="B1359" s="222">
        <v>14</v>
      </c>
      <c r="C1359" s="245" t="s">
        <v>583</v>
      </c>
      <c r="D1359" s="180">
        <v>2004</v>
      </c>
      <c r="E1359" s="180"/>
      <c r="F1359" s="181"/>
      <c r="G1359" s="181"/>
      <c r="H1359" s="181"/>
      <c r="I1359" s="181"/>
      <c r="J1359" s="181"/>
      <c r="K1359" s="181"/>
      <c r="L1359" s="181"/>
      <c r="M1359" s="181"/>
      <c r="N1359" s="181"/>
      <c r="O1359" s="181"/>
      <c r="P1359" s="181"/>
      <c r="Q1359" s="181">
        <f>SUM(G1359+J1359+M1359+N1359+O1359+P1359)</f>
        <v>0</v>
      </c>
      <c r="R1359" s="181"/>
      <c r="S1359" s="181">
        <f t="shared" si="460"/>
        <v>0</v>
      </c>
      <c r="T1359" s="181">
        <f t="shared" si="457"/>
        <v>0</v>
      </c>
      <c r="U1359" s="183" t="e">
        <f t="shared" si="458"/>
        <v>#DIV/0!</v>
      </c>
      <c r="V1359" s="183" t="e">
        <f t="shared" si="464"/>
        <v>#DIV/0!</v>
      </c>
      <c r="W1359" s="184">
        <f t="shared" si="462"/>
        <v>0</v>
      </c>
    </row>
    <row r="1360" spans="1:23" ht="15" customHeight="1">
      <c r="A1360" s="179">
        <v>327</v>
      </c>
      <c r="B1360" s="222">
        <v>14</v>
      </c>
      <c r="C1360" s="245" t="s">
        <v>583</v>
      </c>
      <c r="D1360" s="180">
        <v>2010</v>
      </c>
      <c r="E1360" s="180">
        <v>1</v>
      </c>
      <c r="F1360" s="181">
        <v>177</v>
      </c>
      <c r="G1360" s="181">
        <v>9</v>
      </c>
      <c r="H1360" s="181">
        <v>9</v>
      </c>
      <c r="I1360" s="181">
        <v>2</v>
      </c>
      <c r="J1360" s="181">
        <v>4</v>
      </c>
      <c r="K1360" s="181">
        <v>67</v>
      </c>
      <c r="L1360" s="181">
        <v>2</v>
      </c>
      <c r="M1360" s="181">
        <v>0</v>
      </c>
      <c r="N1360" s="181">
        <v>1</v>
      </c>
      <c r="O1360" s="181">
        <v>0</v>
      </c>
      <c r="P1360" s="181">
        <v>0</v>
      </c>
      <c r="Q1360" s="181">
        <f t="shared" ref="Q1360:Q1362" si="467">SUM(P1360+O1360+N1360+M1360+L1360+K1360+J1360+I1360+H1360+G1360)</f>
        <v>94</v>
      </c>
      <c r="R1360" s="181">
        <v>3</v>
      </c>
      <c r="S1360" s="181">
        <f t="shared" si="460"/>
        <v>97</v>
      </c>
      <c r="T1360" s="181">
        <f t="shared" si="457"/>
        <v>80</v>
      </c>
      <c r="U1360" s="183">
        <f t="shared" si="458"/>
        <v>54.802259887005647</v>
      </c>
      <c r="V1360" s="183">
        <f t="shared" si="464"/>
        <v>45.197740112994353</v>
      </c>
      <c r="W1360" s="184">
        <f t="shared" si="462"/>
        <v>67</v>
      </c>
    </row>
    <row r="1361" spans="1:23" ht="15" customHeight="1">
      <c r="A1361" s="179">
        <v>327</v>
      </c>
      <c r="B1361" s="222">
        <v>14</v>
      </c>
      <c r="C1361" s="246" t="s">
        <v>583</v>
      </c>
      <c r="D1361" s="190">
        <v>2016</v>
      </c>
      <c r="E1361" s="180"/>
      <c r="F1361" s="181"/>
      <c r="G1361" s="181"/>
      <c r="H1361" s="181"/>
      <c r="I1361" s="181"/>
      <c r="J1361" s="181"/>
      <c r="K1361" s="181"/>
      <c r="L1361" s="181"/>
      <c r="M1361" s="181"/>
      <c r="N1361" s="181"/>
      <c r="O1361" s="181"/>
      <c r="P1361" s="181"/>
      <c r="Q1361" s="181">
        <f t="shared" si="467"/>
        <v>0</v>
      </c>
      <c r="R1361" s="181"/>
      <c r="S1361" s="181">
        <f t="shared" si="460"/>
        <v>0</v>
      </c>
      <c r="T1361" s="181">
        <f t="shared" si="457"/>
        <v>0</v>
      </c>
      <c r="U1361" s="183" t="e">
        <f t="shared" si="458"/>
        <v>#DIV/0!</v>
      </c>
      <c r="V1361" s="183" t="e">
        <f t="shared" si="464"/>
        <v>#DIV/0!</v>
      </c>
      <c r="W1361" s="184">
        <f t="shared" si="462"/>
        <v>0</v>
      </c>
    </row>
    <row r="1362" spans="1:23" ht="15" customHeight="1">
      <c r="A1362" s="179">
        <v>328</v>
      </c>
      <c r="B1362" s="222">
        <v>14</v>
      </c>
      <c r="C1362" s="245" t="s">
        <v>584</v>
      </c>
      <c r="D1362" s="180">
        <v>1998</v>
      </c>
      <c r="E1362" s="180">
        <v>1</v>
      </c>
      <c r="F1362" s="181">
        <v>91</v>
      </c>
      <c r="G1362" s="181">
        <v>2</v>
      </c>
      <c r="H1362" s="181">
        <v>16</v>
      </c>
      <c r="I1362" s="181">
        <v>0</v>
      </c>
      <c r="J1362" s="181">
        <v>4</v>
      </c>
      <c r="K1362" s="181">
        <v>48</v>
      </c>
      <c r="L1362" s="181">
        <v>0</v>
      </c>
      <c r="M1362" s="181">
        <v>0</v>
      </c>
      <c r="N1362" s="181">
        <v>0</v>
      </c>
      <c r="O1362" s="181">
        <v>0</v>
      </c>
      <c r="P1362" s="181">
        <v>0</v>
      </c>
      <c r="Q1362" s="181">
        <f t="shared" si="467"/>
        <v>70</v>
      </c>
      <c r="R1362" s="181">
        <v>7</v>
      </c>
      <c r="S1362" s="181">
        <f t="shared" si="460"/>
        <v>77</v>
      </c>
      <c r="T1362" s="181">
        <f t="shared" si="457"/>
        <v>14</v>
      </c>
      <c r="U1362" s="183">
        <f t="shared" si="458"/>
        <v>84.615384615384613</v>
      </c>
      <c r="V1362" s="183">
        <f t="shared" si="464"/>
        <v>15.384615384615385</v>
      </c>
      <c r="W1362" s="184">
        <f t="shared" si="462"/>
        <v>48</v>
      </c>
    </row>
    <row r="1363" spans="1:23" ht="15" customHeight="1">
      <c r="A1363" s="179">
        <v>328</v>
      </c>
      <c r="B1363" s="222">
        <v>14</v>
      </c>
      <c r="C1363" s="245" t="s">
        <v>584</v>
      </c>
      <c r="D1363" s="180">
        <v>2004</v>
      </c>
      <c r="E1363" s="180"/>
      <c r="F1363" s="181"/>
      <c r="G1363" s="181"/>
      <c r="H1363" s="181"/>
      <c r="I1363" s="181"/>
      <c r="J1363" s="181"/>
      <c r="K1363" s="181"/>
      <c r="L1363" s="181"/>
      <c r="M1363" s="181"/>
      <c r="N1363" s="181"/>
      <c r="O1363" s="181"/>
      <c r="P1363" s="181"/>
      <c r="Q1363" s="181">
        <f>SUM(G1363+J1363+M1363+N1363+O1363+P1363)</f>
        <v>0</v>
      </c>
      <c r="R1363" s="181"/>
      <c r="S1363" s="181">
        <f t="shared" si="460"/>
        <v>0</v>
      </c>
      <c r="T1363" s="181">
        <f t="shared" si="457"/>
        <v>0</v>
      </c>
      <c r="U1363" s="183" t="e">
        <f t="shared" si="458"/>
        <v>#DIV/0!</v>
      </c>
      <c r="V1363" s="183" t="e">
        <f t="shared" si="464"/>
        <v>#DIV/0!</v>
      </c>
      <c r="W1363" s="184">
        <f t="shared" si="462"/>
        <v>0</v>
      </c>
    </row>
    <row r="1364" spans="1:23" ht="15" customHeight="1">
      <c r="A1364" s="179">
        <v>328</v>
      </c>
      <c r="B1364" s="222">
        <v>14</v>
      </c>
      <c r="C1364" s="245" t="s">
        <v>584</v>
      </c>
      <c r="D1364" s="180">
        <v>2010</v>
      </c>
      <c r="E1364" s="180">
        <v>1</v>
      </c>
      <c r="F1364" s="181">
        <v>108</v>
      </c>
      <c r="G1364" s="181">
        <v>5</v>
      </c>
      <c r="H1364" s="181">
        <v>20</v>
      </c>
      <c r="I1364" s="181">
        <v>1</v>
      </c>
      <c r="J1364" s="181">
        <v>1</v>
      </c>
      <c r="K1364" s="181">
        <v>29</v>
      </c>
      <c r="L1364" s="181">
        <v>2</v>
      </c>
      <c r="M1364" s="181">
        <v>0</v>
      </c>
      <c r="N1364" s="181">
        <v>4</v>
      </c>
      <c r="O1364" s="181">
        <v>0</v>
      </c>
      <c r="P1364" s="181">
        <v>0</v>
      </c>
      <c r="Q1364" s="181">
        <f t="shared" ref="Q1364:Q1366" si="468">SUM(P1364+O1364+N1364+M1364+L1364+K1364+J1364+I1364+H1364+G1364)</f>
        <v>62</v>
      </c>
      <c r="R1364" s="181">
        <v>6</v>
      </c>
      <c r="S1364" s="181">
        <f t="shared" si="460"/>
        <v>68</v>
      </c>
      <c r="T1364" s="181">
        <f t="shared" si="457"/>
        <v>40</v>
      </c>
      <c r="U1364" s="183">
        <f t="shared" si="458"/>
        <v>62.962962962962962</v>
      </c>
      <c r="V1364" s="183">
        <f t="shared" si="464"/>
        <v>37.037037037037038</v>
      </c>
      <c r="W1364" s="184">
        <f t="shared" si="462"/>
        <v>29</v>
      </c>
    </row>
    <row r="1365" spans="1:23" ht="15" customHeight="1">
      <c r="A1365" s="179">
        <v>328</v>
      </c>
      <c r="B1365" s="222">
        <v>14</v>
      </c>
      <c r="C1365" s="246" t="s">
        <v>584</v>
      </c>
      <c r="D1365" s="190">
        <v>2016</v>
      </c>
      <c r="E1365" s="180"/>
      <c r="F1365" s="181"/>
      <c r="G1365" s="181"/>
      <c r="H1365" s="181"/>
      <c r="I1365" s="181"/>
      <c r="J1365" s="181"/>
      <c r="K1365" s="181"/>
      <c r="L1365" s="181"/>
      <c r="M1365" s="181"/>
      <c r="N1365" s="181"/>
      <c r="O1365" s="181"/>
      <c r="P1365" s="181"/>
      <c r="Q1365" s="181">
        <f t="shared" si="468"/>
        <v>0</v>
      </c>
      <c r="R1365" s="181"/>
      <c r="S1365" s="181">
        <f t="shared" si="460"/>
        <v>0</v>
      </c>
      <c r="T1365" s="181">
        <f t="shared" si="457"/>
        <v>0</v>
      </c>
      <c r="U1365" s="183" t="e">
        <f t="shared" si="458"/>
        <v>#DIV/0!</v>
      </c>
      <c r="V1365" s="183" t="e">
        <f t="shared" si="464"/>
        <v>#DIV/0!</v>
      </c>
      <c r="W1365" s="184">
        <f t="shared" si="462"/>
        <v>0</v>
      </c>
    </row>
    <row r="1366" spans="1:23" ht="15" customHeight="1">
      <c r="A1366" s="179">
        <v>329</v>
      </c>
      <c r="B1366" s="222">
        <v>14</v>
      </c>
      <c r="C1366" s="245" t="s">
        <v>585</v>
      </c>
      <c r="D1366" s="180">
        <v>1998</v>
      </c>
      <c r="E1366" s="180">
        <v>2</v>
      </c>
      <c r="F1366" s="181">
        <v>945</v>
      </c>
      <c r="G1366" s="181">
        <v>18</v>
      </c>
      <c r="H1366" s="181">
        <v>200</v>
      </c>
      <c r="I1366" s="181">
        <v>3</v>
      </c>
      <c r="J1366" s="181">
        <v>4</v>
      </c>
      <c r="K1366" s="181">
        <v>232</v>
      </c>
      <c r="L1366" s="181">
        <v>4</v>
      </c>
      <c r="M1366" s="181">
        <v>2</v>
      </c>
      <c r="N1366" s="181">
        <v>0</v>
      </c>
      <c r="O1366" s="181">
        <v>0</v>
      </c>
      <c r="P1366" s="181">
        <v>2</v>
      </c>
      <c r="Q1366" s="181">
        <f t="shared" si="468"/>
        <v>465</v>
      </c>
      <c r="R1366" s="181">
        <v>12</v>
      </c>
      <c r="S1366" s="181">
        <f t="shared" si="460"/>
        <v>477</v>
      </c>
      <c r="T1366" s="181">
        <f t="shared" si="457"/>
        <v>468</v>
      </c>
      <c r="U1366" s="183">
        <f t="shared" si="458"/>
        <v>50.476190476190474</v>
      </c>
      <c r="V1366" s="183">
        <f t="shared" si="464"/>
        <v>49.523809523809526</v>
      </c>
      <c r="W1366" s="184">
        <f t="shared" si="462"/>
        <v>232</v>
      </c>
    </row>
    <row r="1367" spans="1:23" ht="15" customHeight="1">
      <c r="A1367" s="179">
        <v>329</v>
      </c>
      <c r="B1367" s="222">
        <v>14</v>
      </c>
      <c r="C1367" s="245" t="s">
        <v>585</v>
      </c>
      <c r="D1367" s="180">
        <v>2004</v>
      </c>
      <c r="E1367" s="180"/>
      <c r="F1367" s="181"/>
      <c r="G1367" s="181"/>
      <c r="H1367" s="181"/>
      <c r="I1367" s="181"/>
      <c r="J1367" s="181"/>
      <c r="K1367" s="181"/>
      <c r="L1367" s="181"/>
      <c r="M1367" s="181"/>
      <c r="N1367" s="181"/>
      <c r="O1367" s="181"/>
      <c r="P1367" s="181"/>
      <c r="Q1367" s="181">
        <f>SUM(G1367+J1367+M1367+N1367+O1367+P1367)</f>
        <v>0</v>
      </c>
      <c r="R1367" s="181"/>
      <c r="S1367" s="181">
        <f t="shared" si="460"/>
        <v>0</v>
      </c>
      <c r="T1367" s="181">
        <f t="shared" si="457"/>
        <v>0</v>
      </c>
      <c r="U1367" s="183" t="e">
        <f t="shared" si="458"/>
        <v>#DIV/0!</v>
      </c>
      <c r="V1367" s="183" t="e">
        <f t="shared" si="464"/>
        <v>#DIV/0!</v>
      </c>
      <c r="W1367" s="184">
        <f t="shared" si="462"/>
        <v>0</v>
      </c>
    </row>
    <row r="1368" spans="1:23" ht="15" customHeight="1">
      <c r="A1368" s="179">
        <v>329</v>
      </c>
      <c r="B1368" s="222">
        <v>14</v>
      </c>
      <c r="C1368" s="245" t="s">
        <v>585</v>
      </c>
      <c r="D1368" s="180">
        <v>2010</v>
      </c>
      <c r="E1368" s="180">
        <v>2</v>
      </c>
      <c r="F1368" s="181">
        <v>1378</v>
      </c>
      <c r="G1368" s="181">
        <v>110</v>
      </c>
      <c r="H1368" s="181">
        <v>216</v>
      </c>
      <c r="I1368" s="181">
        <v>18</v>
      </c>
      <c r="J1368" s="181">
        <v>24</v>
      </c>
      <c r="K1368" s="181">
        <v>193</v>
      </c>
      <c r="L1368" s="181">
        <v>7</v>
      </c>
      <c r="M1368" s="181">
        <v>0</v>
      </c>
      <c r="N1368" s="181">
        <v>6</v>
      </c>
      <c r="O1368" s="181">
        <v>3</v>
      </c>
      <c r="P1368" s="181">
        <v>0</v>
      </c>
      <c r="Q1368" s="181">
        <f t="shared" ref="Q1368:Q1370" si="469">SUM(P1368+O1368+N1368+M1368+L1368+K1368+J1368+I1368+H1368+G1368)</f>
        <v>577</v>
      </c>
      <c r="R1368" s="181">
        <v>19</v>
      </c>
      <c r="S1368" s="181">
        <f t="shared" si="460"/>
        <v>596</v>
      </c>
      <c r="T1368" s="181">
        <f t="shared" si="457"/>
        <v>782</v>
      </c>
      <c r="U1368" s="183">
        <f t="shared" si="458"/>
        <v>43.251088534107403</v>
      </c>
      <c r="V1368" s="183">
        <f t="shared" si="464"/>
        <v>56.748911465892597</v>
      </c>
      <c r="W1368" s="184">
        <f t="shared" si="462"/>
        <v>216</v>
      </c>
    </row>
    <row r="1369" spans="1:23" ht="15" customHeight="1">
      <c r="A1369" s="179">
        <v>329</v>
      </c>
      <c r="B1369" s="222">
        <v>14</v>
      </c>
      <c r="C1369" s="246" t="s">
        <v>585</v>
      </c>
      <c r="D1369" s="190">
        <v>2016</v>
      </c>
      <c r="E1369" s="180"/>
      <c r="F1369" s="181"/>
      <c r="G1369" s="181"/>
      <c r="H1369" s="181"/>
      <c r="I1369" s="181"/>
      <c r="J1369" s="181"/>
      <c r="K1369" s="181"/>
      <c r="L1369" s="181"/>
      <c r="M1369" s="181"/>
      <c r="N1369" s="181"/>
      <c r="O1369" s="181"/>
      <c r="P1369" s="181"/>
      <c r="Q1369" s="181">
        <f t="shared" si="469"/>
        <v>0</v>
      </c>
      <c r="R1369" s="181"/>
      <c r="S1369" s="181">
        <f t="shared" si="460"/>
        <v>0</v>
      </c>
      <c r="T1369" s="181">
        <f t="shared" si="457"/>
        <v>0</v>
      </c>
      <c r="U1369" s="183" t="e">
        <f t="shared" si="458"/>
        <v>#DIV/0!</v>
      </c>
      <c r="V1369" s="183" t="e">
        <f t="shared" si="464"/>
        <v>#DIV/0!</v>
      </c>
      <c r="W1369" s="184">
        <f t="shared" si="462"/>
        <v>0</v>
      </c>
    </row>
    <row r="1370" spans="1:23" ht="15" customHeight="1">
      <c r="A1370" s="179">
        <v>330</v>
      </c>
      <c r="B1370" s="222">
        <v>14</v>
      </c>
      <c r="C1370" s="245" t="s">
        <v>586</v>
      </c>
      <c r="D1370" s="180">
        <v>1998</v>
      </c>
      <c r="E1370" s="180">
        <v>1</v>
      </c>
      <c r="F1370" s="181">
        <v>122</v>
      </c>
      <c r="G1370" s="181">
        <v>2</v>
      </c>
      <c r="H1370" s="181">
        <v>10</v>
      </c>
      <c r="I1370" s="181">
        <v>0</v>
      </c>
      <c r="J1370" s="181">
        <v>0</v>
      </c>
      <c r="K1370" s="181">
        <v>52</v>
      </c>
      <c r="L1370" s="181">
        <v>2</v>
      </c>
      <c r="M1370" s="181">
        <v>1</v>
      </c>
      <c r="N1370" s="181">
        <v>0</v>
      </c>
      <c r="O1370" s="181">
        <v>0</v>
      </c>
      <c r="P1370" s="181">
        <v>0</v>
      </c>
      <c r="Q1370" s="181">
        <f t="shared" si="469"/>
        <v>67</v>
      </c>
      <c r="R1370" s="181">
        <v>5</v>
      </c>
      <c r="S1370" s="181">
        <f t="shared" si="460"/>
        <v>72</v>
      </c>
      <c r="T1370" s="181">
        <f t="shared" si="457"/>
        <v>50</v>
      </c>
      <c r="U1370" s="183">
        <f t="shared" si="458"/>
        <v>59.016393442622949</v>
      </c>
      <c r="V1370" s="183">
        <f t="shared" si="464"/>
        <v>40.983606557377051</v>
      </c>
      <c r="W1370" s="184">
        <f t="shared" si="462"/>
        <v>52</v>
      </c>
    </row>
    <row r="1371" spans="1:23" ht="15" customHeight="1">
      <c r="A1371" s="179">
        <v>330</v>
      </c>
      <c r="B1371" s="222">
        <v>14</v>
      </c>
      <c r="C1371" s="245" t="s">
        <v>586</v>
      </c>
      <c r="D1371" s="180">
        <v>2004</v>
      </c>
      <c r="E1371" s="180"/>
      <c r="F1371" s="181"/>
      <c r="G1371" s="181"/>
      <c r="H1371" s="181"/>
      <c r="I1371" s="181"/>
      <c r="J1371" s="181"/>
      <c r="K1371" s="181"/>
      <c r="L1371" s="181"/>
      <c r="M1371" s="181"/>
      <c r="N1371" s="181"/>
      <c r="O1371" s="181"/>
      <c r="P1371" s="181"/>
      <c r="Q1371" s="181">
        <f>SUM(G1371+J1371+M1371+N1371+O1371+P1371)</f>
        <v>0</v>
      </c>
      <c r="R1371" s="181"/>
      <c r="S1371" s="181">
        <f t="shared" si="460"/>
        <v>0</v>
      </c>
      <c r="T1371" s="181">
        <f t="shared" si="457"/>
        <v>0</v>
      </c>
      <c r="U1371" s="183" t="e">
        <f t="shared" si="458"/>
        <v>#DIV/0!</v>
      </c>
      <c r="V1371" s="183" t="e">
        <f t="shared" si="464"/>
        <v>#DIV/0!</v>
      </c>
      <c r="W1371" s="184">
        <f t="shared" si="462"/>
        <v>0</v>
      </c>
    </row>
    <row r="1372" spans="1:23" ht="15" customHeight="1">
      <c r="A1372" s="179">
        <v>330</v>
      </c>
      <c r="B1372" s="222">
        <v>14</v>
      </c>
      <c r="C1372" s="245" t="s">
        <v>586</v>
      </c>
      <c r="D1372" s="180">
        <v>2010</v>
      </c>
      <c r="E1372" s="180">
        <v>1</v>
      </c>
      <c r="F1372" s="181">
        <v>123</v>
      </c>
      <c r="G1372" s="181">
        <v>1</v>
      </c>
      <c r="H1372" s="181">
        <v>7</v>
      </c>
      <c r="I1372" s="181">
        <v>0</v>
      </c>
      <c r="J1372" s="181">
        <v>0</v>
      </c>
      <c r="K1372" s="181">
        <v>45</v>
      </c>
      <c r="L1372" s="181">
        <v>5</v>
      </c>
      <c r="M1372" s="181">
        <v>0</v>
      </c>
      <c r="N1372" s="181">
        <v>13</v>
      </c>
      <c r="O1372" s="181">
        <v>0</v>
      </c>
      <c r="P1372" s="181">
        <v>0</v>
      </c>
      <c r="Q1372" s="181">
        <f t="shared" ref="Q1372:Q1374" si="470">SUM(P1372+O1372+N1372+M1372+L1372+K1372+J1372+I1372+H1372+G1372)</f>
        <v>71</v>
      </c>
      <c r="R1372" s="181">
        <v>1</v>
      </c>
      <c r="S1372" s="181">
        <f t="shared" si="460"/>
        <v>72</v>
      </c>
      <c r="T1372" s="181">
        <f t="shared" si="457"/>
        <v>51</v>
      </c>
      <c r="U1372" s="183">
        <f t="shared" si="458"/>
        <v>58.536585365853661</v>
      </c>
      <c r="V1372" s="183">
        <f t="shared" si="464"/>
        <v>41.463414634146339</v>
      </c>
      <c r="W1372" s="184">
        <f t="shared" si="462"/>
        <v>45</v>
      </c>
    </row>
    <row r="1373" spans="1:23" ht="15" customHeight="1">
      <c r="A1373" s="179">
        <v>330</v>
      </c>
      <c r="B1373" s="222">
        <v>14</v>
      </c>
      <c r="C1373" s="246" t="s">
        <v>586</v>
      </c>
      <c r="D1373" s="190">
        <v>2016</v>
      </c>
      <c r="E1373" s="180"/>
      <c r="F1373" s="181"/>
      <c r="G1373" s="181"/>
      <c r="H1373" s="181"/>
      <c r="I1373" s="181"/>
      <c r="J1373" s="181"/>
      <c r="K1373" s="181"/>
      <c r="L1373" s="181"/>
      <c r="M1373" s="181"/>
      <c r="N1373" s="181"/>
      <c r="O1373" s="181"/>
      <c r="P1373" s="181"/>
      <c r="Q1373" s="181">
        <f t="shared" si="470"/>
        <v>0</v>
      </c>
      <c r="R1373" s="181"/>
      <c r="S1373" s="181">
        <f t="shared" si="460"/>
        <v>0</v>
      </c>
      <c r="T1373" s="181">
        <f t="shared" si="457"/>
        <v>0</v>
      </c>
      <c r="U1373" s="183" t="e">
        <f t="shared" si="458"/>
        <v>#DIV/0!</v>
      </c>
      <c r="V1373" s="183" t="e">
        <f t="shared" si="464"/>
        <v>#DIV/0!</v>
      </c>
      <c r="W1373" s="184">
        <f t="shared" si="462"/>
        <v>0</v>
      </c>
    </row>
    <row r="1374" spans="1:23" ht="15" customHeight="1">
      <c r="A1374" s="179">
        <v>331</v>
      </c>
      <c r="B1374" s="222">
        <v>14</v>
      </c>
      <c r="C1374" s="245" t="s">
        <v>587</v>
      </c>
      <c r="D1374" s="180">
        <v>1998</v>
      </c>
      <c r="E1374" s="180">
        <v>1</v>
      </c>
      <c r="F1374" s="181">
        <v>227</v>
      </c>
      <c r="G1374" s="181">
        <v>1</v>
      </c>
      <c r="H1374" s="181">
        <v>23</v>
      </c>
      <c r="I1374" s="181">
        <v>0</v>
      </c>
      <c r="J1374" s="181">
        <v>1</v>
      </c>
      <c r="K1374" s="181">
        <v>83</v>
      </c>
      <c r="L1374" s="181">
        <v>3</v>
      </c>
      <c r="M1374" s="181">
        <v>1</v>
      </c>
      <c r="N1374" s="181">
        <v>0</v>
      </c>
      <c r="O1374" s="181">
        <v>0</v>
      </c>
      <c r="P1374" s="181">
        <v>0</v>
      </c>
      <c r="Q1374" s="181">
        <f t="shared" si="470"/>
        <v>112</v>
      </c>
      <c r="R1374" s="181">
        <v>14</v>
      </c>
      <c r="S1374" s="181">
        <f t="shared" si="460"/>
        <v>126</v>
      </c>
      <c r="T1374" s="181">
        <f t="shared" si="457"/>
        <v>101</v>
      </c>
      <c r="U1374" s="183">
        <f t="shared" si="458"/>
        <v>55.506607929515418</v>
      </c>
      <c r="V1374" s="183">
        <f t="shared" si="464"/>
        <v>44.493392070484582</v>
      </c>
      <c r="W1374" s="184">
        <f t="shared" si="462"/>
        <v>83</v>
      </c>
    </row>
    <row r="1375" spans="1:23" ht="15" customHeight="1">
      <c r="A1375" s="179">
        <v>331</v>
      </c>
      <c r="B1375" s="222">
        <v>14</v>
      </c>
      <c r="C1375" s="245" t="s">
        <v>587</v>
      </c>
      <c r="D1375" s="180">
        <v>2004</v>
      </c>
      <c r="E1375" s="180"/>
      <c r="F1375" s="181"/>
      <c r="G1375" s="181"/>
      <c r="H1375" s="181"/>
      <c r="I1375" s="181"/>
      <c r="J1375" s="181"/>
      <c r="K1375" s="181"/>
      <c r="L1375" s="181"/>
      <c r="M1375" s="181"/>
      <c r="N1375" s="181"/>
      <c r="O1375" s="181"/>
      <c r="P1375" s="181"/>
      <c r="Q1375" s="181">
        <f>SUM(G1375+J1375+M1375+N1375+O1375+P1375)</f>
        <v>0</v>
      </c>
      <c r="R1375" s="181"/>
      <c r="S1375" s="181">
        <f t="shared" si="460"/>
        <v>0</v>
      </c>
      <c r="T1375" s="181">
        <f t="shared" si="457"/>
        <v>0</v>
      </c>
      <c r="U1375" s="183" t="e">
        <f t="shared" si="458"/>
        <v>#DIV/0!</v>
      </c>
      <c r="V1375" s="183" t="e">
        <f t="shared" si="464"/>
        <v>#DIV/0!</v>
      </c>
      <c r="W1375" s="184">
        <f t="shared" si="462"/>
        <v>0</v>
      </c>
    </row>
    <row r="1376" spans="1:23" ht="15" customHeight="1">
      <c r="A1376" s="179">
        <v>331</v>
      </c>
      <c r="B1376" s="222">
        <v>14</v>
      </c>
      <c r="C1376" s="245" t="s">
        <v>587</v>
      </c>
      <c r="D1376" s="180">
        <v>2010</v>
      </c>
      <c r="E1376" s="180">
        <v>1</v>
      </c>
      <c r="F1376" s="181">
        <v>219</v>
      </c>
      <c r="G1376" s="181">
        <v>9</v>
      </c>
      <c r="H1376" s="181">
        <v>16</v>
      </c>
      <c r="I1376" s="181">
        <v>2</v>
      </c>
      <c r="J1376" s="181">
        <v>2</v>
      </c>
      <c r="K1376" s="181">
        <v>100</v>
      </c>
      <c r="L1376" s="181">
        <v>6</v>
      </c>
      <c r="M1376" s="181">
        <v>0</v>
      </c>
      <c r="N1376" s="181">
        <v>3</v>
      </c>
      <c r="O1376" s="181">
        <v>0</v>
      </c>
      <c r="P1376" s="181">
        <v>0</v>
      </c>
      <c r="Q1376" s="181">
        <f t="shared" ref="Q1376:Q1378" si="471">SUM(P1376+O1376+N1376+M1376+L1376+K1376+J1376+I1376+H1376+G1376)</f>
        <v>138</v>
      </c>
      <c r="R1376" s="181">
        <v>7</v>
      </c>
      <c r="S1376" s="181">
        <f t="shared" si="460"/>
        <v>145</v>
      </c>
      <c r="T1376" s="181">
        <f t="shared" si="457"/>
        <v>74</v>
      </c>
      <c r="U1376" s="183">
        <f t="shared" si="458"/>
        <v>66.210045662100455</v>
      </c>
      <c r="V1376" s="183">
        <f t="shared" si="464"/>
        <v>33.789954337899545</v>
      </c>
      <c r="W1376" s="184">
        <f t="shared" si="462"/>
        <v>100</v>
      </c>
    </row>
    <row r="1377" spans="1:23" ht="15" customHeight="1">
      <c r="A1377" s="179">
        <v>331</v>
      </c>
      <c r="B1377" s="222">
        <v>14</v>
      </c>
      <c r="C1377" s="246" t="s">
        <v>587</v>
      </c>
      <c r="D1377" s="190">
        <v>2016</v>
      </c>
      <c r="E1377" s="180"/>
      <c r="F1377" s="181"/>
      <c r="G1377" s="181"/>
      <c r="H1377" s="181"/>
      <c r="I1377" s="181"/>
      <c r="J1377" s="181"/>
      <c r="K1377" s="181"/>
      <c r="L1377" s="181"/>
      <c r="M1377" s="181"/>
      <c r="N1377" s="181"/>
      <c r="O1377" s="181"/>
      <c r="P1377" s="181"/>
      <c r="Q1377" s="181">
        <f t="shared" si="471"/>
        <v>0</v>
      </c>
      <c r="R1377" s="181"/>
      <c r="S1377" s="181">
        <f t="shared" si="460"/>
        <v>0</v>
      </c>
      <c r="T1377" s="181">
        <f t="shared" si="457"/>
        <v>0</v>
      </c>
      <c r="U1377" s="183" t="e">
        <f t="shared" si="458"/>
        <v>#DIV/0!</v>
      </c>
      <c r="V1377" s="183" t="e">
        <f t="shared" si="464"/>
        <v>#DIV/0!</v>
      </c>
      <c r="W1377" s="184">
        <f t="shared" si="462"/>
        <v>0</v>
      </c>
    </row>
    <row r="1378" spans="1:23" ht="15" customHeight="1">
      <c r="A1378" s="179">
        <v>332</v>
      </c>
      <c r="B1378" s="222">
        <v>14</v>
      </c>
      <c r="C1378" s="245" t="s">
        <v>588</v>
      </c>
      <c r="D1378" s="180">
        <v>1998</v>
      </c>
      <c r="E1378" s="180">
        <v>7</v>
      </c>
      <c r="F1378" s="181">
        <v>3162</v>
      </c>
      <c r="G1378" s="181">
        <v>57</v>
      </c>
      <c r="H1378" s="181">
        <v>667</v>
      </c>
      <c r="I1378" s="181">
        <v>1</v>
      </c>
      <c r="J1378" s="181">
        <v>13</v>
      </c>
      <c r="K1378" s="181">
        <v>883</v>
      </c>
      <c r="L1378" s="181">
        <v>13</v>
      </c>
      <c r="M1378" s="181">
        <v>5</v>
      </c>
      <c r="N1378" s="181">
        <v>0</v>
      </c>
      <c r="O1378" s="181">
        <v>0</v>
      </c>
      <c r="P1378" s="181">
        <v>0</v>
      </c>
      <c r="Q1378" s="181">
        <f t="shared" si="471"/>
        <v>1639</v>
      </c>
      <c r="R1378" s="181">
        <v>25</v>
      </c>
      <c r="S1378" s="181">
        <f t="shared" si="460"/>
        <v>1664</v>
      </c>
      <c r="T1378" s="181">
        <f t="shared" si="457"/>
        <v>1498</v>
      </c>
      <c r="U1378" s="183">
        <f t="shared" si="458"/>
        <v>52.624920936116382</v>
      </c>
      <c r="V1378" s="183">
        <f t="shared" si="464"/>
        <v>47.375079063883618</v>
      </c>
      <c r="W1378" s="184">
        <f t="shared" si="462"/>
        <v>883</v>
      </c>
    </row>
    <row r="1379" spans="1:23" ht="15" customHeight="1">
      <c r="A1379" s="179">
        <v>332</v>
      </c>
      <c r="B1379" s="222">
        <v>14</v>
      </c>
      <c r="C1379" s="245" t="s">
        <v>588</v>
      </c>
      <c r="D1379" s="180">
        <v>2004</v>
      </c>
      <c r="E1379" s="180"/>
      <c r="F1379" s="181"/>
      <c r="G1379" s="181"/>
      <c r="H1379" s="181"/>
      <c r="I1379" s="181"/>
      <c r="J1379" s="181"/>
      <c r="K1379" s="181"/>
      <c r="L1379" s="181"/>
      <c r="M1379" s="181"/>
      <c r="N1379" s="181"/>
      <c r="O1379" s="181"/>
      <c r="P1379" s="181"/>
      <c r="Q1379" s="181">
        <f>SUM(G1379+J1379+M1379+N1379+O1379+P1379)</f>
        <v>0</v>
      </c>
      <c r="R1379" s="181"/>
      <c r="S1379" s="181">
        <f t="shared" si="460"/>
        <v>0</v>
      </c>
      <c r="T1379" s="181">
        <f t="shared" si="457"/>
        <v>0</v>
      </c>
      <c r="U1379" s="183" t="e">
        <f t="shared" si="458"/>
        <v>#DIV/0!</v>
      </c>
      <c r="V1379" s="183" t="e">
        <f t="shared" si="464"/>
        <v>#DIV/0!</v>
      </c>
      <c r="W1379" s="184">
        <f t="shared" si="462"/>
        <v>0</v>
      </c>
    </row>
    <row r="1380" spans="1:23" ht="15" customHeight="1">
      <c r="A1380" s="179">
        <v>332</v>
      </c>
      <c r="B1380" s="222">
        <v>14</v>
      </c>
      <c r="C1380" s="245" t="s">
        <v>588</v>
      </c>
      <c r="D1380" s="180">
        <v>2010</v>
      </c>
      <c r="E1380" s="180">
        <v>12</v>
      </c>
      <c r="F1380" s="181">
        <v>4912</v>
      </c>
      <c r="G1380" s="181">
        <v>183</v>
      </c>
      <c r="H1380" s="181">
        <v>1359</v>
      </c>
      <c r="I1380" s="181">
        <v>60</v>
      </c>
      <c r="J1380" s="181">
        <v>34</v>
      </c>
      <c r="K1380" s="181">
        <v>1588</v>
      </c>
      <c r="L1380" s="181">
        <v>34</v>
      </c>
      <c r="M1380" s="181">
        <v>0</v>
      </c>
      <c r="N1380" s="181">
        <v>183</v>
      </c>
      <c r="O1380" s="181">
        <v>31</v>
      </c>
      <c r="P1380" s="181">
        <v>1</v>
      </c>
      <c r="Q1380" s="181">
        <f t="shared" ref="Q1380:Q1382" si="472">SUM(P1380+O1380+N1380+M1380+L1380+K1380+J1380+I1380+H1380+G1380)</f>
        <v>3473</v>
      </c>
      <c r="R1380" s="181">
        <v>61</v>
      </c>
      <c r="S1380" s="181">
        <f t="shared" si="460"/>
        <v>3534</v>
      </c>
      <c r="T1380" s="181">
        <f t="shared" si="457"/>
        <v>1378</v>
      </c>
      <c r="U1380" s="183">
        <f t="shared" si="458"/>
        <v>71.946254071661244</v>
      </c>
      <c r="V1380" s="183">
        <f t="shared" si="464"/>
        <v>28.053745928338763</v>
      </c>
      <c r="W1380" s="184">
        <f t="shared" si="462"/>
        <v>1588</v>
      </c>
    </row>
    <row r="1381" spans="1:23" ht="15" customHeight="1">
      <c r="A1381" s="179">
        <v>332</v>
      </c>
      <c r="B1381" s="222">
        <v>14</v>
      </c>
      <c r="C1381" s="246" t="s">
        <v>588</v>
      </c>
      <c r="D1381" s="190">
        <v>2016</v>
      </c>
      <c r="E1381" s="180"/>
      <c r="F1381" s="181"/>
      <c r="G1381" s="181"/>
      <c r="H1381" s="181"/>
      <c r="I1381" s="181"/>
      <c r="J1381" s="181"/>
      <c r="K1381" s="181"/>
      <c r="L1381" s="181"/>
      <c r="M1381" s="181"/>
      <c r="N1381" s="181"/>
      <c r="O1381" s="181"/>
      <c r="P1381" s="181"/>
      <c r="Q1381" s="181">
        <f t="shared" si="472"/>
        <v>0</v>
      </c>
      <c r="R1381" s="181"/>
      <c r="S1381" s="181">
        <f t="shared" si="460"/>
        <v>0</v>
      </c>
      <c r="T1381" s="181">
        <f t="shared" si="457"/>
        <v>0</v>
      </c>
      <c r="U1381" s="183" t="e">
        <f t="shared" si="458"/>
        <v>#DIV/0!</v>
      </c>
      <c r="V1381" s="183" t="e">
        <f t="shared" si="464"/>
        <v>#DIV/0!</v>
      </c>
      <c r="W1381" s="184">
        <f t="shared" si="462"/>
        <v>0</v>
      </c>
    </row>
    <row r="1382" spans="1:23" ht="15" customHeight="1">
      <c r="A1382" s="179">
        <v>333</v>
      </c>
      <c r="B1382" s="222">
        <v>14</v>
      </c>
      <c r="C1382" s="245" t="s">
        <v>589</v>
      </c>
      <c r="D1382" s="180">
        <v>1998</v>
      </c>
      <c r="E1382" s="180">
        <v>3</v>
      </c>
      <c r="F1382" s="181">
        <v>1139</v>
      </c>
      <c r="G1382" s="181">
        <v>15</v>
      </c>
      <c r="H1382" s="181">
        <v>210</v>
      </c>
      <c r="I1382" s="181">
        <v>1</v>
      </c>
      <c r="J1382" s="181">
        <v>3</v>
      </c>
      <c r="K1382" s="181">
        <v>289</v>
      </c>
      <c r="L1382" s="181">
        <v>2</v>
      </c>
      <c r="M1382" s="181">
        <v>1</v>
      </c>
      <c r="N1382" s="181">
        <v>0</v>
      </c>
      <c r="O1382" s="181">
        <v>0</v>
      </c>
      <c r="P1382" s="181">
        <v>0</v>
      </c>
      <c r="Q1382" s="181">
        <f t="shared" si="472"/>
        <v>521</v>
      </c>
      <c r="R1382" s="181">
        <v>11</v>
      </c>
      <c r="S1382" s="181">
        <f t="shared" si="460"/>
        <v>532</v>
      </c>
      <c r="T1382" s="181">
        <f t="shared" si="457"/>
        <v>607</v>
      </c>
      <c r="U1382" s="183">
        <f t="shared" si="458"/>
        <v>46.707638279192274</v>
      </c>
      <c r="V1382" s="183">
        <f t="shared" si="464"/>
        <v>53.292361720807726</v>
      </c>
      <c r="W1382" s="184">
        <f t="shared" si="462"/>
        <v>289</v>
      </c>
    </row>
    <row r="1383" spans="1:23" ht="15" customHeight="1">
      <c r="A1383" s="179">
        <v>333</v>
      </c>
      <c r="B1383" s="222">
        <v>14</v>
      </c>
      <c r="C1383" s="245" t="s">
        <v>589</v>
      </c>
      <c r="D1383" s="180">
        <v>2004</v>
      </c>
      <c r="E1383" s="180"/>
      <c r="F1383" s="181"/>
      <c r="G1383" s="181"/>
      <c r="H1383" s="181"/>
      <c r="I1383" s="181"/>
      <c r="J1383" s="181"/>
      <c r="K1383" s="181"/>
      <c r="L1383" s="181"/>
      <c r="M1383" s="181"/>
      <c r="N1383" s="181"/>
      <c r="O1383" s="181"/>
      <c r="P1383" s="181"/>
      <c r="Q1383" s="181">
        <f>SUM(G1383+J1383+M1383+N1383+O1383+P1383)</f>
        <v>0</v>
      </c>
      <c r="R1383" s="181"/>
      <c r="S1383" s="181">
        <f t="shared" si="460"/>
        <v>0</v>
      </c>
      <c r="T1383" s="181">
        <f t="shared" si="457"/>
        <v>0</v>
      </c>
      <c r="U1383" s="183" t="e">
        <f t="shared" si="458"/>
        <v>#DIV/0!</v>
      </c>
      <c r="V1383" s="183" t="e">
        <f t="shared" si="464"/>
        <v>#DIV/0!</v>
      </c>
      <c r="W1383" s="184">
        <f t="shared" si="462"/>
        <v>0</v>
      </c>
    </row>
    <row r="1384" spans="1:23" ht="15" customHeight="1">
      <c r="A1384" s="179">
        <v>333</v>
      </c>
      <c r="B1384" s="222">
        <v>14</v>
      </c>
      <c r="C1384" s="245" t="s">
        <v>589</v>
      </c>
      <c r="D1384" s="180">
        <v>2010</v>
      </c>
      <c r="E1384" s="180">
        <v>3</v>
      </c>
      <c r="F1384" s="181">
        <v>1688</v>
      </c>
      <c r="G1384" s="181">
        <v>49</v>
      </c>
      <c r="H1384" s="181">
        <v>467</v>
      </c>
      <c r="I1384" s="181">
        <v>13</v>
      </c>
      <c r="J1384" s="181">
        <v>57</v>
      </c>
      <c r="K1384" s="181">
        <v>440</v>
      </c>
      <c r="L1384" s="181">
        <v>18</v>
      </c>
      <c r="M1384" s="181">
        <v>0</v>
      </c>
      <c r="N1384" s="181">
        <v>15</v>
      </c>
      <c r="O1384" s="181">
        <v>92</v>
      </c>
      <c r="P1384" s="181">
        <v>0</v>
      </c>
      <c r="Q1384" s="181">
        <f t="shared" ref="Q1384:Q1386" si="473">SUM(P1384+O1384+N1384+M1384+L1384+K1384+J1384+I1384+H1384+G1384)</f>
        <v>1151</v>
      </c>
      <c r="R1384" s="181">
        <v>44</v>
      </c>
      <c r="S1384" s="181">
        <f t="shared" si="460"/>
        <v>1195</v>
      </c>
      <c r="T1384" s="181">
        <f t="shared" si="457"/>
        <v>493</v>
      </c>
      <c r="U1384" s="183">
        <f t="shared" si="458"/>
        <v>70.793838862559241</v>
      </c>
      <c r="V1384" s="183">
        <f t="shared" si="464"/>
        <v>29.206161137440759</v>
      </c>
      <c r="W1384" s="184">
        <f t="shared" si="462"/>
        <v>467</v>
      </c>
    </row>
    <row r="1385" spans="1:23" ht="15" customHeight="1">
      <c r="A1385" s="179">
        <v>333</v>
      </c>
      <c r="B1385" s="222">
        <v>14</v>
      </c>
      <c r="C1385" s="246" t="s">
        <v>589</v>
      </c>
      <c r="D1385" s="190">
        <v>2016</v>
      </c>
      <c r="E1385" s="180"/>
      <c r="F1385" s="181"/>
      <c r="G1385" s="181"/>
      <c r="H1385" s="181"/>
      <c r="I1385" s="181"/>
      <c r="J1385" s="181"/>
      <c r="K1385" s="181"/>
      <c r="L1385" s="181"/>
      <c r="M1385" s="181"/>
      <c r="N1385" s="181"/>
      <c r="O1385" s="181"/>
      <c r="P1385" s="181"/>
      <c r="Q1385" s="181">
        <f t="shared" si="473"/>
        <v>0</v>
      </c>
      <c r="R1385" s="181"/>
      <c r="S1385" s="181">
        <f t="shared" si="460"/>
        <v>0</v>
      </c>
      <c r="T1385" s="181">
        <f t="shared" si="457"/>
        <v>0</v>
      </c>
      <c r="U1385" s="183" t="e">
        <f t="shared" si="458"/>
        <v>#DIV/0!</v>
      </c>
      <c r="V1385" s="183" t="e">
        <f t="shared" si="464"/>
        <v>#DIV/0!</v>
      </c>
      <c r="W1385" s="184">
        <f t="shared" si="462"/>
        <v>0</v>
      </c>
    </row>
    <row r="1386" spans="1:23" ht="15" customHeight="1">
      <c r="A1386" s="179">
        <v>334</v>
      </c>
      <c r="B1386" s="222">
        <v>14</v>
      </c>
      <c r="C1386" s="245" t="s">
        <v>590</v>
      </c>
      <c r="D1386" s="180">
        <v>1998</v>
      </c>
      <c r="E1386" s="180">
        <v>1</v>
      </c>
      <c r="F1386" s="181">
        <v>589</v>
      </c>
      <c r="G1386" s="181">
        <v>2</v>
      </c>
      <c r="H1386" s="181">
        <v>193</v>
      </c>
      <c r="I1386" s="181">
        <v>1</v>
      </c>
      <c r="J1386" s="181">
        <v>6</v>
      </c>
      <c r="K1386" s="181">
        <v>95</v>
      </c>
      <c r="L1386" s="181">
        <v>0</v>
      </c>
      <c r="M1386" s="181">
        <v>3</v>
      </c>
      <c r="N1386" s="181">
        <v>0</v>
      </c>
      <c r="O1386" s="181">
        <v>0</v>
      </c>
      <c r="P1386" s="181">
        <v>0</v>
      </c>
      <c r="Q1386" s="181">
        <f t="shared" si="473"/>
        <v>300</v>
      </c>
      <c r="R1386" s="181">
        <v>13</v>
      </c>
      <c r="S1386" s="181">
        <f t="shared" si="460"/>
        <v>313</v>
      </c>
      <c r="T1386" s="181">
        <f t="shared" si="457"/>
        <v>276</v>
      </c>
      <c r="U1386" s="183">
        <f t="shared" si="458"/>
        <v>53.140916808149406</v>
      </c>
      <c r="V1386" s="183">
        <f t="shared" si="464"/>
        <v>46.859083191850594</v>
      </c>
      <c r="W1386" s="184">
        <f t="shared" si="462"/>
        <v>193</v>
      </c>
    </row>
    <row r="1387" spans="1:23" ht="15" customHeight="1">
      <c r="A1387" s="179">
        <v>334</v>
      </c>
      <c r="B1387" s="222">
        <v>14</v>
      </c>
      <c r="C1387" s="245" t="s">
        <v>590</v>
      </c>
      <c r="D1387" s="180">
        <v>2004</v>
      </c>
      <c r="E1387" s="180"/>
      <c r="F1387" s="181"/>
      <c r="G1387" s="181"/>
      <c r="H1387" s="181"/>
      <c r="I1387" s="181"/>
      <c r="J1387" s="181"/>
      <c r="K1387" s="181"/>
      <c r="L1387" s="181"/>
      <c r="M1387" s="181"/>
      <c r="N1387" s="181"/>
      <c r="O1387" s="181"/>
      <c r="P1387" s="181"/>
      <c r="Q1387" s="181">
        <f>SUM(G1387+J1387+M1387+N1387+O1387+P1387)</f>
        <v>0</v>
      </c>
      <c r="R1387" s="181"/>
      <c r="S1387" s="181">
        <f t="shared" si="460"/>
        <v>0</v>
      </c>
      <c r="T1387" s="181">
        <f t="shared" si="457"/>
        <v>0</v>
      </c>
      <c r="U1387" s="183" t="e">
        <f t="shared" si="458"/>
        <v>#DIV/0!</v>
      </c>
      <c r="V1387" s="183" t="e">
        <f t="shared" si="464"/>
        <v>#DIV/0!</v>
      </c>
      <c r="W1387" s="184">
        <f t="shared" si="462"/>
        <v>0</v>
      </c>
    </row>
    <row r="1388" spans="1:23" ht="15" customHeight="1">
      <c r="A1388" s="179">
        <v>334</v>
      </c>
      <c r="B1388" s="222">
        <v>14</v>
      </c>
      <c r="C1388" s="245" t="s">
        <v>590</v>
      </c>
      <c r="D1388" s="180">
        <v>2010</v>
      </c>
      <c r="E1388" s="180">
        <v>2</v>
      </c>
      <c r="F1388" s="181">
        <v>793</v>
      </c>
      <c r="G1388" s="181">
        <v>27</v>
      </c>
      <c r="H1388" s="181">
        <v>251</v>
      </c>
      <c r="I1388" s="181">
        <v>7</v>
      </c>
      <c r="J1388" s="181">
        <v>14</v>
      </c>
      <c r="K1388" s="181">
        <v>124</v>
      </c>
      <c r="L1388" s="181">
        <v>8</v>
      </c>
      <c r="M1388" s="181">
        <v>0</v>
      </c>
      <c r="N1388" s="181">
        <v>5</v>
      </c>
      <c r="O1388" s="181">
        <v>2</v>
      </c>
      <c r="P1388" s="181">
        <v>0</v>
      </c>
      <c r="Q1388" s="181">
        <f t="shared" ref="Q1388:Q1390" si="474">SUM(P1388+O1388+N1388+M1388+L1388+K1388+J1388+I1388+H1388+G1388)</f>
        <v>438</v>
      </c>
      <c r="R1388" s="181">
        <v>12</v>
      </c>
      <c r="S1388" s="181">
        <f t="shared" si="460"/>
        <v>450</v>
      </c>
      <c r="T1388" s="181">
        <f t="shared" si="457"/>
        <v>343</v>
      </c>
      <c r="U1388" s="183">
        <f t="shared" si="458"/>
        <v>56.746532156368225</v>
      </c>
      <c r="V1388" s="183">
        <f t="shared" si="464"/>
        <v>43.253467843631775</v>
      </c>
      <c r="W1388" s="184">
        <f t="shared" si="462"/>
        <v>251</v>
      </c>
    </row>
    <row r="1389" spans="1:23" ht="15" customHeight="1">
      <c r="A1389" s="179">
        <v>334</v>
      </c>
      <c r="B1389" s="222">
        <v>14</v>
      </c>
      <c r="C1389" s="246" t="s">
        <v>590</v>
      </c>
      <c r="D1389" s="190">
        <v>2016</v>
      </c>
      <c r="E1389" s="180"/>
      <c r="F1389" s="181"/>
      <c r="G1389" s="181"/>
      <c r="H1389" s="181"/>
      <c r="I1389" s="181"/>
      <c r="J1389" s="181"/>
      <c r="K1389" s="181"/>
      <c r="L1389" s="181"/>
      <c r="M1389" s="181"/>
      <c r="N1389" s="181"/>
      <c r="O1389" s="181"/>
      <c r="P1389" s="181"/>
      <c r="Q1389" s="181">
        <f t="shared" si="474"/>
        <v>0</v>
      </c>
      <c r="R1389" s="181"/>
      <c r="S1389" s="181">
        <f t="shared" si="460"/>
        <v>0</v>
      </c>
      <c r="T1389" s="181">
        <f t="shared" si="457"/>
        <v>0</v>
      </c>
      <c r="U1389" s="183" t="e">
        <f t="shared" si="458"/>
        <v>#DIV/0!</v>
      </c>
      <c r="V1389" s="183" t="e">
        <f t="shared" si="464"/>
        <v>#DIV/0!</v>
      </c>
      <c r="W1389" s="184">
        <f t="shared" si="462"/>
        <v>0</v>
      </c>
    </row>
    <row r="1390" spans="1:23" ht="15" customHeight="1">
      <c r="A1390" s="179">
        <v>335</v>
      </c>
      <c r="B1390" s="222">
        <v>14</v>
      </c>
      <c r="C1390" s="245" t="s">
        <v>591</v>
      </c>
      <c r="D1390" s="180">
        <v>1998</v>
      </c>
      <c r="E1390" s="180">
        <v>3</v>
      </c>
      <c r="F1390" s="181">
        <v>774</v>
      </c>
      <c r="G1390" s="181">
        <v>5</v>
      </c>
      <c r="H1390" s="181">
        <v>90</v>
      </c>
      <c r="I1390" s="181">
        <v>2</v>
      </c>
      <c r="J1390" s="181">
        <v>3</v>
      </c>
      <c r="K1390" s="181">
        <v>141</v>
      </c>
      <c r="L1390" s="181">
        <v>1</v>
      </c>
      <c r="M1390" s="181">
        <v>0</v>
      </c>
      <c r="N1390" s="181">
        <v>0</v>
      </c>
      <c r="O1390" s="181">
        <v>0</v>
      </c>
      <c r="P1390" s="181">
        <v>0</v>
      </c>
      <c r="Q1390" s="181">
        <f t="shared" si="474"/>
        <v>242</v>
      </c>
      <c r="R1390" s="181">
        <v>9</v>
      </c>
      <c r="S1390" s="181">
        <f t="shared" si="460"/>
        <v>251</v>
      </c>
      <c r="T1390" s="181">
        <f t="shared" si="457"/>
        <v>523</v>
      </c>
      <c r="U1390" s="183">
        <f t="shared" si="458"/>
        <v>32.428940568475454</v>
      </c>
      <c r="V1390" s="183">
        <f t="shared" si="464"/>
        <v>67.571059431524546</v>
      </c>
      <c r="W1390" s="184">
        <f t="shared" si="462"/>
        <v>141</v>
      </c>
    </row>
    <row r="1391" spans="1:23" ht="15" customHeight="1">
      <c r="A1391" s="179">
        <v>335</v>
      </c>
      <c r="B1391" s="222">
        <v>14</v>
      </c>
      <c r="C1391" s="245" t="s">
        <v>591</v>
      </c>
      <c r="D1391" s="180">
        <v>2004</v>
      </c>
      <c r="E1391" s="180"/>
      <c r="F1391" s="181"/>
      <c r="G1391" s="181"/>
      <c r="H1391" s="181"/>
      <c r="I1391" s="181"/>
      <c r="J1391" s="181"/>
      <c r="K1391" s="181"/>
      <c r="L1391" s="181"/>
      <c r="M1391" s="181"/>
      <c r="N1391" s="181"/>
      <c r="O1391" s="181"/>
      <c r="P1391" s="181"/>
      <c r="Q1391" s="181">
        <f>SUM(G1391+J1391+M1391+N1391+O1391+P1391)</f>
        <v>0</v>
      </c>
      <c r="R1391" s="181"/>
      <c r="S1391" s="181">
        <f t="shared" si="460"/>
        <v>0</v>
      </c>
      <c r="T1391" s="181">
        <f t="shared" si="457"/>
        <v>0</v>
      </c>
      <c r="U1391" s="183" t="e">
        <f t="shared" si="458"/>
        <v>#DIV/0!</v>
      </c>
      <c r="V1391" s="183" t="e">
        <f t="shared" si="464"/>
        <v>#DIV/0!</v>
      </c>
      <c r="W1391" s="184">
        <f t="shared" si="462"/>
        <v>0</v>
      </c>
    </row>
    <row r="1392" spans="1:23" ht="15" customHeight="1">
      <c r="A1392" s="179">
        <v>335</v>
      </c>
      <c r="B1392" s="222">
        <v>14</v>
      </c>
      <c r="C1392" s="245" t="s">
        <v>591</v>
      </c>
      <c r="D1392" s="180">
        <v>2010</v>
      </c>
      <c r="E1392" s="180">
        <v>3</v>
      </c>
      <c r="F1392" s="181">
        <v>1004</v>
      </c>
      <c r="G1392" s="181">
        <v>45</v>
      </c>
      <c r="H1392" s="181">
        <v>99</v>
      </c>
      <c r="I1392" s="181">
        <v>14</v>
      </c>
      <c r="J1392" s="181">
        <v>7</v>
      </c>
      <c r="K1392" s="181">
        <v>245</v>
      </c>
      <c r="L1392" s="181">
        <v>6</v>
      </c>
      <c r="M1392" s="181">
        <v>0</v>
      </c>
      <c r="N1392" s="181">
        <v>1</v>
      </c>
      <c r="O1392" s="181">
        <v>0</v>
      </c>
      <c r="P1392" s="181">
        <v>0</v>
      </c>
      <c r="Q1392" s="181">
        <f t="shared" ref="Q1392:Q1394" si="475">SUM(P1392+O1392+N1392+M1392+L1392+K1392+J1392+I1392+H1392+G1392)</f>
        <v>417</v>
      </c>
      <c r="R1392" s="181">
        <v>13</v>
      </c>
      <c r="S1392" s="181">
        <f t="shared" si="460"/>
        <v>430</v>
      </c>
      <c r="T1392" s="181">
        <f t="shared" si="457"/>
        <v>574</v>
      </c>
      <c r="U1392" s="183">
        <f t="shared" si="458"/>
        <v>42.828685258964143</v>
      </c>
      <c r="V1392" s="183">
        <f t="shared" si="464"/>
        <v>57.171314741035857</v>
      </c>
      <c r="W1392" s="184">
        <f t="shared" si="462"/>
        <v>245</v>
      </c>
    </row>
    <row r="1393" spans="1:23" ht="15" customHeight="1">
      <c r="A1393" s="179">
        <v>335</v>
      </c>
      <c r="B1393" s="222">
        <v>14</v>
      </c>
      <c r="C1393" s="246" t="s">
        <v>591</v>
      </c>
      <c r="D1393" s="190">
        <v>2016</v>
      </c>
      <c r="E1393" s="180"/>
      <c r="F1393" s="181"/>
      <c r="G1393" s="181"/>
      <c r="H1393" s="181"/>
      <c r="I1393" s="181"/>
      <c r="J1393" s="181"/>
      <c r="K1393" s="181"/>
      <c r="L1393" s="181"/>
      <c r="M1393" s="181"/>
      <c r="N1393" s="181"/>
      <c r="O1393" s="181"/>
      <c r="P1393" s="181"/>
      <c r="Q1393" s="181">
        <f t="shared" si="475"/>
        <v>0</v>
      </c>
      <c r="R1393" s="181"/>
      <c r="S1393" s="181">
        <f t="shared" si="460"/>
        <v>0</v>
      </c>
      <c r="T1393" s="181">
        <f t="shared" si="457"/>
        <v>0</v>
      </c>
      <c r="U1393" s="183" t="e">
        <f t="shared" si="458"/>
        <v>#DIV/0!</v>
      </c>
      <c r="V1393" s="183" t="e">
        <f t="shared" si="464"/>
        <v>#DIV/0!</v>
      </c>
      <c r="W1393" s="184">
        <f t="shared" si="462"/>
        <v>0</v>
      </c>
    </row>
    <row r="1394" spans="1:23" ht="15" customHeight="1">
      <c r="A1394" s="179">
        <v>336</v>
      </c>
      <c r="B1394" s="222">
        <v>14</v>
      </c>
      <c r="C1394" s="245" t="s">
        <v>592</v>
      </c>
      <c r="D1394" s="180">
        <v>1998</v>
      </c>
      <c r="E1394" s="180">
        <v>1</v>
      </c>
      <c r="F1394" s="181">
        <v>280</v>
      </c>
      <c r="G1394" s="181">
        <v>1</v>
      </c>
      <c r="H1394" s="181">
        <v>81</v>
      </c>
      <c r="I1394" s="181">
        <v>0</v>
      </c>
      <c r="J1394" s="181">
        <v>3</v>
      </c>
      <c r="K1394" s="181">
        <v>64</v>
      </c>
      <c r="L1394" s="181">
        <v>2</v>
      </c>
      <c r="M1394" s="181">
        <v>1</v>
      </c>
      <c r="N1394" s="181">
        <v>0</v>
      </c>
      <c r="O1394" s="181">
        <v>0</v>
      </c>
      <c r="P1394" s="181">
        <v>0</v>
      </c>
      <c r="Q1394" s="181">
        <f t="shared" si="475"/>
        <v>152</v>
      </c>
      <c r="R1394" s="181">
        <v>3</v>
      </c>
      <c r="S1394" s="181">
        <f t="shared" si="460"/>
        <v>155</v>
      </c>
      <c r="T1394" s="181">
        <f t="shared" si="457"/>
        <v>125</v>
      </c>
      <c r="U1394" s="183">
        <f t="shared" si="458"/>
        <v>55.357142857142854</v>
      </c>
      <c r="V1394" s="183">
        <f t="shared" si="464"/>
        <v>44.642857142857146</v>
      </c>
      <c r="W1394" s="184">
        <f t="shared" si="462"/>
        <v>81</v>
      </c>
    </row>
    <row r="1395" spans="1:23" ht="15" customHeight="1">
      <c r="A1395" s="179">
        <v>336</v>
      </c>
      <c r="B1395" s="222">
        <v>14</v>
      </c>
      <c r="C1395" s="245" t="s">
        <v>592</v>
      </c>
      <c r="D1395" s="180">
        <v>2004</v>
      </c>
      <c r="E1395" s="180"/>
      <c r="F1395" s="181"/>
      <c r="G1395" s="181"/>
      <c r="H1395" s="181"/>
      <c r="I1395" s="181"/>
      <c r="J1395" s="181"/>
      <c r="K1395" s="181"/>
      <c r="L1395" s="181"/>
      <c r="M1395" s="181"/>
      <c r="N1395" s="181"/>
      <c r="O1395" s="181"/>
      <c r="P1395" s="181"/>
      <c r="Q1395" s="181">
        <f>SUM(G1395+J1395+M1395+N1395+O1395+P1395)</f>
        <v>0</v>
      </c>
      <c r="R1395" s="181"/>
      <c r="S1395" s="181">
        <f t="shared" si="460"/>
        <v>0</v>
      </c>
      <c r="T1395" s="181">
        <f t="shared" si="457"/>
        <v>0</v>
      </c>
      <c r="U1395" s="183" t="e">
        <f t="shared" si="458"/>
        <v>#DIV/0!</v>
      </c>
      <c r="V1395" s="183" t="e">
        <f t="shared" si="464"/>
        <v>#DIV/0!</v>
      </c>
      <c r="W1395" s="184">
        <f t="shared" si="462"/>
        <v>0</v>
      </c>
    </row>
    <row r="1396" spans="1:23" ht="15" customHeight="1">
      <c r="A1396" s="179">
        <v>336</v>
      </c>
      <c r="B1396" s="222">
        <v>14</v>
      </c>
      <c r="C1396" s="245" t="s">
        <v>592</v>
      </c>
      <c r="D1396" s="180">
        <v>2010</v>
      </c>
      <c r="E1396" s="180">
        <v>1</v>
      </c>
      <c r="F1396" s="181">
        <v>360</v>
      </c>
      <c r="G1396" s="181">
        <v>12</v>
      </c>
      <c r="H1396" s="181">
        <v>43</v>
      </c>
      <c r="I1396" s="181">
        <v>4</v>
      </c>
      <c r="J1396" s="181">
        <v>3</v>
      </c>
      <c r="K1396" s="181">
        <v>47</v>
      </c>
      <c r="L1396" s="181">
        <v>3</v>
      </c>
      <c r="M1396" s="181">
        <v>0</v>
      </c>
      <c r="N1396" s="181">
        <v>0</v>
      </c>
      <c r="O1396" s="181">
        <v>0</v>
      </c>
      <c r="P1396" s="181">
        <v>0</v>
      </c>
      <c r="Q1396" s="181">
        <f t="shared" ref="Q1396:Q1398" si="476">SUM(P1396+O1396+N1396+M1396+L1396+K1396+J1396+I1396+H1396+G1396)</f>
        <v>112</v>
      </c>
      <c r="R1396" s="181">
        <v>6</v>
      </c>
      <c r="S1396" s="181">
        <f t="shared" si="460"/>
        <v>118</v>
      </c>
      <c r="T1396" s="181">
        <f t="shared" si="457"/>
        <v>242</v>
      </c>
      <c r="U1396" s="183">
        <f t="shared" si="458"/>
        <v>32.777777777777779</v>
      </c>
      <c r="V1396" s="183">
        <f t="shared" si="464"/>
        <v>67.222222222222229</v>
      </c>
      <c r="W1396" s="184">
        <f t="shared" si="462"/>
        <v>47</v>
      </c>
    </row>
    <row r="1397" spans="1:23" ht="15" customHeight="1">
      <c r="A1397" s="179">
        <v>336</v>
      </c>
      <c r="B1397" s="222">
        <v>14</v>
      </c>
      <c r="C1397" s="246" t="s">
        <v>592</v>
      </c>
      <c r="D1397" s="190">
        <v>2016</v>
      </c>
      <c r="E1397" s="180"/>
      <c r="F1397" s="181"/>
      <c r="G1397" s="181"/>
      <c r="H1397" s="181"/>
      <c r="I1397" s="181"/>
      <c r="J1397" s="181"/>
      <c r="K1397" s="181"/>
      <c r="L1397" s="181"/>
      <c r="M1397" s="181"/>
      <c r="N1397" s="181"/>
      <c r="O1397" s="181"/>
      <c r="P1397" s="181"/>
      <c r="Q1397" s="181">
        <f t="shared" si="476"/>
        <v>0</v>
      </c>
      <c r="R1397" s="181"/>
      <c r="S1397" s="181">
        <f t="shared" si="460"/>
        <v>0</v>
      </c>
      <c r="T1397" s="181">
        <f t="shared" si="457"/>
        <v>0</v>
      </c>
      <c r="U1397" s="183" t="e">
        <f t="shared" si="458"/>
        <v>#DIV/0!</v>
      </c>
      <c r="V1397" s="183" t="e">
        <f t="shared" si="464"/>
        <v>#DIV/0!</v>
      </c>
      <c r="W1397" s="184">
        <f t="shared" si="462"/>
        <v>0</v>
      </c>
    </row>
    <row r="1398" spans="1:23" ht="15" customHeight="1">
      <c r="A1398" s="179">
        <v>337</v>
      </c>
      <c r="B1398" s="222">
        <v>14</v>
      </c>
      <c r="C1398" s="245" t="s">
        <v>593</v>
      </c>
      <c r="D1398" s="180">
        <v>1998</v>
      </c>
      <c r="E1398" s="180">
        <v>1</v>
      </c>
      <c r="F1398" s="181">
        <v>196</v>
      </c>
      <c r="G1398" s="181">
        <v>3</v>
      </c>
      <c r="H1398" s="181">
        <v>21</v>
      </c>
      <c r="I1398" s="181">
        <v>1</v>
      </c>
      <c r="J1398" s="181">
        <v>2</v>
      </c>
      <c r="K1398" s="181">
        <v>96</v>
      </c>
      <c r="L1398" s="181">
        <v>1</v>
      </c>
      <c r="M1398" s="181">
        <v>0</v>
      </c>
      <c r="N1398" s="181">
        <v>0</v>
      </c>
      <c r="O1398" s="181">
        <v>0</v>
      </c>
      <c r="P1398" s="181">
        <v>0</v>
      </c>
      <c r="Q1398" s="181">
        <f t="shared" si="476"/>
        <v>124</v>
      </c>
      <c r="R1398" s="181">
        <v>5</v>
      </c>
      <c r="S1398" s="181">
        <f t="shared" si="460"/>
        <v>129</v>
      </c>
      <c r="T1398" s="181">
        <f t="shared" si="457"/>
        <v>67</v>
      </c>
      <c r="U1398" s="183">
        <f t="shared" si="458"/>
        <v>65.816326530612244</v>
      </c>
      <c r="V1398" s="183">
        <f t="shared" si="464"/>
        <v>34.183673469387756</v>
      </c>
      <c r="W1398" s="184">
        <f t="shared" si="462"/>
        <v>96</v>
      </c>
    </row>
    <row r="1399" spans="1:23" ht="15" customHeight="1">
      <c r="A1399" s="179">
        <v>337</v>
      </c>
      <c r="B1399" s="222">
        <v>14</v>
      </c>
      <c r="C1399" s="245" t="s">
        <v>593</v>
      </c>
      <c r="D1399" s="180">
        <v>2004</v>
      </c>
      <c r="E1399" s="180"/>
      <c r="F1399" s="181"/>
      <c r="G1399" s="181"/>
      <c r="H1399" s="181"/>
      <c r="I1399" s="181"/>
      <c r="J1399" s="181"/>
      <c r="K1399" s="181"/>
      <c r="L1399" s="181"/>
      <c r="M1399" s="181"/>
      <c r="N1399" s="181"/>
      <c r="O1399" s="181"/>
      <c r="P1399" s="181"/>
      <c r="Q1399" s="181">
        <f>SUM(G1399+J1399+M1399+N1399+O1399+P1399)</f>
        <v>0</v>
      </c>
      <c r="R1399" s="181"/>
      <c r="S1399" s="181">
        <f t="shared" si="460"/>
        <v>0</v>
      </c>
      <c r="T1399" s="181">
        <f t="shared" si="457"/>
        <v>0</v>
      </c>
      <c r="U1399" s="183" t="e">
        <f t="shared" si="458"/>
        <v>#DIV/0!</v>
      </c>
      <c r="V1399" s="183" t="e">
        <f t="shared" si="464"/>
        <v>#DIV/0!</v>
      </c>
      <c r="W1399" s="184">
        <f t="shared" si="462"/>
        <v>0</v>
      </c>
    </row>
    <row r="1400" spans="1:23" ht="15" customHeight="1">
      <c r="A1400" s="179">
        <v>337</v>
      </c>
      <c r="B1400" s="222">
        <v>14</v>
      </c>
      <c r="C1400" s="245" t="s">
        <v>593</v>
      </c>
      <c r="D1400" s="180">
        <v>2010</v>
      </c>
      <c r="E1400" s="180">
        <v>1</v>
      </c>
      <c r="F1400" s="181">
        <v>208</v>
      </c>
      <c r="G1400" s="181">
        <v>12</v>
      </c>
      <c r="H1400" s="181">
        <v>28</v>
      </c>
      <c r="I1400" s="181">
        <v>2</v>
      </c>
      <c r="J1400" s="181">
        <v>6</v>
      </c>
      <c r="K1400" s="181">
        <v>48</v>
      </c>
      <c r="L1400" s="181">
        <v>3</v>
      </c>
      <c r="M1400" s="181">
        <v>0</v>
      </c>
      <c r="N1400" s="181">
        <v>14</v>
      </c>
      <c r="O1400" s="181">
        <v>1</v>
      </c>
      <c r="P1400" s="181">
        <v>0</v>
      </c>
      <c r="Q1400" s="181">
        <f t="shared" ref="Q1400:Q1406" si="477">SUM(P1400+O1400+N1400+M1400+L1400+K1400+J1400+I1400+H1400+G1400)</f>
        <v>114</v>
      </c>
      <c r="R1400" s="181">
        <v>4</v>
      </c>
      <c r="S1400" s="181">
        <f t="shared" si="460"/>
        <v>118</v>
      </c>
      <c r="T1400" s="181">
        <f t="shared" si="457"/>
        <v>90</v>
      </c>
      <c r="U1400" s="183">
        <f t="shared" si="458"/>
        <v>56.730769230769234</v>
      </c>
      <c r="V1400" s="183">
        <f t="shared" si="464"/>
        <v>43.269230769230766</v>
      </c>
      <c r="W1400" s="184">
        <f t="shared" si="462"/>
        <v>48</v>
      </c>
    </row>
    <row r="1401" spans="1:23" ht="15" customHeight="1">
      <c r="A1401" s="179">
        <v>337</v>
      </c>
      <c r="B1401" s="222">
        <v>14</v>
      </c>
      <c r="C1401" s="246" t="s">
        <v>593</v>
      </c>
      <c r="D1401" s="190">
        <v>2016</v>
      </c>
      <c r="E1401" s="180"/>
      <c r="F1401" s="181"/>
      <c r="G1401" s="181"/>
      <c r="H1401" s="181"/>
      <c r="I1401" s="181"/>
      <c r="J1401" s="181"/>
      <c r="K1401" s="181"/>
      <c r="L1401" s="181"/>
      <c r="M1401" s="181"/>
      <c r="N1401" s="181"/>
      <c r="O1401" s="181"/>
      <c r="P1401" s="181"/>
      <c r="Q1401" s="181">
        <f t="shared" si="477"/>
        <v>0</v>
      </c>
      <c r="R1401" s="181"/>
      <c r="S1401" s="181">
        <f t="shared" si="460"/>
        <v>0</v>
      </c>
      <c r="T1401" s="181">
        <f t="shared" si="457"/>
        <v>0</v>
      </c>
      <c r="U1401" s="183" t="e">
        <f t="shared" si="458"/>
        <v>#DIV/0!</v>
      </c>
      <c r="V1401" s="183" t="e">
        <f t="shared" si="464"/>
        <v>#DIV/0!</v>
      </c>
      <c r="W1401" s="184">
        <f t="shared" si="462"/>
        <v>0</v>
      </c>
    </row>
    <row r="1402" spans="1:23" s="197" customFormat="1" ht="15" customHeight="1">
      <c r="A1402" s="193" t="s">
        <v>448</v>
      </c>
      <c r="B1402" s="223">
        <v>14</v>
      </c>
      <c r="C1402" s="247" t="s">
        <v>594</v>
      </c>
      <c r="D1402" s="151">
        <v>1998</v>
      </c>
      <c r="E1402" s="151">
        <f>SUM(E1398,E1394,E1390,E1386,E1382,E1378,E1374,E1370,E1366,E1362,E1358,E1354,E1350,E1346,E1342,E1338,E1334,E1330,E1326,E1322,E1318,E1314,E1310,E1306,E1302,E1266,E1270,E1274,E1278,E1282,E1286,E1290,E1294,E1298)</f>
        <v>70</v>
      </c>
      <c r="F1402" s="151">
        <f>SUM(F1398,F1394,F1390,F1386,F1382,F1378,F1374,F1370,F1366,F1362,F1358,F1354,F1350,F1346,F1342,F1338,F1334,F1330,F1326,F1322,F1318,F1314,F1310,F1306,F1302,F1266,F1270,F1274,F1278,F1282,F1286,F1290,F1294,F1298)</f>
        <v>23209</v>
      </c>
      <c r="G1402" s="151">
        <f t="shared" ref="G1402:T1402" si="478">SUM(G1398,G1394,G1390,G1386,G1382,G1378,G1374,G1370,G1366,G1362,G1358,G1354,G1350,G1346,G1342,G1338,G1334,G1330,G1326,G1322,G1318,G1314,G1310,G1306,G1302,G1266,G1270,G1274,G1278,G1282,G1286,G1290,G1294,G1298)</f>
        <v>423</v>
      </c>
      <c r="H1402" s="151">
        <f t="shared" si="478"/>
        <v>4014</v>
      </c>
      <c r="I1402" s="151">
        <f t="shared" si="478"/>
        <v>26</v>
      </c>
      <c r="J1402" s="151">
        <f t="shared" si="478"/>
        <v>190</v>
      </c>
      <c r="K1402" s="151">
        <f t="shared" si="478"/>
        <v>6717</v>
      </c>
      <c r="L1402" s="151">
        <f t="shared" si="478"/>
        <v>99</v>
      </c>
      <c r="M1402" s="151">
        <f t="shared" si="478"/>
        <v>55</v>
      </c>
      <c r="N1402" s="151">
        <f t="shared" si="478"/>
        <v>0</v>
      </c>
      <c r="O1402" s="151">
        <f t="shared" si="478"/>
        <v>0</v>
      </c>
      <c r="P1402" s="151">
        <f t="shared" si="478"/>
        <v>4</v>
      </c>
      <c r="Q1402" s="151">
        <f t="shared" si="478"/>
        <v>11528</v>
      </c>
      <c r="R1402" s="151">
        <f t="shared" si="478"/>
        <v>556</v>
      </c>
      <c r="S1402" s="151">
        <f t="shared" si="478"/>
        <v>12084</v>
      </c>
      <c r="T1402" s="151">
        <f t="shared" si="478"/>
        <v>11125</v>
      </c>
      <c r="U1402" s="217">
        <f>(S1402*100)/F1402</f>
        <v>52.066008875867119</v>
      </c>
      <c r="V1402" s="217">
        <f>(T1402*100)/F1402</f>
        <v>47.933991124132881</v>
      </c>
      <c r="W1402" s="184">
        <f t="shared" si="462"/>
        <v>6717</v>
      </c>
    </row>
    <row r="1403" spans="1:23" s="197" customFormat="1" ht="15" customHeight="1">
      <c r="A1403" s="193" t="s">
        <v>448</v>
      </c>
      <c r="B1403" s="223">
        <v>14</v>
      </c>
      <c r="C1403" s="247" t="s">
        <v>594</v>
      </c>
      <c r="D1403" s="151">
        <v>2004</v>
      </c>
      <c r="E1403" s="151"/>
      <c r="F1403" s="215"/>
      <c r="G1403" s="215"/>
      <c r="H1403" s="215"/>
      <c r="I1403" s="215"/>
      <c r="J1403" s="215"/>
      <c r="K1403" s="215"/>
      <c r="L1403" s="215"/>
      <c r="M1403" s="215"/>
      <c r="N1403" s="215"/>
      <c r="O1403" s="215"/>
      <c r="P1403" s="215"/>
      <c r="Q1403" s="215"/>
      <c r="R1403" s="215"/>
      <c r="S1403" s="215"/>
      <c r="T1403" s="215"/>
      <c r="U1403" s="216"/>
      <c r="V1403" s="216"/>
      <c r="W1403" s="184">
        <f t="shared" si="462"/>
        <v>0</v>
      </c>
    </row>
    <row r="1404" spans="1:23" s="197" customFormat="1" ht="15" customHeight="1">
      <c r="A1404" s="193" t="s">
        <v>448</v>
      </c>
      <c r="B1404" s="223">
        <v>14</v>
      </c>
      <c r="C1404" s="247" t="s">
        <v>594</v>
      </c>
      <c r="D1404" s="151">
        <v>2010</v>
      </c>
      <c r="E1404" s="151">
        <f>SUM(E1400,E1396,E1392,E1388,E1384,E1380,E1376,E1372,E1368,E1364,E1360,E1356,E1352,E1348,E1344,E1340,E1336,E1332,E1328,E1324,E1320,E1316,E1312,E1308,E1304,E1300,E1296,E1292,E1288,E1284,E1280,E1276,E1272,E1268)</f>
        <v>82</v>
      </c>
      <c r="F1404" s="151">
        <f t="shared" ref="F1404:T1404" si="479">SUM(F1400,F1396,F1392,F1388,F1384,F1380,F1376,F1372,F1368,F1364,F1360,F1356,F1352,F1348,F1344,F1340,F1336,F1332,F1328,F1324,F1320,F1316,F1312,F1308,F1304,F1300,F1296,F1292,F1288,F1284,F1280,F1276,F1272,F1268)</f>
        <v>30381</v>
      </c>
      <c r="G1404" s="151">
        <f t="shared" si="479"/>
        <v>1486</v>
      </c>
      <c r="H1404" s="151">
        <f t="shared" si="479"/>
        <v>4563</v>
      </c>
      <c r="I1404" s="151">
        <f t="shared" si="479"/>
        <v>284</v>
      </c>
      <c r="J1404" s="151">
        <f t="shared" si="479"/>
        <v>535</v>
      </c>
      <c r="K1404" s="151">
        <f t="shared" si="479"/>
        <v>9017</v>
      </c>
      <c r="L1404" s="151">
        <f t="shared" si="479"/>
        <v>383</v>
      </c>
      <c r="M1404" s="151">
        <f t="shared" si="479"/>
        <v>0</v>
      </c>
      <c r="N1404" s="151">
        <f t="shared" si="479"/>
        <v>401</v>
      </c>
      <c r="O1404" s="151">
        <f t="shared" si="479"/>
        <v>171</v>
      </c>
      <c r="P1404" s="151">
        <f t="shared" si="479"/>
        <v>9</v>
      </c>
      <c r="Q1404" s="151">
        <f t="shared" si="479"/>
        <v>16849</v>
      </c>
      <c r="R1404" s="151">
        <f t="shared" si="479"/>
        <v>596</v>
      </c>
      <c r="S1404" s="151">
        <f t="shared" si="479"/>
        <v>17445</v>
      </c>
      <c r="T1404" s="151">
        <f t="shared" si="479"/>
        <v>12936</v>
      </c>
      <c r="U1404" s="196">
        <f>(S1404*100)/F1404</f>
        <v>57.420756393798754</v>
      </c>
      <c r="V1404" s="196">
        <f>(T1404*100)/F1404</f>
        <v>42.579243606201246</v>
      </c>
      <c r="W1404" s="184">
        <f t="shared" si="462"/>
        <v>9017</v>
      </c>
    </row>
    <row r="1405" spans="1:23" s="197" customFormat="1" ht="15" customHeight="1">
      <c r="A1405" s="193" t="s">
        <v>448</v>
      </c>
      <c r="B1405" s="223">
        <v>14</v>
      </c>
      <c r="C1405" s="247" t="s">
        <v>594</v>
      </c>
      <c r="D1405" s="151">
        <v>2016</v>
      </c>
      <c r="E1405" s="151"/>
      <c r="F1405" s="215"/>
      <c r="G1405" s="215"/>
      <c r="H1405" s="215"/>
      <c r="I1405" s="215"/>
      <c r="J1405" s="215"/>
      <c r="K1405" s="215"/>
      <c r="L1405" s="215"/>
      <c r="M1405" s="215"/>
      <c r="N1405" s="215"/>
      <c r="O1405" s="215"/>
      <c r="P1405" s="215"/>
      <c r="Q1405" s="215"/>
      <c r="R1405" s="215"/>
      <c r="S1405" s="215"/>
      <c r="T1405" s="215"/>
      <c r="U1405" s="216"/>
      <c r="V1405" s="216"/>
      <c r="W1405" s="184">
        <f t="shared" si="462"/>
        <v>0</v>
      </c>
    </row>
    <row r="1406" spans="1:23" ht="15" customHeight="1">
      <c r="A1406" s="179">
        <v>338</v>
      </c>
      <c r="B1406" s="222">
        <v>15</v>
      </c>
      <c r="C1406" s="248" t="s">
        <v>595</v>
      </c>
      <c r="D1406" s="180">
        <v>1998</v>
      </c>
      <c r="E1406" s="180">
        <v>1</v>
      </c>
      <c r="F1406" s="181">
        <v>577</v>
      </c>
      <c r="G1406" s="181">
        <v>181</v>
      </c>
      <c r="H1406" s="181">
        <v>26</v>
      </c>
      <c r="I1406" s="181">
        <v>0</v>
      </c>
      <c r="J1406" s="181">
        <v>3</v>
      </c>
      <c r="K1406" s="181">
        <v>136</v>
      </c>
      <c r="L1406" s="181">
        <v>0</v>
      </c>
      <c r="M1406" s="181">
        <v>0</v>
      </c>
      <c r="N1406" s="181">
        <v>0</v>
      </c>
      <c r="O1406" s="181">
        <v>0</v>
      </c>
      <c r="P1406" s="181">
        <v>0</v>
      </c>
      <c r="Q1406" s="181">
        <f t="shared" si="477"/>
        <v>346</v>
      </c>
      <c r="R1406" s="181">
        <v>5</v>
      </c>
      <c r="S1406" s="181">
        <f t="shared" ref="S1406:S1472" si="480">Q1406+R1406</f>
        <v>351</v>
      </c>
      <c r="T1406" s="181">
        <f t="shared" ref="T1406:T1473" si="481">F1406-S1406</f>
        <v>226</v>
      </c>
      <c r="U1406" s="183">
        <f t="shared" ref="U1406:U1473" si="482">(S1406*100)/F1406</f>
        <v>60.831889081455806</v>
      </c>
      <c r="V1406" s="183">
        <f t="shared" si="464"/>
        <v>39.168110918544194</v>
      </c>
      <c r="W1406" s="184">
        <f t="shared" si="462"/>
        <v>181</v>
      </c>
    </row>
    <row r="1407" spans="1:23" ht="15" customHeight="1">
      <c r="A1407" s="179">
        <v>338</v>
      </c>
      <c r="B1407" s="222">
        <v>15</v>
      </c>
      <c r="C1407" s="248" t="s">
        <v>595</v>
      </c>
      <c r="D1407" s="180">
        <v>2004</v>
      </c>
      <c r="E1407" s="180"/>
      <c r="F1407" s="181"/>
      <c r="G1407" s="181"/>
      <c r="H1407" s="181"/>
      <c r="I1407" s="181"/>
      <c r="J1407" s="181"/>
      <c r="K1407" s="181"/>
      <c r="L1407" s="181"/>
      <c r="M1407" s="181"/>
      <c r="N1407" s="181"/>
      <c r="O1407" s="181"/>
      <c r="P1407" s="181"/>
      <c r="Q1407" s="181">
        <f>SUM(G1407+J1407+M1407+N1407+O1407+P1407)</f>
        <v>0</v>
      </c>
      <c r="R1407" s="181"/>
      <c r="S1407" s="181">
        <f t="shared" si="480"/>
        <v>0</v>
      </c>
      <c r="T1407" s="181">
        <f t="shared" si="481"/>
        <v>0</v>
      </c>
      <c r="U1407" s="183" t="e">
        <f t="shared" si="482"/>
        <v>#DIV/0!</v>
      </c>
      <c r="V1407" s="183" t="e">
        <f t="shared" si="464"/>
        <v>#DIV/0!</v>
      </c>
      <c r="W1407" s="184">
        <f t="shared" si="462"/>
        <v>0</v>
      </c>
    </row>
    <row r="1408" spans="1:23" ht="15" customHeight="1">
      <c r="A1408" s="179">
        <v>338</v>
      </c>
      <c r="B1408" s="222">
        <v>15</v>
      </c>
      <c r="C1408" s="248" t="s">
        <v>595</v>
      </c>
      <c r="D1408" s="180">
        <v>2010</v>
      </c>
      <c r="E1408" s="180">
        <v>2</v>
      </c>
      <c r="F1408" s="181">
        <v>904</v>
      </c>
      <c r="G1408" s="181">
        <v>306</v>
      </c>
      <c r="H1408" s="181">
        <v>11</v>
      </c>
      <c r="I1408" s="181">
        <v>0</v>
      </c>
      <c r="J1408" s="181">
        <v>5</v>
      </c>
      <c r="K1408" s="181">
        <v>315</v>
      </c>
      <c r="L1408" s="181">
        <v>2</v>
      </c>
      <c r="M1408" s="181">
        <v>0</v>
      </c>
      <c r="N1408" s="181">
        <v>0</v>
      </c>
      <c r="O1408" s="181">
        <v>0</v>
      </c>
      <c r="P1408" s="181">
        <v>0</v>
      </c>
      <c r="Q1408" s="181">
        <f t="shared" ref="Q1408:Q1410" si="483">SUM(P1408+O1408+N1408+M1408+L1408+K1408+J1408+I1408+H1408+G1408)</f>
        <v>639</v>
      </c>
      <c r="R1408" s="181">
        <v>15</v>
      </c>
      <c r="S1408" s="181">
        <f t="shared" si="480"/>
        <v>654</v>
      </c>
      <c r="T1408" s="181">
        <f t="shared" si="481"/>
        <v>250</v>
      </c>
      <c r="U1408" s="183">
        <f t="shared" si="482"/>
        <v>72.345132743362825</v>
      </c>
      <c r="V1408" s="183">
        <f t="shared" si="464"/>
        <v>27.654867256637168</v>
      </c>
      <c r="W1408" s="184">
        <f t="shared" si="462"/>
        <v>315</v>
      </c>
    </row>
    <row r="1409" spans="1:23" ht="15" customHeight="1">
      <c r="A1409" s="179">
        <v>338</v>
      </c>
      <c r="B1409" s="222">
        <v>15</v>
      </c>
      <c r="C1409" s="249" t="s">
        <v>595</v>
      </c>
      <c r="D1409" s="190">
        <v>2016</v>
      </c>
      <c r="E1409" s="180"/>
      <c r="F1409" s="181"/>
      <c r="G1409" s="181"/>
      <c r="H1409" s="181"/>
      <c r="I1409" s="181"/>
      <c r="J1409" s="181"/>
      <c r="K1409" s="181"/>
      <c r="L1409" s="181"/>
      <c r="M1409" s="181"/>
      <c r="N1409" s="181"/>
      <c r="O1409" s="181"/>
      <c r="P1409" s="181"/>
      <c r="Q1409" s="181">
        <f t="shared" si="483"/>
        <v>0</v>
      </c>
      <c r="R1409" s="181"/>
      <c r="S1409" s="181">
        <f t="shared" si="480"/>
        <v>0</v>
      </c>
      <c r="T1409" s="181">
        <f t="shared" si="481"/>
        <v>0</v>
      </c>
      <c r="U1409" s="183" t="e">
        <f t="shared" si="482"/>
        <v>#DIV/0!</v>
      </c>
      <c r="V1409" s="183" t="e">
        <f t="shared" si="464"/>
        <v>#DIV/0!</v>
      </c>
      <c r="W1409" s="184">
        <f t="shared" si="462"/>
        <v>0</v>
      </c>
    </row>
    <row r="1410" spans="1:23" ht="15" customHeight="1">
      <c r="A1410" s="179">
        <v>339</v>
      </c>
      <c r="B1410" s="222">
        <v>15</v>
      </c>
      <c r="C1410" s="248" t="s">
        <v>596</v>
      </c>
      <c r="D1410" s="180">
        <v>1998</v>
      </c>
      <c r="E1410" s="180">
        <v>3</v>
      </c>
      <c r="F1410" s="181">
        <v>600</v>
      </c>
      <c r="G1410" s="181">
        <v>6</v>
      </c>
      <c r="H1410" s="181">
        <v>82</v>
      </c>
      <c r="I1410" s="181">
        <v>1</v>
      </c>
      <c r="J1410" s="181">
        <v>5</v>
      </c>
      <c r="K1410" s="181">
        <v>233</v>
      </c>
      <c r="L1410" s="181">
        <v>6</v>
      </c>
      <c r="M1410" s="181">
        <v>3</v>
      </c>
      <c r="N1410" s="181">
        <v>0</v>
      </c>
      <c r="O1410" s="181">
        <v>0</v>
      </c>
      <c r="P1410" s="181">
        <v>0</v>
      </c>
      <c r="Q1410" s="181">
        <f t="shared" si="483"/>
        <v>336</v>
      </c>
      <c r="R1410" s="181">
        <v>8</v>
      </c>
      <c r="S1410" s="181">
        <f t="shared" si="480"/>
        <v>344</v>
      </c>
      <c r="T1410" s="181">
        <f t="shared" si="481"/>
        <v>256</v>
      </c>
      <c r="U1410" s="183">
        <f t="shared" si="482"/>
        <v>57.333333333333336</v>
      </c>
      <c r="V1410" s="183">
        <f t="shared" si="464"/>
        <v>42.666666666666664</v>
      </c>
      <c r="W1410" s="184">
        <f t="shared" si="462"/>
        <v>233</v>
      </c>
    </row>
    <row r="1411" spans="1:23" ht="15" customHeight="1">
      <c r="A1411" s="179">
        <v>339</v>
      </c>
      <c r="B1411" s="222">
        <v>15</v>
      </c>
      <c r="C1411" s="248" t="s">
        <v>596</v>
      </c>
      <c r="D1411" s="180">
        <v>2004</v>
      </c>
      <c r="E1411" s="180"/>
      <c r="F1411" s="181"/>
      <c r="G1411" s="181"/>
      <c r="H1411" s="181"/>
      <c r="I1411" s="181"/>
      <c r="J1411" s="181"/>
      <c r="K1411" s="181"/>
      <c r="L1411" s="181"/>
      <c r="M1411" s="181"/>
      <c r="N1411" s="181"/>
      <c r="O1411" s="181"/>
      <c r="P1411" s="181"/>
      <c r="Q1411" s="181">
        <f>SUM(G1411+J1411+M1411+N1411+O1411+P1411)</f>
        <v>0</v>
      </c>
      <c r="R1411" s="181"/>
      <c r="S1411" s="181">
        <f t="shared" si="480"/>
        <v>0</v>
      </c>
      <c r="T1411" s="181">
        <f t="shared" si="481"/>
        <v>0</v>
      </c>
      <c r="U1411" s="183" t="e">
        <f t="shared" si="482"/>
        <v>#DIV/0!</v>
      </c>
      <c r="V1411" s="183" t="e">
        <f t="shared" si="464"/>
        <v>#DIV/0!</v>
      </c>
      <c r="W1411" s="184">
        <f t="shared" ref="W1411:W1474" si="484">MAX(G1411,H1411,I1411,J1411,K1411,L1411,M1411,N1411,O1411,P1411)</f>
        <v>0</v>
      </c>
    </row>
    <row r="1412" spans="1:23" ht="15" customHeight="1">
      <c r="A1412" s="179">
        <v>339</v>
      </c>
      <c r="B1412" s="222">
        <v>15</v>
      </c>
      <c r="C1412" s="248" t="s">
        <v>596</v>
      </c>
      <c r="D1412" s="180">
        <v>2010</v>
      </c>
      <c r="E1412" s="180">
        <v>3</v>
      </c>
      <c r="F1412" s="181">
        <v>699</v>
      </c>
      <c r="G1412" s="181">
        <v>47</v>
      </c>
      <c r="H1412" s="181">
        <v>123</v>
      </c>
      <c r="I1412" s="181">
        <v>14</v>
      </c>
      <c r="J1412" s="181">
        <v>28</v>
      </c>
      <c r="K1412" s="181">
        <v>155</v>
      </c>
      <c r="L1412" s="181">
        <v>21</v>
      </c>
      <c r="M1412" s="181">
        <v>0</v>
      </c>
      <c r="N1412" s="181">
        <v>1</v>
      </c>
      <c r="O1412" s="181">
        <v>12</v>
      </c>
      <c r="P1412" s="181">
        <v>0</v>
      </c>
      <c r="Q1412" s="181">
        <f t="shared" ref="Q1412:Q1414" si="485">SUM(P1412+O1412+N1412+M1412+L1412+K1412+J1412+I1412+H1412+G1412)</f>
        <v>401</v>
      </c>
      <c r="R1412" s="181">
        <v>14</v>
      </c>
      <c r="S1412" s="181">
        <f t="shared" si="480"/>
        <v>415</v>
      </c>
      <c r="T1412" s="181">
        <f t="shared" si="481"/>
        <v>284</v>
      </c>
      <c r="U1412" s="183">
        <f t="shared" si="482"/>
        <v>59.370529327610875</v>
      </c>
      <c r="V1412" s="183">
        <f t="shared" si="464"/>
        <v>40.629470672389125</v>
      </c>
      <c r="W1412" s="184">
        <f t="shared" si="484"/>
        <v>155</v>
      </c>
    </row>
    <row r="1413" spans="1:23" ht="15" customHeight="1">
      <c r="A1413" s="179">
        <v>339</v>
      </c>
      <c r="B1413" s="222">
        <v>15</v>
      </c>
      <c r="C1413" s="249" t="s">
        <v>596</v>
      </c>
      <c r="D1413" s="190">
        <v>2016</v>
      </c>
      <c r="E1413" s="180"/>
      <c r="F1413" s="181"/>
      <c r="G1413" s="181"/>
      <c r="H1413" s="181"/>
      <c r="I1413" s="181"/>
      <c r="J1413" s="181"/>
      <c r="K1413" s="181"/>
      <c r="L1413" s="181"/>
      <c r="M1413" s="181"/>
      <c r="N1413" s="181"/>
      <c r="O1413" s="181"/>
      <c r="P1413" s="181"/>
      <c r="Q1413" s="181">
        <f t="shared" si="485"/>
        <v>0</v>
      </c>
      <c r="R1413" s="181"/>
      <c r="S1413" s="181">
        <f t="shared" si="480"/>
        <v>0</v>
      </c>
      <c r="T1413" s="181">
        <f t="shared" si="481"/>
        <v>0</v>
      </c>
      <c r="U1413" s="183" t="e">
        <f t="shared" si="482"/>
        <v>#DIV/0!</v>
      </c>
      <c r="V1413" s="183" t="e">
        <f t="shared" si="464"/>
        <v>#DIV/0!</v>
      </c>
      <c r="W1413" s="184">
        <f t="shared" si="484"/>
        <v>0</v>
      </c>
    </row>
    <row r="1414" spans="1:23" ht="15" customHeight="1">
      <c r="A1414" s="179">
        <v>340</v>
      </c>
      <c r="B1414" s="222">
        <v>15</v>
      </c>
      <c r="C1414" s="248" t="s">
        <v>597</v>
      </c>
      <c r="D1414" s="180">
        <v>1998</v>
      </c>
      <c r="E1414" s="180">
        <v>2</v>
      </c>
      <c r="F1414" s="181">
        <v>556</v>
      </c>
      <c r="G1414" s="181">
        <v>5</v>
      </c>
      <c r="H1414" s="181">
        <v>92</v>
      </c>
      <c r="I1414" s="181">
        <v>1</v>
      </c>
      <c r="J1414" s="181">
        <v>0</v>
      </c>
      <c r="K1414" s="181">
        <v>191</v>
      </c>
      <c r="L1414" s="181">
        <v>0</v>
      </c>
      <c r="M1414" s="181">
        <v>2</v>
      </c>
      <c r="N1414" s="181">
        <v>0</v>
      </c>
      <c r="O1414" s="181">
        <v>0</v>
      </c>
      <c r="P1414" s="181">
        <v>0</v>
      </c>
      <c r="Q1414" s="181">
        <f t="shared" si="485"/>
        <v>291</v>
      </c>
      <c r="R1414" s="181">
        <v>8</v>
      </c>
      <c r="S1414" s="181">
        <f t="shared" si="480"/>
        <v>299</v>
      </c>
      <c r="T1414" s="181">
        <f t="shared" si="481"/>
        <v>257</v>
      </c>
      <c r="U1414" s="183">
        <f t="shared" si="482"/>
        <v>53.776978417266186</v>
      </c>
      <c r="V1414" s="183">
        <f t="shared" si="464"/>
        <v>46.223021582733814</v>
      </c>
      <c r="W1414" s="184">
        <f t="shared" si="484"/>
        <v>191</v>
      </c>
    </row>
    <row r="1415" spans="1:23" ht="15" customHeight="1">
      <c r="A1415" s="179">
        <v>340</v>
      </c>
      <c r="B1415" s="222">
        <v>15</v>
      </c>
      <c r="C1415" s="248" t="s">
        <v>597</v>
      </c>
      <c r="D1415" s="180">
        <v>2004</v>
      </c>
      <c r="E1415" s="180"/>
      <c r="F1415" s="181"/>
      <c r="G1415" s="181"/>
      <c r="H1415" s="181"/>
      <c r="I1415" s="181"/>
      <c r="J1415" s="181"/>
      <c r="K1415" s="181"/>
      <c r="L1415" s="181"/>
      <c r="M1415" s="181"/>
      <c r="N1415" s="181"/>
      <c r="O1415" s="181"/>
      <c r="P1415" s="181"/>
      <c r="Q1415" s="181">
        <f>SUM(G1415+J1415+M1415+N1415+O1415+P1415)</f>
        <v>0</v>
      </c>
      <c r="R1415" s="181"/>
      <c r="S1415" s="181">
        <f t="shared" si="480"/>
        <v>0</v>
      </c>
      <c r="T1415" s="181">
        <f t="shared" si="481"/>
        <v>0</v>
      </c>
      <c r="U1415" s="183" t="e">
        <f t="shared" si="482"/>
        <v>#DIV/0!</v>
      </c>
      <c r="V1415" s="183" t="e">
        <f t="shared" si="464"/>
        <v>#DIV/0!</v>
      </c>
      <c r="W1415" s="184">
        <f t="shared" si="484"/>
        <v>0</v>
      </c>
    </row>
    <row r="1416" spans="1:23" ht="15" customHeight="1">
      <c r="A1416" s="179">
        <v>340</v>
      </c>
      <c r="B1416" s="222">
        <v>15</v>
      </c>
      <c r="C1416" s="248" t="s">
        <v>597</v>
      </c>
      <c r="D1416" s="180">
        <v>2010</v>
      </c>
      <c r="E1416" s="180">
        <v>2</v>
      </c>
      <c r="F1416" s="181">
        <v>864</v>
      </c>
      <c r="G1416" s="181">
        <v>16</v>
      </c>
      <c r="H1416" s="181">
        <v>99</v>
      </c>
      <c r="I1416" s="181">
        <v>2</v>
      </c>
      <c r="J1416" s="181">
        <v>1</v>
      </c>
      <c r="K1416" s="181">
        <v>245</v>
      </c>
      <c r="L1416" s="181">
        <v>14</v>
      </c>
      <c r="M1416" s="181">
        <v>0</v>
      </c>
      <c r="N1416" s="181">
        <v>73</v>
      </c>
      <c r="O1416" s="181">
        <v>0</v>
      </c>
      <c r="P1416" s="181">
        <v>0</v>
      </c>
      <c r="Q1416" s="181">
        <f t="shared" ref="Q1416:Q1418" si="486">SUM(P1416+O1416+N1416+M1416+L1416+K1416+J1416+I1416+H1416+G1416)</f>
        <v>450</v>
      </c>
      <c r="R1416" s="181">
        <v>15</v>
      </c>
      <c r="S1416" s="181">
        <f t="shared" si="480"/>
        <v>465</v>
      </c>
      <c r="T1416" s="181">
        <f t="shared" si="481"/>
        <v>399</v>
      </c>
      <c r="U1416" s="183">
        <f t="shared" si="482"/>
        <v>53.819444444444443</v>
      </c>
      <c r="V1416" s="183">
        <f t="shared" si="464"/>
        <v>46.180555555555557</v>
      </c>
      <c r="W1416" s="184">
        <f t="shared" si="484"/>
        <v>245</v>
      </c>
    </row>
    <row r="1417" spans="1:23" ht="15" customHeight="1">
      <c r="A1417" s="179">
        <v>340</v>
      </c>
      <c r="B1417" s="222">
        <v>15</v>
      </c>
      <c r="C1417" s="249" t="s">
        <v>597</v>
      </c>
      <c r="D1417" s="190">
        <v>2016</v>
      </c>
      <c r="E1417" s="180"/>
      <c r="F1417" s="181"/>
      <c r="G1417" s="181"/>
      <c r="H1417" s="181"/>
      <c r="I1417" s="181"/>
      <c r="J1417" s="181"/>
      <c r="K1417" s="181"/>
      <c r="L1417" s="181"/>
      <c r="M1417" s="181"/>
      <c r="N1417" s="181"/>
      <c r="O1417" s="181"/>
      <c r="P1417" s="181"/>
      <c r="Q1417" s="181">
        <f t="shared" si="486"/>
        <v>0</v>
      </c>
      <c r="R1417" s="181"/>
      <c r="S1417" s="181">
        <f t="shared" si="480"/>
        <v>0</v>
      </c>
      <c r="T1417" s="181">
        <f t="shared" si="481"/>
        <v>0</v>
      </c>
      <c r="U1417" s="183" t="e">
        <f t="shared" si="482"/>
        <v>#DIV/0!</v>
      </c>
      <c r="V1417" s="183" t="e">
        <f t="shared" si="464"/>
        <v>#DIV/0!</v>
      </c>
      <c r="W1417" s="184">
        <f t="shared" si="484"/>
        <v>0</v>
      </c>
    </row>
    <row r="1418" spans="1:23" ht="15" customHeight="1">
      <c r="A1418" s="179">
        <v>341</v>
      </c>
      <c r="B1418" s="222">
        <v>15</v>
      </c>
      <c r="C1418" s="248" t="s">
        <v>598</v>
      </c>
      <c r="D1418" s="180">
        <v>1998</v>
      </c>
      <c r="E1418" s="180">
        <v>54</v>
      </c>
      <c r="F1418" s="181">
        <v>27992</v>
      </c>
      <c r="G1418" s="181">
        <v>4182</v>
      </c>
      <c r="H1418" s="181">
        <v>3341</v>
      </c>
      <c r="I1418" s="181">
        <v>50</v>
      </c>
      <c r="J1418" s="181">
        <v>64</v>
      </c>
      <c r="K1418" s="181">
        <v>4395</v>
      </c>
      <c r="L1418" s="181">
        <v>178</v>
      </c>
      <c r="M1418" s="181">
        <v>25</v>
      </c>
      <c r="N1418" s="181">
        <v>0</v>
      </c>
      <c r="O1418" s="181">
        <v>0</v>
      </c>
      <c r="P1418" s="181">
        <v>2</v>
      </c>
      <c r="Q1418" s="181">
        <f t="shared" si="486"/>
        <v>12237</v>
      </c>
      <c r="R1418" s="181">
        <v>163</v>
      </c>
      <c r="S1418" s="181">
        <f t="shared" si="480"/>
        <v>12400</v>
      </c>
      <c r="T1418" s="181">
        <f t="shared" si="481"/>
        <v>15592</v>
      </c>
      <c r="U1418" s="183">
        <f t="shared" si="482"/>
        <v>44.298370963132321</v>
      </c>
      <c r="V1418" s="183">
        <f t="shared" ref="V1418:V1481" si="487">(T1418*100)/F1418</f>
        <v>55.701629036867679</v>
      </c>
      <c r="W1418" s="184">
        <f t="shared" si="484"/>
        <v>4395</v>
      </c>
    </row>
    <row r="1419" spans="1:23" ht="15" customHeight="1">
      <c r="A1419" s="179">
        <v>341</v>
      </c>
      <c r="B1419" s="222">
        <v>15</v>
      </c>
      <c r="C1419" s="248" t="s">
        <v>598</v>
      </c>
      <c r="D1419" s="180">
        <v>2004</v>
      </c>
      <c r="E1419" s="180"/>
      <c r="F1419" s="181"/>
      <c r="G1419" s="181"/>
      <c r="H1419" s="181"/>
      <c r="I1419" s="181"/>
      <c r="J1419" s="181"/>
      <c r="K1419" s="181"/>
      <c r="L1419" s="181"/>
      <c r="M1419" s="181"/>
      <c r="N1419" s="181"/>
      <c r="O1419" s="181"/>
      <c r="P1419" s="181"/>
      <c r="Q1419" s="181">
        <f>SUM(G1419+J1419+M1419+N1419+O1419+P1419)</f>
        <v>0</v>
      </c>
      <c r="R1419" s="181"/>
      <c r="S1419" s="181">
        <f t="shared" si="480"/>
        <v>0</v>
      </c>
      <c r="T1419" s="181">
        <f t="shared" si="481"/>
        <v>0</v>
      </c>
      <c r="U1419" s="183" t="e">
        <f t="shared" si="482"/>
        <v>#DIV/0!</v>
      </c>
      <c r="V1419" s="183" t="e">
        <f t="shared" si="487"/>
        <v>#DIV/0!</v>
      </c>
      <c r="W1419" s="184">
        <f t="shared" si="484"/>
        <v>0</v>
      </c>
    </row>
    <row r="1420" spans="1:23" ht="15" customHeight="1">
      <c r="A1420" s="179">
        <v>341</v>
      </c>
      <c r="B1420" s="222">
        <v>15</v>
      </c>
      <c r="C1420" s="248" t="s">
        <v>598</v>
      </c>
      <c r="D1420" s="180">
        <v>2010</v>
      </c>
      <c r="E1420" s="180">
        <v>86</v>
      </c>
      <c r="F1420" s="181">
        <v>48865</v>
      </c>
      <c r="G1420" s="181">
        <v>7632</v>
      </c>
      <c r="H1420" s="181">
        <v>2689</v>
      </c>
      <c r="I1420" s="181">
        <v>530</v>
      </c>
      <c r="J1420" s="181">
        <v>468</v>
      </c>
      <c r="K1420" s="181">
        <v>7965</v>
      </c>
      <c r="L1420" s="181">
        <v>354</v>
      </c>
      <c r="M1420" s="181">
        <v>0</v>
      </c>
      <c r="N1420" s="181">
        <v>552</v>
      </c>
      <c r="O1420" s="181">
        <v>108</v>
      </c>
      <c r="P1420" s="181">
        <v>1</v>
      </c>
      <c r="Q1420" s="181">
        <f t="shared" ref="Q1420:Q1422" si="488">SUM(P1420+O1420+N1420+M1420+L1420+K1420+J1420+I1420+H1420+G1420)</f>
        <v>20299</v>
      </c>
      <c r="R1420" s="181">
        <v>583</v>
      </c>
      <c r="S1420" s="181">
        <f t="shared" si="480"/>
        <v>20882</v>
      </c>
      <c r="T1420" s="181">
        <f t="shared" si="481"/>
        <v>27983</v>
      </c>
      <c r="U1420" s="183">
        <f t="shared" si="482"/>
        <v>42.734063235444594</v>
      </c>
      <c r="V1420" s="183">
        <f t="shared" si="487"/>
        <v>57.265936764555406</v>
      </c>
      <c r="W1420" s="184">
        <f t="shared" si="484"/>
        <v>7965</v>
      </c>
    </row>
    <row r="1421" spans="1:23" ht="15" customHeight="1">
      <c r="A1421" s="179">
        <v>341</v>
      </c>
      <c r="B1421" s="222">
        <v>15</v>
      </c>
      <c r="C1421" s="249" t="s">
        <v>598</v>
      </c>
      <c r="D1421" s="190">
        <v>2016</v>
      </c>
      <c r="E1421" s="180"/>
      <c r="F1421" s="181"/>
      <c r="G1421" s="181"/>
      <c r="H1421" s="181"/>
      <c r="I1421" s="181"/>
      <c r="J1421" s="181"/>
      <c r="K1421" s="181"/>
      <c r="L1421" s="181"/>
      <c r="M1421" s="181"/>
      <c r="N1421" s="181"/>
      <c r="O1421" s="181"/>
      <c r="P1421" s="181"/>
      <c r="Q1421" s="181">
        <f t="shared" si="488"/>
        <v>0</v>
      </c>
      <c r="R1421" s="181"/>
      <c r="S1421" s="181">
        <f t="shared" si="480"/>
        <v>0</v>
      </c>
      <c r="T1421" s="181">
        <f t="shared" si="481"/>
        <v>0</v>
      </c>
      <c r="U1421" s="183" t="e">
        <f t="shared" si="482"/>
        <v>#DIV/0!</v>
      </c>
      <c r="V1421" s="183" t="e">
        <f t="shared" si="487"/>
        <v>#DIV/0!</v>
      </c>
      <c r="W1421" s="184">
        <f t="shared" si="484"/>
        <v>0</v>
      </c>
    </row>
    <row r="1422" spans="1:23" ht="15" customHeight="1">
      <c r="A1422" s="179">
        <v>342</v>
      </c>
      <c r="B1422" s="222">
        <v>15</v>
      </c>
      <c r="C1422" s="248" t="s">
        <v>599</v>
      </c>
      <c r="D1422" s="180">
        <v>1998</v>
      </c>
      <c r="E1422" s="180">
        <v>7</v>
      </c>
      <c r="F1422" s="181">
        <v>1964</v>
      </c>
      <c r="G1422" s="181">
        <v>14</v>
      </c>
      <c r="H1422" s="181">
        <v>413</v>
      </c>
      <c r="I1422" s="181">
        <v>2</v>
      </c>
      <c r="J1422" s="181">
        <v>4</v>
      </c>
      <c r="K1422" s="181">
        <v>694</v>
      </c>
      <c r="L1422" s="181">
        <v>6</v>
      </c>
      <c r="M1422" s="181">
        <v>1</v>
      </c>
      <c r="N1422" s="181">
        <v>0</v>
      </c>
      <c r="O1422" s="181">
        <v>0</v>
      </c>
      <c r="P1422" s="181">
        <v>0</v>
      </c>
      <c r="Q1422" s="181">
        <f t="shared" si="488"/>
        <v>1134</v>
      </c>
      <c r="R1422" s="181">
        <v>33</v>
      </c>
      <c r="S1422" s="181">
        <f t="shared" si="480"/>
        <v>1167</v>
      </c>
      <c r="T1422" s="181">
        <f t="shared" si="481"/>
        <v>797</v>
      </c>
      <c r="U1422" s="183">
        <f t="shared" si="482"/>
        <v>59.419551934826885</v>
      </c>
      <c r="V1422" s="183">
        <f t="shared" si="487"/>
        <v>40.580448065173115</v>
      </c>
      <c r="W1422" s="184">
        <f t="shared" si="484"/>
        <v>694</v>
      </c>
    </row>
    <row r="1423" spans="1:23" ht="15" customHeight="1">
      <c r="A1423" s="179">
        <v>342</v>
      </c>
      <c r="B1423" s="222">
        <v>15</v>
      </c>
      <c r="C1423" s="248" t="s">
        <v>599</v>
      </c>
      <c r="D1423" s="180">
        <v>2004</v>
      </c>
      <c r="E1423" s="180"/>
      <c r="F1423" s="181"/>
      <c r="G1423" s="181"/>
      <c r="H1423" s="181"/>
      <c r="I1423" s="181"/>
      <c r="J1423" s="181"/>
      <c r="K1423" s="181"/>
      <c r="L1423" s="181"/>
      <c r="M1423" s="181"/>
      <c r="N1423" s="181"/>
      <c r="O1423" s="181"/>
      <c r="P1423" s="181"/>
      <c r="Q1423" s="181">
        <f>SUM(G1423+J1423+M1423+N1423+O1423+P1423)</f>
        <v>0</v>
      </c>
      <c r="R1423" s="181"/>
      <c r="S1423" s="181">
        <f t="shared" si="480"/>
        <v>0</v>
      </c>
      <c r="T1423" s="181">
        <f t="shared" si="481"/>
        <v>0</v>
      </c>
      <c r="U1423" s="183" t="e">
        <f t="shared" si="482"/>
        <v>#DIV/0!</v>
      </c>
      <c r="V1423" s="183" t="e">
        <f t="shared" si="487"/>
        <v>#DIV/0!</v>
      </c>
      <c r="W1423" s="184">
        <f t="shared" si="484"/>
        <v>0</v>
      </c>
    </row>
    <row r="1424" spans="1:23" ht="15" customHeight="1">
      <c r="A1424" s="179">
        <v>342</v>
      </c>
      <c r="B1424" s="222">
        <v>15</v>
      </c>
      <c r="C1424" s="248" t="s">
        <v>599</v>
      </c>
      <c r="D1424" s="180">
        <v>2010</v>
      </c>
      <c r="E1424" s="180">
        <v>8</v>
      </c>
      <c r="F1424" s="181">
        <v>2831</v>
      </c>
      <c r="G1424" s="181">
        <v>77</v>
      </c>
      <c r="H1424" s="181">
        <v>655</v>
      </c>
      <c r="I1424" s="181">
        <v>9</v>
      </c>
      <c r="J1424" s="181">
        <v>18</v>
      </c>
      <c r="K1424" s="181">
        <v>866</v>
      </c>
      <c r="L1424" s="181">
        <v>25</v>
      </c>
      <c r="M1424" s="181">
        <v>0</v>
      </c>
      <c r="N1424" s="181">
        <v>2</v>
      </c>
      <c r="O1424" s="181">
        <v>1</v>
      </c>
      <c r="P1424" s="181">
        <v>1</v>
      </c>
      <c r="Q1424" s="181">
        <f t="shared" ref="Q1424:Q1426" si="489">SUM(P1424+O1424+N1424+M1424+L1424+K1424+J1424+I1424+H1424+G1424)</f>
        <v>1654</v>
      </c>
      <c r="R1424" s="181">
        <v>45</v>
      </c>
      <c r="S1424" s="181">
        <f t="shared" si="480"/>
        <v>1699</v>
      </c>
      <c r="T1424" s="181">
        <f t="shared" si="481"/>
        <v>1132</v>
      </c>
      <c r="U1424" s="183">
        <f t="shared" si="482"/>
        <v>60.014129282938889</v>
      </c>
      <c r="V1424" s="183">
        <f t="shared" si="487"/>
        <v>39.985870717061111</v>
      </c>
      <c r="W1424" s="184">
        <f t="shared" si="484"/>
        <v>866</v>
      </c>
    </row>
    <row r="1425" spans="1:23" ht="15" customHeight="1">
      <c r="A1425" s="179">
        <v>342</v>
      </c>
      <c r="B1425" s="222">
        <v>15</v>
      </c>
      <c r="C1425" s="249" t="s">
        <v>599</v>
      </c>
      <c r="D1425" s="190">
        <v>2016</v>
      </c>
      <c r="E1425" s="180"/>
      <c r="F1425" s="181"/>
      <c r="G1425" s="181"/>
      <c r="H1425" s="181"/>
      <c r="I1425" s="181"/>
      <c r="J1425" s="181"/>
      <c r="K1425" s="181"/>
      <c r="L1425" s="181"/>
      <c r="M1425" s="181"/>
      <c r="N1425" s="181"/>
      <c r="O1425" s="181"/>
      <c r="P1425" s="181"/>
      <c r="Q1425" s="181">
        <f t="shared" si="489"/>
        <v>0</v>
      </c>
      <c r="R1425" s="181"/>
      <c r="S1425" s="181">
        <f t="shared" si="480"/>
        <v>0</v>
      </c>
      <c r="T1425" s="181">
        <f t="shared" si="481"/>
        <v>0</v>
      </c>
      <c r="U1425" s="183" t="e">
        <f t="shared" si="482"/>
        <v>#DIV/0!</v>
      </c>
      <c r="V1425" s="183" t="e">
        <f t="shared" si="487"/>
        <v>#DIV/0!</v>
      </c>
      <c r="W1425" s="184">
        <f t="shared" si="484"/>
        <v>0</v>
      </c>
    </row>
    <row r="1426" spans="1:23" ht="15" customHeight="1">
      <c r="A1426" s="179">
        <v>343</v>
      </c>
      <c r="B1426" s="222">
        <v>15</v>
      </c>
      <c r="C1426" s="248" t="s">
        <v>600</v>
      </c>
      <c r="D1426" s="180">
        <v>1998</v>
      </c>
      <c r="E1426" s="180">
        <v>4</v>
      </c>
      <c r="F1426" s="181">
        <v>1151</v>
      </c>
      <c r="G1426" s="181">
        <v>8</v>
      </c>
      <c r="H1426" s="181">
        <v>143</v>
      </c>
      <c r="I1426" s="181">
        <v>1</v>
      </c>
      <c r="J1426" s="181">
        <v>4</v>
      </c>
      <c r="K1426" s="181">
        <v>280</v>
      </c>
      <c r="L1426" s="181">
        <v>3</v>
      </c>
      <c r="M1426" s="181">
        <v>1</v>
      </c>
      <c r="N1426" s="181">
        <v>0</v>
      </c>
      <c r="O1426" s="181">
        <v>0</v>
      </c>
      <c r="P1426" s="181">
        <v>0</v>
      </c>
      <c r="Q1426" s="181">
        <f t="shared" si="489"/>
        <v>440</v>
      </c>
      <c r="R1426" s="181">
        <v>2</v>
      </c>
      <c r="S1426" s="181">
        <f t="shared" si="480"/>
        <v>442</v>
      </c>
      <c r="T1426" s="181">
        <f t="shared" si="481"/>
        <v>709</v>
      </c>
      <c r="U1426" s="183">
        <f t="shared" si="482"/>
        <v>38.40139009556907</v>
      </c>
      <c r="V1426" s="183">
        <f t="shared" si="487"/>
        <v>61.59860990443093</v>
      </c>
      <c r="W1426" s="184">
        <f t="shared" si="484"/>
        <v>280</v>
      </c>
    </row>
    <row r="1427" spans="1:23" ht="15" customHeight="1">
      <c r="A1427" s="179">
        <v>343</v>
      </c>
      <c r="B1427" s="222">
        <v>15</v>
      </c>
      <c r="C1427" s="248" t="s">
        <v>600</v>
      </c>
      <c r="D1427" s="180">
        <v>2004</v>
      </c>
      <c r="E1427" s="180"/>
      <c r="F1427" s="181"/>
      <c r="G1427" s="181"/>
      <c r="H1427" s="181"/>
      <c r="I1427" s="181"/>
      <c r="J1427" s="181"/>
      <c r="K1427" s="181"/>
      <c r="L1427" s="181"/>
      <c r="M1427" s="181"/>
      <c r="N1427" s="181"/>
      <c r="O1427" s="181"/>
      <c r="P1427" s="181"/>
      <c r="Q1427" s="181">
        <f>SUM(G1427+J1427+M1427+N1427+O1427+P1427)</f>
        <v>0</v>
      </c>
      <c r="R1427" s="181"/>
      <c r="S1427" s="181">
        <f t="shared" si="480"/>
        <v>0</v>
      </c>
      <c r="T1427" s="181">
        <f t="shared" si="481"/>
        <v>0</v>
      </c>
      <c r="U1427" s="183" t="e">
        <f t="shared" si="482"/>
        <v>#DIV/0!</v>
      </c>
      <c r="V1427" s="183" t="e">
        <f t="shared" si="487"/>
        <v>#DIV/0!</v>
      </c>
      <c r="W1427" s="184">
        <f t="shared" si="484"/>
        <v>0</v>
      </c>
    </row>
    <row r="1428" spans="1:23" ht="15" customHeight="1">
      <c r="A1428" s="179">
        <v>343</v>
      </c>
      <c r="B1428" s="222">
        <v>15</v>
      </c>
      <c r="C1428" s="248" t="s">
        <v>600</v>
      </c>
      <c r="D1428" s="180">
        <v>2010</v>
      </c>
      <c r="E1428" s="180">
        <v>4</v>
      </c>
      <c r="F1428" s="181">
        <v>1680</v>
      </c>
      <c r="G1428" s="181">
        <v>70</v>
      </c>
      <c r="H1428" s="181">
        <v>382</v>
      </c>
      <c r="I1428" s="181">
        <v>6</v>
      </c>
      <c r="J1428" s="181">
        <v>13</v>
      </c>
      <c r="K1428" s="181">
        <v>456</v>
      </c>
      <c r="L1428" s="181">
        <v>20</v>
      </c>
      <c r="M1428" s="181">
        <v>0</v>
      </c>
      <c r="N1428" s="181">
        <v>8</v>
      </c>
      <c r="O1428" s="181">
        <v>2</v>
      </c>
      <c r="P1428" s="181">
        <v>0</v>
      </c>
      <c r="Q1428" s="181">
        <f t="shared" ref="Q1428:Q1430" si="490">SUM(P1428+O1428+N1428+M1428+L1428+K1428+J1428+I1428+H1428+G1428)</f>
        <v>957</v>
      </c>
      <c r="R1428" s="181">
        <v>28</v>
      </c>
      <c r="S1428" s="181">
        <f t="shared" si="480"/>
        <v>985</v>
      </c>
      <c r="T1428" s="181">
        <f t="shared" si="481"/>
        <v>695</v>
      </c>
      <c r="U1428" s="183">
        <f t="shared" si="482"/>
        <v>58.63095238095238</v>
      </c>
      <c r="V1428" s="183">
        <f t="shared" si="487"/>
        <v>41.36904761904762</v>
      </c>
      <c r="W1428" s="184">
        <f t="shared" si="484"/>
        <v>456</v>
      </c>
    </row>
    <row r="1429" spans="1:23" ht="15" customHeight="1">
      <c r="A1429" s="179">
        <v>343</v>
      </c>
      <c r="B1429" s="222">
        <v>15</v>
      </c>
      <c r="C1429" s="249" t="s">
        <v>600</v>
      </c>
      <c r="D1429" s="190">
        <v>2016</v>
      </c>
      <c r="E1429" s="180"/>
      <c r="F1429" s="181"/>
      <c r="G1429" s="181"/>
      <c r="H1429" s="181"/>
      <c r="I1429" s="181"/>
      <c r="J1429" s="181"/>
      <c r="K1429" s="181"/>
      <c r="L1429" s="181"/>
      <c r="M1429" s="181"/>
      <c r="N1429" s="181"/>
      <c r="O1429" s="181"/>
      <c r="P1429" s="181"/>
      <c r="Q1429" s="181">
        <f t="shared" si="490"/>
        <v>0</v>
      </c>
      <c r="R1429" s="181"/>
      <c r="S1429" s="181">
        <f t="shared" si="480"/>
        <v>0</v>
      </c>
      <c r="T1429" s="181">
        <f t="shared" si="481"/>
        <v>0</v>
      </c>
      <c r="U1429" s="183" t="e">
        <f t="shared" si="482"/>
        <v>#DIV/0!</v>
      </c>
      <c r="V1429" s="183" t="e">
        <f t="shared" si="487"/>
        <v>#DIV/0!</v>
      </c>
      <c r="W1429" s="184">
        <f t="shared" si="484"/>
        <v>0</v>
      </c>
    </row>
    <row r="1430" spans="1:23" ht="15" customHeight="1">
      <c r="A1430" s="179">
        <v>344</v>
      </c>
      <c r="B1430" s="222">
        <v>15</v>
      </c>
      <c r="C1430" s="248" t="s">
        <v>601</v>
      </c>
      <c r="D1430" s="180">
        <v>1998</v>
      </c>
      <c r="E1430" s="180">
        <v>3</v>
      </c>
      <c r="F1430" s="181">
        <v>1046</v>
      </c>
      <c r="G1430" s="181">
        <v>125</v>
      </c>
      <c r="H1430" s="181">
        <v>56</v>
      </c>
      <c r="I1430" s="181">
        <v>1</v>
      </c>
      <c r="J1430" s="181">
        <v>1</v>
      </c>
      <c r="K1430" s="181">
        <v>297</v>
      </c>
      <c r="L1430" s="181">
        <v>2</v>
      </c>
      <c r="M1430" s="181">
        <v>3</v>
      </c>
      <c r="N1430" s="181">
        <v>0</v>
      </c>
      <c r="O1430" s="181">
        <v>0</v>
      </c>
      <c r="P1430" s="181">
        <v>0</v>
      </c>
      <c r="Q1430" s="181">
        <f t="shared" si="490"/>
        <v>485</v>
      </c>
      <c r="R1430" s="181">
        <v>3</v>
      </c>
      <c r="S1430" s="181">
        <f t="shared" si="480"/>
        <v>488</v>
      </c>
      <c r="T1430" s="181">
        <f t="shared" si="481"/>
        <v>558</v>
      </c>
      <c r="U1430" s="183">
        <f t="shared" si="482"/>
        <v>46.653919694072655</v>
      </c>
      <c r="V1430" s="183">
        <f t="shared" si="487"/>
        <v>53.346080305927345</v>
      </c>
      <c r="W1430" s="184">
        <f t="shared" si="484"/>
        <v>297</v>
      </c>
    </row>
    <row r="1431" spans="1:23" ht="15" customHeight="1">
      <c r="A1431" s="179">
        <v>344</v>
      </c>
      <c r="B1431" s="222">
        <v>15</v>
      </c>
      <c r="C1431" s="248" t="s">
        <v>601</v>
      </c>
      <c r="D1431" s="180">
        <v>2004</v>
      </c>
      <c r="E1431" s="180"/>
      <c r="F1431" s="181"/>
      <c r="G1431" s="181"/>
      <c r="H1431" s="181"/>
      <c r="I1431" s="181"/>
      <c r="J1431" s="181"/>
      <c r="K1431" s="181"/>
      <c r="L1431" s="181"/>
      <c r="M1431" s="181"/>
      <c r="N1431" s="181"/>
      <c r="O1431" s="181"/>
      <c r="P1431" s="181"/>
      <c r="Q1431" s="181">
        <f>SUM(G1431+J1431+M1431+N1431+O1431+P1431)</f>
        <v>0</v>
      </c>
      <c r="R1431" s="181"/>
      <c r="S1431" s="181">
        <f t="shared" si="480"/>
        <v>0</v>
      </c>
      <c r="T1431" s="181">
        <f t="shared" si="481"/>
        <v>0</v>
      </c>
      <c r="U1431" s="183" t="e">
        <f t="shared" si="482"/>
        <v>#DIV/0!</v>
      </c>
      <c r="V1431" s="183" t="e">
        <f t="shared" si="487"/>
        <v>#DIV/0!</v>
      </c>
      <c r="W1431" s="184">
        <f t="shared" si="484"/>
        <v>0</v>
      </c>
    </row>
    <row r="1432" spans="1:23" ht="15" customHeight="1">
      <c r="A1432" s="179">
        <v>344</v>
      </c>
      <c r="B1432" s="222">
        <v>15</v>
      </c>
      <c r="C1432" s="248" t="s">
        <v>601</v>
      </c>
      <c r="D1432" s="180">
        <v>2010</v>
      </c>
      <c r="E1432" s="180">
        <v>2</v>
      </c>
      <c r="F1432" s="181">
        <v>1216</v>
      </c>
      <c r="G1432" s="181">
        <v>235</v>
      </c>
      <c r="H1432" s="181">
        <v>55</v>
      </c>
      <c r="I1432" s="181">
        <v>2</v>
      </c>
      <c r="J1432" s="181">
        <v>3</v>
      </c>
      <c r="K1432" s="181">
        <v>276</v>
      </c>
      <c r="L1432" s="181">
        <v>11</v>
      </c>
      <c r="M1432" s="181">
        <v>0</v>
      </c>
      <c r="N1432" s="181">
        <v>0</v>
      </c>
      <c r="O1432" s="181">
        <v>3</v>
      </c>
      <c r="P1432" s="181">
        <v>1</v>
      </c>
      <c r="Q1432" s="181">
        <f t="shared" ref="Q1432:Q1434" si="491">SUM(P1432+O1432+N1432+M1432+L1432+K1432+J1432+I1432+H1432+G1432)</f>
        <v>586</v>
      </c>
      <c r="R1432" s="181">
        <v>9</v>
      </c>
      <c r="S1432" s="181">
        <f t="shared" si="480"/>
        <v>595</v>
      </c>
      <c r="T1432" s="181">
        <f t="shared" si="481"/>
        <v>621</v>
      </c>
      <c r="U1432" s="183">
        <f t="shared" si="482"/>
        <v>48.930921052631582</v>
      </c>
      <c r="V1432" s="183">
        <f t="shared" si="487"/>
        <v>51.069078947368418</v>
      </c>
      <c r="W1432" s="184">
        <f t="shared" si="484"/>
        <v>276</v>
      </c>
    </row>
    <row r="1433" spans="1:23" ht="15" customHeight="1">
      <c r="A1433" s="179">
        <v>344</v>
      </c>
      <c r="B1433" s="222">
        <v>15</v>
      </c>
      <c r="C1433" s="249" t="s">
        <v>601</v>
      </c>
      <c r="D1433" s="190">
        <v>2016</v>
      </c>
      <c r="E1433" s="180"/>
      <c r="F1433" s="181"/>
      <c r="G1433" s="181"/>
      <c r="H1433" s="181"/>
      <c r="I1433" s="181"/>
      <c r="J1433" s="181"/>
      <c r="K1433" s="181"/>
      <c r="L1433" s="181"/>
      <c r="M1433" s="181"/>
      <c r="N1433" s="181"/>
      <c r="O1433" s="181"/>
      <c r="P1433" s="181"/>
      <c r="Q1433" s="181">
        <f t="shared" si="491"/>
        <v>0</v>
      </c>
      <c r="R1433" s="181"/>
      <c r="S1433" s="181">
        <f t="shared" si="480"/>
        <v>0</v>
      </c>
      <c r="T1433" s="181">
        <f t="shared" si="481"/>
        <v>0</v>
      </c>
      <c r="U1433" s="183" t="e">
        <f t="shared" si="482"/>
        <v>#DIV/0!</v>
      </c>
      <c r="V1433" s="183" t="e">
        <f t="shared" si="487"/>
        <v>#DIV/0!</v>
      </c>
      <c r="W1433" s="184">
        <f t="shared" si="484"/>
        <v>0</v>
      </c>
    </row>
    <row r="1434" spans="1:23" ht="15" customHeight="1">
      <c r="A1434" s="179">
        <v>345</v>
      </c>
      <c r="B1434" s="222">
        <v>15</v>
      </c>
      <c r="C1434" s="248" t="s">
        <v>602</v>
      </c>
      <c r="D1434" s="180">
        <v>1998</v>
      </c>
      <c r="E1434" s="180">
        <v>3</v>
      </c>
      <c r="F1434" s="181">
        <v>1168</v>
      </c>
      <c r="G1434" s="181">
        <v>5</v>
      </c>
      <c r="H1434" s="181">
        <v>202</v>
      </c>
      <c r="I1434" s="181">
        <v>2</v>
      </c>
      <c r="J1434" s="181">
        <v>1</v>
      </c>
      <c r="K1434" s="181">
        <v>131</v>
      </c>
      <c r="L1434" s="181">
        <v>0</v>
      </c>
      <c r="M1434" s="181">
        <v>1</v>
      </c>
      <c r="N1434" s="181">
        <v>0</v>
      </c>
      <c r="O1434" s="181">
        <v>0</v>
      </c>
      <c r="P1434" s="181">
        <v>0</v>
      </c>
      <c r="Q1434" s="181">
        <f t="shared" si="491"/>
        <v>342</v>
      </c>
      <c r="R1434" s="181">
        <v>2</v>
      </c>
      <c r="S1434" s="181">
        <f t="shared" si="480"/>
        <v>344</v>
      </c>
      <c r="T1434" s="181">
        <f t="shared" si="481"/>
        <v>824</v>
      </c>
      <c r="U1434" s="183">
        <f t="shared" si="482"/>
        <v>29.452054794520549</v>
      </c>
      <c r="V1434" s="183">
        <f t="shared" si="487"/>
        <v>70.547945205479451</v>
      </c>
      <c r="W1434" s="184">
        <f t="shared" si="484"/>
        <v>202</v>
      </c>
    </row>
    <row r="1435" spans="1:23" ht="15" customHeight="1">
      <c r="A1435" s="179">
        <v>345</v>
      </c>
      <c r="B1435" s="222">
        <v>15</v>
      </c>
      <c r="C1435" s="248" t="s">
        <v>602</v>
      </c>
      <c r="D1435" s="180">
        <v>2004</v>
      </c>
      <c r="E1435" s="180"/>
      <c r="F1435" s="181"/>
      <c r="G1435" s="181"/>
      <c r="H1435" s="181"/>
      <c r="I1435" s="181"/>
      <c r="J1435" s="181"/>
      <c r="K1435" s="181"/>
      <c r="L1435" s="181"/>
      <c r="M1435" s="181"/>
      <c r="N1435" s="181"/>
      <c r="O1435" s="181"/>
      <c r="P1435" s="181"/>
      <c r="Q1435" s="181">
        <f>SUM(G1435+J1435+M1435+N1435+O1435+P1435)</f>
        <v>0</v>
      </c>
      <c r="R1435" s="181"/>
      <c r="S1435" s="181">
        <f t="shared" si="480"/>
        <v>0</v>
      </c>
      <c r="T1435" s="181">
        <f t="shared" si="481"/>
        <v>0</v>
      </c>
      <c r="U1435" s="183" t="e">
        <f t="shared" si="482"/>
        <v>#DIV/0!</v>
      </c>
      <c r="V1435" s="183" t="e">
        <f t="shared" si="487"/>
        <v>#DIV/0!</v>
      </c>
      <c r="W1435" s="184">
        <f t="shared" si="484"/>
        <v>0</v>
      </c>
    </row>
    <row r="1436" spans="1:23" ht="15" customHeight="1">
      <c r="A1436" s="179">
        <v>345</v>
      </c>
      <c r="B1436" s="222">
        <v>15</v>
      </c>
      <c r="C1436" s="248" t="s">
        <v>602</v>
      </c>
      <c r="D1436" s="180">
        <v>2010</v>
      </c>
      <c r="E1436" s="180">
        <v>5</v>
      </c>
      <c r="F1436" s="181">
        <v>2458</v>
      </c>
      <c r="G1436" s="181">
        <v>32</v>
      </c>
      <c r="H1436" s="181">
        <v>322</v>
      </c>
      <c r="I1436" s="181">
        <v>2</v>
      </c>
      <c r="J1436" s="181">
        <v>14</v>
      </c>
      <c r="K1436" s="181">
        <v>263</v>
      </c>
      <c r="L1436" s="181">
        <v>7</v>
      </c>
      <c r="M1436" s="181">
        <v>0</v>
      </c>
      <c r="N1436" s="181">
        <v>4</v>
      </c>
      <c r="O1436" s="181">
        <v>12</v>
      </c>
      <c r="P1436" s="181">
        <v>0</v>
      </c>
      <c r="Q1436" s="181">
        <f t="shared" ref="Q1436:Q1438" si="492">SUM(P1436+O1436+N1436+M1436+L1436+K1436+J1436+I1436+H1436+G1436)</f>
        <v>656</v>
      </c>
      <c r="R1436" s="181">
        <v>35</v>
      </c>
      <c r="S1436" s="181">
        <f t="shared" si="480"/>
        <v>691</v>
      </c>
      <c r="T1436" s="181">
        <f t="shared" si="481"/>
        <v>1767</v>
      </c>
      <c r="U1436" s="183">
        <f t="shared" si="482"/>
        <v>28.112286411716845</v>
      </c>
      <c r="V1436" s="183">
        <f t="shared" si="487"/>
        <v>71.887713588283162</v>
      </c>
      <c r="W1436" s="184">
        <f t="shared" si="484"/>
        <v>322</v>
      </c>
    </row>
    <row r="1437" spans="1:23" ht="15" customHeight="1">
      <c r="A1437" s="179">
        <v>345</v>
      </c>
      <c r="B1437" s="222">
        <v>15</v>
      </c>
      <c r="C1437" s="249" t="s">
        <v>602</v>
      </c>
      <c r="D1437" s="190">
        <v>2016</v>
      </c>
      <c r="E1437" s="180"/>
      <c r="F1437" s="181"/>
      <c r="G1437" s="181"/>
      <c r="H1437" s="181"/>
      <c r="I1437" s="181"/>
      <c r="J1437" s="181"/>
      <c r="K1437" s="181"/>
      <c r="L1437" s="181"/>
      <c r="M1437" s="181"/>
      <c r="N1437" s="181"/>
      <c r="O1437" s="181"/>
      <c r="P1437" s="181"/>
      <c r="Q1437" s="181">
        <f t="shared" si="492"/>
        <v>0</v>
      </c>
      <c r="R1437" s="181"/>
      <c r="S1437" s="181">
        <f t="shared" si="480"/>
        <v>0</v>
      </c>
      <c r="T1437" s="181">
        <f t="shared" si="481"/>
        <v>0</v>
      </c>
      <c r="U1437" s="183" t="e">
        <f t="shared" si="482"/>
        <v>#DIV/0!</v>
      </c>
      <c r="V1437" s="183" t="e">
        <f t="shared" si="487"/>
        <v>#DIV/0!</v>
      </c>
      <c r="W1437" s="184">
        <f t="shared" si="484"/>
        <v>0</v>
      </c>
    </row>
    <row r="1438" spans="1:23" ht="15" customHeight="1">
      <c r="A1438" s="179">
        <v>346</v>
      </c>
      <c r="B1438" s="222">
        <v>15</v>
      </c>
      <c r="C1438" s="248" t="s">
        <v>603</v>
      </c>
      <c r="D1438" s="180">
        <v>1998</v>
      </c>
      <c r="E1438" s="180">
        <v>2</v>
      </c>
      <c r="F1438" s="181">
        <v>661</v>
      </c>
      <c r="G1438" s="181">
        <v>4</v>
      </c>
      <c r="H1438" s="181">
        <v>48</v>
      </c>
      <c r="I1438" s="181">
        <v>1</v>
      </c>
      <c r="J1438" s="181">
        <v>1</v>
      </c>
      <c r="K1438" s="181">
        <v>125</v>
      </c>
      <c r="L1438" s="181">
        <v>1</v>
      </c>
      <c r="M1438" s="181">
        <v>1</v>
      </c>
      <c r="N1438" s="181">
        <v>0</v>
      </c>
      <c r="O1438" s="181">
        <v>0</v>
      </c>
      <c r="P1438" s="181">
        <v>0</v>
      </c>
      <c r="Q1438" s="181">
        <f t="shared" si="492"/>
        <v>181</v>
      </c>
      <c r="R1438" s="181">
        <v>17</v>
      </c>
      <c r="S1438" s="181">
        <f t="shared" si="480"/>
        <v>198</v>
      </c>
      <c r="T1438" s="181">
        <f t="shared" si="481"/>
        <v>463</v>
      </c>
      <c r="U1438" s="183">
        <f t="shared" si="482"/>
        <v>29.95461422087746</v>
      </c>
      <c r="V1438" s="183">
        <f t="shared" si="487"/>
        <v>70.04538577912254</v>
      </c>
      <c r="W1438" s="184">
        <f t="shared" si="484"/>
        <v>125</v>
      </c>
    </row>
    <row r="1439" spans="1:23" ht="15" customHeight="1">
      <c r="A1439" s="179">
        <v>346</v>
      </c>
      <c r="B1439" s="222">
        <v>15</v>
      </c>
      <c r="C1439" s="248" t="s">
        <v>603</v>
      </c>
      <c r="D1439" s="180">
        <v>2004</v>
      </c>
      <c r="E1439" s="180"/>
      <c r="F1439" s="181"/>
      <c r="G1439" s="181"/>
      <c r="H1439" s="181"/>
      <c r="I1439" s="181"/>
      <c r="J1439" s="181"/>
      <c r="K1439" s="181"/>
      <c r="L1439" s="181"/>
      <c r="M1439" s="181"/>
      <c r="N1439" s="181"/>
      <c r="O1439" s="181"/>
      <c r="P1439" s="181"/>
      <c r="Q1439" s="181">
        <f>SUM(G1439+J1439+M1439+N1439+O1439+P1439)</f>
        <v>0</v>
      </c>
      <c r="R1439" s="181"/>
      <c r="S1439" s="181">
        <f t="shared" si="480"/>
        <v>0</v>
      </c>
      <c r="T1439" s="181">
        <f t="shared" si="481"/>
        <v>0</v>
      </c>
      <c r="U1439" s="183" t="e">
        <f t="shared" si="482"/>
        <v>#DIV/0!</v>
      </c>
      <c r="V1439" s="183" t="e">
        <f t="shared" si="487"/>
        <v>#DIV/0!</v>
      </c>
      <c r="W1439" s="184">
        <f t="shared" si="484"/>
        <v>0</v>
      </c>
    </row>
    <row r="1440" spans="1:23" ht="15" customHeight="1">
      <c r="A1440" s="179">
        <v>346</v>
      </c>
      <c r="B1440" s="222">
        <v>15</v>
      </c>
      <c r="C1440" s="248" t="s">
        <v>603</v>
      </c>
      <c r="D1440" s="180">
        <v>2010</v>
      </c>
      <c r="E1440" s="180">
        <v>2</v>
      </c>
      <c r="F1440" s="181">
        <v>1019</v>
      </c>
      <c r="G1440" s="181">
        <v>13</v>
      </c>
      <c r="H1440" s="181">
        <v>204</v>
      </c>
      <c r="I1440" s="181">
        <v>4</v>
      </c>
      <c r="J1440" s="181">
        <v>6</v>
      </c>
      <c r="K1440" s="181">
        <v>190</v>
      </c>
      <c r="L1440" s="181">
        <v>5</v>
      </c>
      <c r="M1440" s="181">
        <v>0</v>
      </c>
      <c r="N1440" s="181">
        <v>4</v>
      </c>
      <c r="O1440" s="181">
        <v>2</v>
      </c>
      <c r="P1440" s="181">
        <v>0</v>
      </c>
      <c r="Q1440" s="181">
        <f t="shared" ref="Q1440:Q1442" si="493">SUM(P1440+O1440+N1440+M1440+L1440+K1440+J1440+I1440+H1440+G1440)</f>
        <v>428</v>
      </c>
      <c r="R1440" s="181">
        <v>13</v>
      </c>
      <c r="S1440" s="181">
        <f t="shared" si="480"/>
        <v>441</v>
      </c>
      <c r="T1440" s="181">
        <f t="shared" si="481"/>
        <v>578</v>
      </c>
      <c r="U1440" s="183">
        <f t="shared" si="482"/>
        <v>43.277723258096174</v>
      </c>
      <c r="V1440" s="183">
        <f t="shared" si="487"/>
        <v>56.722276741903826</v>
      </c>
      <c r="W1440" s="184">
        <f t="shared" si="484"/>
        <v>204</v>
      </c>
    </row>
    <row r="1441" spans="1:23" ht="15" customHeight="1">
      <c r="A1441" s="179">
        <v>346</v>
      </c>
      <c r="B1441" s="222">
        <v>15</v>
      </c>
      <c r="C1441" s="249" t="s">
        <v>603</v>
      </c>
      <c r="D1441" s="190">
        <v>2016</v>
      </c>
      <c r="E1441" s="180"/>
      <c r="F1441" s="181"/>
      <c r="G1441" s="181"/>
      <c r="H1441" s="181"/>
      <c r="I1441" s="181"/>
      <c r="J1441" s="181"/>
      <c r="K1441" s="181"/>
      <c r="L1441" s="181"/>
      <c r="M1441" s="181"/>
      <c r="N1441" s="181"/>
      <c r="O1441" s="181"/>
      <c r="P1441" s="181"/>
      <c r="Q1441" s="181">
        <f t="shared" si="493"/>
        <v>0</v>
      </c>
      <c r="R1441" s="181"/>
      <c r="S1441" s="181">
        <f t="shared" si="480"/>
        <v>0</v>
      </c>
      <c r="T1441" s="181">
        <f t="shared" si="481"/>
        <v>0</v>
      </c>
      <c r="U1441" s="183" t="e">
        <f t="shared" si="482"/>
        <v>#DIV/0!</v>
      </c>
      <c r="V1441" s="183" t="e">
        <f t="shared" si="487"/>
        <v>#DIV/0!</v>
      </c>
      <c r="W1441" s="184">
        <f t="shared" si="484"/>
        <v>0</v>
      </c>
    </row>
    <row r="1442" spans="1:23" ht="15" customHeight="1">
      <c r="A1442" s="179">
        <v>347</v>
      </c>
      <c r="B1442" s="222">
        <v>15</v>
      </c>
      <c r="C1442" s="248" t="s">
        <v>604</v>
      </c>
      <c r="D1442" s="180">
        <v>1998</v>
      </c>
      <c r="E1442" s="180">
        <v>2</v>
      </c>
      <c r="F1442" s="181">
        <v>335</v>
      </c>
      <c r="G1442" s="181">
        <v>68</v>
      </c>
      <c r="H1442" s="181">
        <v>11</v>
      </c>
      <c r="I1442" s="181">
        <v>0</v>
      </c>
      <c r="J1442" s="181">
        <v>1</v>
      </c>
      <c r="K1442" s="181">
        <v>110</v>
      </c>
      <c r="L1442" s="181">
        <v>0</v>
      </c>
      <c r="M1442" s="181">
        <v>1</v>
      </c>
      <c r="N1442" s="181">
        <v>0</v>
      </c>
      <c r="O1442" s="181">
        <v>0</v>
      </c>
      <c r="P1442" s="181">
        <v>0</v>
      </c>
      <c r="Q1442" s="181">
        <f t="shared" si="493"/>
        <v>191</v>
      </c>
      <c r="R1442" s="181">
        <v>7</v>
      </c>
      <c r="S1442" s="181">
        <f t="shared" si="480"/>
        <v>198</v>
      </c>
      <c r="T1442" s="181">
        <f t="shared" si="481"/>
        <v>137</v>
      </c>
      <c r="U1442" s="183">
        <f t="shared" si="482"/>
        <v>59.104477611940297</v>
      </c>
      <c r="V1442" s="183">
        <f t="shared" si="487"/>
        <v>40.895522388059703</v>
      </c>
      <c r="W1442" s="184">
        <f t="shared" si="484"/>
        <v>110</v>
      </c>
    </row>
    <row r="1443" spans="1:23" ht="15" customHeight="1">
      <c r="A1443" s="179">
        <v>347</v>
      </c>
      <c r="B1443" s="222">
        <v>15</v>
      </c>
      <c r="C1443" s="248" t="s">
        <v>604</v>
      </c>
      <c r="D1443" s="180">
        <v>2004</v>
      </c>
      <c r="E1443" s="180"/>
      <c r="F1443" s="181"/>
      <c r="G1443" s="181"/>
      <c r="H1443" s="181"/>
      <c r="I1443" s="181"/>
      <c r="J1443" s="181"/>
      <c r="K1443" s="181"/>
      <c r="L1443" s="181"/>
      <c r="M1443" s="181"/>
      <c r="N1443" s="181"/>
      <c r="O1443" s="181"/>
      <c r="P1443" s="181"/>
      <c r="Q1443" s="181">
        <f>SUM(G1443+J1443+M1443+N1443+O1443+P1443)</f>
        <v>0</v>
      </c>
      <c r="R1443" s="181"/>
      <c r="S1443" s="181">
        <f t="shared" si="480"/>
        <v>0</v>
      </c>
      <c r="T1443" s="181">
        <f t="shared" si="481"/>
        <v>0</v>
      </c>
      <c r="U1443" s="183" t="e">
        <f t="shared" si="482"/>
        <v>#DIV/0!</v>
      </c>
      <c r="V1443" s="183" t="e">
        <f t="shared" si="487"/>
        <v>#DIV/0!</v>
      </c>
      <c r="W1443" s="184">
        <f t="shared" si="484"/>
        <v>0</v>
      </c>
    </row>
    <row r="1444" spans="1:23" ht="15" customHeight="1">
      <c r="A1444" s="179">
        <v>347</v>
      </c>
      <c r="B1444" s="222">
        <v>15</v>
      </c>
      <c r="C1444" s="248" t="s">
        <v>604</v>
      </c>
      <c r="D1444" s="180">
        <v>2010</v>
      </c>
      <c r="E1444" s="180">
        <v>2</v>
      </c>
      <c r="F1444" s="181">
        <v>393</v>
      </c>
      <c r="G1444" s="181">
        <v>136</v>
      </c>
      <c r="H1444" s="181">
        <v>8</v>
      </c>
      <c r="I1444" s="181">
        <v>5</v>
      </c>
      <c r="J1444" s="181">
        <v>5</v>
      </c>
      <c r="K1444" s="181">
        <v>186</v>
      </c>
      <c r="L1444" s="181">
        <v>27</v>
      </c>
      <c r="M1444" s="181">
        <v>0</v>
      </c>
      <c r="N1444" s="181">
        <v>0</v>
      </c>
      <c r="O1444" s="181">
        <v>1</v>
      </c>
      <c r="P1444" s="181">
        <v>0</v>
      </c>
      <c r="Q1444" s="181">
        <f t="shared" ref="Q1444:Q1446" si="494">SUM(P1444+O1444+N1444+M1444+L1444+K1444+J1444+I1444+H1444+G1444)</f>
        <v>368</v>
      </c>
      <c r="R1444" s="181">
        <v>2</v>
      </c>
      <c r="S1444" s="181">
        <f t="shared" si="480"/>
        <v>370</v>
      </c>
      <c r="T1444" s="181">
        <f t="shared" si="481"/>
        <v>23</v>
      </c>
      <c r="U1444" s="183">
        <f t="shared" si="482"/>
        <v>94.147582697201017</v>
      </c>
      <c r="V1444" s="183">
        <f t="shared" si="487"/>
        <v>5.8524173027989823</v>
      </c>
      <c r="W1444" s="184">
        <f t="shared" si="484"/>
        <v>186</v>
      </c>
    </row>
    <row r="1445" spans="1:23" ht="15" customHeight="1">
      <c r="A1445" s="179">
        <v>347</v>
      </c>
      <c r="B1445" s="222">
        <v>15</v>
      </c>
      <c r="C1445" s="249" t="s">
        <v>604</v>
      </c>
      <c r="D1445" s="190">
        <v>2016</v>
      </c>
      <c r="E1445" s="180"/>
      <c r="F1445" s="181"/>
      <c r="G1445" s="181"/>
      <c r="H1445" s="181"/>
      <c r="I1445" s="181"/>
      <c r="J1445" s="181"/>
      <c r="K1445" s="181"/>
      <c r="L1445" s="181"/>
      <c r="M1445" s="181"/>
      <c r="N1445" s="181"/>
      <c r="O1445" s="181"/>
      <c r="P1445" s="181"/>
      <c r="Q1445" s="181">
        <f t="shared" si="494"/>
        <v>0</v>
      </c>
      <c r="R1445" s="181"/>
      <c r="S1445" s="181">
        <f t="shared" si="480"/>
        <v>0</v>
      </c>
      <c r="T1445" s="181">
        <f t="shared" si="481"/>
        <v>0</v>
      </c>
      <c r="U1445" s="183" t="e">
        <f t="shared" si="482"/>
        <v>#DIV/0!</v>
      </c>
      <c r="V1445" s="183" t="e">
        <f t="shared" si="487"/>
        <v>#DIV/0!</v>
      </c>
      <c r="W1445" s="184">
        <f t="shared" si="484"/>
        <v>0</v>
      </c>
    </row>
    <row r="1446" spans="1:23" ht="15" customHeight="1">
      <c r="A1446" s="179">
        <v>348</v>
      </c>
      <c r="B1446" s="222">
        <v>15</v>
      </c>
      <c r="C1446" s="248" t="s">
        <v>605</v>
      </c>
      <c r="D1446" s="180">
        <v>1998</v>
      </c>
      <c r="E1446" s="180">
        <v>4</v>
      </c>
      <c r="F1446" s="181">
        <v>1197</v>
      </c>
      <c r="G1446" s="181">
        <v>15</v>
      </c>
      <c r="H1446" s="181">
        <v>291</v>
      </c>
      <c r="I1446" s="181">
        <v>2</v>
      </c>
      <c r="J1446" s="181">
        <v>4</v>
      </c>
      <c r="K1446" s="181">
        <v>239</v>
      </c>
      <c r="L1446" s="181">
        <v>5</v>
      </c>
      <c r="M1446" s="181">
        <v>1</v>
      </c>
      <c r="N1446" s="181">
        <v>0</v>
      </c>
      <c r="O1446" s="181">
        <v>0</v>
      </c>
      <c r="P1446" s="181">
        <v>0</v>
      </c>
      <c r="Q1446" s="181">
        <f t="shared" si="494"/>
        <v>557</v>
      </c>
      <c r="R1446" s="181">
        <v>12</v>
      </c>
      <c r="S1446" s="181">
        <f t="shared" si="480"/>
        <v>569</v>
      </c>
      <c r="T1446" s="181">
        <f t="shared" si="481"/>
        <v>628</v>
      </c>
      <c r="U1446" s="183">
        <f t="shared" si="482"/>
        <v>47.535505430242274</v>
      </c>
      <c r="V1446" s="183">
        <f t="shared" si="487"/>
        <v>52.464494569757726</v>
      </c>
      <c r="W1446" s="184">
        <f t="shared" si="484"/>
        <v>291</v>
      </c>
    </row>
    <row r="1447" spans="1:23" ht="15" customHeight="1">
      <c r="A1447" s="179">
        <v>348</v>
      </c>
      <c r="B1447" s="222">
        <v>15</v>
      </c>
      <c r="C1447" s="248" t="s">
        <v>605</v>
      </c>
      <c r="D1447" s="180">
        <v>2004</v>
      </c>
      <c r="E1447" s="180"/>
      <c r="F1447" s="181"/>
      <c r="G1447" s="181"/>
      <c r="H1447" s="181"/>
      <c r="I1447" s="181"/>
      <c r="J1447" s="181"/>
      <c r="K1447" s="181"/>
      <c r="L1447" s="181"/>
      <c r="M1447" s="181"/>
      <c r="N1447" s="181"/>
      <c r="O1447" s="181"/>
      <c r="P1447" s="181"/>
      <c r="Q1447" s="181">
        <f>SUM(G1447+J1447+M1447+N1447+O1447+P1447)</f>
        <v>0</v>
      </c>
      <c r="R1447" s="181"/>
      <c r="S1447" s="181">
        <f t="shared" si="480"/>
        <v>0</v>
      </c>
      <c r="T1447" s="181">
        <f t="shared" si="481"/>
        <v>0</v>
      </c>
      <c r="U1447" s="183" t="e">
        <f t="shared" si="482"/>
        <v>#DIV/0!</v>
      </c>
      <c r="V1447" s="183" t="e">
        <f t="shared" si="487"/>
        <v>#DIV/0!</v>
      </c>
      <c r="W1447" s="184">
        <f t="shared" si="484"/>
        <v>0</v>
      </c>
    </row>
    <row r="1448" spans="1:23" ht="15" customHeight="1">
      <c r="A1448" s="179">
        <v>348</v>
      </c>
      <c r="B1448" s="222">
        <v>15</v>
      </c>
      <c r="C1448" s="248" t="s">
        <v>605</v>
      </c>
      <c r="D1448" s="180">
        <v>2010</v>
      </c>
      <c r="E1448" s="180">
        <v>3</v>
      </c>
      <c r="F1448" s="181">
        <v>1349</v>
      </c>
      <c r="G1448" s="181">
        <v>35</v>
      </c>
      <c r="H1448" s="181">
        <v>332</v>
      </c>
      <c r="I1448" s="181">
        <v>5</v>
      </c>
      <c r="J1448" s="181">
        <v>10</v>
      </c>
      <c r="K1448" s="181">
        <v>318</v>
      </c>
      <c r="L1448" s="181">
        <v>7</v>
      </c>
      <c r="M1448" s="181">
        <v>0</v>
      </c>
      <c r="N1448" s="181">
        <v>0</v>
      </c>
      <c r="O1448" s="181">
        <v>1</v>
      </c>
      <c r="P1448" s="181">
        <v>0</v>
      </c>
      <c r="Q1448" s="181">
        <f t="shared" ref="Q1448:Q1450" si="495">SUM(P1448+O1448+N1448+M1448+L1448+K1448+J1448+I1448+H1448+G1448)</f>
        <v>708</v>
      </c>
      <c r="R1448" s="181">
        <v>14</v>
      </c>
      <c r="S1448" s="181">
        <f t="shared" si="480"/>
        <v>722</v>
      </c>
      <c r="T1448" s="181">
        <f t="shared" si="481"/>
        <v>627</v>
      </c>
      <c r="U1448" s="183">
        <f t="shared" si="482"/>
        <v>53.521126760563384</v>
      </c>
      <c r="V1448" s="183">
        <f t="shared" si="487"/>
        <v>46.478873239436616</v>
      </c>
      <c r="W1448" s="184">
        <f t="shared" si="484"/>
        <v>332</v>
      </c>
    </row>
    <row r="1449" spans="1:23" ht="15" customHeight="1">
      <c r="A1449" s="179">
        <v>348</v>
      </c>
      <c r="B1449" s="222">
        <v>15</v>
      </c>
      <c r="C1449" s="249" t="s">
        <v>605</v>
      </c>
      <c r="D1449" s="190">
        <v>2016</v>
      </c>
      <c r="E1449" s="180"/>
      <c r="F1449" s="181"/>
      <c r="G1449" s="181"/>
      <c r="H1449" s="181"/>
      <c r="I1449" s="181"/>
      <c r="J1449" s="181"/>
      <c r="K1449" s="181"/>
      <c r="L1449" s="181"/>
      <c r="M1449" s="181"/>
      <c r="N1449" s="181"/>
      <c r="O1449" s="181"/>
      <c r="P1449" s="181"/>
      <c r="Q1449" s="181">
        <f t="shared" si="495"/>
        <v>0</v>
      </c>
      <c r="R1449" s="181"/>
      <c r="S1449" s="181">
        <f t="shared" si="480"/>
        <v>0</v>
      </c>
      <c r="T1449" s="181">
        <f t="shared" si="481"/>
        <v>0</v>
      </c>
      <c r="U1449" s="183" t="e">
        <f t="shared" si="482"/>
        <v>#DIV/0!</v>
      </c>
      <c r="V1449" s="183" t="e">
        <f t="shared" si="487"/>
        <v>#DIV/0!</v>
      </c>
      <c r="W1449" s="184">
        <f t="shared" si="484"/>
        <v>0</v>
      </c>
    </row>
    <row r="1450" spans="1:23" ht="15" customHeight="1">
      <c r="A1450" s="179">
        <v>349</v>
      </c>
      <c r="B1450" s="222">
        <v>15</v>
      </c>
      <c r="C1450" s="248" t="s">
        <v>606</v>
      </c>
      <c r="D1450" s="180">
        <v>1998</v>
      </c>
      <c r="E1450" s="180">
        <v>2</v>
      </c>
      <c r="F1450" s="181">
        <v>808</v>
      </c>
      <c r="G1450" s="181">
        <v>7</v>
      </c>
      <c r="H1450" s="181">
        <v>206</v>
      </c>
      <c r="I1450" s="181">
        <v>1</v>
      </c>
      <c r="J1450" s="181">
        <v>0</v>
      </c>
      <c r="K1450" s="181">
        <v>283</v>
      </c>
      <c r="L1450" s="181">
        <v>0</v>
      </c>
      <c r="M1450" s="181">
        <v>0</v>
      </c>
      <c r="N1450" s="181">
        <v>0</v>
      </c>
      <c r="O1450" s="181">
        <v>0</v>
      </c>
      <c r="P1450" s="181">
        <v>0</v>
      </c>
      <c r="Q1450" s="181">
        <f t="shared" si="495"/>
        <v>497</v>
      </c>
      <c r="R1450" s="181">
        <v>8</v>
      </c>
      <c r="S1450" s="181">
        <f t="shared" si="480"/>
        <v>505</v>
      </c>
      <c r="T1450" s="181">
        <f t="shared" si="481"/>
        <v>303</v>
      </c>
      <c r="U1450" s="183">
        <f t="shared" si="482"/>
        <v>62.5</v>
      </c>
      <c r="V1450" s="183">
        <f t="shared" si="487"/>
        <v>37.5</v>
      </c>
      <c r="W1450" s="184">
        <f t="shared" si="484"/>
        <v>283</v>
      </c>
    </row>
    <row r="1451" spans="1:23" ht="15" customHeight="1">
      <c r="A1451" s="179">
        <v>349</v>
      </c>
      <c r="B1451" s="222">
        <v>15</v>
      </c>
      <c r="C1451" s="248" t="s">
        <v>606</v>
      </c>
      <c r="D1451" s="180">
        <v>2004</v>
      </c>
      <c r="E1451" s="180"/>
      <c r="F1451" s="181"/>
      <c r="G1451" s="181"/>
      <c r="H1451" s="181"/>
      <c r="I1451" s="181"/>
      <c r="J1451" s="181"/>
      <c r="K1451" s="181"/>
      <c r="L1451" s="181"/>
      <c r="M1451" s="181"/>
      <c r="N1451" s="181"/>
      <c r="O1451" s="181"/>
      <c r="P1451" s="181"/>
      <c r="Q1451" s="181">
        <f>SUM(G1451+J1451+M1451+N1451+O1451+P1451)</f>
        <v>0</v>
      </c>
      <c r="R1451" s="181"/>
      <c r="S1451" s="181">
        <f t="shared" si="480"/>
        <v>0</v>
      </c>
      <c r="T1451" s="181">
        <f t="shared" si="481"/>
        <v>0</v>
      </c>
      <c r="U1451" s="183" t="e">
        <f t="shared" si="482"/>
        <v>#DIV/0!</v>
      </c>
      <c r="V1451" s="183" t="e">
        <f t="shared" si="487"/>
        <v>#DIV/0!</v>
      </c>
      <c r="W1451" s="184">
        <f t="shared" si="484"/>
        <v>0</v>
      </c>
    </row>
    <row r="1452" spans="1:23" ht="15" customHeight="1">
      <c r="A1452" s="179">
        <v>349</v>
      </c>
      <c r="B1452" s="222">
        <v>15</v>
      </c>
      <c r="C1452" s="248" t="s">
        <v>606</v>
      </c>
      <c r="D1452" s="180">
        <v>2010</v>
      </c>
      <c r="E1452" s="180">
        <v>3</v>
      </c>
      <c r="F1452" s="181">
        <v>1351</v>
      </c>
      <c r="G1452" s="181">
        <v>16</v>
      </c>
      <c r="H1452" s="181">
        <v>323</v>
      </c>
      <c r="I1452" s="181">
        <v>6</v>
      </c>
      <c r="J1452" s="181">
        <v>7</v>
      </c>
      <c r="K1452" s="181">
        <v>377</v>
      </c>
      <c r="L1452" s="181">
        <v>15</v>
      </c>
      <c r="M1452" s="181">
        <v>0</v>
      </c>
      <c r="N1452" s="181">
        <v>0</v>
      </c>
      <c r="O1452" s="181">
        <v>0</v>
      </c>
      <c r="P1452" s="181">
        <v>0</v>
      </c>
      <c r="Q1452" s="181">
        <f t="shared" ref="Q1452:Q1454" si="496">SUM(P1452+O1452+N1452+M1452+L1452+K1452+J1452+I1452+H1452+G1452)</f>
        <v>744</v>
      </c>
      <c r="R1452" s="181">
        <v>15</v>
      </c>
      <c r="S1452" s="181">
        <f t="shared" si="480"/>
        <v>759</v>
      </c>
      <c r="T1452" s="181">
        <f t="shared" si="481"/>
        <v>592</v>
      </c>
      <c r="U1452" s="183">
        <f t="shared" si="482"/>
        <v>56.180606957809033</v>
      </c>
      <c r="V1452" s="183">
        <f t="shared" si="487"/>
        <v>43.819393042190967</v>
      </c>
      <c r="W1452" s="184">
        <f t="shared" si="484"/>
        <v>377</v>
      </c>
    </row>
    <row r="1453" spans="1:23" ht="15" customHeight="1">
      <c r="A1453" s="179">
        <v>349</v>
      </c>
      <c r="B1453" s="222">
        <v>15</v>
      </c>
      <c r="C1453" s="249" t="s">
        <v>606</v>
      </c>
      <c r="D1453" s="190">
        <v>2016</v>
      </c>
      <c r="E1453" s="180"/>
      <c r="F1453" s="181"/>
      <c r="G1453" s="181"/>
      <c r="H1453" s="181"/>
      <c r="I1453" s="181"/>
      <c r="J1453" s="181"/>
      <c r="K1453" s="181"/>
      <c r="L1453" s="181"/>
      <c r="M1453" s="181"/>
      <c r="N1453" s="181"/>
      <c r="O1453" s="181"/>
      <c r="P1453" s="181"/>
      <c r="Q1453" s="181">
        <f t="shared" si="496"/>
        <v>0</v>
      </c>
      <c r="R1453" s="181"/>
      <c r="S1453" s="181">
        <f t="shared" si="480"/>
        <v>0</v>
      </c>
      <c r="T1453" s="181">
        <f t="shared" si="481"/>
        <v>0</v>
      </c>
      <c r="U1453" s="183" t="e">
        <f t="shared" si="482"/>
        <v>#DIV/0!</v>
      </c>
      <c r="V1453" s="183" t="e">
        <f t="shared" si="487"/>
        <v>#DIV/0!</v>
      </c>
      <c r="W1453" s="184">
        <f t="shared" si="484"/>
        <v>0</v>
      </c>
    </row>
    <row r="1454" spans="1:23" ht="15" customHeight="1">
      <c r="A1454" s="179">
        <v>350</v>
      </c>
      <c r="B1454" s="222">
        <v>15</v>
      </c>
      <c r="C1454" s="248" t="s">
        <v>607</v>
      </c>
      <c r="D1454" s="180">
        <v>1998</v>
      </c>
      <c r="E1454" s="180">
        <v>9</v>
      </c>
      <c r="F1454" s="181">
        <v>2857</v>
      </c>
      <c r="G1454" s="181">
        <v>213</v>
      </c>
      <c r="H1454" s="181">
        <v>203</v>
      </c>
      <c r="I1454" s="181">
        <v>9</v>
      </c>
      <c r="J1454" s="181">
        <v>5</v>
      </c>
      <c r="K1454" s="181">
        <v>1065</v>
      </c>
      <c r="L1454" s="181">
        <v>7</v>
      </c>
      <c r="M1454" s="181">
        <v>4</v>
      </c>
      <c r="N1454" s="181">
        <v>0</v>
      </c>
      <c r="O1454" s="181">
        <v>0</v>
      </c>
      <c r="P1454" s="181">
        <v>0</v>
      </c>
      <c r="Q1454" s="181">
        <f t="shared" si="496"/>
        <v>1506</v>
      </c>
      <c r="R1454" s="181">
        <v>67</v>
      </c>
      <c r="S1454" s="181">
        <f t="shared" si="480"/>
        <v>1573</v>
      </c>
      <c r="T1454" s="181">
        <f t="shared" si="481"/>
        <v>1284</v>
      </c>
      <c r="U1454" s="183">
        <f t="shared" si="482"/>
        <v>55.057752887644384</v>
      </c>
      <c r="V1454" s="183">
        <f t="shared" si="487"/>
        <v>44.942247112355616</v>
      </c>
      <c r="W1454" s="184">
        <f t="shared" si="484"/>
        <v>1065</v>
      </c>
    </row>
    <row r="1455" spans="1:23" ht="15" customHeight="1">
      <c r="A1455" s="179">
        <v>350</v>
      </c>
      <c r="B1455" s="222">
        <v>15</v>
      </c>
      <c r="C1455" s="248" t="s">
        <v>607</v>
      </c>
      <c r="D1455" s="180">
        <v>2004</v>
      </c>
      <c r="E1455" s="180"/>
      <c r="F1455" s="181"/>
      <c r="G1455" s="181"/>
      <c r="H1455" s="181"/>
      <c r="I1455" s="181"/>
      <c r="J1455" s="181"/>
      <c r="K1455" s="181"/>
      <c r="L1455" s="181"/>
      <c r="M1455" s="181"/>
      <c r="N1455" s="181"/>
      <c r="O1455" s="181"/>
      <c r="P1455" s="181"/>
      <c r="Q1455" s="181">
        <f>SUM(G1455+J1455+M1455+N1455+O1455+P1455)</f>
        <v>0</v>
      </c>
      <c r="R1455" s="181"/>
      <c r="S1455" s="181">
        <f t="shared" si="480"/>
        <v>0</v>
      </c>
      <c r="T1455" s="181">
        <f t="shared" si="481"/>
        <v>0</v>
      </c>
      <c r="U1455" s="183" t="e">
        <f t="shared" si="482"/>
        <v>#DIV/0!</v>
      </c>
      <c r="V1455" s="183" t="e">
        <f t="shared" si="487"/>
        <v>#DIV/0!</v>
      </c>
      <c r="W1455" s="184">
        <f t="shared" si="484"/>
        <v>0</v>
      </c>
    </row>
    <row r="1456" spans="1:23" ht="15" customHeight="1">
      <c r="A1456" s="179">
        <v>350</v>
      </c>
      <c r="B1456" s="222">
        <v>15</v>
      </c>
      <c r="C1456" s="248" t="s">
        <v>607</v>
      </c>
      <c r="D1456" s="180">
        <v>2010</v>
      </c>
      <c r="E1456" s="180">
        <v>13</v>
      </c>
      <c r="F1456" s="181">
        <v>4485</v>
      </c>
      <c r="G1456" s="181">
        <v>964</v>
      </c>
      <c r="H1456" s="181">
        <v>244</v>
      </c>
      <c r="I1456" s="181">
        <v>7</v>
      </c>
      <c r="J1456" s="181">
        <v>18</v>
      </c>
      <c r="K1456" s="181">
        <v>1402</v>
      </c>
      <c r="L1456" s="181">
        <v>27</v>
      </c>
      <c r="M1456" s="181">
        <v>0</v>
      </c>
      <c r="N1456" s="181">
        <v>1</v>
      </c>
      <c r="O1456" s="181">
        <v>2</v>
      </c>
      <c r="P1456" s="181">
        <v>0</v>
      </c>
      <c r="Q1456" s="181">
        <f t="shared" ref="Q1456:Q1458" si="497">SUM(P1456+O1456+N1456+M1456+L1456+K1456+J1456+I1456+H1456+G1456)</f>
        <v>2665</v>
      </c>
      <c r="R1456" s="181">
        <v>54</v>
      </c>
      <c r="S1456" s="181">
        <f t="shared" si="480"/>
        <v>2719</v>
      </c>
      <c r="T1456" s="181">
        <f t="shared" si="481"/>
        <v>1766</v>
      </c>
      <c r="U1456" s="183">
        <f t="shared" si="482"/>
        <v>60.624303232998884</v>
      </c>
      <c r="V1456" s="183">
        <f t="shared" si="487"/>
        <v>39.375696767001116</v>
      </c>
      <c r="W1456" s="184">
        <f t="shared" si="484"/>
        <v>1402</v>
      </c>
    </row>
    <row r="1457" spans="1:23" ht="15" customHeight="1">
      <c r="A1457" s="179">
        <v>350</v>
      </c>
      <c r="B1457" s="222">
        <v>15</v>
      </c>
      <c r="C1457" s="249" t="s">
        <v>607</v>
      </c>
      <c r="D1457" s="190">
        <v>2016</v>
      </c>
      <c r="E1457" s="180"/>
      <c r="F1457" s="181"/>
      <c r="G1457" s="181"/>
      <c r="H1457" s="181"/>
      <c r="I1457" s="181"/>
      <c r="J1457" s="181"/>
      <c r="K1457" s="181"/>
      <c r="L1457" s="181"/>
      <c r="M1457" s="181"/>
      <c r="N1457" s="181"/>
      <c r="O1457" s="181"/>
      <c r="P1457" s="181"/>
      <c r="Q1457" s="181">
        <f t="shared" si="497"/>
        <v>0</v>
      </c>
      <c r="R1457" s="181"/>
      <c r="S1457" s="181">
        <f t="shared" si="480"/>
        <v>0</v>
      </c>
      <c r="T1457" s="181">
        <f t="shared" si="481"/>
        <v>0</v>
      </c>
      <c r="U1457" s="183" t="e">
        <f t="shared" si="482"/>
        <v>#DIV/0!</v>
      </c>
      <c r="V1457" s="183" t="e">
        <f t="shared" si="487"/>
        <v>#DIV/0!</v>
      </c>
      <c r="W1457" s="184">
        <f t="shared" si="484"/>
        <v>0</v>
      </c>
    </row>
    <row r="1458" spans="1:23" ht="15" customHeight="1">
      <c r="A1458" s="179">
        <v>351</v>
      </c>
      <c r="B1458" s="222">
        <v>15</v>
      </c>
      <c r="C1458" s="248" t="s">
        <v>608</v>
      </c>
      <c r="D1458" s="180">
        <v>1998</v>
      </c>
      <c r="E1458" s="180">
        <v>7</v>
      </c>
      <c r="F1458" s="181">
        <v>1425</v>
      </c>
      <c r="G1458" s="181">
        <v>37</v>
      </c>
      <c r="H1458" s="181">
        <v>204</v>
      </c>
      <c r="I1458" s="181">
        <v>4</v>
      </c>
      <c r="J1458" s="181">
        <v>7</v>
      </c>
      <c r="K1458" s="181">
        <v>447</v>
      </c>
      <c r="L1458" s="181">
        <v>8</v>
      </c>
      <c r="M1458" s="181">
        <v>4</v>
      </c>
      <c r="N1458" s="181">
        <v>0</v>
      </c>
      <c r="O1458" s="181">
        <v>0</v>
      </c>
      <c r="P1458" s="181">
        <v>0</v>
      </c>
      <c r="Q1458" s="181">
        <f t="shared" si="497"/>
        <v>711</v>
      </c>
      <c r="R1458" s="181">
        <v>26</v>
      </c>
      <c r="S1458" s="181">
        <f t="shared" si="480"/>
        <v>737</v>
      </c>
      <c r="T1458" s="181">
        <f t="shared" si="481"/>
        <v>688</v>
      </c>
      <c r="U1458" s="183">
        <f t="shared" si="482"/>
        <v>51.719298245614034</v>
      </c>
      <c r="V1458" s="183">
        <f t="shared" si="487"/>
        <v>48.280701754385966</v>
      </c>
      <c r="W1458" s="184">
        <f t="shared" si="484"/>
        <v>447</v>
      </c>
    </row>
    <row r="1459" spans="1:23" ht="15" customHeight="1">
      <c r="A1459" s="179">
        <v>351</v>
      </c>
      <c r="B1459" s="222">
        <v>15</v>
      </c>
      <c r="C1459" s="248" t="s">
        <v>608</v>
      </c>
      <c r="D1459" s="180">
        <v>2004</v>
      </c>
      <c r="E1459" s="180"/>
      <c r="F1459" s="181"/>
      <c r="G1459" s="181"/>
      <c r="H1459" s="181"/>
      <c r="I1459" s="181"/>
      <c r="J1459" s="181"/>
      <c r="K1459" s="181"/>
      <c r="L1459" s="181"/>
      <c r="M1459" s="181"/>
      <c r="N1459" s="181"/>
      <c r="O1459" s="181"/>
      <c r="P1459" s="181"/>
      <c r="Q1459" s="181">
        <f>SUM(G1459+J1459+M1459+N1459+O1459+P1459)</f>
        <v>0</v>
      </c>
      <c r="R1459" s="181"/>
      <c r="S1459" s="181">
        <f t="shared" si="480"/>
        <v>0</v>
      </c>
      <c r="T1459" s="181">
        <f t="shared" si="481"/>
        <v>0</v>
      </c>
      <c r="U1459" s="183" t="e">
        <f t="shared" si="482"/>
        <v>#DIV/0!</v>
      </c>
      <c r="V1459" s="183" t="e">
        <f t="shared" si="487"/>
        <v>#DIV/0!</v>
      </c>
      <c r="W1459" s="184">
        <f t="shared" si="484"/>
        <v>0</v>
      </c>
    </row>
    <row r="1460" spans="1:23" ht="15" customHeight="1">
      <c r="A1460" s="179">
        <v>351</v>
      </c>
      <c r="B1460" s="222">
        <v>15</v>
      </c>
      <c r="C1460" s="248" t="s">
        <v>608</v>
      </c>
      <c r="D1460" s="180">
        <v>2010</v>
      </c>
      <c r="E1460" s="180">
        <v>7</v>
      </c>
      <c r="F1460" s="181">
        <v>1627</v>
      </c>
      <c r="G1460" s="181">
        <v>211</v>
      </c>
      <c r="H1460" s="181">
        <v>204</v>
      </c>
      <c r="I1460" s="181">
        <v>24</v>
      </c>
      <c r="J1460" s="181">
        <v>33</v>
      </c>
      <c r="K1460" s="181">
        <v>341</v>
      </c>
      <c r="L1460" s="181">
        <v>42</v>
      </c>
      <c r="M1460" s="181">
        <v>0</v>
      </c>
      <c r="N1460" s="181">
        <v>3</v>
      </c>
      <c r="O1460" s="181">
        <v>3</v>
      </c>
      <c r="P1460" s="181">
        <v>0</v>
      </c>
      <c r="Q1460" s="181">
        <f t="shared" ref="Q1460:Q1462" si="498">SUM(P1460+O1460+N1460+M1460+L1460+K1460+J1460+I1460+H1460+G1460)</f>
        <v>861</v>
      </c>
      <c r="R1460" s="181">
        <v>21</v>
      </c>
      <c r="S1460" s="181">
        <f t="shared" si="480"/>
        <v>882</v>
      </c>
      <c r="T1460" s="181">
        <f t="shared" si="481"/>
        <v>745</v>
      </c>
      <c r="U1460" s="183">
        <f t="shared" si="482"/>
        <v>54.210202827289493</v>
      </c>
      <c r="V1460" s="183">
        <f t="shared" si="487"/>
        <v>45.789797172710507</v>
      </c>
      <c r="W1460" s="184">
        <f t="shared" si="484"/>
        <v>341</v>
      </c>
    </row>
    <row r="1461" spans="1:23" ht="15" customHeight="1">
      <c r="A1461" s="179">
        <v>351</v>
      </c>
      <c r="B1461" s="222">
        <v>15</v>
      </c>
      <c r="C1461" s="249" t="s">
        <v>608</v>
      </c>
      <c r="D1461" s="190">
        <v>2016</v>
      </c>
      <c r="E1461" s="180"/>
      <c r="F1461" s="181"/>
      <c r="G1461" s="181"/>
      <c r="H1461" s="181"/>
      <c r="I1461" s="181"/>
      <c r="J1461" s="181"/>
      <c r="K1461" s="181"/>
      <c r="L1461" s="181"/>
      <c r="M1461" s="181"/>
      <c r="N1461" s="181"/>
      <c r="O1461" s="181"/>
      <c r="P1461" s="181"/>
      <c r="Q1461" s="181">
        <f t="shared" si="498"/>
        <v>0</v>
      </c>
      <c r="R1461" s="181"/>
      <c r="S1461" s="181">
        <f t="shared" si="480"/>
        <v>0</v>
      </c>
      <c r="T1461" s="181">
        <f t="shared" si="481"/>
        <v>0</v>
      </c>
      <c r="U1461" s="183" t="e">
        <f t="shared" si="482"/>
        <v>#DIV/0!</v>
      </c>
      <c r="V1461" s="183" t="e">
        <f t="shared" si="487"/>
        <v>#DIV/0!</v>
      </c>
      <c r="W1461" s="184">
        <f t="shared" si="484"/>
        <v>0</v>
      </c>
    </row>
    <row r="1462" spans="1:23" ht="15" customHeight="1">
      <c r="A1462" s="179">
        <v>352</v>
      </c>
      <c r="B1462" s="222">
        <v>15</v>
      </c>
      <c r="C1462" s="248" t="s">
        <v>609</v>
      </c>
      <c r="D1462" s="180">
        <v>1998</v>
      </c>
      <c r="E1462" s="180">
        <v>2</v>
      </c>
      <c r="F1462" s="181">
        <v>876</v>
      </c>
      <c r="G1462" s="181">
        <v>4</v>
      </c>
      <c r="H1462" s="181">
        <v>18</v>
      </c>
      <c r="I1462" s="181">
        <v>3</v>
      </c>
      <c r="J1462" s="181">
        <v>1</v>
      </c>
      <c r="K1462" s="181">
        <v>214</v>
      </c>
      <c r="L1462" s="181">
        <v>6</v>
      </c>
      <c r="M1462" s="181">
        <v>0</v>
      </c>
      <c r="N1462" s="181">
        <v>0</v>
      </c>
      <c r="O1462" s="181">
        <v>0</v>
      </c>
      <c r="P1462" s="181">
        <v>0</v>
      </c>
      <c r="Q1462" s="181">
        <f t="shared" si="498"/>
        <v>246</v>
      </c>
      <c r="R1462" s="181">
        <v>43</v>
      </c>
      <c r="S1462" s="181">
        <f t="shared" si="480"/>
        <v>289</v>
      </c>
      <c r="T1462" s="181">
        <f t="shared" si="481"/>
        <v>587</v>
      </c>
      <c r="U1462" s="183">
        <f t="shared" si="482"/>
        <v>32.990867579908674</v>
      </c>
      <c r="V1462" s="183">
        <f t="shared" si="487"/>
        <v>67.009132420091319</v>
      </c>
      <c r="W1462" s="184">
        <f t="shared" si="484"/>
        <v>214</v>
      </c>
    </row>
    <row r="1463" spans="1:23" ht="15" customHeight="1">
      <c r="A1463" s="179">
        <v>352</v>
      </c>
      <c r="B1463" s="222">
        <v>15</v>
      </c>
      <c r="C1463" s="248" t="s">
        <v>609</v>
      </c>
      <c r="D1463" s="180">
        <v>2004</v>
      </c>
      <c r="E1463" s="180"/>
      <c r="F1463" s="181"/>
      <c r="G1463" s="181"/>
      <c r="H1463" s="181"/>
      <c r="I1463" s="181"/>
      <c r="J1463" s="181"/>
      <c r="K1463" s="181"/>
      <c r="L1463" s="181"/>
      <c r="M1463" s="181"/>
      <c r="N1463" s="181"/>
      <c r="O1463" s="181"/>
      <c r="P1463" s="181"/>
      <c r="Q1463" s="181">
        <f>SUM(G1463+J1463+M1463+N1463+O1463+P1463)</f>
        <v>0</v>
      </c>
      <c r="R1463" s="181"/>
      <c r="S1463" s="181">
        <f t="shared" si="480"/>
        <v>0</v>
      </c>
      <c r="T1463" s="181">
        <f t="shared" si="481"/>
        <v>0</v>
      </c>
      <c r="U1463" s="183" t="e">
        <f t="shared" si="482"/>
        <v>#DIV/0!</v>
      </c>
      <c r="V1463" s="183" t="e">
        <f t="shared" si="487"/>
        <v>#DIV/0!</v>
      </c>
      <c r="W1463" s="184">
        <f t="shared" si="484"/>
        <v>0</v>
      </c>
    </row>
    <row r="1464" spans="1:23" ht="15" customHeight="1">
      <c r="A1464" s="179">
        <v>352</v>
      </c>
      <c r="B1464" s="222">
        <v>15</v>
      </c>
      <c r="C1464" s="248" t="s">
        <v>609</v>
      </c>
      <c r="D1464" s="180">
        <v>2010</v>
      </c>
      <c r="E1464" s="180">
        <v>3</v>
      </c>
      <c r="F1464" s="181">
        <v>1653</v>
      </c>
      <c r="G1464" s="181">
        <v>39</v>
      </c>
      <c r="H1464" s="181">
        <v>36</v>
      </c>
      <c r="I1464" s="181">
        <v>15</v>
      </c>
      <c r="J1464" s="181">
        <v>26</v>
      </c>
      <c r="K1464" s="181">
        <v>423</v>
      </c>
      <c r="L1464" s="181">
        <v>22</v>
      </c>
      <c r="M1464" s="181">
        <v>0</v>
      </c>
      <c r="N1464" s="181">
        <v>6</v>
      </c>
      <c r="O1464" s="181">
        <v>0</v>
      </c>
      <c r="P1464" s="181">
        <v>0</v>
      </c>
      <c r="Q1464" s="181">
        <f t="shared" ref="Q1464:Q1466" si="499">SUM(P1464+O1464+N1464+M1464+L1464+K1464+J1464+I1464+H1464+G1464)</f>
        <v>567</v>
      </c>
      <c r="R1464" s="181">
        <v>52</v>
      </c>
      <c r="S1464" s="181">
        <f t="shared" si="480"/>
        <v>619</v>
      </c>
      <c r="T1464" s="181">
        <f t="shared" si="481"/>
        <v>1034</v>
      </c>
      <c r="U1464" s="183">
        <f t="shared" si="482"/>
        <v>37.447065940713856</v>
      </c>
      <c r="V1464" s="183">
        <f t="shared" si="487"/>
        <v>62.552934059286144</v>
      </c>
      <c r="W1464" s="184">
        <f t="shared" si="484"/>
        <v>423</v>
      </c>
    </row>
    <row r="1465" spans="1:23" ht="15" customHeight="1">
      <c r="A1465" s="179">
        <v>352</v>
      </c>
      <c r="B1465" s="222">
        <v>15</v>
      </c>
      <c r="C1465" s="249" t="s">
        <v>609</v>
      </c>
      <c r="D1465" s="190">
        <v>2016</v>
      </c>
      <c r="E1465" s="180"/>
      <c r="F1465" s="181"/>
      <c r="G1465" s="181"/>
      <c r="H1465" s="181"/>
      <c r="I1465" s="181"/>
      <c r="J1465" s="181"/>
      <c r="K1465" s="181"/>
      <c r="L1465" s="181"/>
      <c r="M1465" s="181"/>
      <c r="N1465" s="181"/>
      <c r="O1465" s="181"/>
      <c r="P1465" s="181"/>
      <c r="Q1465" s="181">
        <f t="shared" si="499"/>
        <v>0</v>
      </c>
      <c r="R1465" s="181"/>
      <c r="S1465" s="181">
        <f t="shared" si="480"/>
        <v>0</v>
      </c>
      <c r="T1465" s="181">
        <f t="shared" si="481"/>
        <v>0</v>
      </c>
      <c r="U1465" s="183" t="e">
        <f t="shared" si="482"/>
        <v>#DIV/0!</v>
      </c>
      <c r="V1465" s="183" t="e">
        <f t="shared" si="487"/>
        <v>#DIV/0!</v>
      </c>
      <c r="W1465" s="184">
        <f t="shared" si="484"/>
        <v>0</v>
      </c>
    </row>
    <row r="1466" spans="1:23" ht="15" customHeight="1">
      <c r="A1466" s="179">
        <v>353</v>
      </c>
      <c r="B1466" s="222">
        <v>15</v>
      </c>
      <c r="C1466" s="248" t="s">
        <v>610</v>
      </c>
      <c r="D1466" s="180">
        <v>1998</v>
      </c>
      <c r="E1466" s="180">
        <v>2</v>
      </c>
      <c r="F1466" s="181">
        <v>399</v>
      </c>
      <c r="G1466" s="181">
        <v>4</v>
      </c>
      <c r="H1466" s="181">
        <v>60</v>
      </c>
      <c r="I1466" s="181">
        <v>0</v>
      </c>
      <c r="J1466" s="181">
        <v>7</v>
      </c>
      <c r="K1466" s="181">
        <v>138</v>
      </c>
      <c r="L1466" s="181">
        <v>1</v>
      </c>
      <c r="M1466" s="181">
        <v>0</v>
      </c>
      <c r="N1466" s="181">
        <v>0</v>
      </c>
      <c r="O1466" s="181">
        <v>0</v>
      </c>
      <c r="P1466" s="181">
        <v>0</v>
      </c>
      <c r="Q1466" s="181">
        <f t="shared" si="499"/>
        <v>210</v>
      </c>
      <c r="R1466" s="181">
        <v>5</v>
      </c>
      <c r="S1466" s="181">
        <f t="shared" si="480"/>
        <v>215</v>
      </c>
      <c r="T1466" s="181">
        <f t="shared" si="481"/>
        <v>184</v>
      </c>
      <c r="U1466" s="183">
        <f t="shared" si="482"/>
        <v>53.884711779448622</v>
      </c>
      <c r="V1466" s="183">
        <f t="shared" si="487"/>
        <v>46.115288220551378</v>
      </c>
      <c r="W1466" s="184">
        <f t="shared" si="484"/>
        <v>138</v>
      </c>
    </row>
    <row r="1467" spans="1:23" ht="15" customHeight="1">
      <c r="A1467" s="179">
        <v>353</v>
      </c>
      <c r="B1467" s="222">
        <v>15</v>
      </c>
      <c r="C1467" s="248" t="s">
        <v>610</v>
      </c>
      <c r="D1467" s="180">
        <v>2004</v>
      </c>
      <c r="E1467" s="180"/>
      <c r="F1467" s="181"/>
      <c r="G1467" s="181"/>
      <c r="H1467" s="181"/>
      <c r="I1467" s="181"/>
      <c r="J1467" s="181"/>
      <c r="K1467" s="181"/>
      <c r="L1467" s="181"/>
      <c r="M1467" s="181"/>
      <c r="N1467" s="181"/>
      <c r="O1467" s="181"/>
      <c r="P1467" s="181"/>
      <c r="Q1467" s="181">
        <f>SUM(G1467+J1467+M1467+N1467+O1467+P1467)</f>
        <v>0</v>
      </c>
      <c r="R1467" s="181"/>
      <c r="S1467" s="181">
        <f t="shared" si="480"/>
        <v>0</v>
      </c>
      <c r="T1467" s="181">
        <f t="shared" si="481"/>
        <v>0</v>
      </c>
      <c r="U1467" s="183" t="e">
        <f t="shared" si="482"/>
        <v>#DIV/0!</v>
      </c>
      <c r="V1467" s="183" t="e">
        <f t="shared" si="487"/>
        <v>#DIV/0!</v>
      </c>
      <c r="W1467" s="184">
        <f t="shared" si="484"/>
        <v>0</v>
      </c>
    </row>
    <row r="1468" spans="1:23" ht="15" customHeight="1">
      <c r="A1468" s="179">
        <v>353</v>
      </c>
      <c r="B1468" s="222">
        <v>15</v>
      </c>
      <c r="C1468" s="248" t="s">
        <v>610</v>
      </c>
      <c r="D1468" s="180">
        <v>2010</v>
      </c>
      <c r="E1468" s="180">
        <v>2</v>
      </c>
      <c r="F1468" s="181">
        <v>414</v>
      </c>
      <c r="G1468" s="181">
        <v>8</v>
      </c>
      <c r="H1468" s="181">
        <v>88</v>
      </c>
      <c r="I1468" s="181">
        <v>2</v>
      </c>
      <c r="J1468" s="181">
        <v>1</v>
      </c>
      <c r="K1468" s="181">
        <v>106</v>
      </c>
      <c r="L1468" s="181">
        <v>1</v>
      </c>
      <c r="M1468" s="181">
        <v>0</v>
      </c>
      <c r="N1468" s="181">
        <v>0</v>
      </c>
      <c r="O1468" s="181">
        <v>0</v>
      </c>
      <c r="P1468" s="181">
        <v>0</v>
      </c>
      <c r="Q1468" s="181">
        <f t="shared" ref="Q1468:Q1470" si="500">SUM(P1468+O1468+N1468+M1468+L1468+K1468+J1468+I1468+H1468+G1468)</f>
        <v>206</v>
      </c>
      <c r="R1468" s="181">
        <v>1</v>
      </c>
      <c r="S1468" s="181">
        <f t="shared" si="480"/>
        <v>207</v>
      </c>
      <c r="T1468" s="181">
        <f t="shared" si="481"/>
        <v>207</v>
      </c>
      <c r="U1468" s="183">
        <f t="shared" si="482"/>
        <v>50</v>
      </c>
      <c r="V1468" s="183">
        <f t="shared" si="487"/>
        <v>50</v>
      </c>
      <c r="W1468" s="184">
        <f t="shared" si="484"/>
        <v>106</v>
      </c>
    </row>
    <row r="1469" spans="1:23" ht="15" customHeight="1">
      <c r="A1469" s="179">
        <v>353</v>
      </c>
      <c r="B1469" s="222">
        <v>15</v>
      </c>
      <c r="C1469" s="249" t="s">
        <v>610</v>
      </c>
      <c r="D1469" s="190">
        <v>2016</v>
      </c>
      <c r="E1469" s="180"/>
      <c r="F1469" s="181"/>
      <c r="G1469" s="181"/>
      <c r="H1469" s="181"/>
      <c r="I1469" s="181"/>
      <c r="J1469" s="181"/>
      <c r="K1469" s="181"/>
      <c r="L1469" s="181"/>
      <c r="M1469" s="181"/>
      <c r="N1469" s="181"/>
      <c r="O1469" s="181"/>
      <c r="P1469" s="181"/>
      <c r="Q1469" s="181">
        <f t="shared" si="500"/>
        <v>0</v>
      </c>
      <c r="R1469" s="181"/>
      <c r="S1469" s="181">
        <f t="shared" si="480"/>
        <v>0</v>
      </c>
      <c r="T1469" s="181">
        <f t="shared" si="481"/>
        <v>0</v>
      </c>
      <c r="U1469" s="183" t="e">
        <f t="shared" si="482"/>
        <v>#DIV/0!</v>
      </c>
      <c r="V1469" s="183" t="e">
        <f t="shared" si="487"/>
        <v>#DIV/0!</v>
      </c>
      <c r="W1469" s="184">
        <f t="shared" si="484"/>
        <v>0</v>
      </c>
    </row>
    <row r="1470" spans="1:23" ht="15" customHeight="1">
      <c r="A1470" s="179">
        <v>354</v>
      </c>
      <c r="B1470" s="222">
        <v>15</v>
      </c>
      <c r="C1470" s="248" t="s">
        <v>611</v>
      </c>
      <c r="D1470" s="180">
        <v>1998</v>
      </c>
      <c r="E1470" s="180">
        <v>3</v>
      </c>
      <c r="F1470" s="181">
        <v>1484</v>
      </c>
      <c r="G1470" s="181">
        <v>3</v>
      </c>
      <c r="H1470" s="181">
        <v>398</v>
      </c>
      <c r="I1470" s="181">
        <v>3</v>
      </c>
      <c r="J1470" s="181">
        <v>2</v>
      </c>
      <c r="K1470" s="181">
        <v>515</v>
      </c>
      <c r="L1470" s="181">
        <v>3</v>
      </c>
      <c r="M1470" s="181">
        <v>4</v>
      </c>
      <c r="N1470" s="181">
        <v>0</v>
      </c>
      <c r="O1470" s="181">
        <v>0</v>
      </c>
      <c r="P1470" s="181">
        <v>0</v>
      </c>
      <c r="Q1470" s="181">
        <f t="shared" si="500"/>
        <v>928</v>
      </c>
      <c r="R1470" s="181">
        <v>13</v>
      </c>
      <c r="S1470" s="181">
        <f t="shared" si="480"/>
        <v>941</v>
      </c>
      <c r="T1470" s="181">
        <f t="shared" si="481"/>
        <v>543</v>
      </c>
      <c r="U1470" s="183">
        <f t="shared" si="482"/>
        <v>63.409703504043129</v>
      </c>
      <c r="V1470" s="183">
        <f t="shared" si="487"/>
        <v>36.590296495956871</v>
      </c>
      <c r="W1470" s="184">
        <f t="shared" si="484"/>
        <v>515</v>
      </c>
    </row>
    <row r="1471" spans="1:23" ht="15" customHeight="1">
      <c r="A1471" s="179">
        <v>354</v>
      </c>
      <c r="B1471" s="222">
        <v>15</v>
      </c>
      <c r="C1471" s="248" t="s">
        <v>611</v>
      </c>
      <c r="D1471" s="180">
        <v>2004</v>
      </c>
      <c r="E1471" s="180"/>
      <c r="F1471" s="181"/>
      <c r="G1471" s="181"/>
      <c r="H1471" s="181"/>
      <c r="I1471" s="181"/>
      <c r="J1471" s="181"/>
      <c r="K1471" s="181"/>
      <c r="L1471" s="181"/>
      <c r="M1471" s="181"/>
      <c r="N1471" s="181"/>
      <c r="O1471" s="181"/>
      <c r="P1471" s="181"/>
      <c r="Q1471" s="181">
        <f>SUM(G1471+J1471+M1471+N1471+O1471+P1471)</f>
        <v>0</v>
      </c>
      <c r="R1471" s="181"/>
      <c r="S1471" s="181">
        <f t="shared" si="480"/>
        <v>0</v>
      </c>
      <c r="T1471" s="181">
        <f t="shared" si="481"/>
        <v>0</v>
      </c>
      <c r="U1471" s="183" t="e">
        <f t="shared" si="482"/>
        <v>#DIV/0!</v>
      </c>
      <c r="V1471" s="183" t="e">
        <f t="shared" si="487"/>
        <v>#DIV/0!</v>
      </c>
      <c r="W1471" s="184">
        <f t="shared" si="484"/>
        <v>0</v>
      </c>
    </row>
    <row r="1472" spans="1:23" ht="15" customHeight="1">
      <c r="A1472" s="179">
        <v>354</v>
      </c>
      <c r="B1472" s="222">
        <v>15</v>
      </c>
      <c r="C1472" s="248" t="s">
        <v>611</v>
      </c>
      <c r="D1472" s="180">
        <v>2010</v>
      </c>
      <c r="E1472" s="180">
        <v>5</v>
      </c>
      <c r="F1472" s="181">
        <v>2161</v>
      </c>
      <c r="G1472" s="181">
        <v>180</v>
      </c>
      <c r="H1472" s="181">
        <v>509</v>
      </c>
      <c r="I1472" s="181">
        <v>5</v>
      </c>
      <c r="J1472" s="181">
        <v>24</v>
      </c>
      <c r="K1472" s="181">
        <v>614</v>
      </c>
      <c r="L1472" s="181">
        <v>8</v>
      </c>
      <c r="M1472" s="181">
        <v>0</v>
      </c>
      <c r="N1472" s="181">
        <v>0</v>
      </c>
      <c r="O1472" s="181">
        <v>1</v>
      </c>
      <c r="P1472" s="181">
        <v>0</v>
      </c>
      <c r="Q1472" s="181">
        <f t="shared" ref="Q1472:Q1474" si="501">SUM(P1472+O1472+N1472+M1472+L1472+K1472+J1472+I1472+H1472+G1472)</f>
        <v>1341</v>
      </c>
      <c r="R1472" s="181">
        <v>15</v>
      </c>
      <c r="S1472" s="181">
        <f t="shared" si="480"/>
        <v>1356</v>
      </c>
      <c r="T1472" s="181">
        <f t="shared" si="481"/>
        <v>805</v>
      </c>
      <c r="U1472" s="183">
        <f t="shared" si="482"/>
        <v>62.748727440999538</v>
      </c>
      <c r="V1472" s="183">
        <f t="shared" si="487"/>
        <v>37.251272559000462</v>
      </c>
      <c r="W1472" s="184">
        <f t="shared" si="484"/>
        <v>614</v>
      </c>
    </row>
    <row r="1473" spans="1:23" ht="15" customHeight="1">
      <c r="A1473" s="179">
        <v>354</v>
      </c>
      <c r="B1473" s="222">
        <v>15</v>
      </c>
      <c r="C1473" s="249" t="s">
        <v>611</v>
      </c>
      <c r="D1473" s="190">
        <v>2016</v>
      </c>
      <c r="E1473" s="180"/>
      <c r="F1473" s="181"/>
      <c r="G1473" s="181"/>
      <c r="H1473" s="181"/>
      <c r="I1473" s="181"/>
      <c r="J1473" s="181"/>
      <c r="K1473" s="181"/>
      <c r="L1473" s="181"/>
      <c r="M1473" s="181"/>
      <c r="N1473" s="181"/>
      <c r="O1473" s="181"/>
      <c r="P1473" s="181"/>
      <c r="Q1473" s="181">
        <f t="shared" si="501"/>
        <v>0</v>
      </c>
      <c r="R1473" s="181"/>
      <c r="S1473" s="181">
        <f t="shared" ref="S1473:S1536" si="502">Q1473+R1473</f>
        <v>0</v>
      </c>
      <c r="T1473" s="181">
        <f t="shared" si="481"/>
        <v>0</v>
      </c>
      <c r="U1473" s="183" t="e">
        <f t="shared" si="482"/>
        <v>#DIV/0!</v>
      </c>
      <c r="V1473" s="183" t="e">
        <f t="shared" si="487"/>
        <v>#DIV/0!</v>
      </c>
      <c r="W1473" s="184">
        <f t="shared" si="484"/>
        <v>0</v>
      </c>
    </row>
    <row r="1474" spans="1:23" ht="15" customHeight="1">
      <c r="A1474" s="179">
        <v>355</v>
      </c>
      <c r="B1474" s="222">
        <v>15</v>
      </c>
      <c r="C1474" s="248" t="s">
        <v>612</v>
      </c>
      <c r="D1474" s="180">
        <v>1998</v>
      </c>
      <c r="E1474" s="180">
        <v>2</v>
      </c>
      <c r="F1474" s="181">
        <v>942</v>
      </c>
      <c r="G1474" s="181">
        <v>29</v>
      </c>
      <c r="H1474" s="181">
        <v>194</v>
      </c>
      <c r="I1474" s="181">
        <v>5</v>
      </c>
      <c r="J1474" s="181">
        <v>7</v>
      </c>
      <c r="K1474" s="181">
        <v>255</v>
      </c>
      <c r="L1474" s="181">
        <v>3</v>
      </c>
      <c r="M1474" s="181">
        <v>0</v>
      </c>
      <c r="N1474" s="181">
        <v>0</v>
      </c>
      <c r="O1474" s="181">
        <v>0</v>
      </c>
      <c r="P1474" s="181">
        <v>0</v>
      </c>
      <c r="Q1474" s="181">
        <f t="shared" si="501"/>
        <v>493</v>
      </c>
      <c r="R1474" s="181">
        <v>13</v>
      </c>
      <c r="S1474" s="181">
        <f t="shared" si="502"/>
        <v>506</v>
      </c>
      <c r="T1474" s="181">
        <f t="shared" ref="T1474:T1537" si="503">F1474-S1474</f>
        <v>436</v>
      </c>
      <c r="U1474" s="183">
        <f t="shared" ref="U1474:U1537" si="504">(S1474*100)/F1474</f>
        <v>53.715498938428873</v>
      </c>
      <c r="V1474" s="183">
        <f t="shared" si="487"/>
        <v>46.284501061571127</v>
      </c>
      <c r="W1474" s="184">
        <f t="shared" si="484"/>
        <v>255</v>
      </c>
    </row>
    <row r="1475" spans="1:23" ht="15" customHeight="1">
      <c r="A1475" s="179">
        <v>355</v>
      </c>
      <c r="B1475" s="222">
        <v>15</v>
      </c>
      <c r="C1475" s="248" t="s">
        <v>612</v>
      </c>
      <c r="D1475" s="180">
        <v>2004</v>
      </c>
      <c r="E1475" s="180"/>
      <c r="F1475" s="181"/>
      <c r="G1475" s="181"/>
      <c r="H1475" s="181"/>
      <c r="I1475" s="181"/>
      <c r="J1475" s="181"/>
      <c r="K1475" s="181"/>
      <c r="L1475" s="181"/>
      <c r="M1475" s="181"/>
      <c r="N1475" s="181"/>
      <c r="O1475" s="181"/>
      <c r="P1475" s="181"/>
      <c r="Q1475" s="181">
        <f>SUM(G1475+J1475+M1475+N1475+O1475+P1475)</f>
        <v>0</v>
      </c>
      <c r="R1475" s="181"/>
      <c r="S1475" s="181">
        <f t="shared" si="502"/>
        <v>0</v>
      </c>
      <c r="T1475" s="181">
        <f t="shared" si="503"/>
        <v>0</v>
      </c>
      <c r="U1475" s="183" t="e">
        <f t="shared" si="504"/>
        <v>#DIV/0!</v>
      </c>
      <c r="V1475" s="183" t="e">
        <f t="shared" si="487"/>
        <v>#DIV/0!</v>
      </c>
      <c r="W1475" s="184">
        <f t="shared" ref="W1475:W1538" si="505">MAX(G1475,H1475,I1475,J1475,K1475,L1475,M1475,N1475,O1475,P1475)</f>
        <v>0</v>
      </c>
    </row>
    <row r="1476" spans="1:23" ht="15" customHeight="1">
      <c r="A1476" s="179">
        <v>355</v>
      </c>
      <c r="B1476" s="222">
        <v>15</v>
      </c>
      <c r="C1476" s="248" t="s">
        <v>612</v>
      </c>
      <c r="D1476" s="180">
        <v>2010</v>
      </c>
      <c r="E1476" s="180">
        <v>2</v>
      </c>
      <c r="F1476" s="181">
        <v>1440</v>
      </c>
      <c r="G1476" s="181">
        <v>32</v>
      </c>
      <c r="H1476" s="181">
        <v>325</v>
      </c>
      <c r="I1476" s="181">
        <v>7</v>
      </c>
      <c r="J1476" s="181">
        <v>12</v>
      </c>
      <c r="K1476" s="181">
        <v>368</v>
      </c>
      <c r="L1476" s="181">
        <v>11</v>
      </c>
      <c r="M1476" s="181">
        <v>0</v>
      </c>
      <c r="N1476" s="181">
        <v>3</v>
      </c>
      <c r="O1476" s="181">
        <v>0</v>
      </c>
      <c r="P1476" s="181">
        <v>0</v>
      </c>
      <c r="Q1476" s="181">
        <f t="shared" ref="Q1476:Q1478" si="506">SUM(P1476+O1476+N1476+M1476+L1476+K1476+J1476+I1476+H1476+G1476)</f>
        <v>758</v>
      </c>
      <c r="R1476" s="181">
        <v>17</v>
      </c>
      <c r="S1476" s="181">
        <f t="shared" si="502"/>
        <v>775</v>
      </c>
      <c r="T1476" s="181">
        <f t="shared" si="503"/>
        <v>665</v>
      </c>
      <c r="U1476" s="183">
        <f t="shared" si="504"/>
        <v>53.819444444444443</v>
      </c>
      <c r="V1476" s="183">
        <f t="shared" si="487"/>
        <v>46.180555555555557</v>
      </c>
      <c r="W1476" s="184">
        <f t="shared" si="505"/>
        <v>368</v>
      </c>
    </row>
    <row r="1477" spans="1:23" ht="15" customHeight="1">
      <c r="A1477" s="179">
        <v>355</v>
      </c>
      <c r="B1477" s="222">
        <v>15</v>
      </c>
      <c r="C1477" s="249" t="s">
        <v>612</v>
      </c>
      <c r="D1477" s="190">
        <v>2016</v>
      </c>
      <c r="E1477" s="180"/>
      <c r="F1477" s="181"/>
      <c r="G1477" s="181"/>
      <c r="H1477" s="181"/>
      <c r="I1477" s="181"/>
      <c r="J1477" s="181"/>
      <c r="K1477" s="181"/>
      <c r="L1477" s="181"/>
      <c r="M1477" s="181"/>
      <c r="N1477" s="181"/>
      <c r="O1477" s="181"/>
      <c r="P1477" s="181"/>
      <c r="Q1477" s="181">
        <f t="shared" si="506"/>
        <v>0</v>
      </c>
      <c r="R1477" s="181"/>
      <c r="S1477" s="181">
        <f t="shared" si="502"/>
        <v>0</v>
      </c>
      <c r="T1477" s="181">
        <f t="shared" si="503"/>
        <v>0</v>
      </c>
      <c r="U1477" s="183" t="e">
        <f t="shared" si="504"/>
        <v>#DIV/0!</v>
      </c>
      <c r="V1477" s="183" t="e">
        <f t="shared" si="487"/>
        <v>#DIV/0!</v>
      </c>
      <c r="W1477" s="184">
        <f t="shared" si="505"/>
        <v>0</v>
      </c>
    </row>
    <row r="1478" spans="1:23" ht="15" customHeight="1">
      <c r="A1478" s="179">
        <v>356</v>
      </c>
      <c r="B1478" s="222">
        <v>15</v>
      </c>
      <c r="C1478" s="248" t="s">
        <v>613</v>
      </c>
      <c r="D1478" s="180">
        <v>1998</v>
      </c>
      <c r="E1478" s="180">
        <v>3</v>
      </c>
      <c r="F1478" s="181">
        <v>1080</v>
      </c>
      <c r="G1478" s="181">
        <v>129</v>
      </c>
      <c r="H1478" s="181">
        <v>40</v>
      </c>
      <c r="I1478" s="181">
        <v>0</v>
      </c>
      <c r="J1478" s="181">
        <v>3</v>
      </c>
      <c r="K1478" s="181">
        <v>242</v>
      </c>
      <c r="L1478" s="181">
        <v>1</v>
      </c>
      <c r="M1478" s="181">
        <v>0</v>
      </c>
      <c r="N1478" s="181">
        <v>0</v>
      </c>
      <c r="O1478" s="181">
        <v>0</v>
      </c>
      <c r="P1478" s="181">
        <v>0</v>
      </c>
      <c r="Q1478" s="181">
        <f t="shared" si="506"/>
        <v>415</v>
      </c>
      <c r="R1478" s="181">
        <v>13</v>
      </c>
      <c r="S1478" s="181">
        <f t="shared" si="502"/>
        <v>428</v>
      </c>
      <c r="T1478" s="181">
        <f t="shared" si="503"/>
        <v>652</v>
      </c>
      <c r="U1478" s="183">
        <f t="shared" si="504"/>
        <v>39.629629629629626</v>
      </c>
      <c r="V1478" s="183">
        <f t="shared" si="487"/>
        <v>60.370370370370374</v>
      </c>
      <c r="W1478" s="184">
        <f t="shared" si="505"/>
        <v>242</v>
      </c>
    </row>
    <row r="1479" spans="1:23" ht="15" customHeight="1">
      <c r="A1479" s="179">
        <v>356</v>
      </c>
      <c r="B1479" s="222">
        <v>15</v>
      </c>
      <c r="C1479" s="248" t="s">
        <v>613</v>
      </c>
      <c r="D1479" s="180">
        <v>2004</v>
      </c>
      <c r="E1479" s="180"/>
      <c r="F1479" s="181"/>
      <c r="G1479" s="181"/>
      <c r="H1479" s="181"/>
      <c r="I1479" s="181"/>
      <c r="J1479" s="181"/>
      <c r="K1479" s="181"/>
      <c r="L1479" s="181"/>
      <c r="M1479" s="181"/>
      <c r="N1479" s="181"/>
      <c r="O1479" s="181"/>
      <c r="P1479" s="181"/>
      <c r="Q1479" s="181">
        <f>SUM(G1479+J1479+M1479+N1479+O1479+P1479)</f>
        <v>0</v>
      </c>
      <c r="R1479" s="181"/>
      <c r="S1479" s="181">
        <f t="shared" si="502"/>
        <v>0</v>
      </c>
      <c r="T1479" s="181">
        <f t="shared" si="503"/>
        <v>0</v>
      </c>
      <c r="U1479" s="183" t="e">
        <f t="shared" si="504"/>
        <v>#DIV/0!</v>
      </c>
      <c r="V1479" s="183" t="e">
        <f t="shared" si="487"/>
        <v>#DIV/0!</v>
      </c>
      <c r="W1479" s="184">
        <f t="shared" si="505"/>
        <v>0</v>
      </c>
    </row>
    <row r="1480" spans="1:23" ht="15" customHeight="1">
      <c r="A1480" s="179">
        <v>356</v>
      </c>
      <c r="B1480" s="222">
        <v>15</v>
      </c>
      <c r="C1480" s="248" t="s">
        <v>613</v>
      </c>
      <c r="D1480" s="180">
        <v>2010</v>
      </c>
      <c r="E1480" s="180">
        <v>3</v>
      </c>
      <c r="F1480" s="181">
        <v>1729</v>
      </c>
      <c r="G1480" s="181">
        <v>426</v>
      </c>
      <c r="H1480" s="181">
        <v>57</v>
      </c>
      <c r="I1480" s="181">
        <v>2</v>
      </c>
      <c r="J1480" s="181">
        <v>2</v>
      </c>
      <c r="K1480" s="181">
        <v>456</v>
      </c>
      <c r="L1480" s="181">
        <v>10</v>
      </c>
      <c r="M1480" s="181">
        <v>0</v>
      </c>
      <c r="N1480" s="181">
        <v>0</v>
      </c>
      <c r="O1480" s="181">
        <v>0</v>
      </c>
      <c r="P1480" s="181">
        <v>0</v>
      </c>
      <c r="Q1480" s="181">
        <f t="shared" ref="Q1480:Q1482" si="507">SUM(P1480+O1480+N1480+M1480+L1480+K1480+J1480+I1480+H1480+G1480)</f>
        <v>953</v>
      </c>
      <c r="R1480" s="181">
        <v>26</v>
      </c>
      <c r="S1480" s="181">
        <f t="shared" si="502"/>
        <v>979</v>
      </c>
      <c r="T1480" s="181">
        <f t="shared" si="503"/>
        <v>750</v>
      </c>
      <c r="U1480" s="183">
        <f t="shared" si="504"/>
        <v>56.622325043377678</v>
      </c>
      <c r="V1480" s="183">
        <f t="shared" si="487"/>
        <v>43.377674956622322</v>
      </c>
      <c r="W1480" s="184">
        <f t="shared" si="505"/>
        <v>456</v>
      </c>
    </row>
    <row r="1481" spans="1:23" ht="15" customHeight="1">
      <c r="A1481" s="179">
        <v>356</v>
      </c>
      <c r="B1481" s="222">
        <v>15</v>
      </c>
      <c r="C1481" s="249" t="s">
        <v>613</v>
      </c>
      <c r="D1481" s="190">
        <v>2016</v>
      </c>
      <c r="E1481" s="180"/>
      <c r="F1481" s="181"/>
      <c r="G1481" s="181"/>
      <c r="H1481" s="181"/>
      <c r="I1481" s="181"/>
      <c r="J1481" s="181"/>
      <c r="K1481" s="181"/>
      <c r="L1481" s="181"/>
      <c r="M1481" s="181"/>
      <c r="N1481" s="181"/>
      <c r="O1481" s="181"/>
      <c r="P1481" s="181"/>
      <c r="Q1481" s="181">
        <f t="shared" si="507"/>
        <v>0</v>
      </c>
      <c r="R1481" s="181"/>
      <c r="S1481" s="181">
        <f t="shared" si="502"/>
        <v>0</v>
      </c>
      <c r="T1481" s="181">
        <f t="shared" si="503"/>
        <v>0</v>
      </c>
      <c r="U1481" s="183" t="e">
        <f t="shared" si="504"/>
        <v>#DIV/0!</v>
      </c>
      <c r="V1481" s="183" t="e">
        <f t="shared" si="487"/>
        <v>#DIV/0!</v>
      </c>
      <c r="W1481" s="184">
        <f t="shared" si="505"/>
        <v>0</v>
      </c>
    </row>
    <row r="1482" spans="1:23" ht="15" customHeight="1">
      <c r="A1482" s="179">
        <v>357</v>
      </c>
      <c r="B1482" s="222">
        <v>15</v>
      </c>
      <c r="C1482" s="248" t="s">
        <v>614</v>
      </c>
      <c r="D1482" s="180">
        <v>1998</v>
      </c>
      <c r="E1482" s="180">
        <v>3</v>
      </c>
      <c r="F1482" s="181">
        <v>906</v>
      </c>
      <c r="G1482" s="181">
        <v>150</v>
      </c>
      <c r="H1482" s="181">
        <v>12</v>
      </c>
      <c r="I1482" s="181">
        <v>1</v>
      </c>
      <c r="J1482" s="181">
        <v>0</v>
      </c>
      <c r="K1482" s="181">
        <v>212</v>
      </c>
      <c r="L1482" s="181">
        <v>1</v>
      </c>
      <c r="M1482" s="181">
        <v>0</v>
      </c>
      <c r="N1482" s="181">
        <v>0</v>
      </c>
      <c r="O1482" s="181">
        <v>0</v>
      </c>
      <c r="P1482" s="181">
        <v>0</v>
      </c>
      <c r="Q1482" s="181">
        <f t="shared" si="507"/>
        <v>376</v>
      </c>
      <c r="R1482" s="181">
        <v>7</v>
      </c>
      <c r="S1482" s="181">
        <f t="shared" si="502"/>
        <v>383</v>
      </c>
      <c r="T1482" s="181">
        <f t="shared" si="503"/>
        <v>523</v>
      </c>
      <c r="U1482" s="183">
        <f t="shared" si="504"/>
        <v>42.273730684326708</v>
      </c>
      <c r="V1482" s="183">
        <f t="shared" ref="V1482:V1549" si="508">(T1482*100)/F1482</f>
        <v>57.726269315673292</v>
      </c>
      <c r="W1482" s="184">
        <f t="shared" si="505"/>
        <v>212</v>
      </c>
    </row>
    <row r="1483" spans="1:23" ht="15" customHeight="1">
      <c r="A1483" s="179">
        <v>357</v>
      </c>
      <c r="B1483" s="222">
        <v>15</v>
      </c>
      <c r="C1483" s="248" t="s">
        <v>614</v>
      </c>
      <c r="D1483" s="180">
        <v>2004</v>
      </c>
      <c r="E1483" s="180"/>
      <c r="F1483" s="181"/>
      <c r="G1483" s="181"/>
      <c r="H1483" s="181"/>
      <c r="I1483" s="181"/>
      <c r="J1483" s="181"/>
      <c r="K1483" s="181"/>
      <c r="L1483" s="181"/>
      <c r="M1483" s="181"/>
      <c r="N1483" s="181"/>
      <c r="O1483" s="181"/>
      <c r="P1483" s="181"/>
      <c r="Q1483" s="181">
        <f>SUM(G1483+J1483+M1483+N1483+O1483+P1483)</f>
        <v>0</v>
      </c>
      <c r="R1483" s="181"/>
      <c r="S1483" s="181">
        <f t="shared" si="502"/>
        <v>0</v>
      </c>
      <c r="T1483" s="181">
        <f t="shared" si="503"/>
        <v>0</v>
      </c>
      <c r="U1483" s="183" t="e">
        <f t="shared" si="504"/>
        <v>#DIV/0!</v>
      </c>
      <c r="V1483" s="183" t="e">
        <f t="shared" si="508"/>
        <v>#DIV/0!</v>
      </c>
      <c r="W1483" s="184">
        <f t="shared" si="505"/>
        <v>0</v>
      </c>
    </row>
    <row r="1484" spans="1:23" ht="15" customHeight="1">
      <c r="A1484" s="179">
        <v>357</v>
      </c>
      <c r="B1484" s="222">
        <v>15</v>
      </c>
      <c r="C1484" s="248" t="s">
        <v>614</v>
      </c>
      <c r="D1484" s="180">
        <v>2010</v>
      </c>
      <c r="E1484" s="180">
        <v>3</v>
      </c>
      <c r="F1484" s="181">
        <v>1598</v>
      </c>
      <c r="G1484" s="181">
        <v>580</v>
      </c>
      <c r="H1484" s="181">
        <v>14</v>
      </c>
      <c r="I1484" s="181">
        <v>1</v>
      </c>
      <c r="J1484" s="181">
        <v>3</v>
      </c>
      <c r="K1484" s="181">
        <v>550</v>
      </c>
      <c r="L1484" s="181">
        <v>7</v>
      </c>
      <c r="M1484" s="181">
        <v>0</v>
      </c>
      <c r="N1484" s="181">
        <v>0</v>
      </c>
      <c r="O1484" s="181">
        <v>1</v>
      </c>
      <c r="P1484" s="181">
        <v>0</v>
      </c>
      <c r="Q1484" s="181">
        <f t="shared" ref="Q1484:Q1486" si="509">SUM(P1484+O1484+N1484+M1484+L1484+K1484+J1484+I1484+H1484+G1484)</f>
        <v>1156</v>
      </c>
      <c r="R1484" s="181">
        <v>27</v>
      </c>
      <c r="S1484" s="181">
        <f t="shared" si="502"/>
        <v>1183</v>
      </c>
      <c r="T1484" s="181">
        <f t="shared" si="503"/>
        <v>415</v>
      </c>
      <c r="U1484" s="183">
        <f t="shared" si="504"/>
        <v>74.03003754693367</v>
      </c>
      <c r="V1484" s="183">
        <f t="shared" si="508"/>
        <v>25.969962453066334</v>
      </c>
      <c r="W1484" s="184">
        <f t="shared" si="505"/>
        <v>580</v>
      </c>
    </row>
    <row r="1485" spans="1:23" ht="15" customHeight="1">
      <c r="A1485" s="179">
        <v>357</v>
      </c>
      <c r="B1485" s="222">
        <v>15</v>
      </c>
      <c r="C1485" s="249" t="s">
        <v>614</v>
      </c>
      <c r="D1485" s="190">
        <v>2016</v>
      </c>
      <c r="E1485" s="180"/>
      <c r="F1485" s="181"/>
      <c r="G1485" s="181"/>
      <c r="H1485" s="181"/>
      <c r="I1485" s="181"/>
      <c r="J1485" s="181"/>
      <c r="K1485" s="181"/>
      <c r="L1485" s="181"/>
      <c r="M1485" s="181"/>
      <c r="N1485" s="181"/>
      <c r="O1485" s="181"/>
      <c r="P1485" s="181"/>
      <c r="Q1485" s="181">
        <f t="shared" si="509"/>
        <v>0</v>
      </c>
      <c r="R1485" s="181"/>
      <c r="S1485" s="181">
        <f t="shared" si="502"/>
        <v>0</v>
      </c>
      <c r="T1485" s="181">
        <f t="shared" si="503"/>
        <v>0</v>
      </c>
      <c r="U1485" s="183" t="e">
        <f t="shared" si="504"/>
        <v>#DIV/0!</v>
      </c>
      <c r="V1485" s="183" t="e">
        <f t="shared" si="508"/>
        <v>#DIV/0!</v>
      </c>
      <c r="W1485" s="184">
        <f t="shared" si="505"/>
        <v>0</v>
      </c>
    </row>
    <row r="1486" spans="1:23" ht="15" customHeight="1">
      <c r="A1486" s="179">
        <v>358</v>
      </c>
      <c r="B1486" s="222">
        <v>15</v>
      </c>
      <c r="C1486" s="248" t="s">
        <v>615</v>
      </c>
      <c r="D1486" s="180">
        <v>1998</v>
      </c>
      <c r="E1486" s="180">
        <v>9</v>
      </c>
      <c r="F1486" s="181">
        <v>2730</v>
      </c>
      <c r="G1486" s="181">
        <v>22</v>
      </c>
      <c r="H1486" s="181">
        <v>486</v>
      </c>
      <c r="I1486" s="181">
        <v>1</v>
      </c>
      <c r="J1486" s="181">
        <v>14</v>
      </c>
      <c r="K1486" s="181">
        <v>807</v>
      </c>
      <c r="L1486" s="181">
        <v>11</v>
      </c>
      <c r="M1486" s="181">
        <v>7</v>
      </c>
      <c r="N1486" s="181">
        <v>0</v>
      </c>
      <c r="O1486" s="181">
        <v>0</v>
      </c>
      <c r="P1486" s="181">
        <v>0</v>
      </c>
      <c r="Q1486" s="181">
        <f t="shared" si="509"/>
        <v>1348</v>
      </c>
      <c r="R1486" s="181">
        <v>29</v>
      </c>
      <c r="S1486" s="181">
        <f t="shared" si="502"/>
        <v>1377</v>
      </c>
      <c r="T1486" s="181">
        <f t="shared" si="503"/>
        <v>1353</v>
      </c>
      <c r="U1486" s="183">
        <f t="shared" si="504"/>
        <v>50.439560439560438</v>
      </c>
      <c r="V1486" s="183">
        <f t="shared" si="508"/>
        <v>49.560439560439562</v>
      </c>
      <c r="W1486" s="184">
        <f t="shared" si="505"/>
        <v>807</v>
      </c>
    </row>
    <row r="1487" spans="1:23" ht="15" customHeight="1">
      <c r="A1487" s="179">
        <v>358</v>
      </c>
      <c r="B1487" s="222">
        <v>15</v>
      </c>
      <c r="C1487" s="248" t="s">
        <v>615</v>
      </c>
      <c r="D1487" s="180">
        <v>2004</v>
      </c>
      <c r="E1487" s="180"/>
      <c r="F1487" s="181"/>
      <c r="G1487" s="181"/>
      <c r="H1487" s="181"/>
      <c r="I1487" s="181"/>
      <c r="J1487" s="181"/>
      <c r="K1487" s="181"/>
      <c r="L1487" s="181"/>
      <c r="M1487" s="181"/>
      <c r="N1487" s="181"/>
      <c r="O1487" s="181"/>
      <c r="P1487" s="181"/>
      <c r="Q1487" s="181">
        <f>SUM(G1487+J1487+M1487+N1487+O1487+P1487)</f>
        <v>0</v>
      </c>
      <c r="R1487" s="181"/>
      <c r="S1487" s="181">
        <f t="shared" si="502"/>
        <v>0</v>
      </c>
      <c r="T1487" s="181">
        <f t="shared" si="503"/>
        <v>0</v>
      </c>
      <c r="U1487" s="183" t="e">
        <f t="shared" si="504"/>
        <v>#DIV/0!</v>
      </c>
      <c r="V1487" s="183" t="e">
        <f t="shared" si="508"/>
        <v>#DIV/0!</v>
      </c>
      <c r="W1487" s="184">
        <f t="shared" si="505"/>
        <v>0</v>
      </c>
    </row>
    <row r="1488" spans="1:23" ht="15" customHeight="1">
      <c r="A1488" s="179">
        <v>358</v>
      </c>
      <c r="B1488" s="222">
        <v>15</v>
      </c>
      <c r="C1488" s="248" t="s">
        <v>615</v>
      </c>
      <c r="D1488" s="180">
        <v>2010</v>
      </c>
      <c r="E1488" s="180">
        <v>10</v>
      </c>
      <c r="F1488" s="181">
        <v>3394</v>
      </c>
      <c r="G1488" s="181">
        <v>76</v>
      </c>
      <c r="H1488" s="181">
        <v>928</v>
      </c>
      <c r="I1488" s="181">
        <v>11</v>
      </c>
      <c r="J1488" s="181">
        <v>34</v>
      </c>
      <c r="K1488" s="181">
        <v>1403</v>
      </c>
      <c r="L1488" s="181">
        <v>21</v>
      </c>
      <c r="M1488" s="181">
        <v>0</v>
      </c>
      <c r="N1488" s="181">
        <v>6</v>
      </c>
      <c r="O1488" s="181">
        <v>2</v>
      </c>
      <c r="P1488" s="181">
        <v>0</v>
      </c>
      <c r="Q1488" s="181">
        <f t="shared" ref="Q1488:Q1490" si="510">SUM(P1488+O1488+N1488+M1488+L1488+K1488+J1488+I1488+H1488+G1488)</f>
        <v>2481</v>
      </c>
      <c r="R1488" s="181">
        <v>46</v>
      </c>
      <c r="S1488" s="181">
        <f t="shared" si="502"/>
        <v>2527</v>
      </c>
      <c r="T1488" s="181">
        <f t="shared" si="503"/>
        <v>867</v>
      </c>
      <c r="U1488" s="183">
        <f t="shared" si="504"/>
        <v>74.454920447849148</v>
      </c>
      <c r="V1488" s="183">
        <f t="shared" si="508"/>
        <v>25.545079552150856</v>
      </c>
      <c r="W1488" s="184">
        <f t="shared" si="505"/>
        <v>1403</v>
      </c>
    </row>
    <row r="1489" spans="1:23" ht="15" customHeight="1">
      <c r="A1489" s="179">
        <v>358</v>
      </c>
      <c r="B1489" s="222">
        <v>15</v>
      </c>
      <c r="C1489" s="249" t="s">
        <v>615</v>
      </c>
      <c r="D1489" s="190">
        <v>2016</v>
      </c>
      <c r="E1489" s="180"/>
      <c r="F1489" s="181"/>
      <c r="G1489" s="181"/>
      <c r="H1489" s="181"/>
      <c r="I1489" s="181"/>
      <c r="J1489" s="181"/>
      <c r="K1489" s="181"/>
      <c r="L1489" s="181"/>
      <c r="M1489" s="181"/>
      <c r="N1489" s="181"/>
      <c r="O1489" s="181"/>
      <c r="P1489" s="181"/>
      <c r="Q1489" s="181">
        <f t="shared" si="510"/>
        <v>0</v>
      </c>
      <c r="R1489" s="181"/>
      <c r="S1489" s="181">
        <f t="shared" si="502"/>
        <v>0</v>
      </c>
      <c r="T1489" s="181">
        <f t="shared" si="503"/>
        <v>0</v>
      </c>
      <c r="U1489" s="183" t="e">
        <f t="shared" si="504"/>
        <v>#DIV/0!</v>
      </c>
      <c r="V1489" s="183" t="e">
        <f t="shared" si="508"/>
        <v>#DIV/0!</v>
      </c>
      <c r="W1489" s="184">
        <f t="shared" si="505"/>
        <v>0</v>
      </c>
    </row>
    <row r="1490" spans="1:23" ht="15" customHeight="1">
      <c r="A1490" s="179">
        <v>359</v>
      </c>
      <c r="B1490" s="222">
        <v>15</v>
      </c>
      <c r="C1490" s="248" t="s">
        <v>616</v>
      </c>
      <c r="D1490" s="180">
        <v>1998</v>
      </c>
      <c r="E1490" s="180">
        <v>5</v>
      </c>
      <c r="F1490" s="181">
        <v>2584</v>
      </c>
      <c r="G1490" s="181">
        <v>84</v>
      </c>
      <c r="H1490" s="181">
        <v>208</v>
      </c>
      <c r="I1490" s="181">
        <v>3</v>
      </c>
      <c r="J1490" s="181">
        <v>12</v>
      </c>
      <c r="K1490" s="181">
        <v>478</v>
      </c>
      <c r="L1490" s="181">
        <v>9</v>
      </c>
      <c r="M1490" s="181">
        <v>1</v>
      </c>
      <c r="N1490" s="181">
        <v>0</v>
      </c>
      <c r="O1490" s="181">
        <v>0</v>
      </c>
      <c r="P1490" s="181">
        <v>0</v>
      </c>
      <c r="Q1490" s="181">
        <f t="shared" si="510"/>
        <v>795</v>
      </c>
      <c r="R1490" s="181">
        <v>27</v>
      </c>
      <c r="S1490" s="181">
        <f t="shared" si="502"/>
        <v>822</v>
      </c>
      <c r="T1490" s="181">
        <f t="shared" si="503"/>
        <v>1762</v>
      </c>
      <c r="U1490" s="183">
        <f t="shared" si="504"/>
        <v>31.811145510835914</v>
      </c>
      <c r="V1490" s="183">
        <f t="shared" si="508"/>
        <v>68.188854489164086</v>
      </c>
      <c r="W1490" s="184">
        <f t="shared" si="505"/>
        <v>478</v>
      </c>
    </row>
    <row r="1491" spans="1:23" ht="15" customHeight="1">
      <c r="A1491" s="179">
        <v>359</v>
      </c>
      <c r="B1491" s="222">
        <v>15</v>
      </c>
      <c r="C1491" s="248" t="s">
        <v>616</v>
      </c>
      <c r="D1491" s="180">
        <v>2004</v>
      </c>
      <c r="E1491" s="180"/>
      <c r="F1491" s="181"/>
      <c r="G1491" s="181"/>
      <c r="H1491" s="181"/>
      <c r="I1491" s="181"/>
      <c r="J1491" s="181"/>
      <c r="K1491" s="181"/>
      <c r="L1491" s="181"/>
      <c r="M1491" s="181"/>
      <c r="N1491" s="181"/>
      <c r="O1491" s="181"/>
      <c r="P1491" s="181"/>
      <c r="Q1491" s="181">
        <f>SUM(G1491+J1491+M1491+N1491+O1491+P1491)</f>
        <v>0</v>
      </c>
      <c r="R1491" s="181"/>
      <c r="S1491" s="181">
        <f t="shared" si="502"/>
        <v>0</v>
      </c>
      <c r="T1491" s="181">
        <f t="shared" si="503"/>
        <v>0</v>
      </c>
      <c r="U1491" s="183" t="e">
        <f t="shared" si="504"/>
        <v>#DIV/0!</v>
      </c>
      <c r="V1491" s="183" t="e">
        <f t="shared" si="508"/>
        <v>#DIV/0!</v>
      </c>
      <c r="W1491" s="184">
        <f t="shared" si="505"/>
        <v>0</v>
      </c>
    </row>
    <row r="1492" spans="1:23" ht="15" customHeight="1">
      <c r="A1492" s="179">
        <v>359</v>
      </c>
      <c r="B1492" s="222">
        <v>15</v>
      </c>
      <c r="C1492" s="248" t="s">
        <v>616</v>
      </c>
      <c r="D1492" s="180">
        <v>2010</v>
      </c>
      <c r="E1492" s="180">
        <v>6</v>
      </c>
      <c r="F1492" s="181">
        <v>3274</v>
      </c>
      <c r="G1492" s="181">
        <v>553</v>
      </c>
      <c r="H1492" s="181">
        <v>304</v>
      </c>
      <c r="I1492" s="181">
        <v>20</v>
      </c>
      <c r="J1492" s="181">
        <v>22</v>
      </c>
      <c r="K1492" s="181">
        <v>983</v>
      </c>
      <c r="L1492" s="181">
        <v>25</v>
      </c>
      <c r="M1492" s="181">
        <v>0</v>
      </c>
      <c r="N1492" s="181">
        <v>5</v>
      </c>
      <c r="O1492" s="181">
        <v>2</v>
      </c>
      <c r="P1492" s="181">
        <v>0</v>
      </c>
      <c r="Q1492" s="181">
        <f t="shared" ref="Q1492:Q1494" si="511">SUM(P1492+O1492+N1492+M1492+L1492+K1492+J1492+I1492+H1492+G1492)</f>
        <v>1914</v>
      </c>
      <c r="R1492" s="181">
        <v>38</v>
      </c>
      <c r="S1492" s="181">
        <f t="shared" si="502"/>
        <v>1952</v>
      </c>
      <c r="T1492" s="181">
        <f t="shared" si="503"/>
        <v>1322</v>
      </c>
      <c r="U1492" s="183">
        <f t="shared" si="504"/>
        <v>59.621258399511298</v>
      </c>
      <c r="V1492" s="183">
        <f t="shared" si="508"/>
        <v>40.378741600488702</v>
      </c>
      <c r="W1492" s="184">
        <f t="shared" si="505"/>
        <v>983</v>
      </c>
    </row>
    <row r="1493" spans="1:23" ht="15" customHeight="1">
      <c r="A1493" s="179">
        <v>359</v>
      </c>
      <c r="B1493" s="222">
        <v>15</v>
      </c>
      <c r="C1493" s="249" t="s">
        <v>616</v>
      </c>
      <c r="D1493" s="190">
        <v>2016</v>
      </c>
      <c r="E1493" s="180"/>
      <c r="F1493" s="181"/>
      <c r="G1493" s="181"/>
      <c r="H1493" s="181"/>
      <c r="I1493" s="181"/>
      <c r="J1493" s="181"/>
      <c r="K1493" s="181"/>
      <c r="L1493" s="181"/>
      <c r="M1493" s="181"/>
      <c r="N1493" s="181"/>
      <c r="O1493" s="181"/>
      <c r="P1493" s="181"/>
      <c r="Q1493" s="181">
        <f t="shared" si="511"/>
        <v>0</v>
      </c>
      <c r="R1493" s="181"/>
      <c r="S1493" s="181">
        <f t="shared" si="502"/>
        <v>0</v>
      </c>
      <c r="T1493" s="181">
        <f t="shared" si="503"/>
        <v>0</v>
      </c>
      <c r="U1493" s="183" t="e">
        <f t="shared" si="504"/>
        <v>#DIV/0!</v>
      </c>
      <c r="V1493" s="183" t="e">
        <f t="shared" si="508"/>
        <v>#DIV/0!</v>
      </c>
      <c r="W1493" s="184">
        <f t="shared" si="505"/>
        <v>0</v>
      </c>
    </row>
    <row r="1494" spans="1:23" ht="15" customHeight="1">
      <c r="A1494" s="179">
        <v>360</v>
      </c>
      <c r="B1494" s="222">
        <v>15</v>
      </c>
      <c r="C1494" s="248" t="s">
        <v>617</v>
      </c>
      <c r="D1494" s="180">
        <v>1998</v>
      </c>
      <c r="E1494" s="180">
        <v>1</v>
      </c>
      <c r="F1494" s="181">
        <v>257</v>
      </c>
      <c r="G1494" s="181">
        <v>4</v>
      </c>
      <c r="H1494" s="181">
        <v>6</v>
      </c>
      <c r="I1494" s="181">
        <v>0</v>
      </c>
      <c r="J1494" s="181">
        <v>0</v>
      </c>
      <c r="K1494" s="181">
        <v>75</v>
      </c>
      <c r="L1494" s="181">
        <v>3</v>
      </c>
      <c r="M1494" s="181">
        <v>0</v>
      </c>
      <c r="N1494" s="181">
        <v>0</v>
      </c>
      <c r="O1494" s="181">
        <v>0</v>
      </c>
      <c r="P1494" s="181">
        <v>0</v>
      </c>
      <c r="Q1494" s="181">
        <f t="shared" si="511"/>
        <v>88</v>
      </c>
      <c r="R1494" s="181">
        <v>5</v>
      </c>
      <c r="S1494" s="181">
        <f t="shared" si="502"/>
        <v>93</v>
      </c>
      <c r="T1494" s="181">
        <f t="shared" si="503"/>
        <v>164</v>
      </c>
      <c r="U1494" s="183">
        <f t="shared" si="504"/>
        <v>36.186770428015564</v>
      </c>
      <c r="V1494" s="183">
        <f t="shared" si="508"/>
        <v>63.813229571984436</v>
      </c>
      <c r="W1494" s="184">
        <f t="shared" si="505"/>
        <v>75</v>
      </c>
    </row>
    <row r="1495" spans="1:23" ht="15" customHeight="1">
      <c r="A1495" s="179">
        <v>360</v>
      </c>
      <c r="B1495" s="222">
        <v>15</v>
      </c>
      <c r="C1495" s="248" t="s">
        <v>617</v>
      </c>
      <c r="D1495" s="180">
        <v>2004</v>
      </c>
      <c r="E1495" s="180"/>
      <c r="F1495" s="181"/>
      <c r="G1495" s="181"/>
      <c r="H1495" s="181"/>
      <c r="I1495" s="181"/>
      <c r="J1495" s="181"/>
      <c r="K1495" s="181"/>
      <c r="L1495" s="181"/>
      <c r="M1495" s="181"/>
      <c r="N1495" s="181"/>
      <c r="O1495" s="181"/>
      <c r="P1495" s="181"/>
      <c r="Q1495" s="181">
        <f>SUM(G1495+J1495+M1495+N1495+O1495+P1495)</f>
        <v>0</v>
      </c>
      <c r="R1495" s="181"/>
      <c r="S1495" s="181">
        <f t="shared" si="502"/>
        <v>0</v>
      </c>
      <c r="T1495" s="181">
        <f t="shared" si="503"/>
        <v>0</v>
      </c>
      <c r="U1495" s="183" t="e">
        <f t="shared" si="504"/>
        <v>#DIV/0!</v>
      </c>
      <c r="V1495" s="183" t="e">
        <f t="shared" si="508"/>
        <v>#DIV/0!</v>
      </c>
      <c r="W1495" s="184">
        <f t="shared" si="505"/>
        <v>0</v>
      </c>
    </row>
    <row r="1496" spans="1:23" ht="15" customHeight="1">
      <c r="A1496" s="179">
        <v>360</v>
      </c>
      <c r="B1496" s="222">
        <v>15</v>
      </c>
      <c r="C1496" s="248" t="s">
        <v>617</v>
      </c>
      <c r="D1496" s="180">
        <v>2010</v>
      </c>
      <c r="E1496" s="180">
        <v>1</v>
      </c>
      <c r="F1496" s="181">
        <v>297</v>
      </c>
      <c r="G1496" s="181">
        <v>12</v>
      </c>
      <c r="H1496" s="181">
        <v>40</v>
      </c>
      <c r="I1496" s="181">
        <v>1</v>
      </c>
      <c r="J1496" s="181">
        <v>0</v>
      </c>
      <c r="K1496" s="181">
        <v>81</v>
      </c>
      <c r="L1496" s="181">
        <v>5</v>
      </c>
      <c r="M1496" s="181">
        <v>0</v>
      </c>
      <c r="N1496" s="181">
        <v>0</v>
      </c>
      <c r="O1496" s="181">
        <v>0</v>
      </c>
      <c r="P1496" s="181">
        <v>0</v>
      </c>
      <c r="Q1496" s="181">
        <f t="shared" ref="Q1496:Q1498" si="512">SUM(P1496+O1496+N1496+M1496+L1496+K1496+J1496+I1496+H1496+G1496)</f>
        <v>139</v>
      </c>
      <c r="R1496" s="181">
        <v>2</v>
      </c>
      <c r="S1496" s="181">
        <f t="shared" si="502"/>
        <v>141</v>
      </c>
      <c r="T1496" s="181">
        <f t="shared" si="503"/>
        <v>156</v>
      </c>
      <c r="U1496" s="183">
        <f t="shared" si="504"/>
        <v>47.474747474747474</v>
      </c>
      <c r="V1496" s="183">
        <f t="shared" si="508"/>
        <v>52.525252525252526</v>
      </c>
      <c r="W1496" s="184">
        <f t="shared" si="505"/>
        <v>81</v>
      </c>
    </row>
    <row r="1497" spans="1:23" ht="15" customHeight="1">
      <c r="A1497" s="179">
        <v>360</v>
      </c>
      <c r="B1497" s="222">
        <v>15</v>
      </c>
      <c r="C1497" s="249" t="s">
        <v>617</v>
      </c>
      <c r="D1497" s="190">
        <v>2016</v>
      </c>
      <c r="E1497" s="180"/>
      <c r="F1497" s="181"/>
      <c r="G1497" s="181"/>
      <c r="H1497" s="181"/>
      <c r="I1497" s="181"/>
      <c r="J1497" s="181"/>
      <c r="K1497" s="181"/>
      <c r="L1497" s="181"/>
      <c r="M1497" s="181"/>
      <c r="N1497" s="181"/>
      <c r="O1497" s="181"/>
      <c r="P1497" s="181"/>
      <c r="Q1497" s="181">
        <f t="shared" si="512"/>
        <v>0</v>
      </c>
      <c r="R1497" s="181"/>
      <c r="S1497" s="181">
        <f t="shared" si="502"/>
        <v>0</v>
      </c>
      <c r="T1497" s="181">
        <f t="shared" si="503"/>
        <v>0</v>
      </c>
      <c r="U1497" s="183" t="e">
        <f t="shared" si="504"/>
        <v>#DIV/0!</v>
      </c>
      <c r="V1497" s="183" t="e">
        <f t="shared" si="508"/>
        <v>#DIV/0!</v>
      </c>
      <c r="W1497" s="184">
        <f t="shared" si="505"/>
        <v>0</v>
      </c>
    </row>
    <row r="1498" spans="1:23" ht="15" customHeight="1">
      <c r="A1498" s="179">
        <v>361</v>
      </c>
      <c r="B1498" s="222">
        <v>15</v>
      </c>
      <c r="C1498" s="248" t="s">
        <v>618</v>
      </c>
      <c r="D1498" s="180">
        <v>1998</v>
      </c>
      <c r="E1498" s="180">
        <v>8</v>
      </c>
      <c r="F1498" s="181">
        <v>3422</v>
      </c>
      <c r="G1498" s="181">
        <v>18</v>
      </c>
      <c r="H1498" s="181">
        <v>843</v>
      </c>
      <c r="I1498" s="181">
        <v>2</v>
      </c>
      <c r="J1498" s="181">
        <v>2</v>
      </c>
      <c r="K1498" s="181">
        <v>355</v>
      </c>
      <c r="L1498" s="181">
        <v>5</v>
      </c>
      <c r="M1498" s="181">
        <v>0</v>
      </c>
      <c r="N1498" s="181">
        <v>0</v>
      </c>
      <c r="O1498" s="181">
        <v>0</v>
      </c>
      <c r="P1498" s="181">
        <v>0</v>
      </c>
      <c r="Q1498" s="181">
        <f t="shared" si="512"/>
        <v>1225</v>
      </c>
      <c r="R1498" s="181">
        <v>27</v>
      </c>
      <c r="S1498" s="181">
        <f t="shared" si="502"/>
        <v>1252</v>
      </c>
      <c r="T1498" s="181">
        <f t="shared" si="503"/>
        <v>2170</v>
      </c>
      <c r="U1498" s="183">
        <f t="shared" si="504"/>
        <v>36.586791350087665</v>
      </c>
      <c r="V1498" s="183">
        <f t="shared" si="508"/>
        <v>63.413208649912335</v>
      </c>
      <c r="W1498" s="184">
        <f t="shared" si="505"/>
        <v>843</v>
      </c>
    </row>
    <row r="1499" spans="1:23" ht="15" customHeight="1">
      <c r="A1499" s="179">
        <v>361</v>
      </c>
      <c r="B1499" s="222">
        <v>15</v>
      </c>
      <c r="C1499" s="248" t="s">
        <v>618</v>
      </c>
      <c r="D1499" s="180">
        <v>2004</v>
      </c>
      <c r="E1499" s="180"/>
      <c r="F1499" s="181"/>
      <c r="G1499" s="181"/>
      <c r="H1499" s="181"/>
      <c r="I1499" s="181"/>
      <c r="J1499" s="181"/>
      <c r="K1499" s="181"/>
      <c r="L1499" s="181"/>
      <c r="M1499" s="181"/>
      <c r="N1499" s="181"/>
      <c r="O1499" s="181"/>
      <c r="P1499" s="181"/>
      <c r="Q1499" s="181">
        <f>SUM(G1499+J1499+M1499+N1499+O1499+P1499)</f>
        <v>0</v>
      </c>
      <c r="R1499" s="181"/>
      <c r="S1499" s="181">
        <f t="shared" si="502"/>
        <v>0</v>
      </c>
      <c r="T1499" s="181">
        <f t="shared" si="503"/>
        <v>0</v>
      </c>
      <c r="U1499" s="183" t="e">
        <f t="shared" si="504"/>
        <v>#DIV/0!</v>
      </c>
      <c r="V1499" s="183" t="e">
        <f t="shared" si="508"/>
        <v>#DIV/0!</v>
      </c>
      <c r="W1499" s="184">
        <f t="shared" si="505"/>
        <v>0</v>
      </c>
    </row>
    <row r="1500" spans="1:23" ht="15" customHeight="1">
      <c r="A1500" s="179">
        <v>361</v>
      </c>
      <c r="B1500" s="222">
        <v>15</v>
      </c>
      <c r="C1500" s="248" t="s">
        <v>618</v>
      </c>
      <c r="D1500" s="180">
        <v>2010</v>
      </c>
      <c r="E1500" s="180">
        <v>12</v>
      </c>
      <c r="F1500" s="181">
        <v>5879</v>
      </c>
      <c r="G1500" s="181">
        <v>107</v>
      </c>
      <c r="H1500" s="181">
        <v>1530</v>
      </c>
      <c r="I1500" s="181">
        <v>26</v>
      </c>
      <c r="J1500" s="181">
        <v>24</v>
      </c>
      <c r="K1500" s="181">
        <v>1223</v>
      </c>
      <c r="L1500" s="181">
        <v>46</v>
      </c>
      <c r="M1500" s="181">
        <v>0</v>
      </c>
      <c r="N1500" s="181">
        <v>6</v>
      </c>
      <c r="O1500" s="181">
        <v>1</v>
      </c>
      <c r="P1500" s="181">
        <v>0</v>
      </c>
      <c r="Q1500" s="181">
        <f t="shared" ref="Q1500:Q1502" si="513">SUM(P1500+O1500+N1500+M1500+L1500+K1500+J1500+I1500+H1500+G1500)</f>
        <v>2963</v>
      </c>
      <c r="R1500" s="181">
        <v>89</v>
      </c>
      <c r="S1500" s="181">
        <f t="shared" si="502"/>
        <v>3052</v>
      </c>
      <c r="T1500" s="181">
        <f t="shared" si="503"/>
        <v>2827</v>
      </c>
      <c r="U1500" s="183">
        <f t="shared" si="504"/>
        <v>51.913590746725632</v>
      </c>
      <c r="V1500" s="183">
        <f t="shared" si="508"/>
        <v>48.086409253274368</v>
      </c>
      <c r="W1500" s="184">
        <f t="shared" si="505"/>
        <v>1530</v>
      </c>
    </row>
    <row r="1501" spans="1:23" ht="15" customHeight="1">
      <c r="A1501" s="179">
        <v>361</v>
      </c>
      <c r="B1501" s="222">
        <v>15</v>
      </c>
      <c r="C1501" s="249" t="s">
        <v>618</v>
      </c>
      <c r="D1501" s="190">
        <v>2016</v>
      </c>
      <c r="E1501" s="180"/>
      <c r="F1501" s="181"/>
      <c r="G1501" s="181"/>
      <c r="H1501" s="181"/>
      <c r="I1501" s="181"/>
      <c r="J1501" s="181"/>
      <c r="K1501" s="181"/>
      <c r="L1501" s="181"/>
      <c r="M1501" s="181"/>
      <c r="N1501" s="181"/>
      <c r="O1501" s="181"/>
      <c r="P1501" s="181"/>
      <c r="Q1501" s="181">
        <f t="shared" si="513"/>
        <v>0</v>
      </c>
      <c r="R1501" s="181"/>
      <c r="S1501" s="181">
        <f t="shared" si="502"/>
        <v>0</v>
      </c>
      <c r="T1501" s="181">
        <f t="shared" si="503"/>
        <v>0</v>
      </c>
      <c r="U1501" s="183" t="e">
        <f t="shared" si="504"/>
        <v>#DIV/0!</v>
      </c>
      <c r="V1501" s="183" t="e">
        <f t="shared" si="508"/>
        <v>#DIV/0!</v>
      </c>
      <c r="W1501" s="184">
        <f t="shared" si="505"/>
        <v>0</v>
      </c>
    </row>
    <row r="1502" spans="1:23" ht="15" customHeight="1">
      <c r="A1502" s="179">
        <v>362</v>
      </c>
      <c r="B1502" s="222">
        <v>15</v>
      </c>
      <c r="C1502" s="248" t="s">
        <v>619</v>
      </c>
      <c r="D1502" s="180">
        <v>1998</v>
      </c>
      <c r="E1502" s="180">
        <v>1</v>
      </c>
      <c r="F1502" s="181">
        <v>331</v>
      </c>
      <c r="G1502" s="181">
        <v>1</v>
      </c>
      <c r="H1502" s="181">
        <v>13</v>
      </c>
      <c r="I1502" s="181">
        <v>1</v>
      </c>
      <c r="J1502" s="181">
        <v>2</v>
      </c>
      <c r="K1502" s="181">
        <v>161</v>
      </c>
      <c r="L1502" s="181">
        <v>2</v>
      </c>
      <c r="M1502" s="181">
        <v>0</v>
      </c>
      <c r="N1502" s="181">
        <v>0</v>
      </c>
      <c r="O1502" s="181">
        <v>0</v>
      </c>
      <c r="P1502" s="181">
        <v>0</v>
      </c>
      <c r="Q1502" s="181">
        <f t="shared" si="513"/>
        <v>180</v>
      </c>
      <c r="R1502" s="181">
        <v>16</v>
      </c>
      <c r="S1502" s="181">
        <f t="shared" si="502"/>
        <v>196</v>
      </c>
      <c r="T1502" s="181">
        <f t="shared" si="503"/>
        <v>135</v>
      </c>
      <c r="U1502" s="183">
        <f t="shared" si="504"/>
        <v>59.214501510574017</v>
      </c>
      <c r="V1502" s="183">
        <f t="shared" si="508"/>
        <v>40.785498489425983</v>
      </c>
      <c r="W1502" s="184">
        <f t="shared" si="505"/>
        <v>161</v>
      </c>
    </row>
    <row r="1503" spans="1:23" ht="15" customHeight="1">
      <c r="A1503" s="179">
        <v>362</v>
      </c>
      <c r="B1503" s="222">
        <v>15</v>
      </c>
      <c r="C1503" s="248" t="s">
        <v>619</v>
      </c>
      <c r="D1503" s="180">
        <v>2004</v>
      </c>
      <c r="E1503" s="180"/>
      <c r="F1503" s="181"/>
      <c r="G1503" s="181"/>
      <c r="H1503" s="181"/>
      <c r="I1503" s="181"/>
      <c r="J1503" s="181"/>
      <c r="K1503" s="181"/>
      <c r="L1503" s="181"/>
      <c r="M1503" s="181"/>
      <c r="N1503" s="181"/>
      <c r="O1503" s="181"/>
      <c r="P1503" s="181"/>
      <c r="Q1503" s="181">
        <f>SUM(G1503+J1503+M1503+N1503+O1503+P1503)</f>
        <v>0</v>
      </c>
      <c r="R1503" s="181"/>
      <c r="S1503" s="181">
        <f t="shared" si="502"/>
        <v>0</v>
      </c>
      <c r="T1503" s="181">
        <f t="shared" si="503"/>
        <v>0</v>
      </c>
      <c r="U1503" s="183" t="e">
        <f t="shared" si="504"/>
        <v>#DIV/0!</v>
      </c>
      <c r="V1503" s="183" t="e">
        <f t="shared" si="508"/>
        <v>#DIV/0!</v>
      </c>
      <c r="W1503" s="184">
        <f t="shared" si="505"/>
        <v>0</v>
      </c>
    </row>
    <row r="1504" spans="1:23" ht="15" customHeight="1">
      <c r="A1504" s="179">
        <v>362</v>
      </c>
      <c r="B1504" s="222">
        <v>15</v>
      </c>
      <c r="C1504" s="248" t="s">
        <v>619</v>
      </c>
      <c r="D1504" s="180">
        <v>2010</v>
      </c>
      <c r="E1504" s="180">
        <v>1</v>
      </c>
      <c r="F1504" s="181">
        <v>376</v>
      </c>
      <c r="G1504" s="181">
        <v>80</v>
      </c>
      <c r="H1504" s="181">
        <v>27</v>
      </c>
      <c r="I1504" s="181">
        <v>1</v>
      </c>
      <c r="J1504" s="181">
        <v>2</v>
      </c>
      <c r="K1504" s="181">
        <v>105</v>
      </c>
      <c r="L1504" s="181">
        <v>0</v>
      </c>
      <c r="M1504" s="181">
        <v>0</v>
      </c>
      <c r="N1504" s="181">
        <v>1</v>
      </c>
      <c r="O1504" s="181">
        <v>2</v>
      </c>
      <c r="P1504" s="181">
        <v>0</v>
      </c>
      <c r="Q1504" s="181">
        <f t="shared" ref="Q1504:Q1506" si="514">SUM(P1504+O1504+N1504+M1504+L1504+K1504+J1504+I1504+H1504+G1504)</f>
        <v>218</v>
      </c>
      <c r="R1504" s="181">
        <v>7</v>
      </c>
      <c r="S1504" s="181">
        <f t="shared" si="502"/>
        <v>225</v>
      </c>
      <c r="T1504" s="181">
        <f t="shared" si="503"/>
        <v>151</v>
      </c>
      <c r="U1504" s="183">
        <f t="shared" si="504"/>
        <v>59.840425531914896</v>
      </c>
      <c r="V1504" s="183">
        <f t="shared" si="508"/>
        <v>40.159574468085104</v>
      </c>
      <c r="W1504" s="184">
        <f t="shared" si="505"/>
        <v>105</v>
      </c>
    </row>
    <row r="1505" spans="1:23" ht="15" customHeight="1">
      <c r="A1505" s="179">
        <v>362</v>
      </c>
      <c r="B1505" s="222">
        <v>15</v>
      </c>
      <c r="C1505" s="249" t="s">
        <v>619</v>
      </c>
      <c r="D1505" s="190">
        <v>2016</v>
      </c>
      <c r="E1505" s="180"/>
      <c r="F1505" s="181"/>
      <c r="G1505" s="181"/>
      <c r="H1505" s="181"/>
      <c r="I1505" s="181"/>
      <c r="J1505" s="181"/>
      <c r="K1505" s="181"/>
      <c r="L1505" s="181"/>
      <c r="M1505" s="181"/>
      <c r="N1505" s="181"/>
      <c r="O1505" s="181"/>
      <c r="P1505" s="181"/>
      <c r="Q1505" s="181">
        <f t="shared" si="514"/>
        <v>0</v>
      </c>
      <c r="R1505" s="181"/>
      <c r="S1505" s="181">
        <f t="shared" si="502"/>
        <v>0</v>
      </c>
      <c r="T1505" s="181">
        <f t="shared" si="503"/>
        <v>0</v>
      </c>
      <c r="U1505" s="183" t="e">
        <f t="shared" si="504"/>
        <v>#DIV/0!</v>
      </c>
      <c r="V1505" s="183" t="e">
        <f t="shared" si="508"/>
        <v>#DIV/0!</v>
      </c>
      <c r="W1505" s="184">
        <f t="shared" si="505"/>
        <v>0</v>
      </c>
    </row>
    <row r="1506" spans="1:23" ht="15" customHeight="1">
      <c r="A1506" s="179">
        <v>363</v>
      </c>
      <c r="B1506" s="222">
        <v>15</v>
      </c>
      <c r="C1506" s="248" t="s">
        <v>620</v>
      </c>
      <c r="D1506" s="180">
        <v>1998</v>
      </c>
      <c r="E1506" s="180">
        <v>1</v>
      </c>
      <c r="F1506" s="181">
        <v>427</v>
      </c>
      <c r="G1506" s="181">
        <v>1</v>
      </c>
      <c r="H1506" s="181">
        <v>19</v>
      </c>
      <c r="I1506" s="181">
        <v>0</v>
      </c>
      <c r="J1506" s="181">
        <v>2</v>
      </c>
      <c r="K1506" s="181">
        <v>104</v>
      </c>
      <c r="L1506" s="181">
        <v>1</v>
      </c>
      <c r="M1506" s="181">
        <v>0</v>
      </c>
      <c r="N1506" s="181">
        <v>0</v>
      </c>
      <c r="O1506" s="181">
        <v>0</v>
      </c>
      <c r="P1506" s="181">
        <v>0</v>
      </c>
      <c r="Q1506" s="181">
        <f t="shared" si="514"/>
        <v>127</v>
      </c>
      <c r="R1506" s="181">
        <v>22</v>
      </c>
      <c r="S1506" s="181">
        <f t="shared" si="502"/>
        <v>149</v>
      </c>
      <c r="T1506" s="181">
        <f t="shared" si="503"/>
        <v>278</v>
      </c>
      <c r="U1506" s="183">
        <f t="shared" si="504"/>
        <v>34.894613583138174</v>
      </c>
      <c r="V1506" s="183">
        <f t="shared" si="508"/>
        <v>65.105386416861833</v>
      </c>
      <c r="W1506" s="184">
        <f t="shared" si="505"/>
        <v>104</v>
      </c>
    </row>
    <row r="1507" spans="1:23" ht="15" customHeight="1">
      <c r="A1507" s="179">
        <v>363</v>
      </c>
      <c r="B1507" s="222">
        <v>15</v>
      </c>
      <c r="C1507" s="248" t="s">
        <v>620</v>
      </c>
      <c r="D1507" s="180">
        <v>2004</v>
      </c>
      <c r="E1507" s="180"/>
      <c r="F1507" s="181"/>
      <c r="G1507" s="181"/>
      <c r="H1507" s="181"/>
      <c r="I1507" s="181"/>
      <c r="J1507" s="181"/>
      <c r="K1507" s="181"/>
      <c r="L1507" s="181"/>
      <c r="M1507" s="181"/>
      <c r="N1507" s="181"/>
      <c r="O1507" s="181"/>
      <c r="P1507" s="181"/>
      <c r="Q1507" s="181">
        <f>SUM(G1507+J1507+M1507+N1507+O1507+P1507)</f>
        <v>0</v>
      </c>
      <c r="R1507" s="181"/>
      <c r="S1507" s="181">
        <f t="shared" si="502"/>
        <v>0</v>
      </c>
      <c r="T1507" s="181">
        <f t="shared" si="503"/>
        <v>0</v>
      </c>
      <c r="U1507" s="183" t="e">
        <f t="shared" si="504"/>
        <v>#DIV/0!</v>
      </c>
      <c r="V1507" s="183" t="e">
        <f t="shared" si="508"/>
        <v>#DIV/0!</v>
      </c>
      <c r="W1507" s="184">
        <f t="shared" si="505"/>
        <v>0</v>
      </c>
    </row>
    <row r="1508" spans="1:23" ht="15" customHeight="1">
      <c r="A1508" s="179">
        <v>363</v>
      </c>
      <c r="B1508" s="222">
        <v>15</v>
      </c>
      <c r="C1508" s="248" t="s">
        <v>620</v>
      </c>
      <c r="D1508" s="180">
        <v>2010</v>
      </c>
      <c r="E1508" s="180">
        <v>1</v>
      </c>
      <c r="F1508" s="181">
        <v>634</v>
      </c>
      <c r="G1508" s="181">
        <v>4</v>
      </c>
      <c r="H1508" s="181">
        <v>33</v>
      </c>
      <c r="I1508" s="181">
        <v>6</v>
      </c>
      <c r="J1508" s="181">
        <v>3</v>
      </c>
      <c r="K1508" s="181">
        <v>76</v>
      </c>
      <c r="L1508" s="181">
        <v>4</v>
      </c>
      <c r="M1508" s="181">
        <v>0</v>
      </c>
      <c r="N1508" s="181">
        <v>1</v>
      </c>
      <c r="O1508" s="181">
        <v>1</v>
      </c>
      <c r="P1508" s="181">
        <v>0</v>
      </c>
      <c r="Q1508" s="181">
        <f t="shared" ref="Q1508:Q1510" si="515">SUM(P1508+O1508+N1508+M1508+L1508+K1508+J1508+I1508+H1508+G1508)</f>
        <v>128</v>
      </c>
      <c r="R1508" s="181">
        <v>6</v>
      </c>
      <c r="S1508" s="181">
        <f t="shared" si="502"/>
        <v>134</v>
      </c>
      <c r="T1508" s="181">
        <f t="shared" si="503"/>
        <v>500</v>
      </c>
      <c r="U1508" s="183">
        <f t="shared" si="504"/>
        <v>21.135646687697161</v>
      </c>
      <c r="V1508" s="183">
        <f t="shared" si="508"/>
        <v>78.864353312302839</v>
      </c>
      <c r="W1508" s="184">
        <f t="shared" si="505"/>
        <v>76</v>
      </c>
    </row>
    <row r="1509" spans="1:23" ht="15" customHeight="1">
      <c r="A1509" s="179">
        <v>363</v>
      </c>
      <c r="B1509" s="222">
        <v>15</v>
      </c>
      <c r="C1509" s="249" t="s">
        <v>620</v>
      </c>
      <c r="D1509" s="190">
        <v>2016</v>
      </c>
      <c r="E1509" s="180"/>
      <c r="F1509" s="181"/>
      <c r="G1509" s="181"/>
      <c r="H1509" s="181"/>
      <c r="I1509" s="181"/>
      <c r="J1509" s="181"/>
      <c r="K1509" s="181"/>
      <c r="L1509" s="181"/>
      <c r="M1509" s="181"/>
      <c r="N1509" s="181"/>
      <c r="O1509" s="181"/>
      <c r="P1509" s="181"/>
      <c r="Q1509" s="181">
        <f t="shared" si="515"/>
        <v>0</v>
      </c>
      <c r="R1509" s="181"/>
      <c r="S1509" s="181">
        <f t="shared" si="502"/>
        <v>0</v>
      </c>
      <c r="T1509" s="181">
        <f t="shared" si="503"/>
        <v>0</v>
      </c>
      <c r="U1509" s="183" t="e">
        <f t="shared" si="504"/>
        <v>#DIV/0!</v>
      </c>
      <c r="V1509" s="183" t="e">
        <f t="shared" si="508"/>
        <v>#DIV/0!</v>
      </c>
      <c r="W1509" s="184">
        <f t="shared" si="505"/>
        <v>0</v>
      </c>
    </row>
    <row r="1510" spans="1:23" ht="15" customHeight="1">
      <c r="A1510" s="179">
        <v>364</v>
      </c>
      <c r="B1510" s="222">
        <v>15</v>
      </c>
      <c r="C1510" s="248" t="s">
        <v>621</v>
      </c>
      <c r="D1510" s="180">
        <v>1998</v>
      </c>
      <c r="E1510" s="180">
        <v>15</v>
      </c>
      <c r="F1510" s="181">
        <v>5840</v>
      </c>
      <c r="G1510" s="181">
        <v>191</v>
      </c>
      <c r="H1510" s="181">
        <v>678</v>
      </c>
      <c r="I1510" s="181">
        <v>15</v>
      </c>
      <c r="J1510" s="181">
        <v>16</v>
      </c>
      <c r="K1510" s="181">
        <v>1140</v>
      </c>
      <c r="L1510" s="181">
        <v>22</v>
      </c>
      <c r="M1510" s="181">
        <v>1</v>
      </c>
      <c r="N1510" s="181">
        <v>0</v>
      </c>
      <c r="O1510" s="181">
        <v>0</v>
      </c>
      <c r="P1510" s="181">
        <v>4</v>
      </c>
      <c r="Q1510" s="181">
        <f t="shared" si="515"/>
        <v>2067</v>
      </c>
      <c r="R1510" s="181">
        <v>104</v>
      </c>
      <c r="S1510" s="181">
        <f t="shared" si="502"/>
        <v>2171</v>
      </c>
      <c r="T1510" s="181">
        <f t="shared" si="503"/>
        <v>3669</v>
      </c>
      <c r="U1510" s="183">
        <f t="shared" si="504"/>
        <v>37.174657534246577</v>
      </c>
      <c r="V1510" s="183">
        <f t="shared" si="508"/>
        <v>62.825342465753423</v>
      </c>
      <c r="W1510" s="184">
        <f t="shared" si="505"/>
        <v>1140</v>
      </c>
    </row>
    <row r="1511" spans="1:23" ht="15" customHeight="1">
      <c r="A1511" s="179">
        <v>364</v>
      </c>
      <c r="B1511" s="222">
        <v>15</v>
      </c>
      <c r="C1511" s="248" t="s">
        <v>621</v>
      </c>
      <c r="D1511" s="180">
        <v>2004</v>
      </c>
      <c r="E1511" s="180"/>
      <c r="F1511" s="181"/>
      <c r="G1511" s="181"/>
      <c r="H1511" s="181"/>
      <c r="I1511" s="181"/>
      <c r="J1511" s="181"/>
      <c r="K1511" s="181"/>
      <c r="L1511" s="181"/>
      <c r="M1511" s="181"/>
      <c r="N1511" s="181"/>
      <c r="O1511" s="181"/>
      <c r="P1511" s="181"/>
      <c r="Q1511" s="181">
        <f>SUM(G1511+J1511+M1511+N1511+O1511+P1511)</f>
        <v>0</v>
      </c>
      <c r="R1511" s="181"/>
      <c r="S1511" s="181">
        <f t="shared" si="502"/>
        <v>0</v>
      </c>
      <c r="T1511" s="181">
        <f t="shared" si="503"/>
        <v>0</v>
      </c>
      <c r="U1511" s="183" t="e">
        <f t="shared" si="504"/>
        <v>#DIV/0!</v>
      </c>
      <c r="V1511" s="183" t="e">
        <f t="shared" si="508"/>
        <v>#DIV/0!</v>
      </c>
      <c r="W1511" s="184">
        <f t="shared" si="505"/>
        <v>0</v>
      </c>
    </row>
    <row r="1512" spans="1:23" ht="15" customHeight="1">
      <c r="A1512" s="179">
        <v>364</v>
      </c>
      <c r="B1512" s="222">
        <v>15</v>
      </c>
      <c r="C1512" s="248" t="s">
        <v>621</v>
      </c>
      <c r="D1512" s="180">
        <v>2010</v>
      </c>
      <c r="E1512" s="180">
        <v>19</v>
      </c>
      <c r="F1512" s="181">
        <v>9473</v>
      </c>
      <c r="G1512" s="181">
        <v>502</v>
      </c>
      <c r="H1512" s="181">
        <v>1124</v>
      </c>
      <c r="I1512" s="181">
        <v>101</v>
      </c>
      <c r="J1512" s="181">
        <v>82</v>
      </c>
      <c r="K1512" s="181">
        <v>1946</v>
      </c>
      <c r="L1512" s="181">
        <v>136</v>
      </c>
      <c r="M1512" s="181">
        <v>0</v>
      </c>
      <c r="N1512" s="181">
        <v>27</v>
      </c>
      <c r="O1512" s="181">
        <v>203</v>
      </c>
      <c r="P1512" s="181">
        <v>0</v>
      </c>
      <c r="Q1512" s="181">
        <f t="shared" ref="Q1512:Q1514" si="516">SUM(P1512+O1512+N1512+M1512+L1512+K1512+J1512+I1512+H1512+G1512)</f>
        <v>4121</v>
      </c>
      <c r="R1512" s="181">
        <v>188</v>
      </c>
      <c r="S1512" s="181">
        <f t="shared" si="502"/>
        <v>4309</v>
      </c>
      <c r="T1512" s="181">
        <f t="shared" si="503"/>
        <v>5164</v>
      </c>
      <c r="U1512" s="183">
        <f t="shared" si="504"/>
        <v>45.4871740736831</v>
      </c>
      <c r="V1512" s="183">
        <f t="shared" si="508"/>
        <v>54.5128259263169</v>
      </c>
      <c r="W1512" s="184">
        <f t="shared" si="505"/>
        <v>1946</v>
      </c>
    </row>
    <row r="1513" spans="1:23" ht="15" customHeight="1">
      <c r="A1513" s="179">
        <v>364</v>
      </c>
      <c r="B1513" s="222">
        <v>15</v>
      </c>
      <c r="C1513" s="249" t="s">
        <v>621</v>
      </c>
      <c r="D1513" s="190">
        <v>2016</v>
      </c>
      <c r="E1513" s="180"/>
      <c r="F1513" s="181"/>
      <c r="G1513" s="181"/>
      <c r="H1513" s="181"/>
      <c r="I1513" s="181"/>
      <c r="J1513" s="181"/>
      <c r="K1513" s="181"/>
      <c r="L1513" s="181"/>
      <c r="M1513" s="181"/>
      <c r="N1513" s="181"/>
      <c r="O1513" s="181"/>
      <c r="P1513" s="181"/>
      <c r="Q1513" s="181">
        <f t="shared" si="516"/>
        <v>0</v>
      </c>
      <c r="R1513" s="181"/>
      <c r="S1513" s="181">
        <f t="shared" si="502"/>
        <v>0</v>
      </c>
      <c r="T1513" s="181">
        <f t="shared" si="503"/>
        <v>0</v>
      </c>
      <c r="U1513" s="183" t="e">
        <f t="shared" si="504"/>
        <v>#DIV/0!</v>
      </c>
      <c r="V1513" s="183" t="e">
        <f t="shared" si="508"/>
        <v>#DIV/0!</v>
      </c>
      <c r="W1513" s="184">
        <f t="shared" si="505"/>
        <v>0</v>
      </c>
    </row>
    <row r="1514" spans="1:23" ht="15" customHeight="1">
      <c r="A1514" s="179">
        <v>365</v>
      </c>
      <c r="B1514" s="222">
        <v>15</v>
      </c>
      <c r="C1514" s="248" t="s">
        <v>622</v>
      </c>
      <c r="D1514" s="180">
        <v>1998</v>
      </c>
      <c r="E1514" s="180">
        <v>2</v>
      </c>
      <c r="F1514" s="181">
        <v>868</v>
      </c>
      <c r="G1514" s="181">
        <v>6</v>
      </c>
      <c r="H1514" s="181">
        <v>22</v>
      </c>
      <c r="I1514" s="181">
        <v>0</v>
      </c>
      <c r="J1514" s="181">
        <v>3</v>
      </c>
      <c r="K1514" s="181">
        <v>195</v>
      </c>
      <c r="L1514" s="181">
        <v>1</v>
      </c>
      <c r="M1514" s="181">
        <v>1</v>
      </c>
      <c r="N1514" s="181">
        <v>0</v>
      </c>
      <c r="O1514" s="181">
        <v>0</v>
      </c>
      <c r="P1514" s="181">
        <v>1</v>
      </c>
      <c r="Q1514" s="181">
        <f t="shared" si="516"/>
        <v>229</v>
      </c>
      <c r="R1514" s="181">
        <v>8</v>
      </c>
      <c r="S1514" s="181">
        <f t="shared" si="502"/>
        <v>237</v>
      </c>
      <c r="T1514" s="181">
        <f t="shared" si="503"/>
        <v>631</v>
      </c>
      <c r="U1514" s="183">
        <f t="shared" si="504"/>
        <v>27.304147465437786</v>
      </c>
      <c r="V1514" s="183">
        <f t="shared" si="508"/>
        <v>72.695852534562206</v>
      </c>
      <c r="W1514" s="184">
        <f t="shared" si="505"/>
        <v>195</v>
      </c>
    </row>
    <row r="1515" spans="1:23" ht="15" customHeight="1">
      <c r="A1515" s="179">
        <v>365</v>
      </c>
      <c r="B1515" s="222">
        <v>15</v>
      </c>
      <c r="C1515" s="248" t="s">
        <v>622</v>
      </c>
      <c r="D1515" s="180">
        <v>2004</v>
      </c>
      <c r="E1515" s="180"/>
      <c r="F1515" s="181"/>
      <c r="G1515" s="181"/>
      <c r="H1515" s="181"/>
      <c r="I1515" s="181"/>
      <c r="J1515" s="181"/>
      <c r="K1515" s="181"/>
      <c r="L1515" s="181"/>
      <c r="M1515" s="181"/>
      <c r="N1515" s="181"/>
      <c r="O1515" s="181"/>
      <c r="P1515" s="181"/>
      <c r="Q1515" s="181">
        <f>SUM(G1515+J1515+M1515+N1515+O1515+P1515)</f>
        <v>0</v>
      </c>
      <c r="R1515" s="181"/>
      <c r="S1515" s="181">
        <f t="shared" si="502"/>
        <v>0</v>
      </c>
      <c r="T1515" s="181">
        <f t="shared" si="503"/>
        <v>0</v>
      </c>
      <c r="U1515" s="183" t="e">
        <f t="shared" si="504"/>
        <v>#DIV/0!</v>
      </c>
      <c r="V1515" s="183" t="e">
        <f t="shared" si="508"/>
        <v>#DIV/0!</v>
      </c>
      <c r="W1515" s="184">
        <f t="shared" si="505"/>
        <v>0</v>
      </c>
    </row>
    <row r="1516" spans="1:23" ht="15" customHeight="1">
      <c r="A1516" s="179">
        <v>365</v>
      </c>
      <c r="B1516" s="222">
        <v>15</v>
      </c>
      <c r="C1516" s="248" t="s">
        <v>622</v>
      </c>
      <c r="D1516" s="180">
        <v>2010</v>
      </c>
      <c r="E1516" s="180">
        <v>2</v>
      </c>
      <c r="F1516" s="181">
        <v>1307</v>
      </c>
      <c r="G1516" s="181">
        <v>72</v>
      </c>
      <c r="H1516" s="181">
        <v>42</v>
      </c>
      <c r="I1516" s="181">
        <v>15</v>
      </c>
      <c r="J1516" s="181">
        <v>11</v>
      </c>
      <c r="K1516" s="181">
        <v>219</v>
      </c>
      <c r="L1516" s="181">
        <v>9</v>
      </c>
      <c r="M1516" s="181">
        <v>0</v>
      </c>
      <c r="N1516" s="181">
        <v>4</v>
      </c>
      <c r="O1516" s="181">
        <v>1</v>
      </c>
      <c r="P1516" s="181">
        <v>0</v>
      </c>
      <c r="Q1516" s="181">
        <f t="shared" ref="Q1516:Q1522" si="517">SUM(P1516+O1516+N1516+M1516+L1516+K1516+J1516+I1516+H1516+G1516)</f>
        <v>373</v>
      </c>
      <c r="R1516" s="181">
        <v>29</v>
      </c>
      <c r="S1516" s="181">
        <f t="shared" si="502"/>
        <v>402</v>
      </c>
      <c r="T1516" s="181">
        <f t="shared" si="503"/>
        <v>905</v>
      </c>
      <c r="U1516" s="183">
        <f t="shared" si="504"/>
        <v>30.757459831675593</v>
      </c>
      <c r="V1516" s="183">
        <f t="shared" si="508"/>
        <v>69.24254016832441</v>
      </c>
      <c r="W1516" s="184">
        <f t="shared" si="505"/>
        <v>219</v>
      </c>
    </row>
    <row r="1517" spans="1:23" ht="15" customHeight="1">
      <c r="A1517" s="179">
        <v>365</v>
      </c>
      <c r="B1517" s="222">
        <v>15</v>
      </c>
      <c r="C1517" s="249" t="s">
        <v>622</v>
      </c>
      <c r="D1517" s="190">
        <v>2016</v>
      </c>
      <c r="E1517" s="180"/>
      <c r="F1517" s="181"/>
      <c r="G1517" s="181"/>
      <c r="H1517" s="181"/>
      <c r="I1517" s="181"/>
      <c r="J1517" s="181"/>
      <c r="K1517" s="181"/>
      <c r="L1517" s="181"/>
      <c r="M1517" s="181"/>
      <c r="N1517" s="181"/>
      <c r="O1517" s="181"/>
      <c r="P1517" s="181"/>
      <c r="Q1517" s="181">
        <f t="shared" si="517"/>
        <v>0</v>
      </c>
      <c r="R1517" s="181"/>
      <c r="S1517" s="181">
        <f t="shared" si="502"/>
        <v>0</v>
      </c>
      <c r="T1517" s="181">
        <f t="shared" si="503"/>
        <v>0</v>
      </c>
      <c r="U1517" s="183" t="e">
        <f t="shared" si="504"/>
        <v>#DIV/0!</v>
      </c>
      <c r="V1517" s="183" t="e">
        <f t="shared" si="508"/>
        <v>#DIV/0!</v>
      </c>
      <c r="W1517" s="184">
        <f t="shared" si="505"/>
        <v>0</v>
      </c>
    </row>
    <row r="1518" spans="1:23" s="197" customFormat="1" ht="15" customHeight="1">
      <c r="A1518" s="193" t="s">
        <v>448</v>
      </c>
      <c r="B1518" s="223">
        <v>15</v>
      </c>
      <c r="C1518" s="250" t="s">
        <v>623</v>
      </c>
      <c r="D1518" s="151">
        <v>1998</v>
      </c>
      <c r="E1518" s="151">
        <f>SUM(E1514,E1510,E1506,E1502,E1498,E1494,E1490,E1486,E1482,E1478,E1474,E1470,E1466,E1462,E1458,E1454,E1450,E1446,E1442,E1438,E1434,E1430,E1426,E1422,E1418,E1414,E1410,E1406)</f>
        <v>160</v>
      </c>
      <c r="F1518" s="151">
        <f t="shared" ref="F1518:T1518" si="518">SUM(F1514,F1510,F1506,F1502,F1498,F1494,F1490,F1486,F1482,F1478,F1474,F1470,F1466,F1462,F1458,F1454,F1450,F1446,F1442,F1438,F1434,F1430,F1426,F1422,F1418,F1414,F1410,F1406)</f>
        <v>64483</v>
      </c>
      <c r="G1518" s="151">
        <f t="shared" si="518"/>
        <v>5516</v>
      </c>
      <c r="H1518" s="151">
        <f t="shared" si="518"/>
        <v>8315</v>
      </c>
      <c r="I1518" s="151">
        <f t="shared" si="518"/>
        <v>109</v>
      </c>
      <c r="J1518" s="151">
        <f t="shared" si="518"/>
        <v>171</v>
      </c>
      <c r="K1518" s="151">
        <f t="shared" si="518"/>
        <v>13517</v>
      </c>
      <c r="L1518" s="151">
        <f t="shared" si="518"/>
        <v>285</v>
      </c>
      <c r="M1518" s="151">
        <f t="shared" si="518"/>
        <v>61</v>
      </c>
      <c r="N1518" s="151">
        <f t="shared" si="518"/>
        <v>0</v>
      </c>
      <c r="O1518" s="151">
        <f t="shared" si="518"/>
        <v>0</v>
      </c>
      <c r="P1518" s="151">
        <f t="shared" si="518"/>
        <v>7</v>
      </c>
      <c r="Q1518" s="151">
        <f t="shared" si="518"/>
        <v>27981</v>
      </c>
      <c r="R1518" s="151">
        <f t="shared" si="518"/>
        <v>693</v>
      </c>
      <c r="S1518" s="151">
        <f t="shared" si="518"/>
        <v>28674</v>
      </c>
      <c r="T1518" s="151">
        <f t="shared" si="518"/>
        <v>35809</v>
      </c>
      <c r="U1518" s="196">
        <f>(S1518*100)/F1518</f>
        <v>44.467534078749438</v>
      </c>
      <c r="V1518" s="196">
        <f>(T1518*100)/F1518</f>
        <v>55.532465921250562</v>
      </c>
      <c r="W1518" s="184">
        <f t="shared" si="505"/>
        <v>13517</v>
      </c>
    </row>
    <row r="1519" spans="1:23" s="197" customFormat="1" ht="15" customHeight="1">
      <c r="A1519" s="193" t="s">
        <v>448</v>
      </c>
      <c r="B1519" s="223">
        <v>15</v>
      </c>
      <c r="C1519" s="250" t="s">
        <v>623</v>
      </c>
      <c r="D1519" s="151">
        <v>2004</v>
      </c>
      <c r="E1519" s="151"/>
      <c r="F1519" s="215"/>
      <c r="G1519" s="215"/>
      <c r="H1519" s="215"/>
      <c r="I1519" s="215"/>
      <c r="J1519" s="215"/>
      <c r="K1519" s="215"/>
      <c r="L1519" s="215"/>
      <c r="M1519" s="215"/>
      <c r="N1519" s="215"/>
      <c r="O1519" s="215"/>
      <c r="P1519" s="215"/>
      <c r="Q1519" s="215"/>
      <c r="R1519" s="215"/>
      <c r="S1519" s="215"/>
      <c r="T1519" s="215"/>
      <c r="U1519" s="216"/>
      <c r="V1519" s="216"/>
      <c r="W1519" s="184">
        <f t="shared" si="505"/>
        <v>0</v>
      </c>
    </row>
    <row r="1520" spans="1:23" s="197" customFormat="1" ht="15" customHeight="1">
      <c r="A1520" s="193" t="s">
        <v>448</v>
      </c>
      <c r="B1520" s="223">
        <v>15</v>
      </c>
      <c r="C1520" s="250" t="s">
        <v>623</v>
      </c>
      <c r="D1520" s="151">
        <v>2010</v>
      </c>
      <c r="E1520" s="151">
        <f>SUM(E1516,E1512,E1508,E1504,E1500,E1496,E1492,E1488,E1484,E1480,E1476,E1472,E1468,E1464,E1460,E1456,E1452,E1448,E1444,E1440,E1436,E1432,E1428,E1424,E1420,E1416,E1412,E1408)</f>
        <v>212</v>
      </c>
      <c r="F1520" s="151">
        <f t="shared" ref="F1520:T1520" si="519">SUM(F1516,F1512,F1508,F1504,F1500,F1496,F1492,F1488,F1484,F1480,F1476,F1472,F1468,F1464,F1460,F1456,F1452,F1448,F1444,F1440,F1436,F1432,F1428,F1424,F1420,F1416,F1412,F1408)</f>
        <v>103370</v>
      </c>
      <c r="G1520" s="151">
        <f t="shared" si="519"/>
        <v>12461</v>
      </c>
      <c r="H1520" s="151">
        <f t="shared" si="519"/>
        <v>10708</v>
      </c>
      <c r="I1520" s="151">
        <f t="shared" si="519"/>
        <v>829</v>
      </c>
      <c r="J1520" s="151">
        <f t="shared" si="519"/>
        <v>875</v>
      </c>
      <c r="K1520" s="151">
        <f t="shared" si="519"/>
        <v>21908</v>
      </c>
      <c r="L1520" s="151">
        <f t="shared" si="519"/>
        <v>882</v>
      </c>
      <c r="M1520" s="151">
        <f t="shared" si="519"/>
        <v>0</v>
      </c>
      <c r="N1520" s="151">
        <f t="shared" si="519"/>
        <v>707</v>
      </c>
      <c r="O1520" s="151">
        <f t="shared" si="519"/>
        <v>361</v>
      </c>
      <c r="P1520" s="151">
        <f t="shared" si="519"/>
        <v>3</v>
      </c>
      <c r="Q1520" s="151">
        <f t="shared" si="519"/>
        <v>48734</v>
      </c>
      <c r="R1520" s="151">
        <f t="shared" si="519"/>
        <v>1406</v>
      </c>
      <c r="S1520" s="151">
        <f t="shared" si="519"/>
        <v>50140</v>
      </c>
      <c r="T1520" s="151">
        <f t="shared" si="519"/>
        <v>53230</v>
      </c>
      <c r="U1520" s="196">
        <f>(S1520*100)/F1520</f>
        <v>48.505369062590695</v>
      </c>
      <c r="V1520" s="196">
        <f>(T1520*100)/F1520</f>
        <v>51.494630937409305</v>
      </c>
      <c r="W1520" s="184">
        <f t="shared" si="505"/>
        <v>21908</v>
      </c>
    </row>
    <row r="1521" spans="1:23" s="197" customFormat="1" ht="15" customHeight="1">
      <c r="A1521" s="193" t="s">
        <v>448</v>
      </c>
      <c r="B1521" s="223">
        <v>15</v>
      </c>
      <c r="C1521" s="250" t="s">
        <v>623</v>
      </c>
      <c r="D1521" s="151">
        <v>2016</v>
      </c>
      <c r="E1521" s="151"/>
      <c r="F1521" s="215"/>
      <c r="G1521" s="215"/>
      <c r="H1521" s="215"/>
      <c r="I1521" s="215"/>
      <c r="J1521" s="215"/>
      <c r="K1521" s="215"/>
      <c r="L1521" s="215"/>
      <c r="M1521" s="215"/>
      <c r="N1521" s="215"/>
      <c r="O1521" s="215"/>
      <c r="P1521" s="215"/>
      <c r="Q1521" s="215"/>
      <c r="R1521" s="215"/>
      <c r="S1521" s="215"/>
      <c r="T1521" s="215"/>
      <c r="U1521" s="216"/>
      <c r="V1521" s="216"/>
      <c r="W1521" s="184">
        <f t="shared" si="505"/>
        <v>0</v>
      </c>
    </row>
    <row r="1522" spans="1:23" ht="15" customHeight="1">
      <c r="A1522" s="179">
        <v>366</v>
      </c>
      <c r="B1522" s="222">
        <v>16</v>
      </c>
      <c r="C1522" s="251" t="s">
        <v>624</v>
      </c>
      <c r="D1522" s="180">
        <v>1998</v>
      </c>
      <c r="E1522" s="180">
        <v>14</v>
      </c>
      <c r="F1522" s="181">
        <v>6935</v>
      </c>
      <c r="G1522" s="181">
        <v>167</v>
      </c>
      <c r="H1522" s="181">
        <v>1913</v>
      </c>
      <c r="I1522" s="181">
        <v>7</v>
      </c>
      <c r="J1522" s="181">
        <v>34</v>
      </c>
      <c r="K1522" s="181">
        <v>1542</v>
      </c>
      <c r="L1522" s="181">
        <v>41</v>
      </c>
      <c r="M1522" s="181">
        <v>38</v>
      </c>
      <c r="N1522" s="181">
        <v>0</v>
      </c>
      <c r="O1522" s="181">
        <v>0</v>
      </c>
      <c r="P1522" s="181">
        <v>1</v>
      </c>
      <c r="Q1522" s="181">
        <f t="shared" si="517"/>
        <v>3743</v>
      </c>
      <c r="R1522" s="181">
        <v>148</v>
      </c>
      <c r="S1522" s="181">
        <f t="shared" si="502"/>
        <v>3891</v>
      </c>
      <c r="T1522" s="181">
        <f t="shared" si="503"/>
        <v>3044</v>
      </c>
      <c r="U1522" s="183">
        <f t="shared" si="504"/>
        <v>56.106705118961791</v>
      </c>
      <c r="V1522" s="183">
        <f t="shared" si="508"/>
        <v>43.893294881038209</v>
      </c>
      <c r="W1522" s="184">
        <f t="shared" si="505"/>
        <v>1913</v>
      </c>
    </row>
    <row r="1523" spans="1:23" ht="15" customHeight="1">
      <c r="A1523" s="179">
        <v>366</v>
      </c>
      <c r="B1523" s="222">
        <v>16</v>
      </c>
      <c r="C1523" s="251" t="s">
        <v>624</v>
      </c>
      <c r="D1523" s="180">
        <v>2004</v>
      </c>
      <c r="E1523" s="180"/>
      <c r="F1523" s="181"/>
      <c r="G1523" s="181"/>
      <c r="H1523" s="181"/>
      <c r="I1523" s="181"/>
      <c r="J1523" s="181"/>
      <c r="K1523" s="181"/>
      <c r="L1523" s="181"/>
      <c r="M1523" s="181"/>
      <c r="N1523" s="181"/>
      <c r="O1523" s="181"/>
      <c r="P1523" s="181"/>
      <c r="Q1523" s="181">
        <f>SUM(G1523+J1523+M1523+N1523+O1523+P1523)</f>
        <v>0</v>
      </c>
      <c r="R1523" s="181"/>
      <c r="S1523" s="181">
        <f t="shared" si="502"/>
        <v>0</v>
      </c>
      <c r="T1523" s="181">
        <f t="shared" si="503"/>
        <v>0</v>
      </c>
      <c r="U1523" s="183" t="e">
        <f t="shared" si="504"/>
        <v>#DIV/0!</v>
      </c>
      <c r="V1523" s="183" t="e">
        <f t="shared" si="508"/>
        <v>#DIV/0!</v>
      </c>
      <c r="W1523" s="184">
        <f t="shared" si="505"/>
        <v>0</v>
      </c>
    </row>
    <row r="1524" spans="1:23" ht="15" customHeight="1">
      <c r="A1524" s="179">
        <v>366</v>
      </c>
      <c r="B1524" s="222">
        <v>16</v>
      </c>
      <c r="C1524" s="251" t="s">
        <v>624</v>
      </c>
      <c r="D1524" s="180">
        <v>2010</v>
      </c>
      <c r="E1524" s="180">
        <v>22</v>
      </c>
      <c r="F1524" s="181">
        <v>11403</v>
      </c>
      <c r="G1524" s="181">
        <v>594</v>
      </c>
      <c r="H1524" s="181">
        <v>2999</v>
      </c>
      <c r="I1524" s="181">
        <v>173</v>
      </c>
      <c r="J1524" s="181">
        <v>147</v>
      </c>
      <c r="K1524" s="181">
        <v>2958</v>
      </c>
      <c r="L1524" s="181">
        <v>168</v>
      </c>
      <c r="M1524" s="181">
        <v>0</v>
      </c>
      <c r="N1524" s="181">
        <v>203</v>
      </c>
      <c r="O1524" s="181">
        <v>46</v>
      </c>
      <c r="P1524" s="181">
        <v>0</v>
      </c>
      <c r="Q1524" s="181">
        <f t="shared" ref="Q1524:Q1526" si="520">SUM(P1524+O1524+N1524+M1524+L1524+K1524+J1524+I1524+H1524+G1524)</f>
        <v>7288</v>
      </c>
      <c r="R1524" s="181">
        <v>197</v>
      </c>
      <c r="S1524" s="181">
        <f t="shared" si="502"/>
        <v>7485</v>
      </c>
      <c r="T1524" s="181">
        <f t="shared" si="503"/>
        <v>3918</v>
      </c>
      <c r="U1524" s="183">
        <f t="shared" si="504"/>
        <v>65.640620889239671</v>
      </c>
      <c r="V1524" s="183">
        <f t="shared" si="508"/>
        <v>34.359379110760329</v>
      </c>
      <c r="W1524" s="184">
        <f t="shared" si="505"/>
        <v>2999</v>
      </c>
    </row>
    <row r="1525" spans="1:23" ht="15" customHeight="1">
      <c r="A1525" s="179">
        <v>366</v>
      </c>
      <c r="B1525" s="222">
        <v>16</v>
      </c>
      <c r="C1525" s="252" t="s">
        <v>624</v>
      </c>
      <c r="D1525" s="190">
        <v>2016</v>
      </c>
      <c r="E1525" s="180"/>
      <c r="F1525" s="181"/>
      <c r="G1525" s="181"/>
      <c r="H1525" s="181"/>
      <c r="I1525" s="181"/>
      <c r="J1525" s="181"/>
      <c r="K1525" s="181"/>
      <c r="L1525" s="181"/>
      <c r="M1525" s="181"/>
      <c r="N1525" s="181"/>
      <c r="O1525" s="181"/>
      <c r="P1525" s="181"/>
      <c r="Q1525" s="181">
        <f t="shared" si="520"/>
        <v>0</v>
      </c>
      <c r="R1525" s="181"/>
      <c r="S1525" s="181">
        <f t="shared" si="502"/>
        <v>0</v>
      </c>
      <c r="T1525" s="181">
        <f t="shared" si="503"/>
        <v>0</v>
      </c>
      <c r="U1525" s="183" t="e">
        <f t="shared" si="504"/>
        <v>#DIV/0!</v>
      </c>
      <c r="V1525" s="183" t="e">
        <f t="shared" si="508"/>
        <v>#DIV/0!</v>
      </c>
      <c r="W1525" s="184">
        <f t="shared" si="505"/>
        <v>0</v>
      </c>
    </row>
    <row r="1526" spans="1:23" ht="15" customHeight="1">
      <c r="A1526" s="179">
        <v>367</v>
      </c>
      <c r="B1526" s="222">
        <v>16</v>
      </c>
      <c r="C1526" s="251" t="s">
        <v>625</v>
      </c>
      <c r="D1526" s="180">
        <v>1998</v>
      </c>
      <c r="E1526" s="180">
        <v>5</v>
      </c>
      <c r="F1526" s="181">
        <v>2222</v>
      </c>
      <c r="G1526" s="181">
        <v>74</v>
      </c>
      <c r="H1526" s="181">
        <v>240</v>
      </c>
      <c r="I1526" s="181">
        <v>3</v>
      </c>
      <c r="J1526" s="181">
        <v>22</v>
      </c>
      <c r="K1526" s="181">
        <v>411</v>
      </c>
      <c r="L1526" s="181">
        <v>11</v>
      </c>
      <c r="M1526" s="181">
        <v>11</v>
      </c>
      <c r="N1526" s="181">
        <v>0</v>
      </c>
      <c r="O1526" s="181">
        <v>0</v>
      </c>
      <c r="P1526" s="181">
        <v>1</v>
      </c>
      <c r="Q1526" s="181">
        <f t="shared" si="520"/>
        <v>773</v>
      </c>
      <c r="R1526" s="181">
        <v>44</v>
      </c>
      <c r="S1526" s="181">
        <f t="shared" si="502"/>
        <v>817</v>
      </c>
      <c r="T1526" s="181">
        <f t="shared" si="503"/>
        <v>1405</v>
      </c>
      <c r="U1526" s="183">
        <f t="shared" si="504"/>
        <v>36.768676867686771</v>
      </c>
      <c r="V1526" s="183">
        <f t="shared" si="508"/>
        <v>63.231323132313229</v>
      </c>
      <c r="W1526" s="184">
        <f t="shared" si="505"/>
        <v>411</v>
      </c>
    </row>
    <row r="1527" spans="1:23" ht="15" customHeight="1">
      <c r="A1527" s="179">
        <v>367</v>
      </c>
      <c r="B1527" s="222">
        <v>16</v>
      </c>
      <c r="C1527" s="251" t="s">
        <v>625</v>
      </c>
      <c r="D1527" s="180">
        <v>2004</v>
      </c>
      <c r="E1527" s="180"/>
      <c r="F1527" s="181"/>
      <c r="G1527" s="181"/>
      <c r="H1527" s="181"/>
      <c r="I1527" s="181"/>
      <c r="J1527" s="181"/>
      <c r="K1527" s="181"/>
      <c r="L1527" s="181"/>
      <c r="M1527" s="181"/>
      <c r="N1527" s="181"/>
      <c r="O1527" s="181"/>
      <c r="P1527" s="181"/>
      <c r="Q1527" s="181">
        <f>SUM(G1527+J1527+M1527+N1527+O1527+P1527)</f>
        <v>0</v>
      </c>
      <c r="R1527" s="181"/>
      <c r="S1527" s="181">
        <f t="shared" si="502"/>
        <v>0</v>
      </c>
      <c r="T1527" s="181">
        <f t="shared" si="503"/>
        <v>0</v>
      </c>
      <c r="U1527" s="183" t="e">
        <f t="shared" si="504"/>
        <v>#DIV/0!</v>
      </c>
      <c r="V1527" s="183" t="e">
        <f t="shared" si="508"/>
        <v>#DIV/0!</v>
      </c>
      <c r="W1527" s="184">
        <f t="shared" si="505"/>
        <v>0</v>
      </c>
    </row>
    <row r="1528" spans="1:23" ht="15" customHeight="1">
      <c r="A1528" s="179">
        <v>367</v>
      </c>
      <c r="B1528" s="222">
        <v>16</v>
      </c>
      <c r="C1528" s="251" t="s">
        <v>625</v>
      </c>
      <c r="D1528" s="180">
        <v>2010</v>
      </c>
      <c r="E1528" s="180">
        <v>6</v>
      </c>
      <c r="F1528" s="181">
        <v>2656</v>
      </c>
      <c r="G1528" s="181">
        <v>179</v>
      </c>
      <c r="H1528" s="181">
        <v>288</v>
      </c>
      <c r="I1528" s="181">
        <v>18</v>
      </c>
      <c r="J1528" s="181">
        <v>32</v>
      </c>
      <c r="K1528" s="181">
        <v>540</v>
      </c>
      <c r="L1528" s="181">
        <v>31</v>
      </c>
      <c r="M1528" s="181">
        <v>0</v>
      </c>
      <c r="N1528" s="181">
        <v>70</v>
      </c>
      <c r="O1528" s="181">
        <v>12</v>
      </c>
      <c r="P1528" s="181">
        <v>0</v>
      </c>
      <c r="Q1528" s="181">
        <f t="shared" ref="Q1528:Q1530" si="521">SUM(P1528+O1528+N1528+M1528+L1528+K1528+J1528+I1528+H1528+G1528)</f>
        <v>1170</v>
      </c>
      <c r="R1528" s="181">
        <v>57</v>
      </c>
      <c r="S1528" s="181">
        <f t="shared" si="502"/>
        <v>1227</v>
      </c>
      <c r="T1528" s="181">
        <f t="shared" si="503"/>
        <v>1429</v>
      </c>
      <c r="U1528" s="183">
        <f t="shared" si="504"/>
        <v>46.197289156626503</v>
      </c>
      <c r="V1528" s="183">
        <f t="shared" si="508"/>
        <v>53.802710843373497</v>
      </c>
      <c r="W1528" s="184">
        <f t="shared" si="505"/>
        <v>540</v>
      </c>
    </row>
    <row r="1529" spans="1:23" ht="15" customHeight="1">
      <c r="A1529" s="179">
        <v>367</v>
      </c>
      <c r="B1529" s="222">
        <v>16</v>
      </c>
      <c r="C1529" s="252" t="s">
        <v>625</v>
      </c>
      <c r="D1529" s="190">
        <v>2016</v>
      </c>
      <c r="E1529" s="180"/>
      <c r="F1529" s="181"/>
      <c r="G1529" s="181"/>
      <c r="H1529" s="181"/>
      <c r="I1529" s="181"/>
      <c r="J1529" s="181"/>
      <c r="K1529" s="181"/>
      <c r="L1529" s="181"/>
      <c r="M1529" s="181"/>
      <c r="N1529" s="181"/>
      <c r="O1529" s="181"/>
      <c r="P1529" s="181"/>
      <c r="Q1529" s="181">
        <f t="shared" si="521"/>
        <v>0</v>
      </c>
      <c r="R1529" s="181"/>
      <c r="S1529" s="181">
        <f t="shared" si="502"/>
        <v>0</v>
      </c>
      <c r="T1529" s="181">
        <f t="shared" si="503"/>
        <v>0</v>
      </c>
      <c r="U1529" s="183" t="e">
        <f t="shared" si="504"/>
        <v>#DIV/0!</v>
      </c>
      <c r="V1529" s="183" t="e">
        <f t="shared" si="508"/>
        <v>#DIV/0!</v>
      </c>
      <c r="W1529" s="184">
        <f t="shared" si="505"/>
        <v>0</v>
      </c>
    </row>
    <row r="1530" spans="1:23" ht="15" customHeight="1">
      <c r="A1530" s="179">
        <v>368</v>
      </c>
      <c r="B1530" s="222">
        <v>16</v>
      </c>
      <c r="C1530" s="251" t="s">
        <v>626</v>
      </c>
      <c r="D1530" s="180">
        <v>1998</v>
      </c>
      <c r="E1530" s="180">
        <v>1</v>
      </c>
      <c r="F1530" s="181">
        <v>625</v>
      </c>
      <c r="G1530" s="181">
        <v>15</v>
      </c>
      <c r="H1530" s="181">
        <v>104</v>
      </c>
      <c r="I1530" s="181">
        <v>0</v>
      </c>
      <c r="J1530" s="181">
        <v>6</v>
      </c>
      <c r="K1530" s="181">
        <v>67</v>
      </c>
      <c r="L1530" s="181">
        <v>2</v>
      </c>
      <c r="M1530" s="181">
        <v>3</v>
      </c>
      <c r="N1530" s="181">
        <v>0</v>
      </c>
      <c r="O1530" s="181">
        <v>0</v>
      </c>
      <c r="P1530" s="181">
        <v>0</v>
      </c>
      <c r="Q1530" s="181">
        <f t="shared" si="521"/>
        <v>197</v>
      </c>
      <c r="R1530" s="181">
        <v>6</v>
      </c>
      <c r="S1530" s="181">
        <f t="shared" si="502"/>
        <v>203</v>
      </c>
      <c r="T1530" s="181">
        <f t="shared" si="503"/>
        <v>422</v>
      </c>
      <c r="U1530" s="183">
        <f t="shared" si="504"/>
        <v>32.479999999999997</v>
      </c>
      <c r="V1530" s="183">
        <f t="shared" si="508"/>
        <v>67.52</v>
      </c>
      <c r="W1530" s="184">
        <f t="shared" si="505"/>
        <v>104</v>
      </c>
    </row>
    <row r="1531" spans="1:23" ht="15" customHeight="1">
      <c r="A1531" s="179">
        <v>368</v>
      </c>
      <c r="B1531" s="222">
        <v>16</v>
      </c>
      <c r="C1531" s="251" t="s">
        <v>626</v>
      </c>
      <c r="D1531" s="180">
        <v>2004</v>
      </c>
      <c r="E1531" s="180"/>
      <c r="F1531" s="181"/>
      <c r="G1531" s="181"/>
      <c r="H1531" s="181"/>
      <c r="I1531" s="181"/>
      <c r="J1531" s="181"/>
      <c r="K1531" s="181"/>
      <c r="L1531" s="181"/>
      <c r="M1531" s="181"/>
      <c r="N1531" s="181"/>
      <c r="O1531" s="181"/>
      <c r="P1531" s="181"/>
      <c r="Q1531" s="181">
        <f>SUM(G1531+J1531+M1531+N1531+O1531+P1531)</f>
        <v>0</v>
      </c>
      <c r="R1531" s="181"/>
      <c r="S1531" s="181">
        <f t="shared" si="502"/>
        <v>0</v>
      </c>
      <c r="T1531" s="181">
        <f t="shared" si="503"/>
        <v>0</v>
      </c>
      <c r="U1531" s="183" t="e">
        <f t="shared" si="504"/>
        <v>#DIV/0!</v>
      </c>
      <c r="V1531" s="183" t="e">
        <f t="shared" si="508"/>
        <v>#DIV/0!</v>
      </c>
      <c r="W1531" s="184">
        <f t="shared" si="505"/>
        <v>0</v>
      </c>
    </row>
    <row r="1532" spans="1:23" ht="15" customHeight="1">
      <c r="A1532" s="179">
        <v>368</v>
      </c>
      <c r="B1532" s="222">
        <v>16</v>
      </c>
      <c r="C1532" s="251" t="s">
        <v>626</v>
      </c>
      <c r="D1532" s="180">
        <v>2010</v>
      </c>
      <c r="E1532" s="180">
        <v>2</v>
      </c>
      <c r="F1532" s="181">
        <v>896</v>
      </c>
      <c r="G1532" s="181">
        <v>42</v>
      </c>
      <c r="H1532" s="181">
        <v>68</v>
      </c>
      <c r="I1532" s="181">
        <v>5</v>
      </c>
      <c r="J1532" s="181">
        <v>10</v>
      </c>
      <c r="K1532" s="181">
        <v>223</v>
      </c>
      <c r="L1532" s="181">
        <v>8</v>
      </c>
      <c r="M1532" s="181">
        <v>0</v>
      </c>
      <c r="N1532" s="181">
        <v>51</v>
      </c>
      <c r="O1532" s="181">
        <v>1</v>
      </c>
      <c r="P1532" s="181">
        <v>0</v>
      </c>
      <c r="Q1532" s="181">
        <f t="shared" ref="Q1532:Q1534" si="522">SUM(P1532+O1532+N1532+M1532+L1532+K1532+J1532+I1532+H1532+G1532)</f>
        <v>408</v>
      </c>
      <c r="R1532" s="181">
        <v>14</v>
      </c>
      <c r="S1532" s="181">
        <f t="shared" si="502"/>
        <v>422</v>
      </c>
      <c r="T1532" s="181">
        <f t="shared" si="503"/>
        <v>474</v>
      </c>
      <c r="U1532" s="183">
        <f t="shared" si="504"/>
        <v>47.098214285714285</v>
      </c>
      <c r="V1532" s="183">
        <f t="shared" si="508"/>
        <v>52.901785714285715</v>
      </c>
      <c r="W1532" s="184">
        <f t="shared" si="505"/>
        <v>223</v>
      </c>
    </row>
    <row r="1533" spans="1:23" ht="15" customHeight="1">
      <c r="A1533" s="179">
        <v>368</v>
      </c>
      <c r="B1533" s="222">
        <v>16</v>
      </c>
      <c r="C1533" s="252" t="s">
        <v>626</v>
      </c>
      <c r="D1533" s="190">
        <v>2016</v>
      </c>
      <c r="E1533" s="180"/>
      <c r="F1533" s="181"/>
      <c r="G1533" s="181"/>
      <c r="H1533" s="181"/>
      <c r="I1533" s="181"/>
      <c r="J1533" s="181"/>
      <c r="K1533" s="181"/>
      <c r="L1533" s="181"/>
      <c r="M1533" s="181"/>
      <c r="N1533" s="181"/>
      <c r="O1533" s="181"/>
      <c r="P1533" s="181"/>
      <c r="Q1533" s="181">
        <f t="shared" si="522"/>
        <v>0</v>
      </c>
      <c r="R1533" s="181"/>
      <c r="S1533" s="181">
        <f t="shared" si="502"/>
        <v>0</v>
      </c>
      <c r="T1533" s="181">
        <f t="shared" si="503"/>
        <v>0</v>
      </c>
      <c r="U1533" s="183" t="e">
        <f t="shared" si="504"/>
        <v>#DIV/0!</v>
      </c>
      <c r="V1533" s="183" t="e">
        <f t="shared" si="508"/>
        <v>#DIV/0!</v>
      </c>
      <c r="W1533" s="184">
        <f t="shared" si="505"/>
        <v>0</v>
      </c>
    </row>
    <row r="1534" spans="1:23" ht="15" customHeight="1">
      <c r="A1534" s="179">
        <v>369</v>
      </c>
      <c r="B1534" s="222">
        <v>16</v>
      </c>
      <c r="C1534" s="251" t="s">
        <v>627</v>
      </c>
      <c r="D1534" s="180">
        <v>1998</v>
      </c>
      <c r="E1534" s="180">
        <v>1</v>
      </c>
      <c r="F1534" s="181">
        <v>300</v>
      </c>
      <c r="G1534" s="181">
        <v>10</v>
      </c>
      <c r="H1534" s="181">
        <v>33</v>
      </c>
      <c r="I1534" s="181">
        <v>1</v>
      </c>
      <c r="J1534" s="181">
        <v>3</v>
      </c>
      <c r="K1534" s="181">
        <v>118</v>
      </c>
      <c r="L1534" s="181">
        <v>3</v>
      </c>
      <c r="M1534" s="181">
        <v>4</v>
      </c>
      <c r="N1534" s="181">
        <v>0</v>
      </c>
      <c r="O1534" s="181">
        <v>0</v>
      </c>
      <c r="P1534" s="181">
        <v>0</v>
      </c>
      <c r="Q1534" s="181">
        <f t="shared" si="522"/>
        <v>172</v>
      </c>
      <c r="R1534" s="181">
        <v>9</v>
      </c>
      <c r="S1534" s="181">
        <f t="shared" si="502"/>
        <v>181</v>
      </c>
      <c r="T1534" s="181">
        <f t="shared" si="503"/>
        <v>119</v>
      </c>
      <c r="U1534" s="183">
        <f t="shared" si="504"/>
        <v>60.333333333333336</v>
      </c>
      <c r="V1534" s="183">
        <f t="shared" si="508"/>
        <v>39.666666666666664</v>
      </c>
      <c r="W1534" s="184">
        <f t="shared" si="505"/>
        <v>118</v>
      </c>
    </row>
    <row r="1535" spans="1:23" ht="15" customHeight="1">
      <c r="A1535" s="179">
        <v>369</v>
      </c>
      <c r="B1535" s="222">
        <v>16</v>
      </c>
      <c r="C1535" s="251" t="s">
        <v>627</v>
      </c>
      <c r="D1535" s="180">
        <v>2004</v>
      </c>
      <c r="E1535" s="180"/>
      <c r="F1535" s="181"/>
      <c r="G1535" s="181"/>
      <c r="H1535" s="181"/>
      <c r="I1535" s="181"/>
      <c r="J1535" s="181"/>
      <c r="K1535" s="181"/>
      <c r="L1535" s="181"/>
      <c r="M1535" s="181"/>
      <c r="N1535" s="181"/>
      <c r="O1535" s="181"/>
      <c r="P1535" s="181"/>
      <c r="Q1535" s="181">
        <f>SUM(G1535+J1535+M1535+N1535+O1535+P1535)</f>
        <v>0</v>
      </c>
      <c r="R1535" s="181"/>
      <c r="S1535" s="181">
        <f t="shared" si="502"/>
        <v>0</v>
      </c>
      <c r="T1535" s="181">
        <f t="shared" si="503"/>
        <v>0</v>
      </c>
      <c r="U1535" s="183" t="e">
        <f t="shared" si="504"/>
        <v>#DIV/0!</v>
      </c>
      <c r="V1535" s="183" t="e">
        <f t="shared" si="508"/>
        <v>#DIV/0!</v>
      </c>
      <c r="W1535" s="184">
        <f t="shared" si="505"/>
        <v>0</v>
      </c>
    </row>
    <row r="1536" spans="1:23" ht="15" customHeight="1">
      <c r="A1536" s="179">
        <v>369</v>
      </c>
      <c r="B1536" s="222">
        <v>16</v>
      </c>
      <c r="C1536" s="251" t="s">
        <v>627</v>
      </c>
      <c r="D1536" s="180">
        <v>2010</v>
      </c>
      <c r="E1536" s="180">
        <v>1</v>
      </c>
      <c r="F1536" s="181">
        <v>342</v>
      </c>
      <c r="G1536" s="181">
        <v>18</v>
      </c>
      <c r="H1536" s="181">
        <v>48</v>
      </c>
      <c r="I1536" s="181">
        <v>4</v>
      </c>
      <c r="J1536" s="181">
        <v>6</v>
      </c>
      <c r="K1536" s="181">
        <v>80</v>
      </c>
      <c r="L1536" s="181">
        <v>4</v>
      </c>
      <c r="M1536" s="181">
        <v>0</v>
      </c>
      <c r="N1536" s="181">
        <v>1</v>
      </c>
      <c r="O1536" s="181">
        <v>2</v>
      </c>
      <c r="P1536" s="181">
        <v>0</v>
      </c>
      <c r="Q1536" s="181">
        <f t="shared" ref="Q1536:Q1538" si="523">SUM(P1536+O1536+N1536+M1536+L1536+K1536+J1536+I1536+H1536+G1536)</f>
        <v>163</v>
      </c>
      <c r="R1536" s="181">
        <v>6</v>
      </c>
      <c r="S1536" s="181">
        <f t="shared" si="502"/>
        <v>169</v>
      </c>
      <c r="T1536" s="181">
        <f t="shared" si="503"/>
        <v>173</v>
      </c>
      <c r="U1536" s="183">
        <f t="shared" si="504"/>
        <v>49.415204678362571</v>
      </c>
      <c r="V1536" s="183">
        <f t="shared" si="508"/>
        <v>50.584795321637429</v>
      </c>
      <c r="W1536" s="184">
        <f t="shared" si="505"/>
        <v>80</v>
      </c>
    </row>
    <row r="1537" spans="1:23" ht="15" customHeight="1">
      <c r="A1537" s="179">
        <v>369</v>
      </c>
      <c r="B1537" s="222">
        <v>16</v>
      </c>
      <c r="C1537" s="252" t="s">
        <v>627</v>
      </c>
      <c r="D1537" s="190">
        <v>2016</v>
      </c>
      <c r="E1537" s="180"/>
      <c r="F1537" s="181"/>
      <c r="G1537" s="181"/>
      <c r="H1537" s="181"/>
      <c r="I1537" s="181"/>
      <c r="J1537" s="181"/>
      <c r="K1537" s="181"/>
      <c r="L1537" s="181"/>
      <c r="M1537" s="181"/>
      <c r="N1537" s="181"/>
      <c r="O1537" s="181"/>
      <c r="P1537" s="181"/>
      <c r="Q1537" s="181">
        <f t="shared" si="523"/>
        <v>0</v>
      </c>
      <c r="R1537" s="181"/>
      <c r="S1537" s="181">
        <f t="shared" ref="S1537:S1603" si="524">Q1537+R1537</f>
        <v>0</v>
      </c>
      <c r="T1537" s="181">
        <f t="shared" si="503"/>
        <v>0</v>
      </c>
      <c r="U1537" s="183" t="e">
        <f t="shared" si="504"/>
        <v>#DIV/0!</v>
      </c>
      <c r="V1537" s="183" t="e">
        <f t="shared" si="508"/>
        <v>#DIV/0!</v>
      </c>
      <c r="W1537" s="184">
        <f t="shared" si="505"/>
        <v>0</v>
      </c>
    </row>
    <row r="1538" spans="1:23" ht="15" customHeight="1">
      <c r="A1538" s="179">
        <v>370</v>
      </c>
      <c r="B1538" s="222">
        <v>16</v>
      </c>
      <c r="C1538" s="251" t="s">
        <v>628</v>
      </c>
      <c r="D1538" s="180">
        <v>1998</v>
      </c>
      <c r="E1538" s="180">
        <v>2</v>
      </c>
      <c r="F1538" s="181">
        <v>1038</v>
      </c>
      <c r="G1538" s="181">
        <v>30</v>
      </c>
      <c r="H1538" s="181">
        <v>65</v>
      </c>
      <c r="I1538" s="181">
        <v>0</v>
      </c>
      <c r="J1538" s="181">
        <v>4</v>
      </c>
      <c r="K1538" s="181">
        <v>550</v>
      </c>
      <c r="L1538" s="181">
        <v>2</v>
      </c>
      <c r="M1538" s="181">
        <v>4</v>
      </c>
      <c r="N1538" s="181">
        <v>0</v>
      </c>
      <c r="O1538" s="181">
        <v>0</v>
      </c>
      <c r="P1538" s="181">
        <v>1</v>
      </c>
      <c r="Q1538" s="181">
        <f t="shared" si="523"/>
        <v>656</v>
      </c>
      <c r="R1538" s="181">
        <v>12</v>
      </c>
      <c r="S1538" s="181">
        <f t="shared" si="524"/>
        <v>668</v>
      </c>
      <c r="T1538" s="181">
        <f t="shared" ref="T1538:T1605" si="525">F1538-S1538</f>
        <v>370</v>
      </c>
      <c r="U1538" s="183">
        <f t="shared" ref="U1538:U1605" si="526">(S1538*100)/F1538</f>
        <v>64.354527938342969</v>
      </c>
      <c r="V1538" s="183">
        <f t="shared" si="508"/>
        <v>35.645472061657031</v>
      </c>
      <c r="W1538" s="184">
        <f t="shared" si="505"/>
        <v>550</v>
      </c>
    </row>
    <row r="1539" spans="1:23" ht="15" customHeight="1">
      <c r="A1539" s="179">
        <v>370</v>
      </c>
      <c r="B1539" s="222">
        <v>16</v>
      </c>
      <c r="C1539" s="251" t="s">
        <v>628</v>
      </c>
      <c r="D1539" s="180">
        <v>2004</v>
      </c>
      <c r="E1539" s="180"/>
      <c r="F1539" s="181"/>
      <c r="G1539" s="181"/>
      <c r="H1539" s="181"/>
      <c r="I1539" s="181"/>
      <c r="J1539" s="181"/>
      <c r="K1539" s="181"/>
      <c r="L1539" s="181"/>
      <c r="M1539" s="181"/>
      <c r="N1539" s="181"/>
      <c r="O1539" s="181"/>
      <c r="P1539" s="181"/>
      <c r="Q1539" s="181">
        <f>SUM(G1539+J1539+M1539+N1539+O1539+P1539)</f>
        <v>0</v>
      </c>
      <c r="R1539" s="181"/>
      <c r="S1539" s="181">
        <f t="shared" si="524"/>
        <v>0</v>
      </c>
      <c r="T1539" s="181">
        <f t="shared" si="525"/>
        <v>0</v>
      </c>
      <c r="U1539" s="183" t="e">
        <f t="shared" si="526"/>
        <v>#DIV/0!</v>
      </c>
      <c r="V1539" s="183" t="e">
        <f t="shared" si="508"/>
        <v>#DIV/0!</v>
      </c>
      <c r="W1539" s="184">
        <f t="shared" ref="W1539:W1602" si="527">MAX(G1539,H1539,I1539,J1539,K1539,L1539,M1539,N1539,O1539,P1539)</f>
        <v>0</v>
      </c>
    </row>
    <row r="1540" spans="1:23" ht="15" customHeight="1">
      <c r="A1540" s="179">
        <v>370</v>
      </c>
      <c r="B1540" s="222">
        <v>16</v>
      </c>
      <c r="C1540" s="251" t="s">
        <v>628</v>
      </c>
      <c r="D1540" s="180">
        <v>2010</v>
      </c>
      <c r="E1540" s="180">
        <v>2</v>
      </c>
      <c r="F1540" s="181">
        <v>1284</v>
      </c>
      <c r="G1540" s="181">
        <v>67</v>
      </c>
      <c r="H1540" s="181">
        <v>36</v>
      </c>
      <c r="I1540" s="181">
        <v>14</v>
      </c>
      <c r="J1540" s="181">
        <v>8</v>
      </c>
      <c r="K1540" s="181">
        <v>513</v>
      </c>
      <c r="L1540" s="181">
        <v>16</v>
      </c>
      <c r="M1540" s="181">
        <v>0</v>
      </c>
      <c r="N1540" s="181">
        <v>12</v>
      </c>
      <c r="O1540" s="181">
        <v>2</v>
      </c>
      <c r="P1540" s="181">
        <v>1</v>
      </c>
      <c r="Q1540" s="181">
        <f t="shared" ref="Q1540:Q1542" si="528">SUM(P1540+O1540+N1540+M1540+L1540+K1540+J1540+I1540+H1540+G1540)</f>
        <v>669</v>
      </c>
      <c r="R1540" s="181">
        <v>17</v>
      </c>
      <c r="S1540" s="181">
        <f t="shared" si="524"/>
        <v>686</v>
      </c>
      <c r="T1540" s="181">
        <f t="shared" si="525"/>
        <v>598</v>
      </c>
      <c r="U1540" s="183">
        <f t="shared" si="526"/>
        <v>53.426791277258566</v>
      </c>
      <c r="V1540" s="183">
        <f t="shared" si="508"/>
        <v>46.573208722741434</v>
      </c>
      <c r="W1540" s="184">
        <f t="shared" si="527"/>
        <v>513</v>
      </c>
    </row>
    <row r="1541" spans="1:23" ht="15" customHeight="1">
      <c r="A1541" s="179">
        <v>370</v>
      </c>
      <c r="B1541" s="222">
        <v>16</v>
      </c>
      <c r="C1541" s="252" t="s">
        <v>628</v>
      </c>
      <c r="D1541" s="190">
        <v>2016</v>
      </c>
      <c r="E1541" s="180"/>
      <c r="F1541" s="181"/>
      <c r="G1541" s="181"/>
      <c r="H1541" s="181"/>
      <c r="I1541" s="181"/>
      <c r="J1541" s="181"/>
      <c r="K1541" s="181"/>
      <c r="L1541" s="181"/>
      <c r="M1541" s="181"/>
      <c r="N1541" s="181"/>
      <c r="O1541" s="181"/>
      <c r="P1541" s="181"/>
      <c r="Q1541" s="181">
        <f t="shared" si="528"/>
        <v>0</v>
      </c>
      <c r="R1541" s="181"/>
      <c r="S1541" s="181">
        <f t="shared" si="524"/>
        <v>0</v>
      </c>
      <c r="T1541" s="181">
        <f t="shared" si="525"/>
        <v>0</v>
      </c>
      <c r="U1541" s="183" t="e">
        <f t="shared" si="526"/>
        <v>#DIV/0!</v>
      </c>
      <c r="V1541" s="183" t="e">
        <f t="shared" si="508"/>
        <v>#DIV/0!</v>
      </c>
      <c r="W1541" s="184">
        <f t="shared" si="527"/>
        <v>0</v>
      </c>
    </row>
    <row r="1542" spans="1:23" ht="15" customHeight="1">
      <c r="A1542" s="179">
        <v>371</v>
      </c>
      <c r="B1542" s="222">
        <v>16</v>
      </c>
      <c r="C1542" s="251" t="s">
        <v>629</v>
      </c>
      <c r="D1542" s="180">
        <v>1998</v>
      </c>
      <c r="E1542" s="180">
        <v>1</v>
      </c>
      <c r="F1542" s="181">
        <v>447</v>
      </c>
      <c r="G1542" s="181">
        <v>21</v>
      </c>
      <c r="H1542" s="181">
        <v>90</v>
      </c>
      <c r="I1542" s="181">
        <v>0</v>
      </c>
      <c r="J1542" s="181">
        <v>2</v>
      </c>
      <c r="K1542" s="181">
        <v>80</v>
      </c>
      <c r="L1542" s="181">
        <v>6</v>
      </c>
      <c r="M1542" s="181">
        <v>0</v>
      </c>
      <c r="N1542" s="181">
        <v>0</v>
      </c>
      <c r="O1542" s="181">
        <v>0</v>
      </c>
      <c r="P1542" s="181">
        <v>0</v>
      </c>
      <c r="Q1542" s="181">
        <f t="shared" si="528"/>
        <v>199</v>
      </c>
      <c r="R1542" s="181">
        <v>5</v>
      </c>
      <c r="S1542" s="181">
        <f t="shared" si="524"/>
        <v>204</v>
      </c>
      <c r="T1542" s="181">
        <f t="shared" si="525"/>
        <v>243</v>
      </c>
      <c r="U1542" s="183">
        <f t="shared" si="526"/>
        <v>45.63758389261745</v>
      </c>
      <c r="V1542" s="183">
        <f t="shared" si="508"/>
        <v>54.36241610738255</v>
      </c>
      <c r="W1542" s="184">
        <f t="shared" si="527"/>
        <v>90</v>
      </c>
    </row>
    <row r="1543" spans="1:23" ht="15" customHeight="1">
      <c r="A1543" s="179">
        <v>371</v>
      </c>
      <c r="B1543" s="222">
        <v>16</v>
      </c>
      <c r="C1543" s="251" t="s">
        <v>629</v>
      </c>
      <c r="D1543" s="180">
        <v>2004</v>
      </c>
      <c r="E1543" s="180"/>
      <c r="F1543" s="181"/>
      <c r="G1543" s="181"/>
      <c r="H1543" s="181"/>
      <c r="I1543" s="181"/>
      <c r="J1543" s="181"/>
      <c r="K1543" s="181"/>
      <c r="L1543" s="181"/>
      <c r="M1543" s="181"/>
      <c r="N1543" s="181"/>
      <c r="O1543" s="181"/>
      <c r="P1543" s="181"/>
      <c r="Q1543" s="181">
        <f>SUM(G1543+J1543+M1543+N1543+O1543+P1543)</f>
        <v>0</v>
      </c>
      <c r="R1543" s="181"/>
      <c r="S1543" s="181">
        <f t="shared" si="524"/>
        <v>0</v>
      </c>
      <c r="T1543" s="181">
        <f t="shared" si="525"/>
        <v>0</v>
      </c>
      <c r="U1543" s="183" t="e">
        <f t="shared" si="526"/>
        <v>#DIV/0!</v>
      </c>
      <c r="V1543" s="183" t="e">
        <f t="shared" si="508"/>
        <v>#DIV/0!</v>
      </c>
      <c r="W1543" s="184">
        <f t="shared" si="527"/>
        <v>0</v>
      </c>
    </row>
    <row r="1544" spans="1:23" ht="15" customHeight="1">
      <c r="A1544" s="179">
        <v>371</v>
      </c>
      <c r="B1544" s="222">
        <v>16</v>
      </c>
      <c r="C1544" s="251" t="s">
        <v>629</v>
      </c>
      <c r="D1544" s="180">
        <v>2010</v>
      </c>
      <c r="E1544" s="180">
        <v>1</v>
      </c>
      <c r="F1544" s="181">
        <v>555</v>
      </c>
      <c r="G1544" s="181">
        <v>51</v>
      </c>
      <c r="H1544" s="181">
        <v>67</v>
      </c>
      <c r="I1544" s="181">
        <v>5</v>
      </c>
      <c r="J1544" s="181">
        <v>5</v>
      </c>
      <c r="K1544" s="181">
        <v>120</v>
      </c>
      <c r="L1544" s="181">
        <v>7</v>
      </c>
      <c r="M1544" s="181">
        <v>0</v>
      </c>
      <c r="N1544" s="181">
        <v>9</v>
      </c>
      <c r="O1544" s="181">
        <v>4</v>
      </c>
      <c r="P1544" s="181">
        <v>0</v>
      </c>
      <c r="Q1544" s="181">
        <f t="shared" ref="Q1544:Q1546" si="529">SUM(P1544+O1544+N1544+M1544+L1544+K1544+J1544+I1544+H1544+G1544)</f>
        <v>268</v>
      </c>
      <c r="R1544" s="181">
        <v>2</v>
      </c>
      <c r="S1544" s="181">
        <f t="shared" si="524"/>
        <v>270</v>
      </c>
      <c r="T1544" s="181">
        <f t="shared" si="525"/>
        <v>285</v>
      </c>
      <c r="U1544" s="183">
        <f t="shared" si="526"/>
        <v>48.648648648648646</v>
      </c>
      <c r="V1544" s="183">
        <f t="shared" si="508"/>
        <v>51.351351351351354</v>
      </c>
      <c r="W1544" s="184">
        <f t="shared" si="527"/>
        <v>120</v>
      </c>
    </row>
    <row r="1545" spans="1:23" ht="15" customHeight="1">
      <c r="A1545" s="179">
        <v>371</v>
      </c>
      <c r="B1545" s="222">
        <v>16</v>
      </c>
      <c r="C1545" s="252" t="s">
        <v>629</v>
      </c>
      <c r="D1545" s="190">
        <v>2016</v>
      </c>
      <c r="E1545" s="180"/>
      <c r="F1545" s="181"/>
      <c r="G1545" s="181"/>
      <c r="H1545" s="181"/>
      <c r="I1545" s="181"/>
      <c r="J1545" s="181"/>
      <c r="K1545" s="181"/>
      <c r="L1545" s="181"/>
      <c r="M1545" s="181"/>
      <c r="N1545" s="181"/>
      <c r="O1545" s="181"/>
      <c r="P1545" s="181"/>
      <c r="Q1545" s="181">
        <f t="shared" si="529"/>
        <v>0</v>
      </c>
      <c r="R1545" s="181"/>
      <c r="S1545" s="181">
        <f t="shared" si="524"/>
        <v>0</v>
      </c>
      <c r="T1545" s="181">
        <f t="shared" si="525"/>
        <v>0</v>
      </c>
      <c r="U1545" s="183" t="e">
        <f t="shared" si="526"/>
        <v>#DIV/0!</v>
      </c>
      <c r="V1545" s="183" t="e">
        <f t="shared" si="508"/>
        <v>#DIV/0!</v>
      </c>
      <c r="W1545" s="184">
        <f t="shared" si="527"/>
        <v>0</v>
      </c>
    </row>
    <row r="1546" spans="1:23" ht="15" customHeight="1">
      <c r="A1546" s="179">
        <v>372</v>
      </c>
      <c r="B1546" s="222">
        <v>16</v>
      </c>
      <c r="C1546" s="251" t="s">
        <v>630</v>
      </c>
      <c r="D1546" s="180">
        <v>1998</v>
      </c>
      <c r="E1546" s="180">
        <v>1</v>
      </c>
      <c r="F1546" s="181">
        <v>407</v>
      </c>
      <c r="G1546" s="181">
        <v>1</v>
      </c>
      <c r="H1546" s="181">
        <v>33</v>
      </c>
      <c r="I1546" s="181">
        <v>0</v>
      </c>
      <c r="J1546" s="181">
        <v>2</v>
      </c>
      <c r="K1546" s="181">
        <v>113</v>
      </c>
      <c r="L1546" s="181">
        <v>0</v>
      </c>
      <c r="M1546" s="181">
        <v>0</v>
      </c>
      <c r="N1546" s="181">
        <v>0</v>
      </c>
      <c r="O1546" s="181">
        <v>0</v>
      </c>
      <c r="P1546" s="181">
        <v>0</v>
      </c>
      <c r="Q1546" s="181">
        <f t="shared" si="529"/>
        <v>149</v>
      </c>
      <c r="R1546" s="181">
        <v>2</v>
      </c>
      <c r="S1546" s="181">
        <f t="shared" si="524"/>
        <v>151</v>
      </c>
      <c r="T1546" s="181">
        <f t="shared" si="525"/>
        <v>256</v>
      </c>
      <c r="U1546" s="183">
        <f t="shared" si="526"/>
        <v>37.100737100737099</v>
      </c>
      <c r="V1546" s="183">
        <f t="shared" si="508"/>
        <v>62.899262899262901</v>
      </c>
      <c r="W1546" s="184">
        <f t="shared" si="527"/>
        <v>113</v>
      </c>
    </row>
    <row r="1547" spans="1:23" ht="15" customHeight="1">
      <c r="A1547" s="179">
        <v>372</v>
      </c>
      <c r="B1547" s="222">
        <v>16</v>
      </c>
      <c r="C1547" s="251" t="s">
        <v>630</v>
      </c>
      <c r="D1547" s="180">
        <v>2004</v>
      </c>
      <c r="E1547" s="180"/>
      <c r="F1547" s="181"/>
      <c r="G1547" s="181"/>
      <c r="H1547" s="181"/>
      <c r="I1547" s="181"/>
      <c r="J1547" s="181"/>
      <c r="K1547" s="181"/>
      <c r="L1547" s="181"/>
      <c r="M1547" s="181"/>
      <c r="N1547" s="181"/>
      <c r="O1547" s="181"/>
      <c r="P1547" s="181"/>
      <c r="Q1547" s="181">
        <f>SUM(G1547+J1547+M1547+N1547+O1547+P1547)</f>
        <v>0</v>
      </c>
      <c r="R1547" s="181"/>
      <c r="S1547" s="181">
        <f t="shared" si="524"/>
        <v>0</v>
      </c>
      <c r="T1547" s="181">
        <f t="shared" si="525"/>
        <v>0</v>
      </c>
      <c r="U1547" s="183" t="e">
        <f t="shared" si="526"/>
        <v>#DIV/0!</v>
      </c>
      <c r="V1547" s="183" t="e">
        <f t="shared" si="508"/>
        <v>#DIV/0!</v>
      </c>
      <c r="W1547" s="184">
        <f t="shared" si="527"/>
        <v>0</v>
      </c>
    </row>
    <row r="1548" spans="1:23" ht="15" customHeight="1">
      <c r="A1548" s="179">
        <v>372</v>
      </c>
      <c r="B1548" s="222">
        <v>16</v>
      </c>
      <c r="C1548" s="251" t="s">
        <v>630</v>
      </c>
      <c r="D1548" s="180">
        <v>2010</v>
      </c>
      <c r="E1548" s="180">
        <v>1</v>
      </c>
      <c r="F1548" s="181">
        <v>528</v>
      </c>
      <c r="G1548" s="181">
        <v>16</v>
      </c>
      <c r="H1548" s="181">
        <v>82</v>
      </c>
      <c r="I1548" s="181">
        <v>29</v>
      </c>
      <c r="J1548" s="181">
        <v>5</v>
      </c>
      <c r="K1548" s="181">
        <v>201</v>
      </c>
      <c r="L1548" s="181">
        <v>2</v>
      </c>
      <c r="M1548" s="181">
        <v>0</v>
      </c>
      <c r="N1548" s="181">
        <v>10</v>
      </c>
      <c r="O1548" s="181">
        <v>1</v>
      </c>
      <c r="P1548" s="181">
        <v>0</v>
      </c>
      <c r="Q1548" s="181">
        <f t="shared" ref="Q1548:Q1550" si="530">SUM(P1548+O1548+N1548+M1548+L1548+K1548+J1548+I1548+H1548+G1548)</f>
        <v>346</v>
      </c>
      <c r="R1548" s="181">
        <v>6</v>
      </c>
      <c r="S1548" s="181">
        <f t="shared" si="524"/>
        <v>352</v>
      </c>
      <c r="T1548" s="181">
        <f t="shared" si="525"/>
        <v>176</v>
      </c>
      <c r="U1548" s="183">
        <f t="shared" si="526"/>
        <v>66.666666666666671</v>
      </c>
      <c r="V1548" s="183">
        <f t="shared" si="508"/>
        <v>33.333333333333336</v>
      </c>
      <c r="W1548" s="184">
        <f t="shared" si="527"/>
        <v>201</v>
      </c>
    </row>
    <row r="1549" spans="1:23" ht="15" customHeight="1">
      <c r="A1549" s="179">
        <v>372</v>
      </c>
      <c r="B1549" s="222">
        <v>16</v>
      </c>
      <c r="C1549" s="252" t="s">
        <v>630</v>
      </c>
      <c r="D1549" s="190">
        <v>2016</v>
      </c>
      <c r="E1549" s="180"/>
      <c r="F1549" s="181"/>
      <c r="G1549" s="181"/>
      <c r="H1549" s="181"/>
      <c r="I1549" s="181"/>
      <c r="J1549" s="181"/>
      <c r="K1549" s="181"/>
      <c r="L1549" s="181"/>
      <c r="M1549" s="181"/>
      <c r="N1549" s="181"/>
      <c r="O1549" s="181"/>
      <c r="P1549" s="181"/>
      <c r="Q1549" s="181">
        <f t="shared" si="530"/>
        <v>0</v>
      </c>
      <c r="R1549" s="181"/>
      <c r="S1549" s="181">
        <f t="shared" si="524"/>
        <v>0</v>
      </c>
      <c r="T1549" s="181">
        <f t="shared" si="525"/>
        <v>0</v>
      </c>
      <c r="U1549" s="183" t="e">
        <f t="shared" si="526"/>
        <v>#DIV/0!</v>
      </c>
      <c r="V1549" s="183" t="e">
        <f t="shared" si="508"/>
        <v>#DIV/0!</v>
      </c>
      <c r="W1549" s="184">
        <f t="shared" si="527"/>
        <v>0</v>
      </c>
    </row>
    <row r="1550" spans="1:23" ht="15" customHeight="1">
      <c r="A1550" s="179">
        <v>373</v>
      </c>
      <c r="B1550" s="222">
        <v>16</v>
      </c>
      <c r="C1550" s="251" t="s">
        <v>631</v>
      </c>
      <c r="D1550" s="180">
        <v>1998</v>
      </c>
      <c r="E1550" s="180">
        <v>2</v>
      </c>
      <c r="F1550" s="181">
        <v>755</v>
      </c>
      <c r="G1550" s="181">
        <v>12</v>
      </c>
      <c r="H1550" s="181">
        <v>174</v>
      </c>
      <c r="I1550" s="181">
        <v>3</v>
      </c>
      <c r="J1550" s="181">
        <v>14</v>
      </c>
      <c r="K1550" s="181">
        <v>111</v>
      </c>
      <c r="L1550" s="181">
        <v>4</v>
      </c>
      <c r="M1550" s="181">
        <v>2</v>
      </c>
      <c r="N1550" s="181">
        <v>0</v>
      </c>
      <c r="O1550" s="181">
        <v>0</v>
      </c>
      <c r="P1550" s="181">
        <v>0</v>
      </c>
      <c r="Q1550" s="181">
        <f t="shared" si="530"/>
        <v>320</v>
      </c>
      <c r="R1550" s="181">
        <v>16</v>
      </c>
      <c r="S1550" s="181">
        <f t="shared" si="524"/>
        <v>336</v>
      </c>
      <c r="T1550" s="181">
        <f t="shared" si="525"/>
        <v>419</v>
      </c>
      <c r="U1550" s="183">
        <f t="shared" si="526"/>
        <v>44.503311258278146</v>
      </c>
      <c r="V1550" s="183">
        <f t="shared" ref="V1550:V1613" si="531">(T1550*100)/F1550</f>
        <v>55.496688741721854</v>
      </c>
      <c r="W1550" s="184">
        <f t="shared" si="527"/>
        <v>174</v>
      </c>
    </row>
    <row r="1551" spans="1:23" ht="15" customHeight="1">
      <c r="A1551" s="179">
        <v>373</v>
      </c>
      <c r="B1551" s="222">
        <v>16</v>
      </c>
      <c r="C1551" s="251" t="s">
        <v>631</v>
      </c>
      <c r="D1551" s="180">
        <v>2004</v>
      </c>
      <c r="E1551" s="180"/>
      <c r="F1551" s="181"/>
      <c r="G1551" s="181"/>
      <c r="H1551" s="181"/>
      <c r="I1551" s="181"/>
      <c r="J1551" s="181"/>
      <c r="K1551" s="181"/>
      <c r="L1551" s="181"/>
      <c r="M1551" s="181"/>
      <c r="N1551" s="181"/>
      <c r="O1551" s="181"/>
      <c r="P1551" s="181"/>
      <c r="Q1551" s="181">
        <f>SUM(G1551+J1551+M1551+N1551+O1551+P1551)</f>
        <v>0</v>
      </c>
      <c r="R1551" s="181"/>
      <c r="S1551" s="181">
        <f t="shared" si="524"/>
        <v>0</v>
      </c>
      <c r="T1551" s="181">
        <f t="shared" si="525"/>
        <v>0</v>
      </c>
      <c r="U1551" s="183" t="e">
        <f t="shared" si="526"/>
        <v>#DIV/0!</v>
      </c>
      <c r="V1551" s="183" t="e">
        <f t="shared" si="531"/>
        <v>#DIV/0!</v>
      </c>
      <c r="W1551" s="184">
        <f t="shared" si="527"/>
        <v>0</v>
      </c>
    </row>
    <row r="1552" spans="1:23" ht="15" customHeight="1">
      <c r="A1552" s="179">
        <v>373</v>
      </c>
      <c r="B1552" s="222">
        <v>16</v>
      </c>
      <c r="C1552" s="251" t="s">
        <v>631</v>
      </c>
      <c r="D1552" s="180">
        <v>2010</v>
      </c>
      <c r="E1552" s="180">
        <v>2</v>
      </c>
      <c r="F1552" s="181">
        <v>852</v>
      </c>
      <c r="G1552" s="181">
        <v>31</v>
      </c>
      <c r="H1552" s="181">
        <v>211</v>
      </c>
      <c r="I1552" s="181">
        <v>11</v>
      </c>
      <c r="J1552" s="181">
        <v>12</v>
      </c>
      <c r="K1552" s="181">
        <v>219</v>
      </c>
      <c r="L1552" s="181">
        <v>12</v>
      </c>
      <c r="M1552" s="181">
        <v>0</v>
      </c>
      <c r="N1552" s="181">
        <v>4</v>
      </c>
      <c r="O1552" s="181">
        <v>6</v>
      </c>
      <c r="P1552" s="181">
        <v>0</v>
      </c>
      <c r="Q1552" s="181">
        <f t="shared" ref="Q1552:Q1554" si="532">SUM(P1552+O1552+N1552+M1552+L1552+K1552+J1552+I1552+H1552+G1552)</f>
        <v>506</v>
      </c>
      <c r="R1552" s="181">
        <v>20</v>
      </c>
      <c r="S1552" s="181">
        <f t="shared" si="524"/>
        <v>526</v>
      </c>
      <c r="T1552" s="181">
        <f t="shared" si="525"/>
        <v>326</v>
      </c>
      <c r="U1552" s="183">
        <f t="shared" si="526"/>
        <v>61.737089201877936</v>
      </c>
      <c r="V1552" s="183">
        <f t="shared" si="531"/>
        <v>38.262910798122064</v>
      </c>
      <c r="W1552" s="184">
        <f t="shared" si="527"/>
        <v>219</v>
      </c>
    </row>
    <row r="1553" spans="1:23" ht="15" customHeight="1">
      <c r="A1553" s="179">
        <v>373</v>
      </c>
      <c r="B1553" s="222">
        <v>16</v>
      </c>
      <c r="C1553" s="252" t="s">
        <v>631</v>
      </c>
      <c r="D1553" s="190">
        <v>2016</v>
      </c>
      <c r="E1553" s="180"/>
      <c r="F1553" s="181"/>
      <c r="G1553" s="181"/>
      <c r="H1553" s="181"/>
      <c r="I1553" s="181"/>
      <c r="J1553" s="181"/>
      <c r="K1553" s="181"/>
      <c r="L1553" s="181"/>
      <c r="M1553" s="181"/>
      <c r="N1553" s="181"/>
      <c r="O1553" s="181"/>
      <c r="P1553" s="181"/>
      <c r="Q1553" s="181">
        <f t="shared" si="532"/>
        <v>0</v>
      </c>
      <c r="R1553" s="181"/>
      <c r="S1553" s="181">
        <f t="shared" si="524"/>
        <v>0</v>
      </c>
      <c r="T1553" s="181">
        <f t="shared" si="525"/>
        <v>0</v>
      </c>
      <c r="U1553" s="183" t="e">
        <f t="shared" si="526"/>
        <v>#DIV/0!</v>
      </c>
      <c r="V1553" s="183" t="e">
        <f t="shared" si="531"/>
        <v>#DIV/0!</v>
      </c>
      <c r="W1553" s="184">
        <f t="shared" si="527"/>
        <v>0</v>
      </c>
    </row>
    <row r="1554" spans="1:23" ht="15" customHeight="1">
      <c r="A1554" s="179">
        <v>374</v>
      </c>
      <c r="B1554" s="222">
        <v>16</v>
      </c>
      <c r="C1554" s="251" t="s">
        <v>632</v>
      </c>
      <c r="D1554" s="180">
        <v>1998</v>
      </c>
      <c r="E1554" s="180">
        <v>1</v>
      </c>
      <c r="F1554" s="181">
        <v>226</v>
      </c>
      <c r="G1554" s="181">
        <v>2</v>
      </c>
      <c r="H1554" s="181">
        <v>13</v>
      </c>
      <c r="I1554" s="181">
        <v>0</v>
      </c>
      <c r="J1554" s="181">
        <v>0</v>
      </c>
      <c r="K1554" s="181">
        <v>51</v>
      </c>
      <c r="L1554" s="181">
        <v>0</v>
      </c>
      <c r="M1554" s="181">
        <v>1</v>
      </c>
      <c r="N1554" s="181">
        <v>0</v>
      </c>
      <c r="O1554" s="181">
        <v>0</v>
      </c>
      <c r="P1554" s="181">
        <v>0</v>
      </c>
      <c r="Q1554" s="181">
        <f t="shared" si="532"/>
        <v>67</v>
      </c>
      <c r="R1554" s="181">
        <v>0</v>
      </c>
      <c r="S1554" s="181">
        <f t="shared" si="524"/>
        <v>67</v>
      </c>
      <c r="T1554" s="181">
        <f t="shared" si="525"/>
        <v>159</v>
      </c>
      <c r="U1554" s="183">
        <f t="shared" si="526"/>
        <v>29.646017699115045</v>
      </c>
      <c r="V1554" s="183">
        <f t="shared" si="531"/>
        <v>70.353982300884951</v>
      </c>
      <c r="W1554" s="184">
        <f t="shared" si="527"/>
        <v>51</v>
      </c>
    </row>
    <row r="1555" spans="1:23" ht="15" customHeight="1">
      <c r="A1555" s="179">
        <v>374</v>
      </c>
      <c r="B1555" s="222">
        <v>16</v>
      </c>
      <c r="C1555" s="251" t="s">
        <v>632</v>
      </c>
      <c r="D1555" s="180">
        <v>2004</v>
      </c>
      <c r="E1555" s="180"/>
      <c r="F1555" s="181"/>
      <c r="G1555" s="181"/>
      <c r="H1555" s="181"/>
      <c r="I1555" s="181"/>
      <c r="J1555" s="181"/>
      <c r="K1555" s="181"/>
      <c r="L1555" s="181"/>
      <c r="M1555" s="181"/>
      <c r="N1555" s="181"/>
      <c r="O1555" s="181"/>
      <c r="P1555" s="181"/>
      <c r="Q1555" s="181">
        <f>SUM(G1555+J1555+M1555+N1555+O1555+P1555)</f>
        <v>0</v>
      </c>
      <c r="R1555" s="181"/>
      <c r="S1555" s="181">
        <f t="shared" si="524"/>
        <v>0</v>
      </c>
      <c r="T1555" s="181">
        <f t="shared" si="525"/>
        <v>0</v>
      </c>
      <c r="U1555" s="183" t="e">
        <f t="shared" si="526"/>
        <v>#DIV/0!</v>
      </c>
      <c r="V1555" s="183" t="e">
        <f t="shared" si="531"/>
        <v>#DIV/0!</v>
      </c>
      <c r="W1555" s="184">
        <f t="shared" si="527"/>
        <v>0</v>
      </c>
    </row>
    <row r="1556" spans="1:23" ht="15" customHeight="1">
      <c r="A1556" s="179">
        <v>374</v>
      </c>
      <c r="B1556" s="222">
        <v>16</v>
      </c>
      <c r="C1556" s="251" t="s">
        <v>632</v>
      </c>
      <c r="D1556" s="180">
        <v>2010</v>
      </c>
      <c r="E1556" s="180">
        <v>1</v>
      </c>
      <c r="F1556" s="181">
        <v>269</v>
      </c>
      <c r="G1556" s="181">
        <v>9</v>
      </c>
      <c r="H1556" s="181">
        <v>31</v>
      </c>
      <c r="I1556" s="181">
        <v>5</v>
      </c>
      <c r="J1556" s="181">
        <v>0</v>
      </c>
      <c r="K1556" s="181">
        <v>86</v>
      </c>
      <c r="L1556" s="181">
        <v>8</v>
      </c>
      <c r="M1556" s="181">
        <v>0</v>
      </c>
      <c r="N1556" s="181">
        <v>4</v>
      </c>
      <c r="O1556" s="181">
        <v>1</v>
      </c>
      <c r="P1556" s="181">
        <v>0</v>
      </c>
      <c r="Q1556" s="181">
        <f t="shared" ref="Q1556:Q1558" si="533">SUM(P1556+O1556+N1556+M1556+L1556+K1556+J1556+I1556+H1556+G1556)</f>
        <v>144</v>
      </c>
      <c r="R1556" s="181">
        <v>8</v>
      </c>
      <c r="S1556" s="181">
        <f t="shared" si="524"/>
        <v>152</v>
      </c>
      <c r="T1556" s="181">
        <f t="shared" si="525"/>
        <v>117</v>
      </c>
      <c r="U1556" s="183">
        <f t="shared" si="526"/>
        <v>56.505576208178439</v>
      </c>
      <c r="V1556" s="183">
        <f t="shared" si="531"/>
        <v>43.494423791821561</v>
      </c>
      <c r="W1556" s="184">
        <f t="shared" si="527"/>
        <v>86</v>
      </c>
    </row>
    <row r="1557" spans="1:23" ht="15" customHeight="1">
      <c r="A1557" s="179">
        <v>374</v>
      </c>
      <c r="B1557" s="222">
        <v>16</v>
      </c>
      <c r="C1557" s="252" t="s">
        <v>632</v>
      </c>
      <c r="D1557" s="190">
        <v>2016</v>
      </c>
      <c r="E1557" s="180"/>
      <c r="F1557" s="181"/>
      <c r="G1557" s="181"/>
      <c r="H1557" s="181"/>
      <c r="I1557" s="181"/>
      <c r="J1557" s="181"/>
      <c r="K1557" s="181"/>
      <c r="L1557" s="181"/>
      <c r="M1557" s="181"/>
      <c r="N1557" s="181"/>
      <c r="O1557" s="181"/>
      <c r="P1557" s="181"/>
      <c r="Q1557" s="181">
        <f t="shared" si="533"/>
        <v>0</v>
      </c>
      <c r="R1557" s="181"/>
      <c r="S1557" s="181">
        <f t="shared" si="524"/>
        <v>0</v>
      </c>
      <c r="T1557" s="181">
        <f t="shared" si="525"/>
        <v>0</v>
      </c>
      <c r="U1557" s="183" t="e">
        <f t="shared" si="526"/>
        <v>#DIV/0!</v>
      </c>
      <c r="V1557" s="183" t="e">
        <f t="shared" si="531"/>
        <v>#DIV/0!</v>
      </c>
      <c r="W1557" s="184">
        <f t="shared" si="527"/>
        <v>0</v>
      </c>
    </row>
    <row r="1558" spans="1:23" ht="15" customHeight="1">
      <c r="A1558" s="179">
        <v>375</v>
      </c>
      <c r="B1558" s="222">
        <v>16</v>
      </c>
      <c r="C1558" s="251" t="s">
        <v>633</v>
      </c>
      <c r="D1558" s="180">
        <v>1998</v>
      </c>
      <c r="E1558" s="180">
        <v>2</v>
      </c>
      <c r="F1558" s="181">
        <v>914</v>
      </c>
      <c r="G1558" s="181">
        <v>10</v>
      </c>
      <c r="H1558" s="181">
        <v>55</v>
      </c>
      <c r="I1558" s="181">
        <v>3</v>
      </c>
      <c r="J1558" s="181">
        <v>13</v>
      </c>
      <c r="K1558" s="181">
        <v>132</v>
      </c>
      <c r="L1558" s="181">
        <v>5</v>
      </c>
      <c r="M1558" s="181">
        <v>5</v>
      </c>
      <c r="N1558" s="181">
        <v>0</v>
      </c>
      <c r="O1558" s="181">
        <v>0</v>
      </c>
      <c r="P1558" s="181">
        <v>0</v>
      </c>
      <c r="Q1558" s="181">
        <f t="shared" si="533"/>
        <v>223</v>
      </c>
      <c r="R1558" s="181">
        <v>34</v>
      </c>
      <c r="S1558" s="181">
        <f t="shared" si="524"/>
        <v>257</v>
      </c>
      <c r="T1558" s="181">
        <f t="shared" si="525"/>
        <v>657</v>
      </c>
      <c r="U1558" s="183">
        <f t="shared" si="526"/>
        <v>28.118161925601751</v>
      </c>
      <c r="V1558" s="183">
        <f t="shared" si="531"/>
        <v>71.881838074398246</v>
      </c>
      <c r="W1558" s="184">
        <f t="shared" si="527"/>
        <v>132</v>
      </c>
    </row>
    <row r="1559" spans="1:23" ht="15" customHeight="1">
      <c r="A1559" s="179">
        <v>375</v>
      </c>
      <c r="B1559" s="222">
        <v>16</v>
      </c>
      <c r="C1559" s="251" t="s">
        <v>633</v>
      </c>
      <c r="D1559" s="180">
        <v>2004</v>
      </c>
      <c r="E1559" s="180"/>
      <c r="F1559" s="181"/>
      <c r="G1559" s="181"/>
      <c r="H1559" s="181"/>
      <c r="I1559" s="181"/>
      <c r="J1559" s="181"/>
      <c r="K1559" s="181"/>
      <c r="L1559" s="181"/>
      <c r="M1559" s="181"/>
      <c r="N1559" s="181"/>
      <c r="O1559" s="181"/>
      <c r="P1559" s="181"/>
      <c r="Q1559" s="181">
        <f>SUM(G1559+J1559+M1559+N1559+O1559+P1559)</f>
        <v>0</v>
      </c>
      <c r="R1559" s="181"/>
      <c r="S1559" s="181">
        <f t="shared" si="524"/>
        <v>0</v>
      </c>
      <c r="T1559" s="181">
        <f t="shared" si="525"/>
        <v>0</v>
      </c>
      <c r="U1559" s="183" t="e">
        <f t="shared" si="526"/>
        <v>#DIV/0!</v>
      </c>
      <c r="V1559" s="183" t="e">
        <f t="shared" si="531"/>
        <v>#DIV/0!</v>
      </c>
      <c r="W1559" s="184">
        <f t="shared" si="527"/>
        <v>0</v>
      </c>
    </row>
    <row r="1560" spans="1:23" ht="15" customHeight="1">
      <c r="A1560" s="179">
        <v>375</v>
      </c>
      <c r="B1560" s="222">
        <v>16</v>
      </c>
      <c r="C1560" s="251" t="s">
        <v>633</v>
      </c>
      <c r="D1560" s="180">
        <v>2010</v>
      </c>
      <c r="E1560" s="180">
        <v>2</v>
      </c>
      <c r="F1560" s="181">
        <v>875</v>
      </c>
      <c r="G1560" s="181">
        <v>41</v>
      </c>
      <c r="H1560" s="181">
        <v>99</v>
      </c>
      <c r="I1560" s="181">
        <v>34</v>
      </c>
      <c r="J1560" s="181">
        <v>19</v>
      </c>
      <c r="K1560" s="181">
        <v>147</v>
      </c>
      <c r="L1560" s="181">
        <v>9</v>
      </c>
      <c r="M1560" s="181">
        <v>0</v>
      </c>
      <c r="N1560" s="181">
        <v>92</v>
      </c>
      <c r="O1560" s="181">
        <v>4</v>
      </c>
      <c r="P1560" s="181">
        <v>0</v>
      </c>
      <c r="Q1560" s="181">
        <f t="shared" ref="Q1560:Q1562" si="534">SUM(P1560+O1560+N1560+M1560+L1560+K1560+J1560+I1560+H1560+G1560)</f>
        <v>445</v>
      </c>
      <c r="R1560" s="181">
        <v>39</v>
      </c>
      <c r="S1560" s="181">
        <f t="shared" si="524"/>
        <v>484</v>
      </c>
      <c r="T1560" s="181">
        <f t="shared" si="525"/>
        <v>391</v>
      </c>
      <c r="U1560" s="183">
        <f t="shared" si="526"/>
        <v>55.314285714285717</v>
      </c>
      <c r="V1560" s="183">
        <f t="shared" si="531"/>
        <v>44.685714285714283</v>
      </c>
      <c r="W1560" s="184">
        <f t="shared" si="527"/>
        <v>147</v>
      </c>
    </row>
    <row r="1561" spans="1:23" ht="15" customHeight="1">
      <c r="A1561" s="179">
        <v>375</v>
      </c>
      <c r="B1561" s="222">
        <v>16</v>
      </c>
      <c r="C1561" s="252" t="s">
        <v>633</v>
      </c>
      <c r="D1561" s="190">
        <v>2016</v>
      </c>
      <c r="E1561" s="180"/>
      <c r="F1561" s="181"/>
      <c r="G1561" s="181"/>
      <c r="H1561" s="181"/>
      <c r="I1561" s="181"/>
      <c r="J1561" s="181"/>
      <c r="K1561" s="181"/>
      <c r="L1561" s="181"/>
      <c r="M1561" s="181"/>
      <c r="N1561" s="181"/>
      <c r="O1561" s="181"/>
      <c r="P1561" s="181"/>
      <c r="Q1561" s="181">
        <f t="shared" si="534"/>
        <v>0</v>
      </c>
      <c r="R1561" s="181"/>
      <c r="S1561" s="181">
        <f t="shared" si="524"/>
        <v>0</v>
      </c>
      <c r="T1561" s="181">
        <f t="shared" si="525"/>
        <v>0</v>
      </c>
      <c r="U1561" s="183" t="e">
        <f t="shared" si="526"/>
        <v>#DIV/0!</v>
      </c>
      <c r="V1561" s="183" t="e">
        <f t="shared" si="531"/>
        <v>#DIV/0!</v>
      </c>
      <c r="W1561" s="184">
        <f t="shared" si="527"/>
        <v>0</v>
      </c>
    </row>
    <row r="1562" spans="1:23" ht="15" customHeight="1">
      <c r="A1562" s="179">
        <v>376</v>
      </c>
      <c r="B1562" s="222">
        <v>16</v>
      </c>
      <c r="C1562" s="251" t="s">
        <v>634</v>
      </c>
      <c r="D1562" s="180">
        <v>1998</v>
      </c>
      <c r="E1562" s="180">
        <v>1</v>
      </c>
      <c r="F1562" s="181">
        <v>424</v>
      </c>
      <c r="G1562" s="181">
        <v>64</v>
      </c>
      <c r="H1562" s="181">
        <v>67</v>
      </c>
      <c r="I1562" s="181">
        <v>0</v>
      </c>
      <c r="J1562" s="181">
        <v>1</v>
      </c>
      <c r="K1562" s="181">
        <v>70</v>
      </c>
      <c r="L1562" s="181">
        <v>3</v>
      </c>
      <c r="M1562" s="181">
        <v>0</v>
      </c>
      <c r="N1562" s="181">
        <v>0</v>
      </c>
      <c r="O1562" s="181">
        <v>0</v>
      </c>
      <c r="P1562" s="181">
        <v>0</v>
      </c>
      <c r="Q1562" s="181">
        <f t="shared" si="534"/>
        <v>205</v>
      </c>
      <c r="R1562" s="181">
        <v>2</v>
      </c>
      <c r="S1562" s="181">
        <f t="shared" si="524"/>
        <v>207</v>
      </c>
      <c r="T1562" s="181">
        <f t="shared" si="525"/>
        <v>217</v>
      </c>
      <c r="U1562" s="183">
        <f t="shared" si="526"/>
        <v>48.820754716981135</v>
      </c>
      <c r="V1562" s="183">
        <f t="shared" si="531"/>
        <v>51.179245283018865</v>
      </c>
      <c r="W1562" s="184">
        <f t="shared" si="527"/>
        <v>70</v>
      </c>
    </row>
    <row r="1563" spans="1:23" ht="15" customHeight="1">
      <c r="A1563" s="179">
        <v>376</v>
      </c>
      <c r="B1563" s="222">
        <v>16</v>
      </c>
      <c r="C1563" s="251" t="s">
        <v>634</v>
      </c>
      <c r="D1563" s="180">
        <v>2004</v>
      </c>
      <c r="E1563" s="180"/>
      <c r="F1563" s="181"/>
      <c r="G1563" s="181"/>
      <c r="H1563" s="181"/>
      <c r="I1563" s="181"/>
      <c r="J1563" s="181"/>
      <c r="K1563" s="181"/>
      <c r="L1563" s="181"/>
      <c r="M1563" s="181"/>
      <c r="N1563" s="181"/>
      <c r="O1563" s="181"/>
      <c r="P1563" s="181"/>
      <c r="Q1563" s="181">
        <f>SUM(G1563+J1563+M1563+N1563+O1563+P1563)</f>
        <v>0</v>
      </c>
      <c r="R1563" s="181"/>
      <c r="S1563" s="181">
        <f t="shared" si="524"/>
        <v>0</v>
      </c>
      <c r="T1563" s="181">
        <f t="shared" si="525"/>
        <v>0</v>
      </c>
      <c r="U1563" s="183" t="e">
        <f t="shared" si="526"/>
        <v>#DIV/0!</v>
      </c>
      <c r="V1563" s="183" t="e">
        <f t="shared" si="531"/>
        <v>#DIV/0!</v>
      </c>
      <c r="W1563" s="184">
        <f t="shared" si="527"/>
        <v>0</v>
      </c>
    </row>
    <row r="1564" spans="1:23" ht="15" customHeight="1">
      <c r="A1564" s="179">
        <v>376</v>
      </c>
      <c r="B1564" s="222">
        <v>16</v>
      </c>
      <c r="C1564" s="251" t="s">
        <v>634</v>
      </c>
      <c r="D1564" s="180">
        <v>2010</v>
      </c>
      <c r="E1564" s="180">
        <v>1</v>
      </c>
      <c r="F1564" s="181">
        <v>542</v>
      </c>
      <c r="G1564" s="181">
        <v>26</v>
      </c>
      <c r="H1564" s="181">
        <v>83</v>
      </c>
      <c r="I1564" s="181">
        <v>2</v>
      </c>
      <c r="J1564" s="181">
        <v>4</v>
      </c>
      <c r="K1564" s="181">
        <v>155</v>
      </c>
      <c r="L1564" s="181">
        <v>9</v>
      </c>
      <c r="M1564" s="181">
        <v>0</v>
      </c>
      <c r="N1564" s="181">
        <v>3</v>
      </c>
      <c r="O1564" s="181">
        <v>1</v>
      </c>
      <c r="P1564" s="181">
        <v>0</v>
      </c>
      <c r="Q1564" s="181">
        <f t="shared" ref="Q1564:Q1566" si="535">SUM(P1564+O1564+N1564+M1564+L1564+K1564+J1564+I1564+H1564+G1564)</f>
        <v>283</v>
      </c>
      <c r="R1564" s="181">
        <v>6</v>
      </c>
      <c r="S1564" s="181">
        <f t="shared" si="524"/>
        <v>289</v>
      </c>
      <c r="T1564" s="181">
        <f t="shared" si="525"/>
        <v>253</v>
      </c>
      <c r="U1564" s="183">
        <f t="shared" si="526"/>
        <v>53.321033210332104</v>
      </c>
      <c r="V1564" s="183">
        <f t="shared" si="531"/>
        <v>46.678966789667896</v>
      </c>
      <c r="W1564" s="184">
        <f t="shared" si="527"/>
        <v>155</v>
      </c>
    </row>
    <row r="1565" spans="1:23" ht="15" customHeight="1">
      <c r="A1565" s="179">
        <v>376</v>
      </c>
      <c r="B1565" s="222">
        <v>16</v>
      </c>
      <c r="C1565" s="252" t="s">
        <v>634</v>
      </c>
      <c r="D1565" s="190">
        <v>2016</v>
      </c>
      <c r="E1565" s="180"/>
      <c r="F1565" s="181"/>
      <c r="G1565" s="181"/>
      <c r="H1565" s="181"/>
      <c r="I1565" s="181"/>
      <c r="J1565" s="181"/>
      <c r="K1565" s="181"/>
      <c r="L1565" s="181"/>
      <c r="M1565" s="181"/>
      <c r="N1565" s="181"/>
      <c r="O1565" s="181"/>
      <c r="P1565" s="181"/>
      <c r="Q1565" s="181">
        <f t="shared" si="535"/>
        <v>0</v>
      </c>
      <c r="R1565" s="181"/>
      <c r="S1565" s="181">
        <f t="shared" si="524"/>
        <v>0</v>
      </c>
      <c r="T1565" s="181">
        <f t="shared" si="525"/>
        <v>0</v>
      </c>
      <c r="U1565" s="183" t="e">
        <f t="shared" si="526"/>
        <v>#DIV/0!</v>
      </c>
      <c r="V1565" s="183" t="e">
        <f t="shared" si="531"/>
        <v>#DIV/0!</v>
      </c>
      <c r="W1565" s="184">
        <f t="shared" si="527"/>
        <v>0</v>
      </c>
    </row>
    <row r="1566" spans="1:23" ht="15" customHeight="1">
      <c r="A1566" s="179">
        <v>377</v>
      </c>
      <c r="B1566" s="222">
        <v>16</v>
      </c>
      <c r="C1566" s="251" t="s">
        <v>635</v>
      </c>
      <c r="D1566" s="180">
        <v>1998</v>
      </c>
      <c r="E1566" s="180">
        <v>4</v>
      </c>
      <c r="F1566" s="181">
        <v>1548</v>
      </c>
      <c r="G1566" s="181">
        <v>32</v>
      </c>
      <c r="H1566" s="181">
        <v>103</v>
      </c>
      <c r="I1566" s="181">
        <v>4</v>
      </c>
      <c r="J1566" s="181">
        <v>19</v>
      </c>
      <c r="K1566" s="181">
        <v>481</v>
      </c>
      <c r="L1566" s="181">
        <v>5</v>
      </c>
      <c r="M1566" s="181">
        <v>4</v>
      </c>
      <c r="N1566" s="181">
        <v>0</v>
      </c>
      <c r="O1566" s="181">
        <v>0</v>
      </c>
      <c r="P1566" s="181">
        <v>0</v>
      </c>
      <c r="Q1566" s="181">
        <f t="shared" si="535"/>
        <v>648</v>
      </c>
      <c r="R1566" s="181">
        <v>66</v>
      </c>
      <c r="S1566" s="181">
        <f t="shared" si="524"/>
        <v>714</v>
      </c>
      <c r="T1566" s="181">
        <f t="shared" si="525"/>
        <v>834</v>
      </c>
      <c r="U1566" s="183">
        <f t="shared" si="526"/>
        <v>46.124031007751938</v>
      </c>
      <c r="V1566" s="183">
        <f t="shared" si="531"/>
        <v>53.875968992248062</v>
      </c>
      <c r="W1566" s="184">
        <f t="shared" si="527"/>
        <v>481</v>
      </c>
    </row>
    <row r="1567" spans="1:23" ht="15" customHeight="1">
      <c r="A1567" s="179">
        <v>377</v>
      </c>
      <c r="B1567" s="222">
        <v>16</v>
      </c>
      <c r="C1567" s="251" t="s">
        <v>635</v>
      </c>
      <c r="D1567" s="180">
        <v>2004</v>
      </c>
      <c r="E1567" s="180"/>
      <c r="F1567" s="181"/>
      <c r="G1567" s="181"/>
      <c r="H1567" s="181"/>
      <c r="I1567" s="181"/>
      <c r="J1567" s="181"/>
      <c r="K1567" s="181"/>
      <c r="L1567" s="181"/>
      <c r="M1567" s="181"/>
      <c r="N1567" s="181"/>
      <c r="O1567" s="181"/>
      <c r="P1567" s="181"/>
      <c r="Q1567" s="181">
        <f>SUM(G1567+J1567+M1567+N1567+O1567+P1567)</f>
        <v>0</v>
      </c>
      <c r="R1567" s="181"/>
      <c r="S1567" s="181">
        <f t="shared" si="524"/>
        <v>0</v>
      </c>
      <c r="T1567" s="181">
        <f t="shared" si="525"/>
        <v>0</v>
      </c>
      <c r="U1567" s="183" t="e">
        <f t="shared" si="526"/>
        <v>#DIV/0!</v>
      </c>
      <c r="V1567" s="183" t="e">
        <f t="shared" si="531"/>
        <v>#DIV/0!</v>
      </c>
      <c r="W1567" s="184">
        <f t="shared" si="527"/>
        <v>0</v>
      </c>
    </row>
    <row r="1568" spans="1:23" ht="15" customHeight="1">
      <c r="A1568" s="179">
        <v>377</v>
      </c>
      <c r="B1568" s="222">
        <v>16</v>
      </c>
      <c r="C1568" s="251" t="s">
        <v>635</v>
      </c>
      <c r="D1568" s="180">
        <v>2010</v>
      </c>
      <c r="E1568" s="180">
        <v>5</v>
      </c>
      <c r="F1568" s="181">
        <v>1902</v>
      </c>
      <c r="G1568" s="181">
        <v>37</v>
      </c>
      <c r="H1568" s="181">
        <v>335</v>
      </c>
      <c r="I1568" s="181">
        <v>34</v>
      </c>
      <c r="J1568" s="181">
        <v>30</v>
      </c>
      <c r="K1568" s="181">
        <v>503</v>
      </c>
      <c r="L1568" s="181">
        <v>29</v>
      </c>
      <c r="M1568" s="181">
        <v>0</v>
      </c>
      <c r="N1568" s="181">
        <v>64</v>
      </c>
      <c r="O1568" s="181">
        <v>5</v>
      </c>
      <c r="P1568" s="181">
        <v>0</v>
      </c>
      <c r="Q1568" s="181">
        <f t="shared" ref="Q1568:Q1570" si="536">SUM(P1568+O1568+N1568+M1568+L1568+K1568+J1568+I1568+H1568+G1568)</f>
        <v>1037</v>
      </c>
      <c r="R1568" s="181">
        <v>35</v>
      </c>
      <c r="S1568" s="181">
        <f t="shared" si="524"/>
        <v>1072</v>
      </c>
      <c r="T1568" s="181">
        <f t="shared" si="525"/>
        <v>830</v>
      </c>
      <c r="U1568" s="183">
        <f t="shared" si="526"/>
        <v>56.36172450052576</v>
      </c>
      <c r="V1568" s="183">
        <f t="shared" si="531"/>
        <v>43.63827549947424</v>
      </c>
      <c r="W1568" s="184">
        <f t="shared" si="527"/>
        <v>503</v>
      </c>
    </row>
    <row r="1569" spans="1:23" ht="15" customHeight="1">
      <c r="A1569" s="179">
        <v>377</v>
      </c>
      <c r="B1569" s="222">
        <v>16</v>
      </c>
      <c r="C1569" s="252" t="s">
        <v>635</v>
      </c>
      <c r="D1569" s="190">
        <v>2016</v>
      </c>
      <c r="E1569" s="180"/>
      <c r="F1569" s="181"/>
      <c r="G1569" s="181"/>
      <c r="H1569" s="181"/>
      <c r="I1569" s="181"/>
      <c r="J1569" s="181"/>
      <c r="K1569" s="181"/>
      <c r="L1569" s="181"/>
      <c r="M1569" s="181"/>
      <c r="N1569" s="181"/>
      <c r="O1569" s="181"/>
      <c r="P1569" s="181"/>
      <c r="Q1569" s="181">
        <f t="shared" si="536"/>
        <v>0</v>
      </c>
      <c r="R1569" s="181"/>
      <c r="S1569" s="181">
        <f t="shared" si="524"/>
        <v>0</v>
      </c>
      <c r="T1569" s="181">
        <f t="shared" si="525"/>
        <v>0</v>
      </c>
      <c r="U1569" s="183" t="e">
        <f t="shared" si="526"/>
        <v>#DIV/0!</v>
      </c>
      <c r="V1569" s="183" t="e">
        <f t="shared" si="531"/>
        <v>#DIV/0!</v>
      </c>
      <c r="W1569" s="184">
        <f t="shared" si="527"/>
        <v>0</v>
      </c>
    </row>
    <row r="1570" spans="1:23" ht="15" customHeight="1">
      <c r="A1570" s="179">
        <v>378</v>
      </c>
      <c r="B1570" s="222">
        <v>16</v>
      </c>
      <c r="C1570" s="251" t="s">
        <v>636</v>
      </c>
      <c r="D1570" s="180">
        <v>1998</v>
      </c>
      <c r="E1570" s="180">
        <v>1</v>
      </c>
      <c r="F1570" s="181">
        <v>489</v>
      </c>
      <c r="G1570" s="181">
        <v>20</v>
      </c>
      <c r="H1570" s="181">
        <v>165</v>
      </c>
      <c r="I1570" s="181">
        <v>0</v>
      </c>
      <c r="J1570" s="181">
        <v>3</v>
      </c>
      <c r="K1570" s="181">
        <v>52</v>
      </c>
      <c r="L1570" s="181">
        <v>3</v>
      </c>
      <c r="M1570" s="181">
        <v>0</v>
      </c>
      <c r="N1570" s="181">
        <v>0</v>
      </c>
      <c r="O1570" s="181">
        <v>0</v>
      </c>
      <c r="P1570" s="181">
        <v>0</v>
      </c>
      <c r="Q1570" s="181">
        <f t="shared" si="536"/>
        <v>243</v>
      </c>
      <c r="R1570" s="181">
        <v>8</v>
      </c>
      <c r="S1570" s="181">
        <f t="shared" si="524"/>
        <v>251</v>
      </c>
      <c r="T1570" s="181">
        <f t="shared" si="525"/>
        <v>238</v>
      </c>
      <c r="U1570" s="183">
        <f t="shared" si="526"/>
        <v>51.329243353783234</v>
      </c>
      <c r="V1570" s="183">
        <f t="shared" si="531"/>
        <v>48.670756646216766</v>
      </c>
      <c r="W1570" s="184">
        <f t="shared" si="527"/>
        <v>165</v>
      </c>
    </row>
    <row r="1571" spans="1:23" ht="15" customHeight="1">
      <c r="A1571" s="179">
        <v>378</v>
      </c>
      <c r="B1571" s="222">
        <v>16</v>
      </c>
      <c r="C1571" s="251" t="s">
        <v>636</v>
      </c>
      <c r="D1571" s="180">
        <v>2004</v>
      </c>
      <c r="E1571" s="180"/>
      <c r="F1571" s="181"/>
      <c r="G1571" s="181"/>
      <c r="H1571" s="181"/>
      <c r="I1571" s="181"/>
      <c r="J1571" s="181"/>
      <c r="K1571" s="181"/>
      <c r="L1571" s="181"/>
      <c r="M1571" s="181"/>
      <c r="N1571" s="181"/>
      <c r="O1571" s="181"/>
      <c r="P1571" s="181"/>
      <c r="Q1571" s="181">
        <f>SUM(G1571+J1571+M1571+N1571+O1571+P1571)</f>
        <v>0</v>
      </c>
      <c r="R1571" s="181"/>
      <c r="S1571" s="181">
        <f t="shared" si="524"/>
        <v>0</v>
      </c>
      <c r="T1571" s="181">
        <f t="shared" si="525"/>
        <v>0</v>
      </c>
      <c r="U1571" s="183" t="e">
        <f t="shared" si="526"/>
        <v>#DIV/0!</v>
      </c>
      <c r="V1571" s="183" t="e">
        <f t="shared" si="531"/>
        <v>#DIV/0!</v>
      </c>
      <c r="W1571" s="184">
        <f t="shared" si="527"/>
        <v>0</v>
      </c>
    </row>
    <row r="1572" spans="1:23" ht="15" customHeight="1">
      <c r="A1572" s="179">
        <v>378</v>
      </c>
      <c r="B1572" s="222">
        <v>16</v>
      </c>
      <c r="C1572" s="251" t="s">
        <v>636</v>
      </c>
      <c r="D1572" s="180">
        <v>2010</v>
      </c>
      <c r="E1572" s="180">
        <v>1</v>
      </c>
      <c r="F1572" s="181">
        <v>597</v>
      </c>
      <c r="G1572" s="181">
        <v>57</v>
      </c>
      <c r="H1572" s="181">
        <v>115</v>
      </c>
      <c r="I1572" s="181">
        <v>8</v>
      </c>
      <c r="J1572" s="181">
        <v>5</v>
      </c>
      <c r="K1572" s="181">
        <v>143</v>
      </c>
      <c r="L1572" s="181">
        <v>4</v>
      </c>
      <c r="M1572" s="181">
        <v>0</v>
      </c>
      <c r="N1572" s="181">
        <v>2</v>
      </c>
      <c r="O1572" s="181">
        <v>0</v>
      </c>
      <c r="P1572" s="181">
        <v>0</v>
      </c>
      <c r="Q1572" s="181">
        <f t="shared" ref="Q1572:Q1574" si="537">SUM(P1572+O1572+N1572+M1572+L1572+K1572+J1572+I1572+H1572+G1572)</f>
        <v>334</v>
      </c>
      <c r="R1572" s="181">
        <v>8</v>
      </c>
      <c r="S1572" s="181">
        <f t="shared" si="524"/>
        <v>342</v>
      </c>
      <c r="T1572" s="181">
        <f t="shared" si="525"/>
        <v>255</v>
      </c>
      <c r="U1572" s="183">
        <f t="shared" si="526"/>
        <v>57.286432160804019</v>
      </c>
      <c r="V1572" s="183">
        <f t="shared" si="531"/>
        <v>42.713567839195981</v>
      </c>
      <c r="W1572" s="184">
        <f t="shared" si="527"/>
        <v>143</v>
      </c>
    </row>
    <row r="1573" spans="1:23" ht="15" customHeight="1">
      <c r="A1573" s="179">
        <v>378</v>
      </c>
      <c r="B1573" s="222">
        <v>16</v>
      </c>
      <c r="C1573" s="252" t="s">
        <v>636</v>
      </c>
      <c r="D1573" s="190">
        <v>2016</v>
      </c>
      <c r="E1573" s="180"/>
      <c r="F1573" s="181"/>
      <c r="G1573" s="181"/>
      <c r="H1573" s="181"/>
      <c r="I1573" s="181"/>
      <c r="J1573" s="181"/>
      <c r="K1573" s="181"/>
      <c r="L1573" s="181"/>
      <c r="M1573" s="181"/>
      <c r="N1573" s="181"/>
      <c r="O1573" s="181"/>
      <c r="P1573" s="181"/>
      <c r="Q1573" s="181">
        <f t="shared" si="537"/>
        <v>0</v>
      </c>
      <c r="R1573" s="181"/>
      <c r="S1573" s="181">
        <f t="shared" si="524"/>
        <v>0</v>
      </c>
      <c r="T1573" s="181">
        <f t="shared" si="525"/>
        <v>0</v>
      </c>
      <c r="U1573" s="183" t="e">
        <f t="shared" si="526"/>
        <v>#DIV/0!</v>
      </c>
      <c r="V1573" s="183" t="e">
        <f t="shared" si="531"/>
        <v>#DIV/0!</v>
      </c>
      <c r="W1573" s="184">
        <f t="shared" si="527"/>
        <v>0</v>
      </c>
    </row>
    <row r="1574" spans="1:23" ht="15" customHeight="1">
      <c r="A1574" s="179">
        <v>379</v>
      </c>
      <c r="B1574" s="222">
        <v>16</v>
      </c>
      <c r="C1574" s="251" t="s">
        <v>637</v>
      </c>
      <c r="D1574" s="180">
        <v>1998</v>
      </c>
      <c r="E1574" s="180">
        <v>1</v>
      </c>
      <c r="F1574" s="181">
        <v>615</v>
      </c>
      <c r="G1574" s="181">
        <v>33</v>
      </c>
      <c r="H1574" s="181">
        <v>80</v>
      </c>
      <c r="I1574" s="181">
        <v>0</v>
      </c>
      <c r="J1574" s="181">
        <v>3</v>
      </c>
      <c r="K1574" s="181">
        <v>46</v>
      </c>
      <c r="L1574" s="181">
        <v>3</v>
      </c>
      <c r="M1574" s="181">
        <v>5</v>
      </c>
      <c r="N1574" s="181">
        <v>0</v>
      </c>
      <c r="O1574" s="181">
        <v>0</v>
      </c>
      <c r="P1574" s="181">
        <v>1</v>
      </c>
      <c r="Q1574" s="181">
        <f t="shared" si="537"/>
        <v>171</v>
      </c>
      <c r="R1574" s="181">
        <v>3</v>
      </c>
      <c r="S1574" s="181">
        <f t="shared" si="524"/>
        <v>174</v>
      </c>
      <c r="T1574" s="181">
        <f t="shared" si="525"/>
        <v>441</v>
      </c>
      <c r="U1574" s="183">
        <f t="shared" si="526"/>
        <v>28.292682926829269</v>
      </c>
      <c r="V1574" s="183">
        <f t="shared" si="531"/>
        <v>71.707317073170728</v>
      </c>
      <c r="W1574" s="184">
        <f t="shared" si="527"/>
        <v>80</v>
      </c>
    </row>
    <row r="1575" spans="1:23" ht="15" customHeight="1">
      <c r="A1575" s="179">
        <v>379</v>
      </c>
      <c r="B1575" s="222">
        <v>16</v>
      </c>
      <c r="C1575" s="251" t="s">
        <v>637</v>
      </c>
      <c r="D1575" s="180">
        <v>2004</v>
      </c>
      <c r="E1575" s="180"/>
      <c r="F1575" s="181"/>
      <c r="G1575" s="181"/>
      <c r="H1575" s="181"/>
      <c r="I1575" s="181"/>
      <c r="J1575" s="181"/>
      <c r="K1575" s="181"/>
      <c r="L1575" s="181"/>
      <c r="M1575" s="181"/>
      <c r="N1575" s="181"/>
      <c r="O1575" s="181"/>
      <c r="P1575" s="181"/>
      <c r="Q1575" s="181">
        <f>SUM(G1575+J1575+M1575+N1575+O1575+P1575)</f>
        <v>0</v>
      </c>
      <c r="R1575" s="181"/>
      <c r="S1575" s="181">
        <f t="shared" si="524"/>
        <v>0</v>
      </c>
      <c r="T1575" s="181">
        <f t="shared" si="525"/>
        <v>0</v>
      </c>
      <c r="U1575" s="183" t="e">
        <f t="shared" si="526"/>
        <v>#DIV/0!</v>
      </c>
      <c r="V1575" s="183" t="e">
        <f t="shared" si="531"/>
        <v>#DIV/0!</v>
      </c>
      <c r="W1575" s="184">
        <f t="shared" si="527"/>
        <v>0</v>
      </c>
    </row>
    <row r="1576" spans="1:23" ht="15" customHeight="1">
      <c r="A1576" s="179">
        <v>379</v>
      </c>
      <c r="B1576" s="222">
        <v>16</v>
      </c>
      <c r="C1576" s="251" t="s">
        <v>637</v>
      </c>
      <c r="D1576" s="180">
        <v>2010</v>
      </c>
      <c r="E1576" s="180">
        <v>2</v>
      </c>
      <c r="F1576" s="181">
        <v>764</v>
      </c>
      <c r="G1576" s="181">
        <v>23</v>
      </c>
      <c r="H1576" s="181">
        <v>85</v>
      </c>
      <c r="I1576" s="181">
        <v>8</v>
      </c>
      <c r="J1576" s="181">
        <v>5</v>
      </c>
      <c r="K1576" s="181">
        <v>210</v>
      </c>
      <c r="L1576" s="181">
        <v>7</v>
      </c>
      <c r="M1576" s="181">
        <v>0</v>
      </c>
      <c r="N1576" s="181">
        <v>12</v>
      </c>
      <c r="O1576" s="181">
        <v>4</v>
      </c>
      <c r="P1576" s="181">
        <v>0</v>
      </c>
      <c r="Q1576" s="181">
        <f t="shared" ref="Q1576:Q1578" si="538">SUM(P1576+O1576+N1576+M1576+L1576+K1576+J1576+I1576+H1576+G1576)</f>
        <v>354</v>
      </c>
      <c r="R1576" s="181">
        <v>6</v>
      </c>
      <c r="S1576" s="181">
        <f t="shared" si="524"/>
        <v>360</v>
      </c>
      <c r="T1576" s="181">
        <f t="shared" si="525"/>
        <v>404</v>
      </c>
      <c r="U1576" s="183">
        <f t="shared" si="526"/>
        <v>47.120418848167539</v>
      </c>
      <c r="V1576" s="183">
        <f t="shared" si="531"/>
        <v>52.879581151832461</v>
      </c>
      <c r="W1576" s="184">
        <f t="shared" si="527"/>
        <v>210</v>
      </c>
    </row>
    <row r="1577" spans="1:23" ht="15" customHeight="1">
      <c r="A1577" s="179">
        <v>379</v>
      </c>
      <c r="B1577" s="222">
        <v>16</v>
      </c>
      <c r="C1577" s="252" t="s">
        <v>637</v>
      </c>
      <c r="D1577" s="190">
        <v>2016</v>
      </c>
      <c r="E1577" s="180"/>
      <c r="F1577" s="181"/>
      <c r="G1577" s="181"/>
      <c r="H1577" s="181"/>
      <c r="I1577" s="181"/>
      <c r="J1577" s="181"/>
      <c r="K1577" s="181"/>
      <c r="L1577" s="181"/>
      <c r="M1577" s="181"/>
      <c r="N1577" s="181"/>
      <c r="O1577" s="181"/>
      <c r="P1577" s="181"/>
      <c r="Q1577" s="181">
        <f t="shared" si="538"/>
        <v>0</v>
      </c>
      <c r="R1577" s="181"/>
      <c r="S1577" s="181">
        <f t="shared" si="524"/>
        <v>0</v>
      </c>
      <c r="T1577" s="181">
        <f t="shared" si="525"/>
        <v>0</v>
      </c>
      <c r="U1577" s="183" t="e">
        <f t="shared" si="526"/>
        <v>#DIV/0!</v>
      </c>
      <c r="V1577" s="183" t="e">
        <f t="shared" si="531"/>
        <v>#DIV/0!</v>
      </c>
      <c r="W1577" s="184">
        <f t="shared" si="527"/>
        <v>0</v>
      </c>
    </row>
    <row r="1578" spans="1:23" ht="15" customHeight="1">
      <c r="A1578" s="179">
        <v>380</v>
      </c>
      <c r="B1578" s="222">
        <v>16</v>
      </c>
      <c r="C1578" s="251" t="s">
        <v>638</v>
      </c>
      <c r="D1578" s="180">
        <v>1998</v>
      </c>
      <c r="E1578" s="180">
        <v>2</v>
      </c>
      <c r="F1578" s="181">
        <v>928</v>
      </c>
      <c r="G1578" s="181">
        <v>3</v>
      </c>
      <c r="H1578" s="181">
        <v>143</v>
      </c>
      <c r="I1578" s="181">
        <v>1</v>
      </c>
      <c r="J1578" s="181">
        <v>10</v>
      </c>
      <c r="K1578" s="181">
        <v>75</v>
      </c>
      <c r="L1578" s="181">
        <v>3</v>
      </c>
      <c r="M1578" s="181">
        <v>3</v>
      </c>
      <c r="N1578" s="181">
        <v>0</v>
      </c>
      <c r="O1578" s="181">
        <v>0</v>
      </c>
      <c r="P1578" s="181">
        <v>0</v>
      </c>
      <c r="Q1578" s="181">
        <f t="shared" si="538"/>
        <v>238</v>
      </c>
      <c r="R1578" s="181">
        <v>9</v>
      </c>
      <c r="S1578" s="181">
        <f t="shared" si="524"/>
        <v>247</v>
      </c>
      <c r="T1578" s="181">
        <f t="shared" si="525"/>
        <v>681</v>
      </c>
      <c r="U1578" s="183">
        <f t="shared" si="526"/>
        <v>26.616379310344829</v>
      </c>
      <c r="V1578" s="183">
        <f t="shared" si="531"/>
        <v>73.383620689655174</v>
      </c>
      <c r="W1578" s="184">
        <f t="shared" si="527"/>
        <v>143</v>
      </c>
    </row>
    <row r="1579" spans="1:23" ht="15" customHeight="1">
      <c r="A1579" s="179">
        <v>380</v>
      </c>
      <c r="B1579" s="222">
        <v>16</v>
      </c>
      <c r="C1579" s="251" t="s">
        <v>638</v>
      </c>
      <c r="D1579" s="180">
        <v>2004</v>
      </c>
      <c r="E1579" s="180"/>
      <c r="F1579" s="181"/>
      <c r="G1579" s="181"/>
      <c r="H1579" s="181"/>
      <c r="I1579" s="181"/>
      <c r="J1579" s="181"/>
      <c r="K1579" s="181"/>
      <c r="L1579" s="181"/>
      <c r="M1579" s="181"/>
      <c r="N1579" s="181"/>
      <c r="O1579" s="181"/>
      <c r="P1579" s="181"/>
      <c r="Q1579" s="181">
        <f>SUM(G1579+J1579+M1579+N1579+O1579+P1579)</f>
        <v>0</v>
      </c>
      <c r="R1579" s="181"/>
      <c r="S1579" s="181">
        <f t="shared" si="524"/>
        <v>0</v>
      </c>
      <c r="T1579" s="181">
        <f t="shared" si="525"/>
        <v>0</v>
      </c>
      <c r="U1579" s="183" t="e">
        <f t="shared" si="526"/>
        <v>#DIV/0!</v>
      </c>
      <c r="V1579" s="183" t="e">
        <f t="shared" si="531"/>
        <v>#DIV/0!</v>
      </c>
      <c r="W1579" s="184">
        <f t="shared" si="527"/>
        <v>0</v>
      </c>
    </row>
    <row r="1580" spans="1:23" ht="15" customHeight="1">
      <c r="A1580" s="179">
        <v>380</v>
      </c>
      <c r="B1580" s="222">
        <v>16</v>
      </c>
      <c r="C1580" s="251" t="s">
        <v>638</v>
      </c>
      <c r="D1580" s="180">
        <v>2010</v>
      </c>
      <c r="E1580" s="180">
        <v>2</v>
      </c>
      <c r="F1580" s="181">
        <v>1430</v>
      </c>
      <c r="G1580" s="181">
        <v>19</v>
      </c>
      <c r="H1580" s="181">
        <v>123</v>
      </c>
      <c r="I1580" s="181">
        <v>3</v>
      </c>
      <c r="J1580" s="181">
        <v>9</v>
      </c>
      <c r="K1580" s="181">
        <v>266</v>
      </c>
      <c r="L1580" s="181">
        <v>13</v>
      </c>
      <c r="M1580" s="181">
        <v>0</v>
      </c>
      <c r="N1580" s="181">
        <v>188</v>
      </c>
      <c r="O1580" s="181">
        <v>8</v>
      </c>
      <c r="P1580" s="181">
        <v>0</v>
      </c>
      <c r="Q1580" s="181">
        <f t="shared" ref="Q1580:Q1582" si="539">SUM(P1580+O1580+N1580+M1580+L1580+K1580+J1580+I1580+H1580+G1580)</f>
        <v>629</v>
      </c>
      <c r="R1580" s="181">
        <v>28</v>
      </c>
      <c r="S1580" s="181">
        <f t="shared" si="524"/>
        <v>657</v>
      </c>
      <c r="T1580" s="181">
        <f t="shared" si="525"/>
        <v>773</v>
      </c>
      <c r="U1580" s="183">
        <f t="shared" si="526"/>
        <v>45.944055944055947</v>
      </c>
      <c r="V1580" s="183">
        <f t="shared" si="531"/>
        <v>54.055944055944053</v>
      </c>
      <c r="W1580" s="184">
        <f t="shared" si="527"/>
        <v>266</v>
      </c>
    </row>
    <row r="1581" spans="1:23" ht="15" customHeight="1">
      <c r="A1581" s="179">
        <v>380</v>
      </c>
      <c r="B1581" s="222">
        <v>16</v>
      </c>
      <c r="C1581" s="252" t="s">
        <v>638</v>
      </c>
      <c r="D1581" s="190">
        <v>2016</v>
      </c>
      <c r="E1581" s="180"/>
      <c r="F1581" s="181"/>
      <c r="G1581" s="181"/>
      <c r="H1581" s="181"/>
      <c r="I1581" s="181"/>
      <c r="J1581" s="181"/>
      <c r="K1581" s="181"/>
      <c r="L1581" s="181"/>
      <c r="M1581" s="181"/>
      <c r="N1581" s="181"/>
      <c r="O1581" s="181"/>
      <c r="P1581" s="181"/>
      <c r="Q1581" s="181">
        <f t="shared" si="539"/>
        <v>0</v>
      </c>
      <c r="R1581" s="181"/>
      <c r="S1581" s="181">
        <f t="shared" si="524"/>
        <v>0</v>
      </c>
      <c r="T1581" s="181">
        <f t="shared" si="525"/>
        <v>0</v>
      </c>
      <c r="U1581" s="183" t="e">
        <f t="shared" si="526"/>
        <v>#DIV/0!</v>
      </c>
      <c r="V1581" s="183" t="e">
        <f t="shared" si="531"/>
        <v>#DIV/0!</v>
      </c>
      <c r="W1581" s="184">
        <f t="shared" si="527"/>
        <v>0</v>
      </c>
    </row>
    <row r="1582" spans="1:23" ht="15" customHeight="1">
      <c r="A1582" s="179">
        <v>381</v>
      </c>
      <c r="B1582" s="222">
        <v>16</v>
      </c>
      <c r="C1582" s="251" t="s">
        <v>639</v>
      </c>
      <c r="D1582" s="180">
        <v>1998</v>
      </c>
      <c r="E1582" s="180">
        <v>3</v>
      </c>
      <c r="F1582" s="181">
        <v>1047</v>
      </c>
      <c r="G1582" s="181">
        <v>24</v>
      </c>
      <c r="H1582" s="181">
        <v>229</v>
      </c>
      <c r="I1582" s="181">
        <v>4</v>
      </c>
      <c r="J1582" s="181">
        <v>20</v>
      </c>
      <c r="K1582" s="181">
        <v>183</v>
      </c>
      <c r="L1582" s="181">
        <v>15</v>
      </c>
      <c r="M1582" s="181">
        <v>15</v>
      </c>
      <c r="N1582" s="181">
        <v>0</v>
      </c>
      <c r="O1582" s="181">
        <v>0</v>
      </c>
      <c r="P1582" s="181">
        <v>0</v>
      </c>
      <c r="Q1582" s="181">
        <f t="shared" si="539"/>
        <v>490</v>
      </c>
      <c r="R1582" s="181">
        <v>69</v>
      </c>
      <c r="S1582" s="181">
        <f t="shared" si="524"/>
        <v>559</v>
      </c>
      <c r="T1582" s="181">
        <f t="shared" si="525"/>
        <v>488</v>
      </c>
      <c r="U1582" s="183">
        <f t="shared" si="526"/>
        <v>53.390639923591216</v>
      </c>
      <c r="V1582" s="183">
        <f t="shared" si="531"/>
        <v>46.609360076408784</v>
      </c>
      <c r="W1582" s="184">
        <f t="shared" si="527"/>
        <v>229</v>
      </c>
    </row>
    <row r="1583" spans="1:23" ht="15" customHeight="1">
      <c r="A1583" s="179">
        <v>381</v>
      </c>
      <c r="B1583" s="222">
        <v>16</v>
      </c>
      <c r="C1583" s="251" t="s">
        <v>639</v>
      </c>
      <c r="D1583" s="180">
        <v>2004</v>
      </c>
      <c r="E1583" s="180"/>
      <c r="F1583" s="181"/>
      <c r="G1583" s="181"/>
      <c r="H1583" s="181"/>
      <c r="I1583" s="181"/>
      <c r="J1583" s="181"/>
      <c r="K1583" s="181"/>
      <c r="L1583" s="181"/>
      <c r="M1583" s="181"/>
      <c r="N1583" s="181"/>
      <c r="O1583" s="181"/>
      <c r="P1583" s="181"/>
      <c r="Q1583" s="181">
        <f>SUM(G1583+J1583+M1583+N1583+O1583+P1583)</f>
        <v>0</v>
      </c>
      <c r="R1583" s="181"/>
      <c r="S1583" s="181">
        <f t="shared" si="524"/>
        <v>0</v>
      </c>
      <c r="T1583" s="181">
        <f t="shared" si="525"/>
        <v>0</v>
      </c>
      <c r="U1583" s="183" t="e">
        <f t="shared" si="526"/>
        <v>#DIV/0!</v>
      </c>
      <c r="V1583" s="183" t="e">
        <f t="shared" si="531"/>
        <v>#DIV/0!</v>
      </c>
      <c r="W1583" s="184">
        <f t="shared" si="527"/>
        <v>0</v>
      </c>
    </row>
    <row r="1584" spans="1:23" ht="15" customHeight="1">
      <c r="A1584" s="179">
        <v>381</v>
      </c>
      <c r="B1584" s="222">
        <v>16</v>
      </c>
      <c r="C1584" s="251" t="s">
        <v>639</v>
      </c>
      <c r="D1584" s="180">
        <v>2010</v>
      </c>
      <c r="E1584" s="180">
        <v>5</v>
      </c>
      <c r="F1584" s="181">
        <v>1518</v>
      </c>
      <c r="G1584" s="181">
        <v>20</v>
      </c>
      <c r="H1584" s="181">
        <v>518</v>
      </c>
      <c r="I1584" s="181">
        <v>17</v>
      </c>
      <c r="J1584" s="181">
        <v>28</v>
      </c>
      <c r="K1584" s="181">
        <v>257</v>
      </c>
      <c r="L1584" s="181">
        <v>18</v>
      </c>
      <c r="M1584" s="181">
        <v>0</v>
      </c>
      <c r="N1584" s="181">
        <v>16</v>
      </c>
      <c r="O1584" s="181">
        <v>1</v>
      </c>
      <c r="P1584" s="181">
        <v>0</v>
      </c>
      <c r="Q1584" s="181">
        <f t="shared" ref="Q1584:Q1586" si="540">SUM(P1584+O1584+N1584+M1584+L1584+K1584+J1584+I1584+H1584+G1584)</f>
        <v>875</v>
      </c>
      <c r="R1584" s="181">
        <v>41</v>
      </c>
      <c r="S1584" s="181">
        <f t="shared" si="524"/>
        <v>916</v>
      </c>
      <c r="T1584" s="181">
        <f t="shared" si="525"/>
        <v>602</v>
      </c>
      <c r="U1584" s="183">
        <f t="shared" si="526"/>
        <v>60.342555994729906</v>
      </c>
      <c r="V1584" s="183">
        <f t="shared" si="531"/>
        <v>39.657444005270094</v>
      </c>
      <c r="W1584" s="184">
        <f t="shared" si="527"/>
        <v>518</v>
      </c>
    </row>
    <row r="1585" spans="1:23" ht="15" customHeight="1">
      <c r="A1585" s="179">
        <v>381</v>
      </c>
      <c r="B1585" s="222">
        <v>16</v>
      </c>
      <c r="C1585" s="252" t="s">
        <v>639</v>
      </c>
      <c r="D1585" s="190">
        <v>2016</v>
      </c>
      <c r="E1585" s="180"/>
      <c r="F1585" s="181"/>
      <c r="G1585" s="181"/>
      <c r="H1585" s="181"/>
      <c r="I1585" s="181"/>
      <c r="J1585" s="181"/>
      <c r="K1585" s="181"/>
      <c r="L1585" s="181"/>
      <c r="M1585" s="181"/>
      <c r="N1585" s="181"/>
      <c r="O1585" s="181"/>
      <c r="P1585" s="181"/>
      <c r="Q1585" s="181">
        <f t="shared" si="540"/>
        <v>0</v>
      </c>
      <c r="R1585" s="181"/>
      <c r="S1585" s="181">
        <f t="shared" si="524"/>
        <v>0</v>
      </c>
      <c r="T1585" s="181">
        <f t="shared" si="525"/>
        <v>0</v>
      </c>
      <c r="U1585" s="183" t="e">
        <f t="shared" si="526"/>
        <v>#DIV/0!</v>
      </c>
      <c r="V1585" s="183" t="e">
        <f t="shared" si="531"/>
        <v>#DIV/0!</v>
      </c>
      <c r="W1585" s="184">
        <f t="shared" si="527"/>
        <v>0</v>
      </c>
    </row>
    <row r="1586" spans="1:23" ht="15" customHeight="1">
      <c r="A1586" s="179">
        <v>382</v>
      </c>
      <c r="B1586" s="222">
        <v>16</v>
      </c>
      <c r="C1586" s="251" t="s">
        <v>640</v>
      </c>
      <c r="D1586" s="180">
        <v>1998</v>
      </c>
      <c r="E1586" s="180">
        <v>2</v>
      </c>
      <c r="F1586" s="181">
        <v>869</v>
      </c>
      <c r="G1586" s="181">
        <v>6</v>
      </c>
      <c r="H1586" s="181">
        <v>94</v>
      </c>
      <c r="I1586" s="181">
        <v>1</v>
      </c>
      <c r="J1586" s="181">
        <v>9</v>
      </c>
      <c r="K1586" s="181">
        <v>209</v>
      </c>
      <c r="L1586" s="181">
        <v>1</v>
      </c>
      <c r="M1586" s="181">
        <v>2</v>
      </c>
      <c r="N1586" s="181">
        <v>0</v>
      </c>
      <c r="O1586" s="181">
        <v>0</v>
      </c>
      <c r="P1586" s="181">
        <v>0</v>
      </c>
      <c r="Q1586" s="181">
        <f t="shared" si="540"/>
        <v>322</v>
      </c>
      <c r="R1586" s="181">
        <v>16</v>
      </c>
      <c r="S1586" s="181">
        <f t="shared" si="524"/>
        <v>338</v>
      </c>
      <c r="T1586" s="181">
        <f t="shared" si="525"/>
        <v>531</v>
      </c>
      <c r="U1586" s="183">
        <f t="shared" si="526"/>
        <v>38.895281933256619</v>
      </c>
      <c r="V1586" s="183">
        <f t="shared" si="531"/>
        <v>61.104718066743381</v>
      </c>
      <c r="W1586" s="184">
        <f t="shared" si="527"/>
        <v>209</v>
      </c>
    </row>
    <row r="1587" spans="1:23" ht="15" customHeight="1">
      <c r="A1587" s="179">
        <v>382</v>
      </c>
      <c r="B1587" s="222">
        <v>16</v>
      </c>
      <c r="C1587" s="251" t="s">
        <v>640</v>
      </c>
      <c r="D1587" s="180">
        <v>2004</v>
      </c>
      <c r="E1587" s="180"/>
      <c r="F1587" s="181"/>
      <c r="G1587" s="181"/>
      <c r="H1587" s="181"/>
      <c r="I1587" s="181"/>
      <c r="J1587" s="181"/>
      <c r="K1587" s="181"/>
      <c r="L1587" s="181"/>
      <c r="M1587" s="181"/>
      <c r="N1587" s="181"/>
      <c r="O1587" s="181"/>
      <c r="P1587" s="181"/>
      <c r="Q1587" s="181">
        <f>SUM(G1587+J1587+M1587+N1587+O1587+P1587)</f>
        <v>0</v>
      </c>
      <c r="R1587" s="181"/>
      <c r="S1587" s="181">
        <f t="shared" si="524"/>
        <v>0</v>
      </c>
      <c r="T1587" s="181">
        <f t="shared" si="525"/>
        <v>0</v>
      </c>
      <c r="U1587" s="183" t="e">
        <f t="shared" si="526"/>
        <v>#DIV/0!</v>
      </c>
      <c r="V1587" s="183" t="e">
        <f t="shared" si="531"/>
        <v>#DIV/0!</v>
      </c>
      <c r="W1587" s="184">
        <f t="shared" si="527"/>
        <v>0</v>
      </c>
    </row>
    <row r="1588" spans="1:23" ht="15" customHeight="1">
      <c r="A1588" s="179">
        <v>382</v>
      </c>
      <c r="B1588" s="222">
        <v>16</v>
      </c>
      <c r="C1588" s="251" t="s">
        <v>640</v>
      </c>
      <c r="D1588" s="180">
        <v>2010</v>
      </c>
      <c r="E1588" s="180">
        <v>2</v>
      </c>
      <c r="F1588" s="181">
        <v>915</v>
      </c>
      <c r="G1588" s="181">
        <v>13</v>
      </c>
      <c r="H1588" s="181">
        <v>175</v>
      </c>
      <c r="I1588" s="181">
        <v>23</v>
      </c>
      <c r="J1588" s="181">
        <v>12</v>
      </c>
      <c r="K1588" s="181">
        <v>243</v>
      </c>
      <c r="L1588" s="181">
        <v>9</v>
      </c>
      <c r="M1588" s="181">
        <v>0</v>
      </c>
      <c r="N1588" s="181">
        <v>1</v>
      </c>
      <c r="O1588" s="181">
        <v>1</v>
      </c>
      <c r="P1588" s="181">
        <v>0</v>
      </c>
      <c r="Q1588" s="181">
        <f t="shared" ref="Q1588:Q1590" si="541">SUM(P1588+O1588+N1588+M1588+L1588+K1588+J1588+I1588+H1588+G1588)</f>
        <v>477</v>
      </c>
      <c r="R1588" s="181">
        <v>26</v>
      </c>
      <c r="S1588" s="181">
        <f t="shared" si="524"/>
        <v>503</v>
      </c>
      <c r="T1588" s="181">
        <f t="shared" si="525"/>
        <v>412</v>
      </c>
      <c r="U1588" s="183">
        <f t="shared" si="526"/>
        <v>54.972677595628419</v>
      </c>
      <c r="V1588" s="183">
        <f t="shared" si="531"/>
        <v>45.027322404371581</v>
      </c>
      <c r="W1588" s="184">
        <f t="shared" si="527"/>
        <v>243</v>
      </c>
    </row>
    <row r="1589" spans="1:23" ht="15" customHeight="1">
      <c r="A1589" s="179">
        <v>382</v>
      </c>
      <c r="B1589" s="222">
        <v>16</v>
      </c>
      <c r="C1589" s="252" t="s">
        <v>640</v>
      </c>
      <c r="D1589" s="190">
        <v>2016</v>
      </c>
      <c r="E1589" s="180"/>
      <c r="F1589" s="181"/>
      <c r="G1589" s="181"/>
      <c r="H1589" s="181"/>
      <c r="I1589" s="181"/>
      <c r="J1589" s="181"/>
      <c r="K1589" s="181"/>
      <c r="L1589" s="181"/>
      <c r="M1589" s="181"/>
      <c r="N1589" s="181"/>
      <c r="O1589" s="181"/>
      <c r="P1589" s="181"/>
      <c r="Q1589" s="181">
        <f t="shared" si="541"/>
        <v>0</v>
      </c>
      <c r="R1589" s="181"/>
      <c r="S1589" s="181">
        <f t="shared" si="524"/>
        <v>0</v>
      </c>
      <c r="T1589" s="181">
        <f t="shared" si="525"/>
        <v>0</v>
      </c>
      <c r="U1589" s="183" t="e">
        <f t="shared" si="526"/>
        <v>#DIV/0!</v>
      </c>
      <c r="V1589" s="183" t="e">
        <f t="shared" si="531"/>
        <v>#DIV/0!</v>
      </c>
      <c r="W1589" s="184">
        <f t="shared" si="527"/>
        <v>0</v>
      </c>
    </row>
    <row r="1590" spans="1:23" ht="15" customHeight="1">
      <c r="A1590" s="179">
        <v>383</v>
      </c>
      <c r="B1590" s="222">
        <v>16</v>
      </c>
      <c r="C1590" s="251" t="s">
        <v>641</v>
      </c>
      <c r="D1590" s="180">
        <v>1998</v>
      </c>
      <c r="E1590" s="180">
        <v>1</v>
      </c>
      <c r="F1590" s="181">
        <v>714</v>
      </c>
      <c r="G1590" s="181">
        <v>10</v>
      </c>
      <c r="H1590" s="181">
        <v>145</v>
      </c>
      <c r="I1590" s="181">
        <v>0</v>
      </c>
      <c r="J1590" s="181">
        <v>3</v>
      </c>
      <c r="K1590" s="181">
        <v>138</v>
      </c>
      <c r="L1590" s="181">
        <v>3</v>
      </c>
      <c r="M1590" s="181">
        <v>0</v>
      </c>
      <c r="N1590" s="181">
        <v>0</v>
      </c>
      <c r="O1590" s="181">
        <v>0</v>
      </c>
      <c r="P1590" s="181">
        <v>0</v>
      </c>
      <c r="Q1590" s="181">
        <f t="shared" si="541"/>
        <v>299</v>
      </c>
      <c r="R1590" s="181">
        <v>12</v>
      </c>
      <c r="S1590" s="181">
        <f t="shared" si="524"/>
        <v>311</v>
      </c>
      <c r="T1590" s="181">
        <f t="shared" si="525"/>
        <v>403</v>
      </c>
      <c r="U1590" s="183">
        <f t="shared" si="526"/>
        <v>43.557422969187677</v>
      </c>
      <c r="V1590" s="183">
        <f t="shared" si="531"/>
        <v>56.442577030812323</v>
      </c>
      <c r="W1590" s="184">
        <f t="shared" si="527"/>
        <v>145</v>
      </c>
    </row>
    <row r="1591" spans="1:23" ht="15" customHeight="1">
      <c r="A1591" s="179">
        <v>383</v>
      </c>
      <c r="B1591" s="222">
        <v>16</v>
      </c>
      <c r="C1591" s="251" t="s">
        <v>641</v>
      </c>
      <c r="D1591" s="180">
        <v>2004</v>
      </c>
      <c r="E1591" s="180"/>
      <c r="F1591" s="181"/>
      <c r="G1591" s="181"/>
      <c r="H1591" s="181"/>
      <c r="I1591" s="181"/>
      <c r="J1591" s="181"/>
      <c r="K1591" s="181"/>
      <c r="L1591" s="181"/>
      <c r="M1591" s="181"/>
      <c r="N1591" s="181"/>
      <c r="O1591" s="181"/>
      <c r="P1591" s="181"/>
      <c r="Q1591" s="181">
        <f>SUM(G1591+J1591+M1591+N1591+O1591+P1591)</f>
        <v>0</v>
      </c>
      <c r="R1591" s="181"/>
      <c r="S1591" s="181">
        <f t="shared" si="524"/>
        <v>0</v>
      </c>
      <c r="T1591" s="181">
        <f t="shared" si="525"/>
        <v>0</v>
      </c>
      <c r="U1591" s="183" t="e">
        <f t="shared" si="526"/>
        <v>#DIV/0!</v>
      </c>
      <c r="V1591" s="183" t="e">
        <f t="shared" si="531"/>
        <v>#DIV/0!</v>
      </c>
      <c r="W1591" s="184">
        <f t="shared" si="527"/>
        <v>0</v>
      </c>
    </row>
    <row r="1592" spans="1:23" ht="15" customHeight="1">
      <c r="A1592" s="179">
        <v>383</v>
      </c>
      <c r="B1592" s="222">
        <v>16</v>
      </c>
      <c r="C1592" s="251" t="s">
        <v>641</v>
      </c>
      <c r="D1592" s="180">
        <v>2010</v>
      </c>
      <c r="E1592" s="180">
        <v>2</v>
      </c>
      <c r="F1592" s="181">
        <v>862</v>
      </c>
      <c r="G1592" s="181">
        <v>28</v>
      </c>
      <c r="H1592" s="181">
        <v>193</v>
      </c>
      <c r="I1592" s="181">
        <v>7</v>
      </c>
      <c r="J1592" s="181">
        <v>5</v>
      </c>
      <c r="K1592" s="181">
        <v>246</v>
      </c>
      <c r="L1592" s="181">
        <v>8</v>
      </c>
      <c r="M1592" s="181">
        <v>0</v>
      </c>
      <c r="N1592" s="181">
        <v>4</v>
      </c>
      <c r="O1592" s="181">
        <v>2</v>
      </c>
      <c r="P1592" s="181">
        <v>0</v>
      </c>
      <c r="Q1592" s="181">
        <f t="shared" ref="Q1592:Q1594" si="542">SUM(P1592+O1592+N1592+M1592+L1592+K1592+J1592+I1592+H1592+G1592)</f>
        <v>493</v>
      </c>
      <c r="R1592" s="181">
        <v>12</v>
      </c>
      <c r="S1592" s="181">
        <f t="shared" si="524"/>
        <v>505</v>
      </c>
      <c r="T1592" s="181">
        <f t="shared" si="525"/>
        <v>357</v>
      </c>
      <c r="U1592" s="183">
        <f t="shared" si="526"/>
        <v>58.584686774941993</v>
      </c>
      <c r="V1592" s="183">
        <f t="shared" si="531"/>
        <v>41.415313225058007</v>
      </c>
      <c r="W1592" s="184">
        <f t="shared" si="527"/>
        <v>246</v>
      </c>
    </row>
    <row r="1593" spans="1:23" ht="15" customHeight="1">
      <c r="A1593" s="179">
        <v>383</v>
      </c>
      <c r="B1593" s="222">
        <v>16</v>
      </c>
      <c r="C1593" s="252" t="s">
        <v>641</v>
      </c>
      <c r="D1593" s="190">
        <v>2016</v>
      </c>
      <c r="E1593" s="180"/>
      <c r="F1593" s="181"/>
      <c r="G1593" s="181"/>
      <c r="H1593" s="181"/>
      <c r="I1593" s="181"/>
      <c r="J1593" s="181"/>
      <c r="K1593" s="181"/>
      <c r="L1593" s="181"/>
      <c r="M1593" s="181"/>
      <c r="N1593" s="181"/>
      <c r="O1593" s="181"/>
      <c r="P1593" s="181"/>
      <c r="Q1593" s="181">
        <f t="shared" si="542"/>
        <v>0</v>
      </c>
      <c r="R1593" s="181"/>
      <c r="S1593" s="181">
        <f t="shared" si="524"/>
        <v>0</v>
      </c>
      <c r="T1593" s="181">
        <f t="shared" si="525"/>
        <v>0</v>
      </c>
      <c r="U1593" s="183" t="e">
        <f t="shared" si="526"/>
        <v>#DIV/0!</v>
      </c>
      <c r="V1593" s="183" t="e">
        <f t="shared" si="531"/>
        <v>#DIV/0!</v>
      </c>
      <c r="W1593" s="184">
        <f t="shared" si="527"/>
        <v>0</v>
      </c>
    </row>
    <row r="1594" spans="1:23" ht="15" customHeight="1">
      <c r="A1594" s="179">
        <v>384</v>
      </c>
      <c r="B1594" s="222">
        <v>16</v>
      </c>
      <c r="C1594" s="251" t="s">
        <v>642</v>
      </c>
      <c r="D1594" s="180">
        <v>1998</v>
      </c>
      <c r="E1594" s="180">
        <v>1</v>
      </c>
      <c r="F1594" s="181">
        <v>160</v>
      </c>
      <c r="G1594" s="181">
        <v>3</v>
      </c>
      <c r="H1594" s="181">
        <v>16</v>
      </c>
      <c r="I1594" s="181">
        <v>0</v>
      </c>
      <c r="J1594" s="181">
        <v>3</v>
      </c>
      <c r="K1594" s="181">
        <v>76</v>
      </c>
      <c r="L1594" s="181">
        <v>0</v>
      </c>
      <c r="M1594" s="181">
        <v>2</v>
      </c>
      <c r="N1594" s="181">
        <v>0</v>
      </c>
      <c r="O1594" s="181">
        <v>0</v>
      </c>
      <c r="P1594" s="181">
        <v>0</v>
      </c>
      <c r="Q1594" s="181">
        <f t="shared" si="542"/>
        <v>100</v>
      </c>
      <c r="R1594" s="181">
        <v>7</v>
      </c>
      <c r="S1594" s="181">
        <f t="shared" si="524"/>
        <v>107</v>
      </c>
      <c r="T1594" s="181">
        <f t="shared" si="525"/>
        <v>53</v>
      </c>
      <c r="U1594" s="183">
        <f t="shared" si="526"/>
        <v>66.875</v>
      </c>
      <c r="V1594" s="183">
        <f t="shared" si="531"/>
        <v>33.125</v>
      </c>
      <c r="W1594" s="184">
        <f t="shared" si="527"/>
        <v>76</v>
      </c>
    </row>
    <row r="1595" spans="1:23" ht="15" customHeight="1">
      <c r="A1595" s="179">
        <v>384</v>
      </c>
      <c r="B1595" s="222">
        <v>16</v>
      </c>
      <c r="C1595" s="251" t="s">
        <v>642</v>
      </c>
      <c r="D1595" s="180">
        <v>2004</v>
      </c>
      <c r="E1595" s="180"/>
      <c r="F1595" s="181"/>
      <c r="G1595" s="181"/>
      <c r="H1595" s="181"/>
      <c r="I1595" s="181"/>
      <c r="J1595" s="181"/>
      <c r="K1595" s="181"/>
      <c r="L1595" s="181"/>
      <c r="M1595" s="181"/>
      <c r="N1595" s="181"/>
      <c r="O1595" s="181"/>
      <c r="P1595" s="181"/>
      <c r="Q1595" s="181">
        <f>SUM(G1595+J1595+M1595+N1595+O1595+P1595)</f>
        <v>0</v>
      </c>
      <c r="R1595" s="181"/>
      <c r="S1595" s="181">
        <f t="shared" si="524"/>
        <v>0</v>
      </c>
      <c r="T1595" s="181">
        <f t="shared" si="525"/>
        <v>0</v>
      </c>
      <c r="U1595" s="183" t="e">
        <f t="shared" si="526"/>
        <v>#DIV/0!</v>
      </c>
      <c r="V1595" s="183" t="e">
        <f t="shared" si="531"/>
        <v>#DIV/0!</v>
      </c>
      <c r="W1595" s="184">
        <f t="shared" si="527"/>
        <v>0</v>
      </c>
    </row>
    <row r="1596" spans="1:23" ht="15" customHeight="1">
      <c r="A1596" s="179">
        <v>384</v>
      </c>
      <c r="B1596" s="222">
        <v>16</v>
      </c>
      <c r="C1596" s="251" t="s">
        <v>642</v>
      </c>
      <c r="D1596" s="180">
        <v>2010</v>
      </c>
      <c r="E1596" s="180">
        <v>1</v>
      </c>
      <c r="F1596" s="181">
        <v>244</v>
      </c>
      <c r="G1596" s="181">
        <v>7</v>
      </c>
      <c r="H1596" s="181">
        <v>10</v>
      </c>
      <c r="I1596" s="181">
        <v>7</v>
      </c>
      <c r="J1596" s="181">
        <v>3</v>
      </c>
      <c r="K1596" s="181">
        <v>85</v>
      </c>
      <c r="L1596" s="181">
        <v>4</v>
      </c>
      <c r="M1596" s="181">
        <v>0</v>
      </c>
      <c r="N1596" s="181">
        <v>2</v>
      </c>
      <c r="O1596" s="181">
        <v>28</v>
      </c>
      <c r="P1596" s="181">
        <v>0</v>
      </c>
      <c r="Q1596" s="181">
        <f t="shared" ref="Q1596:Q1598" si="543">SUM(P1596+O1596+N1596+M1596+L1596+K1596+J1596+I1596+H1596+G1596)</f>
        <v>146</v>
      </c>
      <c r="R1596" s="181">
        <v>7</v>
      </c>
      <c r="S1596" s="181">
        <f t="shared" si="524"/>
        <v>153</v>
      </c>
      <c r="T1596" s="181">
        <f t="shared" si="525"/>
        <v>91</v>
      </c>
      <c r="U1596" s="183">
        <f t="shared" si="526"/>
        <v>62.704918032786885</v>
      </c>
      <c r="V1596" s="183">
        <f t="shared" si="531"/>
        <v>37.295081967213115</v>
      </c>
      <c r="W1596" s="184">
        <f t="shared" si="527"/>
        <v>85</v>
      </c>
    </row>
    <row r="1597" spans="1:23" ht="15" customHeight="1">
      <c r="A1597" s="179">
        <v>384</v>
      </c>
      <c r="B1597" s="222">
        <v>16</v>
      </c>
      <c r="C1597" s="252" t="s">
        <v>642</v>
      </c>
      <c r="D1597" s="190">
        <v>2016</v>
      </c>
      <c r="E1597" s="180"/>
      <c r="F1597" s="181"/>
      <c r="G1597" s="181"/>
      <c r="H1597" s="181"/>
      <c r="I1597" s="181"/>
      <c r="J1597" s="181"/>
      <c r="K1597" s="181"/>
      <c r="L1597" s="181"/>
      <c r="M1597" s="181"/>
      <c r="N1597" s="181"/>
      <c r="O1597" s="181"/>
      <c r="P1597" s="181"/>
      <c r="Q1597" s="181">
        <f t="shared" si="543"/>
        <v>0</v>
      </c>
      <c r="R1597" s="181"/>
      <c r="S1597" s="181">
        <f t="shared" si="524"/>
        <v>0</v>
      </c>
      <c r="T1597" s="181">
        <f t="shared" si="525"/>
        <v>0</v>
      </c>
      <c r="U1597" s="183" t="e">
        <f t="shared" si="526"/>
        <v>#DIV/0!</v>
      </c>
      <c r="V1597" s="183" t="e">
        <f t="shared" si="531"/>
        <v>#DIV/0!</v>
      </c>
      <c r="W1597" s="184">
        <f t="shared" si="527"/>
        <v>0</v>
      </c>
    </row>
    <row r="1598" spans="1:23" ht="15" customHeight="1">
      <c r="A1598" s="179">
        <v>385</v>
      </c>
      <c r="B1598" s="222">
        <v>16</v>
      </c>
      <c r="C1598" s="251" t="s">
        <v>643</v>
      </c>
      <c r="D1598" s="180">
        <v>1998</v>
      </c>
      <c r="E1598" s="180">
        <v>2</v>
      </c>
      <c r="F1598" s="181">
        <v>602</v>
      </c>
      <c r="G1598" s="181">
        <v>9</v>
      </c>
      <c r="H1598" s="181">
        <v>86</v>
      </c>
      <c r="I1598" s="181">
        <v>0</v>
      </c>
      <c r="J1598" s="181">
        <v>8</v>
      </c>
      <c r="K1598" s="181">
        <v>111</v>
      </c>
      <c r="L1598" s="181">
        <v>2</v>
      </c>
      <c r="M1598" s="181">
        <v>6</v>
      </c>
      <c r="N1598" s="181">
        <v>0</v>
      </c>
      <c r="O1598" s="181">
        <v>0</v>
      </c>
      <c r="P1598" s="181">
        <v>0</v>
      </c>
      <c r="Q1598" s="181">
        <f t="shared" si="543"/>
        <v>222</v>
      </c>
      <c r="R1598" s="181">
        <v>10</v>
      </c>
      <c r="S1598" s="181">
        <f t="shared" si="524"/>
        <v>232</v>
      </c>
      <c r="T1598" s="181">
        <f t="shared" si="525"/>
        <v>370</v>
      </c>
      <c r="U1598" s="183">
        <f t="shared" si="526"/>
        <v>38.538205980066444</v>
      </c>
      <c r="V1598" s="183">
        <f t="shared" si="531"/>
        <v>61.461794019933556</v>
      </c>
      <c r="W1598" s="184">
        <f t="shared" si="527"/>
        <v>111</v>
      </c>
    </row>
    <row r="1599" spans="1:23" ht="15" customHeight="1">
      <c r="A1599" s="179">
        <v>385</v>
      </c>
      <c r="B1599" s="222">
        <v>16</v>
      </c>
      <c r="C1599" s="251" t="s">
        <v>643</v>
      </c>
      <c r="D1599" s="180">
        <v>2004</v>
      </c>
      <c r="E1599" s="180"/>
      <c r="F1599" s="181"/>
      <c r="G1599" s="181"/>
      <c r="H1599" s="181"/>
      <c r="I1599" s="181"/>
      <c r="J1599" s="181"/>
      <c r="K1599" s="181"/>
      <c r="L1599" s="181"/>
      <c r="M1599" s="181"/>
      <c r="N1599" s="181"/>
      <c r="O1599" s="181"/>
      <c r="P1599" s="181"/>
      <c r="Q1599" s="181">
        <f>SUM(G1599+J1599+M1599+N1599+O1599+P1599)</f>
        <v>0</v>
      </c>
      <c r="R1599" s="181"/>
      <c r="S1599" s="181">
        <f t="shared" si="524"/>
        <v>0</v>
      </c>
      <c r="T1599" s="181">
        <f t="shared" si="525"/>
        <v>0</v>
      </c>
      <c r="U1599" s="183" t="e">
        <f t="shared" si="526"/>
        <v>#DIV/0!</v>
      </c>
      <c r="V1599" s="183" t="e">
        <f t="shared" si="531"/>
        <v>#DIV/0!</v>
      </c>
      <c r="W1599" s="184">
        <f t="shared" si="527"/>
        <v>0</v>
      </c>
    </row>
    <row r="1600" spans="1:23" ht="15" customHeight="1">
      <c r="A1600" s="179">
        <v>385</v>
      </c>
      <c r="B1600" s="222">
        <v>16</v>
      </c>
      <c r="C1600" s="251" t="s">
        <v>643</v>
      </c>
      <c r="D1600" s="180">
        <v>2010</v>
      </c>
      <c r="E1600" s="180">
        <v>2</v>
      </c>
      <c r="F1600" s="181">
        <v>637</v>
      </c>
      <c r="G1600" s="181">
        <v>36</v>
      </c>
      <c r="H1600" s="181">
        <v>137</v>
      </c>
      <c r="I1600" s="181">
        <v>6</v>
      </c>
      <c r="J1600" s="181">
        <v>13</v>
      </c>
      <c r="K1600" s="181">
        <v>87</v>
      </c>
      <c r="L1600" s="181">
        <v>6</v>
      </c>
      <c r="M1600" s="181">
        <v>0</v>
      </c>
      <c r="N1600" s="181">
        <v>4</v>
      </c>
      <c r="O1600" s="181">
        <v>6</v>
      </c>
      <c r="P1600" s="181">
        <v>0</v>
      </c>
      <c r="Q1600" s="181">
        <f t="shared" ref="Q1600:Q1602" si="544">SUM(P1600+O1600+N1600+M1600+L1600+K1600+J1600+I1600+H1600+G1600)</f>
        <v>295</v>
      </c>
      <c r="R1600" s="181">
        <v>11</v>
      </c>
      <c r="S1600" s="181">
        <f t="shared" si="524"/>
        <v>306</v>
      </c>
      <c r="T1600" s="181">
        <f t="shared" si="525"/>
        <v>331</v>
      </c>
      <c r="U1600" s="183">
        <f t="shared" si="526"/>
        <v>48.037676609105183</v>
      </c>
      <c r="V1600" s="183">
        <f t="shared" si="531"/>
        <v>51.962323390894817</v>
      </c>
      <c r="W1600" s="184">
        <f t="shared" si="527"/>
        <v>137</v>
      </c>
    </row>
    <row r="1601" spans="1:23" ht="15" customHeight="1">
      <c r="A1601" s="179">
        <v>385</v>
      </c>
      <c r="B1601" s="222">
        <v>16</v>
      </c>
      <c r="C1601" s="252" t="s">
        <v>643</v>
      </c>
      <c r="D1601" s="190">
        <v>2016</v>
      </c>
      <c r="E1601" s="180"/>
      <c r="F1601" s="181"/>
      <c r="G1601" s="181"/>
      <c r="H1601" s="181"/>
      <c r="I1601" s="181"/>
      <c r="J1601" s="181"/>
      <c r="K1601" s="181"/>
      <c r="L1601" s="181"/>
      <c r="M1601" s="181"/>
      <c r="N1601" s="181"/>
      <c r="O1601" s="181"/>
      <c r="P1601" s="181"/>
      <c r="Q1601" s="181">
        <f t="shared" si="544"/>
        <v>0</v>
      </c>
      <c r="R1601" s="181"/>
      <c r="S1601" s="181">
        <f t="shared" si="524"/>
        <v>0</v>
      </c>
      <c r="T1601" s="181">
        <f t="shared" si="525"/>
        <v>0</v>
      </c>
      <c r="U1601" s="183" t="e">
        <f t="shared" si="526"/>
        <v>#DIV/0!</v>
      </c>
      <c r="V1601" s="183" t="e">
        <f t="shared" si="531"/>
        <v>#DIV/0!</v>
      </c>
      <c r="W1601" s="184">
        <f t="shared" si="527"/>
        <v>0</v>
      </c>
    </row>
    <row r="1602" spans="1:23" ht="15" customHeight="1">
      <c r="A1602" s="179">
        <v>386</v>
      </c>
      <c r="B1602" s="222">
        <v>16</v>
      </c>
      <c r="C1602" s="251" t="s">
        <v>644</v>
      </c>
      <c r="D1602" s="180">
        <v>1998</v>
      </c>
      <c r="E1602" s="180">
        <v>1</v>
      </c>
      <c r="F1602" s="181">
        <v>660</v>
      </c>
      <c r="G1602" s="181">
        <v>10</v>
      </c>
      <c r="H1602" s="181">
        <v>88</v>
      </c>
      <c r="I1602" s="181">
        <v>0</v>
      </c>
      <c r="J1602" s="181">
        <v>1</v>
      </c>
      <c r="K1602" s="181">
        <v>95</v>
      </c>
      <c r="L1602" s="181">
        <v>0</v>
      </c>
      <c r="M1602" s="181">
        <v>2</v>
      </c>
      <c r="N1602" s="181">
        <v>0</v>
      </c>
      <c r="O1602" s="181">
        <v>0</v>
      </c>
      <c r="P1602" s="181">
        <v>0</v>
      </c>
      <c r="Q1602" s="181">
        <f t="shared" si="544"/>
        <v>196</v>
      </c>
      <c r="R1602" s="181">
        <v>3</v>
      </c>
      <c r="S1602" s="181">
        <f t="shared" si="524"/>
        <v>199</v>
      </c>
      <c r="T1602" s="181">
        <f t="shared" si="525"/>
        <v>461</v>
      </c>
      <c r="U1602" s="183">
        <f t="shared" si="526"/>
        <v>30.151515151515152</v>
      </c>
      <c r="V1602" s="183">
        <f t="shared" si="531"/>
        <v>69.848484848484844</v>
      </c>
      <c r="W1602" s="184">
        <f t="shared" si="527"/>
        <v>95</v>
      </c>
    </row>
    <row r="1603" spans="1:23" ht="15" customHeight="1">
      <c r="A1603" s="179">
        <v>386</v>
      </c>
      <c r="B1603" s="222">
        <v>16</v>
      </c>
      <c r="C1603" s="251" t="s">
        <v>644</v>
      </c>
      <c r="D1603" s="180">
        <v>2004</v>
      </c>
      <c r="E1603" s="180"/>
      <c r="F1603" s="181"/>
      <c r="G1603" s="181"/>
      <c r="H1603" s="181"/>
      <c r="I1603" s="181"/>
      <c r="J1603" s="181"/>
      <c r="K1603" s="181"/>
      <c r="L1603" s="181"/>
      <c r="M1603" s="181"/>
      <c r="N1603" s="181"/>
      <c r="O1603" s="181"/>
      <c r="P1603" s="181"/>
      <c r="Q1603" s="181">
        <f>SUM(G1603+J1603+M1603+N1603+O1603+P1603)</f>
        <v>0</v>
      </c>
      <c r="R1603" s="181"/>
      <c r="S1603" s="181">
        <f t="shared" si="524"/>
        <v>0</v>
      </c>
      <c r="T1603" s="181">
        <f t="shared" si="525"/>
        <v>0</v>
      </c>
      <c r="U1603" s="183" t="e">
        <f t="shared" si="526"/>
        <v>#DIV/0!</v>
      </c>
      <c r="V1603" s="183" t="e">
        <f t="shared" si="531"/>
        <v>#DIV/0!</v>
      </c>
      <c r="W1603" s="184">
        <f t="shared" ref="W1603:W1666" si="545">MAX(G1603,H1603,I1603,J1603,K1603,L1603,M1603,N1603,O1603,P1603)</f>
        <v>0</v>
      </c>
    </row>
    <row r="1604" spans="1:23" ht="15" customHeight="1">
      <c r="A1604" s="179">
        <v>386</v>
      </c>
      <c r="B1604" s="222">
        <v>16</v>
      </c>
      <c r="C1604" s="251" t="s">
        <v>644</v>
      </c>
      <c r="D1604" s="180">
        <v>2010</v>
      </c>
      <c r="E1604" s="180">
        <v>2</v>
      </c>
      <c r="F1604" s="181">
        <v>887</v>
      </c>
      <c r="G1604" s="181">
        <v>49</v>
      </c>
      <c r="H1604" s="181">
        <v>109</v>
      </c>
      <c r="I1604" s="181">
        <v>11</v>
      </c>
      <c r="J1604" s="181">
        <v>7</v>
      </c>
      <c r="K1604" s="181">
        <v>257</v>
      </c>
      <c r="L1604" s="181">
        <v>9</v>
      </c>
      <c r="M1604" s="181">
        <v>0</v>
      </c>
      <c r="N1604" s="181">
        <v>7</v>
      </c>
      <c r="O1604" s="181">
        <v>3</v>
      </c>
      <c r="P1604" s="181">
        <v>0</v>
      </c>
      <c r="Q1604" s="181">
        <f t="shared" ref="Q1604:Q1606" si="546">SUM(P1604+O1604+N1604+M1604+L1604+K1604+J1604+I1604+H1604+G1604)</f>
        <v>452</v>
      </c>
      <c r="R1604" s="181">
        <v>31</v>
      </c>
      <c r="S1604" s="181">
        <f t="shared" ref="S1604:S1667" si="547">Q1604+R1604</f>
        <v>483</v>
      </c>
      <c r="T1604" s="181">
        <f t="shared" si="525"/>
        <v>404</v>
      </c>
      <c r="U1604" s="183">
        <f t="shared" si="526"/>
        <v>54.453213077790302</v>
      </c>
      <c r="V1604" s="183">
        <f t="shared" si="531"/>
        <v>45.546786922209698</v>
      </c>
      <c r="W1604" s="184">
        <f t="shared" si="545"/>
        <v>257</v>
      </c>
    </row>
    <row r="1605" spans="1:23" ht="15" customHeight="1">
      <c r="A1605" s="179">
        <v>386</v>
      </c>
      <c r="B1605" s="222">
        <v>16</v>
      </c>
      <c r="C1605" s="252" t="s">
        <v>644</v>
      </c>
      <c r="D1605" s="190">
        <v>2016</v>
      </c>
      <c r="E1605" s="180"/>
      <c r="F1605" s="181"/>
      <c r="G1605" s="181"/>
      <c r="H1605" s="181"/>
      <c r="I1605" s="181"/>
      <c r="J1605" s="181"/>
      <c r="K1605" s="181"/>
      <c r="L1605" s="181"/>
      <c r="M1605" s="181"/>
      <c r="N1605" s="181"/>
      <c r="O1605" s="181"/>
      <c r="P1605" s="181"/>
      <c r="Q1605" s="181">
        <f t="shared" si="546"/>
        <v>0</v>
      </c>
      <c r="R1605" s="181"/>
      <c r="S1605" s="181">
        <f t="shared" si="547"/>
        <v>0</v>
      </c>
      <c r="T1605" s="181">
        <f t="shared" si="525"/>
        <v>0</v>
      </c>
      <c r="U1605" s="183" t="e">
        <f t="shared" si="526"/>
        <v>#DIV/0!</v>
      </c>
      <c r="V1605" s="183" t="e">
        <f t="shared" si="531"/>
        <v>#DIV/0!</v>
      </c>
      <c r="W1605" s="184">
        <f t="shared" si="545"/>
        <v>0</v>
      </c>
    </row>
    <row r="1606" spans="1:23" ht="15" customHeight="1">
      <c r="A1606" s="179">
        <v>387</v>
      </c>
      <c r="B1606" s="222">
        <v>16</v>
      </c>
      <c r="C1606" s="251" t="s">
        <v>645</v>
      </c>
      <c r="D1606" s="180">
        <v>1998</v>
      </c>
      <c r="E1606" s="180">
        <v>2</v>
      </c>
      <c r="F1606" s="181">
        <v>504</v>
      </c>
      <c r="G1606" s="181">
        <v>16</v>
      </c>
      <c r="H1606" s="181">
        <v>65</v>
      </c>
      <c r="I1606" s="181">
        <v>3</v>
      </c>
      <c r="J1606" s="181">
        <v>7</v>
      </c>
      <c r="K1606" s="181">
        <v>71</v>
      </c>
      <c r="L1606" s="181">
        <v>2</v>
      </c>
      <c r="M1606" s="181">
        <v>2</v>
      </c>
      <c r="N1606" s="181">
        <v>0</v>
      </c>
      <c r="O1606" s="181">
        <v>0</v>
      </c>
      <c r="P1606" s="181">
        <v>0</v>
      </c>
      <c r="Q1606" s="181">
        <f t="shared" si="546"/>
        <v>166</v>
      </c>
      <c r="R1606" s="181">
        <v>10</v>
      </c>
      <c r="S1606" s="181">
        <f t="shared" si="547"/>
        <v>176</v>
      </c>
      <c r="T1606" s="181">
        <f t="shared" ref="T1606:T1669" si="548">F1606-S1606</f>
        <v>328</v>
      </c>
      <c r="U1606" s="183">
        <f t="shared" ref="U1606:U1669" si="549">(S1606*100)/F1606</f>
        <v>34.920634920634917</v>
      </c>
      <c r="V1606" s="183">
        <f t="shared" si="531"/>
        <v>65.079365079365076</v>
      </c>
      <c r="W1606" s="184">
        <f t="shared" si="545"/>
        <v>71</v>
      </c>
    </row>
    <row r="1607" spans="1:23" ht="15" customHeight="1">
      <c r="A1607" s="179">
        <v>387</v>
      </c>
      <c r="B1607" s="222">
        <v>16</v>
      </c>
      <c r="C1607" s="251" t="s">
        <v>645</v>
      </c>
      <c r="D1607" s="180">
        <v>2004</v>
      </c>
      <c r="E1607" s="180"/>
      <c r="F1607" s="181"/>
      <c r="G1607" s="181"/>
      <c r="H1607" s="181"/>
      <c r="I1607" s="181"/>
      <c r="J1607" s="181"/>
      <c r="K1607" s="181"/>
      <c r="L1607" s="181"/>
      <c r="M1607" s="181"/>
      <c r="N1607" s="181"/>
      <c r="O1607" s="181"/>
      <c r="P1607" s="181"/>
      <c r="Q1607" s="181">
        <f>SUM(G1607+J1607+M1607+N1607+O1607+P1607)</f>
        <v>0</v>
      </c>
      <c r="R1607" s="181"/>
      <c r="S1607" s="181">
        <f t="shared" si="547"/>
        <v>0</v>
      </c>
      <c r="T1607" s="181">
        <f t="shared" si="548"/>
        <v>0</v>
      </c>
      <c r="U1607" s="183" t="e">
        <f t="shared" si="549"/>
        <v>#DIV/0!</v>
      </c>
      <c r="V1607" s="183" t="e">
        <f t="shared" si="531"/>
        <v>#DIV/0!</v>
      </c>
      <c r="W1607" s="184">
        <f t="shared" si="545"/>
        <v>0</v>
      </c>
    </row>
    <row r="1608" spans="1:23" ht="15" customHeight="1">
      <c r="A1608" s="179">
        <v>387</v>
      </c>
      <c r="B1608" s="222">
        <v>16</v>
      </c>
      <c r="C1608" s="251" t="s">
        <v>645</v>
      </c>
      <c r="D1608" s="180">
        <v>2010</v>
      </c>
      <c r="E1608" s="180">
        <v>2</v>
      </c>
      <c r="F1608" s="181">
        <v>589</v>
      </c>
      <c r="G1608" s="181">
        <v>20</v>
      </c>
      <c r="H1608" s="181">
        <v>55</v>
      </c>
      <c r="I1608" s="181">
        <v>4</v>
      </c>
      <c r="J1608" s="181">
        <v>6</v>
      </c>
      <c r="K1608" s="181">
        <v>143</v>
      </c>
      <c r="L1608" s="181">
        <v>13</v>
      </c>
      <c r="M1608" s="181">
        <v>0</v>
      </c>
      <c r="N1608" s="181">
        <v>95</v>
      </c>
      <c r="O1608" s="181">
        <v>1</v>
      </c>
      <c r="P1608" s="181">
        <v>1</v>
      </c>
      <c r="Q1608" s="181">
        <f t="shared" ref="Q1608:Q1610" si="550">SUM(P1608+O1608+N1608+M1608+L1608+K1608+J1608+I1608+H1608+G1608)</f>
        <v>338</v>
      </c>
      <c r="R1608" s="181">
        <v>18</v>
      </c>
      <c r="S1608" s="181">
        <f t="shared" si="547"/>
        <v>356</v>
      </c>
      <c r="T1608" s="181">
        <f t="shared" si="548"/>
        <v>233</v>
      </c>
      <c r="U1608" s="183">
        <f t="shared" si="549"/>
        <v>60.441426146010187</v>
      </c>
      <c r="V1608" s="183">
        <f t="shared" si="531"/>
        <v>39.558573853989813</v>
      </c>
      <c r="W1608" s="184">
        <f t="shared" si="545"/>
        <v>143</v>
      </c>
    </row>
    <row r="1609" spans="1:23" ht="15" customHeight="1">
      <c r="A1609" s="179">
        <v>387</v>
      </c>
      <c r="B1609" s="222">
        <v>16</v>
      </c>
      <c r="C1609" s="252" t="s">
        <v>645</v>
      </c>
      <c r="D1609" s="190">
        <v>2016</v>
      </c>
      <c r="E1609" s="180"/>
      <c r="F1609" s="181"/>
      <c r="G1609" s="181"/>
      <c r="H1609" s="181"/>
      <c r="I1609" s="181"/>
      <c r="J1609" s="181"/>
      <c r="K1609" s="181"/>
      <c r="L1609" s="181"/>
      <c r="M1609" s="181"/>
      <c r="N1609" s="181"/>
      <c r="O1609" s="181"/>
      <c r="P1609" s="181"/>
      <c r="Q1609" s="181">
        <f t="shared" si="550"/>
        <v>0</v>
      </c>
      <c r="R1609" s="181"/>
      <c r="S1609" s="181">
        <f t="shared" si="547"/>
        <v>0</v>
      </c>
      <c r="T1609" s="181">
        <f t="shared" si="548"/>
        <v>0</v>
      </c>
      <c r="U1609" s="183" t="e">
        <f t="shared" si="549"/>
        <v>#DIV/0!</v>
      </c>
      <c r="V1609" s="183" t="e">
        <f t="shared" si="531"/>
        <v>#DIV/0!</v>
      </c>
      <c r="W1609" s="184">
        <f t="shared" si="545"/>
        <v>0</v>
      </c>
    </row>
    <row r="1610" spans="1:23" ht="15" customHeight="1">
      <c r="A1610" s="179">
        <v>388</v>
      </c>
      <c r="B1610" s="222">
        <v>16</v>
      </c>
      <c r="C1610" s="251" t="s">
        <v>646</v>
      </c>
      <c r="D1610" s="180">
        <v>1998</v>
      </c>
      <c r="E1610" s="180">
        <v>2</v>
      </c>
      <c r="F1610" s="181">
        <v>1166</v>
      </c>
      <c r="G1610" s="181">
        <v>30</v>
      </c>
      <c r="H1610" s="181">
        <v>121</v>
      </c>
      <c r="I1610" s="181">
        <v>0</v>
      </c>
      <c r="J1610" s="181">
        <v>13</v>
      </c>
      <c r="K1610" s="181">
        <v>452</v>
      </c>
      <c r="L1610" s="181">
        <v>4</v>
      </c>
      <c r="M1610" s="181">
        <v>0</v>
      </c>
      <c r="N1610" s="181">
        <v>0</v>
      </c>
      <c r="O1610" s="181">
        <v>0</v>
      </c>
      <c r="P1610" s="181">
        <v>0</v>
      </c>
      <c r="Q1610" s="181">
        <f t="shared" si="550"/>
        <v>620</v>
      </c>
      <c r="R1610" s="181">
        <v>17</v>
      </c>
      <c r="S1610" s="181">
        <f t="shared" si="547"/>
        <v>637</v>
      </c>
      <c r="T1610" s="181">
        <f t="shared" si="548"/>
        <v>529</v>
      </c>
      <c r="U1610" s="183">
        <f t="shared" si="549"/>
        <v>54.631217838765011</v>
      </c>
      <c r="V1610" s="183">
        <f t="shared" si="531"/>
        <v>45.368782161234989</v>
      </c>
      <c r="W1610" s="184">
        <f t="shared" si="545"/>
        <v>452</v>
      </c>
    </row>
    <row r="1611" spans="1:23" ht="15" customHeight="1">
      <c r="A1611" s="179">
        <v>388</v>
      </c>
      <c r="B1611" s="222">
        <v>16</v>
      </c>
      <c r="C1611" s="251" t="s">
        <v>646</v>
      </c>
      <c r="D1611" s="180">
        <v>2004</v>
      </c>
      <c r="E1611" s="180"/>
      <c r="F1611" s="181"/>
      <c r="G1611" s="181"/>
      <c r="H1611" s="181"/>
      <c r="I1611" s="181"/>
      <c r="J1611" s="181"/>
      <c r="K1611" s="181"/>
      <c r="L1611" s="181"/>
      <c r="M1611" s="181"/>
      <c r="N1611" s="181"/>
      <c r="O1611" s="181"/>
      <c r="P1611" s="181"/>
      <c r="Q1611" s="181">
        <f>SUM(G1611+J1611+M1611+N1611+O1611+P1611)</f>
        <v>0</v>
      </c>
      <c r="R1611" s="181"/>
      <c r="S1611" s="181">
        <f t="shared" si="547"/>
        <v>0</v>
      </c>
      <c r="T1611" s="181">
        <f t="shared" si="548"/>
        <v>0</v>
      </c>
      <c r="U1611" s="183" t="e">
        <f t="shared" si="549"/>
        <v>#DIV/0!</v>
      </c>
      <c r="V1611" s="183" t="e">
        <f t="shared" si="531"/>
        <v>#DIV/0!</v>
      </c>
      <c r="W1611" s="184">
        <f t="shared" si="545"/>
        <v>0</v>
      </c>
    </row>
    <row r="1612" spans="1:23" ht="15" customHeight="1">
      <c r="A1612" s="179">
        <v>388</v>
      </c>
      <c r="B1612" s="222">
        <v>16</v>
      </c>
      <c r="C1612" s="251" t="s">
        <v>646</v>
      </c>
      <c r="D1612" s="180">
        <v>2010</v>
      </c>
      <c r="E1612" s="180">
        <v>3</v>
      </c>
      <c r="F1612" s="181">
        <v>1217</v>
      </c>
      <c r="G1612" s="181">
        <v>37</v>
      </c>
      <c r="H1612" s="181">
        <v>172</v>
      </c>
      <c r="I1612" s="181">
        <v>8</v>
      </c>
      <c r="J1612" s="181">
        <v>7</v>
      </c>
      <c r="K1612" s="181">
        <v>412</v>
      </c>
      <c r="L1612" s="181">
        <v>13</v>
      </c>
      <c r="M1612" s="181">
        <v>0</v>
      </c>
      <c r="N1612" s="181">
        <v>3</v>
      </c>
      <c r="O1612" s="181">
        <v>4</v>
      </c>
      <c r="P1612" s="181">
        <v>0</v>
      </c>
      <c r="Q1612" s="181">
        <f t="shared" ref="Q1612:Q1614" si="551">SUM(P1612+O1612+N1612+M1612+L1612+K1612+J1612+I1612+H1612+G1612)</f>
        <v>656</v>
      </c>
      <c r="R1612" s="181">
        <v>11</v>
      </c>
      <c r="S1612" s="181">
        <f t="shared" si="547"/>
        <v>667</v>
      </c>
      <c r="T1612" s="181">
        <f t="shared" si="548"/>
        <v>550</v>
      </c>
      <c r="U1612" s="183">
        <f t="shared" si="549"/>
        <v>54.806902218570258</v>
      </c>
      <c r="V1612" s="183">
        <f t="shared" si="531"/>
        <v>45.193097781429742</v>
      </c>
      <c r="W1612" s="184">
        <f t="shared" si="545"/>
        <v>412</v>
      </c>
    </row>
    <row r="1613" spans="1:23" ht="15" customHeight="1">
      <c r="A1613" s="179">
        <v>388</v>
      </c>
      <c r="B1613" s="222">
        <v>16</v>
      </c>
      <c r="C1613" s="252" t="s">
        <v>646</v>
      </c>
      <c r="D1613" s="190">
        <v>2016</v>
      </c>
      <c r="E1613" s="180"/>
      <c r="F1613" s="181"/>
      <c r="G1613" s="181"/>
      <c r="H1613" s="181"/>
      <c r="I1613" s="181"/>
      <c r="J1613" s="181"/>
      <c r="K1613" s="181"/>
      <c r="L1613" s="181"/>
      <c r="M1613" s="181"/>
      <c r="N1613" s="181"/>
      <c r="O1613" s="181"/>
      <c r="P1613" s="181"/>
      <c r="Q1613" s="181">
        <f t="shared" si="551"/>
        <v>0</v>
      </c>
      <c r="R1613" s="181"/>
      <c r="S1613" s="181">
        <f t="shared" si="547"/>
        <v>0</v>
      </c>
      <c r="T1613" s="181">
        <f t="shared" si="548"/>
        <v>0</v>
      </c>
      <c r="U1613" s="183" t="e">
        <f t="shared" si="549"/>
        <v>#DIV/0!</v>
      </c>
      <c r="V1613" s="183" t="e">
        <f t="shared" si="531"/>
        <v>#DIV/0!</v>
      </c>
      <c r="W1613" s="184">
        <f t="shared" si="545"/>
        <v>0</v>
      </c>
    </row>
    <row r="1614" spans="1:23" ht="15" customHeight="1">
      <c r="A1614" s="179">
        <v>389</v>
      </c>
      <c r="B1614" s="222">
        <v>16</v>
      </c>
      <c r="C1614" s="251" t="s">
        <v>647</v>
      </c>
      <c r="D1614" s="180">
        <v>1998</v>
      </c>
      <c r="E1614" s="180">
        <v>2</v>
      </c>
      <c r="F1614" s="181">
        <v>1164</v>
      </c>
      <c r="G1614" s="181">
        <v>13</v>
      </c>
      <c r="H1614" s="181">
        <v>75</v>
      </c>
      <c r="I1614" s="181">
        <v>4</v>
      </c>
      <c r="J1614" s="181">
        <v>10</v>
      </c>
      <c r="K1614" s="181">
        <v>139</v>
      </c>
      <c r="L1614" s="181">
        <v>16</v>
      </c>
      <c r="M1614" s="181">
        <v>6</v>
      </c>
      <c r="N1614" s="181">
        <v>0</v>
      </c>
      <c r="O1614" s="181">
        <v>0</v>
      </c>
      <c r="P1614" s="181">
        <v>0</v>
      </c>
      <c r="Q1614" s="181">
        <f t="shared" si="551"/>
        <v>263</v>
      </c>
      <c r="R1614" s="181">
        <v>55</v>
      </c>
      <c r="S1614" s="181">
        <f t="shared" si="547"/>
        <v>318</v>
      </c>
      <c r="T1614" s="181">
        <f t="shared" si="548"/>
        <v>846</v>
      </c>
      <c r="U1614" s="183">
        <f t="shared" si="549"/>
        <v>27.319587628865978</v>
      </c>
      <c r="V1614" s="183">
        <f t="shared" ref="V1614:V1689" si="552">(T1614*100)/F1614</f>
        <v>72.680412371134025</v>
      </c>
      <c r="W1614" s="184">
        <f t="shared" si="545"/>
        <v>139</v>
      </c>
    </row>
    <row r="1615" spans="1:23" ht="15" customHeight="1">
      <c r="A1615" s="179">
        <v>389</v>
      </c>
      <c r="B1615" s="222">
        <v>16</v>
      </c>
      <c r="C1615" s="251" t="s">
        <v>647</v>
      </c>
      <c r="D1615" s="180">
        <v>2004</v>
      </c>
      <c r="E1615" s="180"/>
      <c r="F1615" s="181"/>
      <c r="G1615" s="181"/>
      <c r="H1615" s="181"/>
      <c r="I1615" s="181"/>
      <c r="J1615" s="181"/>
      <c r="K1615" s="181"/>
      <c r="L1615" s="181"/>
      <c r="M1615" s="181"/>
      <c r="N1615" s="181"/>
      <c r="O1615" s="181"/>
      <c r="P1615" s="181"/>
      <c r="Q1615" s="181">
        <f>SUM(G1615+J1615+M1615+N1615+O1615+P1615)</f>
        <v>0</v>
      </c>
      <c r="R1615" s="181"/>
      <c r="S1615" s="181">
        <f t="shared" si="547"/>
        <v>0</v>
      </c>
      <c r="T1615" s="181">
        <f t="shared" si="548"/>
        <v>0</v>
      </c>
      <c r="U1615" s="183" t="e">
        <f t="shared" si="549"/>
        <v>#DIV/0!</v>
      </c>
      <c r="V1615" s="183" t="e">
        <f t="shared" si="552"/>
        <v>#DIV/0!</v>
      </c>
      <c r="W1615" s="184">
        <f t="shared" si="545"/>
        <v>0</v>
      </c>
    </row>
    <row r="1616" spans="1:23" ht="15" customHeight="1">
      <c r="A1616" s="179">
        <v>389</v>
      </c>
      <c r="B1616" s="222">
        <v>16</v>
      </c>
      <c r="C1616" s="251" t="s">
        <v>647</v>
      </c>
      <c r="D1616" s="180">
        <v>2010</v>
      </c>
      <c r="E1616" s="180">
        <v>2</v>
      </c>
      <c r="F1616" s="181">
        <v>1378</v>
      </c>
      <c r="G1616" s="181">
        <v>18</v>
      </c>
      <c r="H1616" s="181">
        <v>316</v>
      </c>
      <c r="I1616" s="181">
        <v>24</v>
      </c>
      <c r="J1616" s="181">
        <v>29</v>
      </c>
      <c r="K1616" s="181">
        <v>196</v>
      </c>
      <c r="L1616" s="181">
        <v>24</v>
      </c>
      <c r="M1616" s="181">
        <v>0</v>
      </c>
      <c r="N1616" s="181">
        <v>6</v>
      </c>
      <c r="O1616" s="181">
        <v>2</v>
      </c>
      <c r="P1616" s="181">
        <v>0</v>
      </c>
      <c r="Q1616" s="181">
        <f t="shared" ref="Q1616:Q1618" si="553">SUM(P1616+O1616+N1616+M1616+L1616+K1616+J1616+I1616+H1616+G1616)</f>
        <v>615</v>
      </c>
      <c r="R1616" s="181">
        <v>64</v>
      </c>
      <c r="S1616" s="181">
        <f t="shared" si="547"/>
        <v>679</v>
      </c>
      <c r="T1616" s="181">
        <f t="shared" si="548"/>
        <v>699</v>
      </c>
      <c r="U1616" s="183">
        <f t="shared" si="549"/>
        <v>49.274310595065309</v>
      </c>
      <c r="V1616" s="183">
        <f t="shared" si="552"/>
        <v>50.725689404934691</v>
      </c>
      <c r="W1616" s="184">
        <f t="shared" si="545"/>
        <v>316</v>
      </c>
    </row>
    <row r="1617" spans="1:23" ht="15" customHeight="1">
      <c r="A1617" s="179">
        <v>389</v>
      </c>
      <c r="B1617" s="222">
        <v>16</v>
      </c>
      <c r="C1617" s="252" t="s">
        <v>647</v>
      </c>
      <c r="D1617" s="190">
        <v>2016</v>
      </c>
      <c r="E1617" s="180"/>
      <c r="F1617" s="181"/>
      <c r="G1617" s="181"/>
      <c r="H1617" s="181"/>
      <c r="I1617" s="181"/>
      <c r="J1617" s="181"/>
      <c r="K1617" s="181"/>
      <c r="L1617" s="181"/>
      <c r="M1617" s="181"/>
      <c r="N1617" s="181"/>
      <c r="O1617" s="181"/>
      <c r="P1617" s="181"/>
      <c r="Q1617" s="181">
        <f t="shared" si="553"/>
        <v>0</v>
      </c>
      <c r="R1617" s="181"/>
      <c r="S1617" s="181">
        <f t="shared" si="547"/>
        <v>0</v>
      </c>
      <c r="T1617" s="181">
        <f t="shared" si="548"/>
        <v>0</v>
      </c>
      <c r="U1617" s="183" t="e">
        <f t="shared" si="549"/>
        <v>#DIV/0!</v>
      </c>
      <c r="V1617" s="183" t="e">
        <f t="shared" si="552"/>
        <v>#DIV/0!</v>
      </c>
      <c r="W1617" s="184">
        <f t="shared" si="545"/>
        <v>0</v>
      </c>
    </row>
    <row r="1618" spans="1:23" ht="15" customHeight="1">
      <c r="A1618" s="179">
        <v>390</v>
      </c>
      <c r="B1618" s="222">
        <v>16</v>
      </c>
      <c r="C1618" s="251" t="s">
        <v>648</v>
      </c>
      <c r="D1618" s="180">
        <v>1998</v>
      </c>
      <c r="E1618" s="180">
        <v>1</v>
      </c>
      <c r="F1618" s="181">
        <v>495</v>
      </c>
      <c r="G1618" s="181">
        <v>12</v>
      </c>
      <c r="H1618" s="181">
        <v>135</v>
      </c>
      <c r="I1618" s="181">
        <v>0</v>
      </c>
      <c r="J1618" s="181">
        <v>3</v>
      </c>
      <c r="K1618" s="181">
        <v>108</v>
      </c>
      <c r="L1618" s="181">
        <v>2</v>
      </c>
      <c r="M1618" s="181">
        <v>2</v>
      </c>
      <c r="N1618" s="181">
        <v>0</v>
      </c>
      <c r="O1618" s="181">
        <v>0</v>
      </c>
      <c r="P1618" s="181">
        <v>0</v>
      </c>
      <c r="Q1618" s="181">
        <f t="shared" si="553"/>
        <v>262</v>
      </c>
      <c r="R1618" s="181">
        <v>6</v>
      </c>
      <c r="S1618" s="181">
        <f t="shared" si="547"/>
        <v>268</v>
      </c>
      <c r="T1618" s="181">
        <f t="shared" si="548"/>
        <v>227</v>
      </c>
      <c r="U1618" s="183">
        <f t="shared" si="549"/>
        <v>54.141414141414138</v>
      </c>
      <c r="V1618" s="183">
        <f t="shared" si="552"/>
        <v>45.858585858585862</v>
      </c>
      <c r="W1618" s="184">
        <f t="shared" si="545"/>
        <v>135</v>
      </c>
    </row>
    <row r="1619" spans="1:23" ht="15" customHeight="1">
      <c r="A1619" s="179">
        <v>390</v>
      </c>
      <c r="B1619" s="222">
        <v>16</v>
      </c>
      <c r="C1619" s="251" t="s">
        <v>648</v>
      </c>
      <c r="D1619" s="180">
        <v>2004</v>
      </c>
      <c r="E1619" s="180"/>
      <c r="F1619" s="181"/>
      <c r="G1619" s="181"/>
      <c r="H1619" s="181"/>
      <c r="I1619" s="181"/>
      <c r="J1619" s="181"/>
      <c r="K1619" s="181"/>
      <c r="L1619" s="181"/>
      <c r="M1619" s="181"/>
      <c r="N1619" s="181"/>
      <c r="O1619" s="181"/>
      <c r="P1619" s="181"/>
      <c r="Q1619" s="181">
        <f>SUM(G1619+J1619+M1619+N1619+O1619+P1619)</f>
        <v>0</v>
      </c>
      <c r="R1619" s="181"/>
      <c r="S1619" s="181">
        <f t="shared" si="547"/>
        <v>0</v>
      </c>
      <c r="T1619" s="181">
        <f t="shared" si="548"/>
        <v>0</v>
      </c>
      <c r="U1619" s="183" t="e">
        <f t="shared" si="549"/>
        <v>#DIV/0!</v>
      </c>
      <c r="V1619" s="183" t="e">
        <f t="shared" si="552"/>
        <v>#DIV/0!</v>
      </c>
      <c r="W1619" s="184">
        <f t="shared" si="545"/>
        <v>0</v>
      </c>
    </row>
    <row r="1620" spans="1:23" ht="15" customHeight="1">
      <c r="A1620" s="179">
        <v>390</v>
      </c>
      <c r="B1620" s="222">
        <v>16</v>
      </c>
      <c r="C1620" s="251" t="s">
        <v>648</v>
      </c>
      <c r="D1620" s="180">
        <v>2010</v>
      </c>
      <c r="E1620" s="180">
        <v>1</v>
      </c>
      <c r="F1620" s="181">
        <v>628</v>
      </c>
      <c r="G1620" s="181">
        <v>42</v>
      </c>
      <c r="H1620" s="181">
        <v>77</v>
      </c>
      <c r="I1620" s="181">
        <v>10</v>
      </c>
      <c r="J1620" s="181">
        <v>13</v>
      </c>
      <c r="K1620" s="181">
        <v>154</v>
      </c>
      <c r="L1620" s="181">
        <v>4</v>
      </c>
      <c r="M1620" s="181">
        <v>0</v>
      </c>
      <c r="N1620" s="181">
        <v>2</v>
      </c>
      <c r="O1620" s="181">
        <v>3</v>
      </c>
      <c r="P1620" s="181">
        <v>0</v>
      </c>
      <c r="Q1620" s="181">
        <f t="shared" ref="Q1620:Q1622" si="554">SUM(P1620+O1620+N1620+M1620+L1620+K1620+J1620+I1620+H1620+G1620)</f>
        <v>305</v>
      </c>
      <c r="R1620" s="181">
        <v>16</v>
      </c>
      <c r="S1620" s="181">
        <f t="shared" si="547"/>
        <v>321</v>
      </c>
      <c r="T1620" s="181">
        <f t="shared" si="548"/>
        <v>307</v>
      </c>
      <c r="U1620" s="183">
        <f t="shared" si="549"/>
        <v>51.114649681528661</v>
      </c>
      <c r="V1620" s="183">
        <f t="shared" si="552"/>
        <v>48.885350318471339</v>
      </c>
      <c r="W1620" s="184">
        <f t="shared" si="545"/>
        <v>154</v>
      </c>
    </row>
    <row r="1621" spans="1:23" ht="15" customHeight="1">
      <c r="A1621" s="179">
        <v>390</v>
      </c>
      <c r="B1621" s="222">
        <v>16</v>
      </c>
      <c r="C1621" s="252" t="s">
        <v>648</v>
      </c>
      <c r="D1621" s="190">
        <v>2016</v>
      </c>
      <c r="E1621" s="180"/>
      <c r="F1621" s="181"/>
      <c r="G1621" s="181"/>
      <c r="H1621" s="181"/>
      <c r="I1621" s="181"/>
      <c r="J1621" s="181"/>
      <c r="K1621" s="181"/>
      <c r="L1621" s="181"/>
      <c r="M1621" s="181"/>
      <c r="N1621" s="181"/>
      <c r="O1621" s="181"/>
      <c r="P1621" s="181"/>
      <c r="Q1621" s="181">
        <f t="shared" si="554"/>
        <v>0</v>
      </c>
      <c r="R1621" s="181"/>
      <c r="S1621" s="181">
        <f t="shared" si="547"/>
        <v>0</v>
      </c>
      <c r="T1621" s="181">
        <f t="shared" si="548"/>
        <v>0</v>
      </c>
      <c r="U1621" s="183" t="e">
        <f t="shared" si="549"/>
        <v>#DIV/0!</v>
      </c>
      <c r="V1621" s="183" t="e">
        <f t="shared" si="552"/>
        <v>#DIV/0!</v>
      </c>
      <c r="W1621" s="184">
        <f t="shared" si="545"/>
        <v>0</v>
      </c>
    </row>
    <row r="1622" spans="1:23" ht="15" customHeight="1">
      <c r="A1622" s="179">
        <v>391</v>
      </c>
      <c r="B1622" s="222">
        <v>16</v>
      </c>
      <c r="C1622" s="251" t="s">
        <v>649</v>
      </c>
      <c r="D1622" s="180">
        <v>1998</v>
      </c>
      <c r="E1622" s="180">
        <v>2</v>
      </c>
      <c r="F1622" s="181">
        <v>818</v>
      </c>
      <c r="G1622" s="181">
        <v>12</v>
      </c>
      <c r="H1622" s="181">
        <v>156</v>
      </c>
      <c r="I1622" s="181">
        <v>3</v>
      </c>
      <c r="J1622" s="181">
        <v>32</v>
      </c>
      <c r="K1622" s="181">
        <v>220</v>
      </c>
      <c r="L1622" s="181">
        <v>14</v>
      </c>
      <c r="M1622" s="181">
        <v>16</v>
      </c>
      <c r="N1622" s="181">
        <v>0</v>
      </c>
      <c r="O1622" s="181">
        <v>0</v>
      </c>
      <c r="P1622" s="181">
        <v>0</v>
      </c>
      <c r="Q1622" s="181">
        <f t="shared" si="554"/>
        <v>453</v>
      </c>
      <c r="R1622" s="181">
        <v>45</v>
      </c>
      <c r="S1622" s="181">
        <f t="shared" si="547"/>
        <v>498</v>
      </c>
      <c r="T1622" s="181">
        <f t="shared" si="548"/>
        <v>320</v>
      </c>
      <c r="U1622" s="183">
        <f t="shared" si="549"/>
        <v>60.880195599022002</v>
      </c>
      <c r="V1622" s="183">
        <f t="shared" si="552"/>
        <v>39.119804400977998</v>
      </c>
      <c r="W1622" s="184">
        <f t="shared" si="545"/>
        <v>220</v>
      </c>
    </row>
    <row r="1623" spans="1:23" ht="15" customHeight="1">
      <c r="A1623" s="179">
        <v>391</v>
      </c>
      <c r="B1623" s="222">
        <v>16</v>
      </c>
      <c r="C1623" s="251" t="s">
        <v>649</v>
      </c>
      <c r="D1623" s="180">
        <v>2004</v>
      </c>
      <c r="E1623" s="180"/>
      <c r="F1623" s="181"/>
      <c r="G1623" s="181"/>
      <c r="H1623" s="181"/>
      <c r="I1623" s="181"/>
      <c r="J1623" s="181"/>
      <c r="K1623" s="181"/>
      <c r="L1623" s="181"/>
      <c r="M1623" s="181"/>
      <c r="N1623" s="181"/>
      <c r="O1623" s="181"/>
      <c r="P1623" s="181"/>
      <c r="Q1623" s="181">
        <f>SUM(G1623+J1623+M1623+N1623+O1623+P1623)</f>
        <v>0</v>
      </c>
      <c r="R1623" s="181"/>
      <c r="S1623" s="181">
        <f t="shared" si="547"/>
        <v>0</v>
      </c>
      <c r="T1623" s="181">
        <f t="shared" si="548"/>
        <v>0</v>
      </c>
      <c r="U1623" s="183" t="e">
        <f t="shared" si="549"/>
        <v>#DIV/0!</v>
      </c>
      <c r="V1623" s="183" t="e">
        <f t="shared" si="552"/>
        <v>#DIV/0!</v>
      </c>
      <c r="W1623" s="184">
        <f t="shared" si="545"/>
        <v>0</v>
      </c>
    </row>
    <row r="1624" spans="1:23" ht="15" customHeight="1">
      <c r="A1624" s="179">
        <v>391</v>
      </c>
      <c r="B1624" s="222">
        <v>16</v>
      </c>
      <c r="C1624" s="251" t="s">
        <v>649</v>
      </c>
      <c r="D1624" s="180">
        <v>2010</v>
      </c>
      <c r="E1624" s="180">
        <v>2</v>
      </c>
      <c r="F1624" s="181">
        <v>904</v>
      </c>
      <c r="G1624" s="181">
        <v>28</v>
      </c>
      <c r="H1624" s="181">
        <v>220</v>
      </c>
      <c r="I1624" s="181">
        <v>9</v>
      </c>
      <c r="J1624" s="181">
        <v>25</v>
      </c>
      <c r="K1624" s="181">
        <v>218</v>
      </c>
      <c r="L1624" s="181">
        <v>27</v>
      </c>
      <c r="M1624" s="181">
        <v>0</v>
      </c>
      <c r="N1624" s="181">
        <v>5</v>
      </c>
      <c r="O1624" s="181">
        <v>1</v>
      </c>
      <c r="P1624" s="181">
        <v>0</v>
      </c>
      <c r="Q1624" s="181">
        <f t="shared" ref="Q1624:Q1626" si="555">SUM(P1624+O1624+N1624+M1624+L1624+K1624+J1624+I1624+H1624+G1624)</f>
        <v>533</v>
      </c>
      <c r="R1624" s="181">
        <v>30</v>
      </c>
      <c r="S1624" s="181">
        <f t="shared" si="547"/>
        <v>563</v>
      </c>
      <c r="T1624" s="181">
        <f t="shared" si="548"/>
        <v>341</v>
      </c>
      <c r="U1624" s="183">
        <f t="shared" si="549"/>
        <v>62.278761061946902</v>
      </c>
      <c r="V1624" s="183">
        <f t="shared" si="552"/>
        <v>37.721238938053098</v>
      </c>
      <c r="W1624" s="184">
        <f t="shared" si="545"/>
        <v>220</v>
      </c>
    </row>
    <row r="1625" spans="1:23" ht="15" customHeight="1">
      <c r="A1625" s="179">
        <v>391</v>
      </c>
      <c r="B1625" s="222">
        <v>16</v>
      </c>
      <c r="C1625" s="252" t="s">
        <v>649</v>
      </c>
      <c r="D1625" s="190">
        <v>2016</v>
      </c>
      <c r="E1625" s="180"/>
      <c r="F1625" s="181"/>
      <c r="G1625" s="181"/>
      <c r="H1625" s="181"/>
      <c r="I1625" s="181"/>
      <c r="J1625" s="181"/>
      <c r="K1625" s="181"/>
      <c r="L1625" s="181"/>
      <c r="M1625" s="181"/>
      <c r="N1625" s="181"/>
      <c r="O1625" s="181"/>
      <c r="P1625" s="181"/>
      <c r="Q1625" s="181">
        <f t="shared" si="555"/>
        <v>0</v>
      </c>
      <c r="R1625" s="181"/>
      <c r="S1625" s="181">
        <f t="shared" si="547"/>
        <v>0</v>
      </c>
      <c r="T1625" s="181">
        <f t="shared" si="548"/>
        <v>0</v>
      </c>
      <c r="U1625" s="183" t="e">
        <f t="shared" si="549"/>
        <v>#DIV/0!</v>
      </c>
      <c r="V1625" s="183" t="e">
        <f t="shared" si="552"/>
        <v>#DIV/0!</v>
      </c>
      <c r="W1625" s="184">
        <f t="shared" si="545"/>
        <v>0</v>
      </c>
    </row>
    <row r="1626" spans="1:23" ht="15" customHeight="1">
      <c r="A1626" s="179">
        <v>392</v>
      </c>
      <c r="B1626" s="222">
        <v>16</v>
      </c>
      <c r="C1626" s="251" t="s">
        <v>650</v>
      </c>
      <c r="D1626" s="180">
        <v>1998</v>
      </c>
      <c r="E1626" s="180">
        <v>3</v>
      </c>
      <c r="F1626" s="181">
        <v>559</v>
      </c>
      <c r="G1626" s="181">
        <v>9</v>
      </c>
      <c r="H1626" s="181">
        <v>81</v>
      </c>
      <c r="I1626" s="181">
        <v>0</v>
      </c>
      <c r="J1626" s="181">
        <v>2</v>
      </c>
      <c r="K1626" s="181">
        <v>127</v>
      </c>
      <c r="L1626" s="181">
        <v>5</v>
      </c>
      <c r="M1626" s="181">
        <v>4</v>
      </c>
      <c r="N1626" s="181">
        <v>0</v>
      </c>
      <c r="O1626" s="181">
        <v>0</v>
      </c>
      <c r="P1626" s="181">
        <v>0</v>
      </c>
      <c r="Q1626" s="181">
        <f t="shared" si="555"/>
        <v>228</v>
      </c>
      <c r="R1626" s="181">
        <v>4</v>
      </c>
      <c r="S1626" s="181">
        <f t="shared" si="547"/>
        <v>232</v>
      </c>
      <c r="T1626" s="181">
        <f t="shared" si="548"/>
        <v>327</v>
      </c>
      <c r="U1626" s="183">
        <f t="shared" si="549"/>
        <v>41.502683363148478</v>
      </c>
      <c r="V1626" s="183">
        <f t="shared" si="552"/>
        <v>58.497316636851522</v>
      </c>
      <c r="W1626" s="184">
        <f t="shared" si="545"/>
        <v>127</v>
      </c>
    </row>
    <row r="1627" spans="1:23" ht="15" customHeight="1">
      <c r="A1627" s="179">
        <v>392</v>
      </c>
      <c r="B1627" s="222">
        <v>16</v>
      </c>
      <c r="C1627" s="251" t="s">
        <v>650</v>
      </c>
      <c r="D1627" s="180">
        <v>2004</v>
      </c>
      <c r="E1627" s="180"/>
      <c r="F1627" s="181"/>
      <c r="G1627" s="181"/>
      <c r="H1627" s="181"/>
      <c r="I1627" s="181"/>
      <c r="J1627" s="181"/>
      <c r="K1627" s="181"/>
      <c r="L1627" s="181"/>
      <c r="M1627" s="181"/>
      <c r="N1627" s="181"/>
      <c r="O1627" s="181"/>
      <c r="P1627" s="181"/>
      <c r="Q1627" s="181">
        <f>SUM(G1627+J1627+M1627+N1627+O1627+P1627)</f>
        <v>0</v>
      </c>
      <c r="R1627" s="181"/>
      <c r="S1627" s="181">
        <f t="shared" si="547"/>
        <v>0</v>
      </c>
      <c r="T1627" s="181">
        <f t="shared" si="548"/>
        <v>0</v>
      </c>
      <c r="U1627" s="183" t="e">
        <f t="shared" si="549"/>
        <v>#DIV/0!</v>
      </c>
      <c r="V1627" s="183" t="e">
        <f t="shared" si="552"/>
        <v>#DIV/0!</v>
      </c>
      <c r="W1627" s="184">
        <f t="shared" si="545"/>
        <v>0</v>
      </c>
    </row>
    <row r="1628" spans="1:23" ht="15" customHeight="1">
      <c r="A1628" s="179">
        <v>392</v>
      </c>
      <c r="B1628" s="222">
        <v>16</v>
      </c>
      <c r="C1628" s="251" t="s">
        <v>650</v>
      </c>
      <c r="D1628" s="180">
        <v>2010</v>
      </c>
      <c r="E1628" s="180">
        <v>3</v>
      </c>
      <c r="F1628" s="181">
        <v>512</v>
      </c>
      <c r="G1628" s="181">
        <v>22</v>
      </c>
      <c r="H1628" s="181">
        <v>161</v>
      </c>
      <c r="I1628" s="181">
        <v>14</v>
      </c>
      <c r="J1628" s="181">
        <v>6</v>
      </c>
      <c r="K1628" s="181">
        <v>85</v>
      </c>
      <c r="L1628" s="181">
        <v>5</v>
      </c>
      <c r="M1628" s="181">
        <v>0</v>
      </c>
      <c r="N1628" s="181">
        <v>4</v>
      </c>
      <c r="O1628" s="181">
        <v>0</v>
      </c>
      <c r="P1628" s="181">
        <v>0</v>
      </c>
      <c r="Q1628" s="181">
        <f t="shared" ref="Q1628:Q1630" si="556">SUM(P1628+O1628+N1628+M1628+L1628+K1628+J1628+I1628+H1628+G1628)</f>
        <v>297</v>
      </c>
      <c r="R1628" s="181">
        <v>8</v>
      </c>
      <c r="S1628" s="181">
        <f t="shared" si="547"/>
        <v>305</v>
      </c>
      <c r="T1628" s="181">
        <f t="shared" si="548"/>
        <v>207</v>
      </c>
      <c r="U1628" s="183">
        <f t="shared" si="549"/>
        <v>59.5703125</v>
      </c>
      <c r="V1628" s="183">
        <f t="shared" si="552"/>
        <v>40.4296875</v>
      </c>
      <c r="W1628" s="184">
        <f t="shared" si="545"/>
        <v>161</v>
      </c>
    </row>
    <row r="1629" spans="1:23" ht="15" customHeight="1">
      <c r="A1629" s="179">
        <v>392</v>
      </c>
      <c r="B1629" s="222">
        <v>16</v>
      </c>
      <c r="C1629" s="252" t="s">
        <v>650</v>
      </c>
      <c r="D1629" s="190">
        <v>2016</v>
      </c>
      <c r="E1629" s="180"/>
      <c r="F1629" s="181"/>
      <c r="G1629" s="181"/>
      <c r="H1629" s="181"/>
      <c r="I1629" s="181"/>
      <c r="J1629" s="181"/>
      <c r="K1629" s="181"/>
      <c r="L1629" s="181"/>
      <c r="M1629" s="181"/>
      <c r="N1629" s="181"/>
      <c r="O1629" s="181"/>
      <c r="P1629" s="181"/>
      <c r="Q1629" s="181">
        <f t="shared" si="556"/>
        <v>0</v>
      </c>
      <c r="R1629" s="181"/>
      <c r="S1629" s="181">
        <f t="shared" si="547"/>
        <v>0</v>
      </c>
      <c r="T1629" s="181">
        <f t="shared" si="548"/>
        <v>0</v>
      </c>
      <c r="U1629" s="183" t="e">
        <f t="shared" si="549"/>
        <v>#DIV/0!</v>
      </c>
      <c r="V1629" s="183" t="e">
        <f t="shared" si="552"/>
        <v>#DIV/0!</v>
      </c>
      <c r="W1629" s="184">
        <f t="shared" si="545"/>
        <v>0</v>
      </c>
    </row>
    <row r="1630" spans="1:23" ht="15" customHeight="1">
      <c r="A1630" s="179">
        <v>393</v>
      </c>
      <c r="B1630" s="222">
        <v>16</v>
      </c>
      <c r="C1630" s="251" t="s">
        <v>651</v>
      </c>
      <c r="D1630" s="180">
        <v>1998</v>
      </c>
      <c r="E1630" s="180">
        <v>5</v>
      </c>
      <c r="F1630" s="181">
        <v>1973</v>
      </c>
      <c r="G1630" s="181">
        <v>64</v>
      </c>
      <c r="H1630" s="181">
        <v>331</v>
      </c>
      <c r="I1630" s="181">
        <v>9</v>
      </c>
      <c r="J1630" s="181">
        <v>35</v>
      </c>
      <c r="K1630" s="181">
        <v>344</v>
      </c>
      <c r="L1630" s="181">
        <v>22</v>
      </c>
      <c r="M1630" s="181">
        <v>18</v>
      </c>
      <c r="N1630" s="181">
        <v>0</v>
      </c>
      <c r="O1630" s="181">
        <v>0</v>
      </c>
      <c r="P1630" s="181">
        <v>3</v>
      </c>
      <c r="Q1630" s="181">
        <f t="shared" si="556"/>
        <v>826</v>
      </c>
      <c r="R1630" s="181">
        <v>82</v>
      </c>
      <c r="S1630" s="181">
        <f t="shared" si="547"/>
        <v>908</v>
      </c>
      <c r="T1630" s="181">
        <f t="shared" si="548"/>
        <v>1065</v>
      </c>
      <c r="U1630" s="183">
        <f t="shared" si="549"/>
        <v>46.021287379624937</v>
      </c>
      <c r="V1630" s="183">
        <f t="shared" si="552"/>
        <v>53.978712620375063</v>
      </c>
      <c r="W1630" s="184">
        <f t="shared" si="545"/>
        <v>344</v>
      </c>
    </row>
    <row r="1631" spans="1:23" ht="15" customHeight="1">
      <c r="A1631" s="179">
        <v>393</v>
      </c>
      <c r="B1631" s="222">
        <v>16</v>
      </c>
      <c r="C1631" s="251" t="s">
        <v>651</v>
      </c>
      <c r="D1631" s="180">
        <v>2004</v>
      </c>
      <c r="E1631" s="180"/>
      <c r="F1631" s="181"/>
      <c r="G1631" s="181"/>
      <c r="H1631" s="181"/>
      <c r="I1631" s="181"/>
      <c r="J1631" s="181"/>
      <c r="K1631" s="181"/>
      <c r="L1631" s="181"/>
      <c r="M1631" s="181"/>
      <c r="N1631" s="181"/>
      <c r="O1631" s="181"/>
      <c r="P1631" s="181"/>
      <c r="Q1631" s="181">
        <f>SUM(G1631+J1631+M1631+N1631+O1631+P1631)</f>
        <v>0</v>
      </c>
      <c r="R1631" s="181"/>
      <c r="S1631" s="181">
        <f t="shared" si="547"/>
        <v>0</v>
      </c>
      <c r="T1631" s="181">
        <f t="shared" si="548"/>
        <v>0</v>
      </c>
      <c r="U1631" s="183" t="e">
        <f t="shared" si="549"/>
        <v>#DIV/0!</v>
      </c>
      <c r="V1631" s="183" t="e">
        <f t="shared" si="552"/>
        <v>#DIV/0!</v>
      </c>
      <c r="W1631" s="184">
        <f t="shared" si="545"/>
        <v>0</v>
      </c>
    </row>
    <row r="1632" spans="1:23" ht="15" customHeight="1">
      <c r="A1632" s="179">
        <v>393</v>
      </c>
      <c r="B1632" s="222">
        <v>16</v>
      </c>
      <c r="C1632" s="251" t="s">
        <v>651</v>
      </c>
      <c r="D1632" s="180">
        <v>2010</v>
      </c>
      <c r="E1632" s="180">
        <v>6</v>
      </c>
      <c r="F1632" s="181">
        <v>2197</v>
      </c>
      <c r="G1632" s="181">
        <v>95</v>
      </c>
      <c r="H1632" s="181">
        <v>259</v>
      </c>
      <c r="I1632" s="181">
        <v>36</v>
      </c>
      <c r="J1632" s="181">
        <v>49</v>
      </c>
      <c r="K1632" s="181">
        <v>516</v>
      </c>
      <c r="L1632" s="181">
        <v>38</v>
      </c>
      <c r="M1632" s="181">
        <v>0</v>
      </c>
      <c r="N1632" s="181">
        <v>179</v>
      </c>
      <c r="O1632" s="181">
        <v>39</v>
      </c>
      <c r="P1632" s="181">
        <v>0</v>
      </c>
      <c r="Q1632" s="181">
        <f t="shared" ref="Q1632:Q1634" si="557">SUM(P1632+O1632+N1632+M1632+L1632+K1632+J1632+I1632+H1632+G1632)</f>
        <v>1211</v>
      </c>
      <c r="R1632" s="181">
        <v>75</v>
      </c>
      <c r="S1632" s="181">
        <f t="shared" si="547"/>
        <v>1286</v>
      </c>
      <c r="T1632" s="181">
        <f t="shared" si="548"/>
        <v>911</v>
      </c>
      <c r="U1632" s="183">
        <f t="shared" si="549"/>
        <v>58.534365043240783</v>
      </c>
      <c r="V1632" s="183">
        <f t="shared" si="552"/>
        <v>41.465634956759217</v>
      </c>
      <c r="W1632" s="184">
        <f t="shared" si="545"/>
        <v>516</v>
      </c>
    </row>
    <row r="1633" spans="1:23" ht="15" customHeight="1">
      <c r="A1633" s="179">
        <v>393</v>
      </c>
      <c r="B1633" s="222">
        <v>16</v>
      </c>
      <c r="C1633" s="252" t="s">
        <v>651</v>
      </c>
      <c r="D1633" s="190">
        <v>2016</v>
      </c>
      <c r="E1633" s="180"/>
      <c r="F1633" s="181"/>
      <c r="G1633" s="181"/>
      <c r="H1633" s="181"/>
      <c r="I1633" s="181"/>
      <c r="J1633" s="181"/>
      <c r="K1633" s="181"/>
      <c r="L1633" s="181"/>
      <c r="M1633" s="181"/>
      <c r="N1633" s="181"/>
      <c r="O1633" s="181"/>
      <c r="P1633" s="181"/>
      <c r="Q1633" s="181">
        <f t="shared" si="557"/>
        <v>0</v>
      </c>
      <c r="R1633" s="181"/>
      <c r="S1633" s="181">
        <f t="shared" si="547"/>
        <v>0</v>
      </c>
      <c r="T1633" s="181">
        <f t="shared" si="548"/>
        <v>0</v>
      </c>
      <c r="U1633" s="183" t="e">
        <f t="shared" si="549"/>
        <v>#DIV/0!</v>
      </c>
      <c r="V1633" s="183" t="e">
        <f t="shared" si="552"/>
        <v>#DIV/0!</v>
      </c>
      <c r="W1633" s="184">
        <f t="shared" si="545"/>
        <v>0</v>
      </c>
    </row>
    <row r="1634" spans="1:23" ht="15" customHeight="1">
      <c r="A1634" s="179">
        <v>394</v>
      </c>
      <c r="B1634" s="222">
        <v>16</v>
      </c>
      <c r="C1634" s="251" t="s">
        <v>652</v>
      </c>
      <c r="D1634" s="180">
        <v>1998</v>
      </c>
      <c r="E1634" s="180">
        <v>1</v>
      </c>
      <c r="F1634" s="181">
        <v>348</v>
      </c>
      <c r="G1634" s="181">
        <v>33</v>
      </c>
      <c r="H1634" s="181">
        <v>115</v>
      </c>
      <c r="I1634" s="181">
        <v>1</v>
      </c>
      <c r="J1634" s="181">
        <v>0</v>
      </c>
      <c r="K1634" s="181">
        <v>59</v>
      </c>
      <c r="L1634" s="181">
        <v>4</v>
      </c>
      <c r="M1634" s="181">
        <v>5</v>
      </c>
      <c r="N1634" s="181">
        <v>0</v>
      </c>
      <c r="O1634" s="181">
        <v>0</v>
      </c>
      <c r="P1634" s="181">
        <v>0</v>
      </c>
      <c r="Q1634" s="181">
        <f t="shared" si="557"/>
        <v>217</v>
      </c>
      <c r="R1634" s="181">
        <v>3</v>
      </c>
      <c r="S1634" s="181">
        <f t="shared" si="547"/>
        <v>220</v>
      </c>
      <c r="T1634" s="181">
        <f t="shared" si="548"/>
        <v>128</v>
      </c>
      <c r="U1634" s="183">
        <f t="shared" si="549"/>
        <v>63.218390804597703</v>
      </c>
      <c r="V1634" s="183">
        <f t="shared" si="552"/>
        <v>36.781609195402297</v>
      </c>
      <c r="W1634" s="184">
        <f t="shared" si="545"/>
        <v>115</v>
      </c>
    </row>
    <row r="1635" spans="1:23" ht="15" customHeight="1">
      <c r="A1635" s="179">
        <v>394</v>
      </c>
      <c r="B1635" s="222">
        <v>16</v>
      </c>
      <c r="C1635" s="251" t="s">
        <v>652</v>
      </c>
      <c r="D1635" s="180">
        <v>2004</v>
      </c>
      <c r="E1635" s="180"/>
      <c r="F1635" s="181"/>
      <c r="G1635" s="181"/>
      <c r="H1635" s="181"/>
      <c r="I1635" s="181"/>
      <c r="J1635" s="181"/>
      <c r="K1635" s="181"/>
      <c r="L1635" s="181"/>
      <c r="M1635" s="181"/>
      <c r="N1635" s="181"/>
      <c r="O1635" s="181"/>
      <c r="P1635" s="181"/>
      <c r="Q1635" s="181">
        <f>SUM(G1635+J1635+M1635+N1635+O1635+P1635)</f>
        <v>0</v>
      </c>
      <c r="R1635" s="181"/>
      <c r="S1635" s="181">
        <f t="shared" si="547"/>
        <v>0</v>
      </c>
      <c r="T1635" s="181">
        <f t="shared" si="548"/>
        <v>0</v>
      </c>
      <c r="U1635" s="183" t="e">
        <f t="shared" si="549"/>
        <v>#DIV/0!</v>
      </c>
      <c r="V1635" s="183" t="e">
        <f t="shared" si="552"/>
        <v>#DIV/0!</v>
      </c>
      <c r="W1635" s="184">
        <f t="shared" si="545"/>
        <v>0</v>
      </c>
    </row>
    <row r="1636" spans="1:23" ht="15" customHeight="1">
      <c r="A1636" s="179">
        <v>394</v>
      </c>
      <c r="B1636" s="222">
        <v>16</v>
      </c>
      <c r="C1636" s="251" t="s">
        <v>652</v>
      </c>
      <c r="D1636" s="180">
        <v>2010</v>
      </c>
      <c r="E1636" s="180">
        <v>1</v>
      </c>
      <c r="F1636" s="181">
        <v>424</v>
      </c>
      <c r="G1636" s="181">
        <v>27</v>
      </c>
      <c r="H1636" s="181">
        <v>67</v>
      </c>
      <c r="I1636" s="181">
        <v>1</v>
      </c>
      <c r="J1636" s="181">
        <v>2</v>
      </c>
      <c r="K1636" s="181">
        <v>159</v>
      </c>
      <c r="L1636" s="181">
        <v>3</v>
      </c>
      <c r="M1636" s="181">
        <v>0</v>
      </c>
      <c r="N1636" s="181">
        <v>4</v>
      </c>
      <c r="O1636" s="181">
        <v>4</v>
      </c>
      <c r="P1636" s="181">
        <v>1</v>
      </c>
      <c r="Q1636" s="181">
        <f t="shared" ref="Q1636:Q1638" si="558">SUM(P1636+O1636+N1636+M1636+L1636+K1636+J1636+I1636+H1636+G1636)</f>
        <v>268</v>
      </c>
      <c r="R1636" s="181">
        <v>7</v>
      </c>
      <c r="S1636" s="181">
        <f t="shared" si="547"/>
        <v>275</v>
      </c>
      <c r="T1636" s="181">
        <f t="shared" si="548"/>
        <v>149</v>
      </c>
      <c r="U1636" s="183">
        <f t="shared" si="549"/>
        <v>64.85849056603773</v>
      </c>
      <c r="V1636" s="183">
        <f t="shared" si="552"/>
        <v>35.141509433962263</v>
      </c>
      <c r="W1636" s="184">
        <f t="shared" si="545"/>
        <v>159</v>
      </c>
    </row>
    <row r="1637" spans="1:23" ht="15" customHeight="1">
      <c r="A1637" s="179">
        <v>394</v>
      </c>
      <c r="B1637" s="222">
        <v>16</v>
      </c>
      <c r="C1637" s="252" t="s">
        <v>652</v>
      </c>
      <c r="D1637" s="190">
        <v>2016</v>
      </c>
      <c r="E1637" s="180"/>
      <c r="F1637" s="181"/>
      <c r="G1637" s="181"/>
      <c r="H1637" s="181"/>
      <c r="I1637" s="181"/>
      <c r="J1637" s="181"/>
      <c r="K1637" s="181"/>
      <c r="L1637" s="181"/>
      <c r="M1637" s="181"/>
      <c r="N1637" s="181"/>
      <c r="O1637" s="181"/>
      <c r="P1637" s="181"/>
      <c r="Q1637" s="181">
        <f t="shared" si="558"/>
        <v>0</v>
      </c>
      <c r="R1637" s="181"/>
      <c r="S1637" s="181">
        <f t="shared" si="547"/>
        <v>0</v>
      </c>
      <c r="T1637" s="181">
        <f t="shared" si="548"/>
        <v>0</v>
      </c>
      <c r="U1637" s="183" t="e">
        <f t="shared" si="549"/>
        <v>#DIV/0!</v>
      </c>
      <c r="V1637" s="183" t="e">
        <f t="shared" si="552"/>
        <v>#DIV/0!</v>
      </c>
      <c r="W1637" s="184">
        <f t="shared" si="545"/>
        <v>0</v>
      </c>
    </row>
    <row r="1638" spans="1:23" ht="15" customHeight="1">
      <c r="A1638" s="179">
        <v>395</v>
      </c>
      <c r="B1638" s="222">
        <v>16</v>
      </c>
      <c r="C1638" s="251" t="s">
        <v>653</v>
      </c>
      <c r="D1638" s="180">
        <v>1998</v>
      </c>
      <c r="E1638" s="180">
        <v>4</v>
      </c>
      <c r="F1638" s="181">
        <v>1452</v>
      </c>
      <c r="G1638" s="181">
        <v>51</v>
      </c>
      <c r="H1638" s="181">
        <v>208</v>
      </c>
      <c r="I1638" s="181">
        <v>0</v>
      </c>
      <c r="J1638" s="181">
        <v>8</v>
      </c>
      <c r="K1638" s="181">
        <v>483</v>
      </c>
      <c r="L1638" s="181">
        <v>4</v>
      </c>
      <c r="M1638" s="181">
        <v>0</v>
      </c>
      <c r="N1638" s="181">
        <v>0</v>
      </c>
      <c r="O1638" s="181">
        <v>0</v>
      </c>
      <c r="P1638" s="181">
        <v>0</v>
      </c>
      <c r="Q1638" s="181">
        <f t="shared" si="558"/>
        <v>754</v>
      </c>
      <c r="R1638" s="181">
        <v>2</v>
      </c>
      <c r="S1638" s="181">
        <f t="shared" si="547"/>
        <v>756</v>
      </c>
      <c r="T1638" s="181">
        <f t="shared" si="548"/>
        <v>696</v>
      </c>
      <c r="U1638" s="183">
        <f t="shared" si="549"/>
        <v>52.066115702479337</v>
      </c>
      <c r="V1638" s="183">
        <f t="shared" si="552"/>
        <v>47.933884297520663</v>
      </c>
      <c r="W1638" s="184">
        <f t="shared" si="545"/>
        <v>483</v>
      </c>
    </row>
    <row r="1639" spans="1:23" ht="15" customHeight="1">
      <c r="A1639" s="179">
        <v>395</v>
      </c>
      <c r="B1639" s="222">
        <v>16</v>
      </c>
      <c r="C1639" s="251" t="s">
        <v>653</v>
      </c>
      <c r="D1639" s="180">
        <v>2004</v>
      </c>
      <c r="E1639" s="180"/>
      <c r="F1639" s="181"/>
      <c r="G1639" s="181"/>
      <c r="H1639" s="181"/>
      <c r="I1639" s="181"/>
      <c r="J1639" s="181"/>
      <c r="K1639" s="181"/>
      <c r="L1639" s="181"/>
      <c r="M1639" s="181"/>
      <c r="N1639" s="181"/>
      <c r="O1639" s="181"/>
      <c r="P1639" s="181"/>
      <c r="Q1639" s="181">
        <f>SUM(G1639+J1639+M1639+N1639+O1639+P1639)</f>
        <v>0</v>
      </c>
      <c r="R1639" s="181"/>
      <c r="S1639" s="181">
        <f t="shared" si="547"/>
        <v>0</v>
      </c>
      <c r="T1639" s="181">
        <f t="shared" si="548"/>
        <v>0</v>
      </c>
      <c r="U1639" s="183" t="e">
        <f t="shared" si="549"/>
        <v>#DIV/0!</v>
      </c>
      <c r="V1639" s="183" t="e">
        <f t="shared" si="552"/>
        <v>#DIV/0!</v>
      </c>
      <c r="W1639" s="184">
        <f t="shared" si="545"/>
        <v>0</v>
      </c>
    </row>
    <row r="1640" spans="1:23" ht="15" customHeight="1">
      <c r="A1640" s="179">
        <v>395</v>
      </c>
      <c r="B1640" s="222">
        <v>16</v>
      </c>
      <c r="C1640" s="251" t="s">
        <v>653</v>
      </c>
      <c r="D1640" s="180">
        <v>2010</v>
      </c>
      <c r="E1640" s="180">
        <v>4</v>
      </c>
      <c r="F1640" s="181">
        <v>1892</v>
      </c>
      <c r="G1640" s="181">
        <v>68</v>
      </c>
      <c r="H1640" s="181">
        <v>187</v>
      </c>
      <c r="I1640" s="181">
        <v>20</v>
      </c>
      <c r="J1640" s="181">
        <v>16</v>
      </c>
      <c r="K1640" s="181">
        <v>628</v>
      </c>
      <c r="L1640" s="181">
        <v>22</v>
      </c>
      <c r="M1640" s="181">
        <v>0</v>
      </c>
      <c r="N1640" s="181">
        <v>182</v>
      </c>
      <c r="O1640" s="181">
        <v>2</v>
      </c>
      <c r="P1640" s="181">
        <v>0</v>
      </c>
      <c r="Q1640" s="181">
        <f t="shared" ref="Q1640:Q1642" si="559">SUM(P1640+O1640+N1640+M1640+L1640+K1640+J1640+I1640+H1640+G1640)</f>
        <v>1125</v>
      </c>
      <c r="R1640" s="181">
        <v>17</v>
      </c>
      <c r="S1640" s="181">
        <f t="shared" si="547"/>
        <v>1142</v>
      </c>
      <c r="T1640" s="181">
        <f t="shared" si="548"/>
        <v>750</v>
      </c>
      <c r="U1640" s="183">
        <f t="shared" si="549"/>
        <v>60.359408033826639</v>
      </c>
      <c r="V1640" s="183">
        <f t="shared" si="552"/>
        <v>39.640591966173361</v>
      </c>
      <c r="W1640" s="184">
        <f t="shared" si="545"/>
        <v>628</v>
      </c>
    </row>
    <row r="1641" spans="1:23" ht="15" customHeight="1">
      <c r="A1641" s="179">
        <v>395</v>
      </c>
      <c r="B1641" s="222">
        <v>16</v>
      </c>
      <c r="C1641" s="252" t="s">
        <v>653</v>
      </c>
      <c r="D1641" s="190">
        <v>2016</v>
      </c>
      <c r="E1641" s="180"/>
      <c r="F1641" s="181"/>
      <c r="G1641" s="181"/>
      <c r="H1641" s="181"/>
      <c r="I1641" s="181"/>
      <c r="J1641" s="181"/>
      <c r="K1641" s="181"/>
      <c r="L1641" s="181"/>
      <c r="M1641" s="181"/>
      <c r="N1641" s="181"/>
      <c r="O1641" s="181"/>
      <c r="P1641" s="181"/>
      <c r="Q1641" s="181">
        <f t="shared" si="559"/>
        <v>0</v>
      </c>
      <c r="R1641" s="181"/>
      <c r="S1641" s="181">
        <f t="shared" si="547"/>
        <v>0</v>
      </c>
      <c r="T1641" s="181">
        <f t="shared" si="548"/>
        <v>0</v>
      </c>
      <c r="U1641" s="183" t="e">
        <f t="shared" si="549"/>
        <v>#DIV/0!</v>
      </c>
      <c r="V1641" s="183" t="e">
        <f t="shared" si="552"/>
        <v>#DIV/0!</v>
      </c>
      <c r="W1641" s="184">
        <f t="shared" si="545"/>
        <v>0</v>
      </c>
    </row>
    <row r="1642" spans="1:23" ht="15" customHeight="1">
      <c r="A1642" s="179">
        <v>396</v>
      </c>
      <c r="B1642" s="222">
        <v>16</v>
      </c>
      <c r="C1642" s="251" t="s">
        <v>654</v>
      </c>
      <c r="D1642" s="180">
        <v>1998</v>
      </c>
      <c r="E1642" s="180">
        <v>3</v>
      </c>
      <c r="F1642" s="181">
        <v>991</v>
      </c>
      <c r="G1642" s="181">
        <v>25</v>
      </c>
      <c r="H1642" s="181">
        <v>257</v>
      </c>
      <c r="I1642" s="181">
        <v>1</v>
      </c>
      <c r="J1642" s="181">
        <v>4</v>
      </c>
      <c r="K1642" s="181">
        <v>163</v>
      </c>
      <c r="L1642" s="181">
        <v>3</v>
      </c>
      <c r="M1642" s="181">
        <v>2</v>
      </c>
      <c r="N1642" s="181">
        <v>0</v>
      </c>
      <c r="O1642" s="181">
        <v>0</v>
      </c>
      <c r="P1642" s="181">
        <v>0</v>
      </c>
      <c r="Q1642" s="181">
        <f t="shared" si="559"/>
        <v>455</v>
      </c>
      <c r="R1642" s="181">
        <v>23</v>
      </c>
      <c r="S1642" s="181">
        <f t="shared" si="547"/>
        <v>478</v>
      </c>
      <c r="T1642" s="181">
        <f t="shared" si="548"/>
        <v>513</v>
      </c>
      <c r="U1642" s="183">
        <f t="shared" si="549"/>
        <v>48.234106962663972</v>
      </c>
      <c r="V1642" s="183">
        <f t="shared" si="552"/>
        <v>51.765893037336028</v>
      </c>
      <c r="W1642" s="184">
        <f t="shared" si="545"/>
        <v>257</v>
      </c>
    </row>
    <row r="1643" spans="1:23" ht="15" customHeight="1">
      <c r="A1643" s="179">
        <v>396</v>
      </c>
      <c r="B1643" s="222">
        <v>16</v>
      </c>
      <c r="C1643" s="251" t="s">
        <v>654</v>
      </c>
      <c r="D1643" s="180">
        <v>2004</v>
      </c>
      <c r="E1643" s="180"/>
      <c r="F1643" s="181"/>
      <c r="G1643" s="181"/>
      <c r="H1643" s="181"/>
      <c r="I1643" s="181"/>
      <c r="J1643" s="181"/>
      <c r="K1643" s="181"/>
      <c r="L1643" s="181"/>
      <c r="M1643" s="181"/>
      <c r="N1643" s="181"/>
      <c r="O1643" s="181"/>
      <c r="P1643" s="181"/>
      <c r="Q1643" s="181">
        <f>SUM(G1643+J1643+M1643+N1643+O1643+P1643)</f>
        <v>0</v>
      </c>
      <c r="R1643" s="181"/>
      <c r="S1643" s="181">
        <f t="shared" si="547"/>
        <v>0</v>
      </c>
      <c r="T1643" s="181">
        <f t="shared" si="548"/>
        <v>0</v>
      </c>
      <c r="U1643" s="183" t="e">
        <f t="shared" si="549"/>
        <v>#DIV/0!</v>
      </c>
      <c r="V1643" s="183" t="e">
        <f t="shared" si="552"/>
        <v>#DIV/0!</v>
      </c>
      <c r="W1643" s="184">
        <f t="shared" si="545"/>
        <v>0</v>
      </c>
    </row>
    <row r="1644" spans="1:23" ht="15" customHeight="1">
      <c r="A1644" s="179">
        <v>396</v>
      </c>
      <c r="B1644" s="222">
        <v>16</v>
      </c>
      <c r="C1644" s="251" t="s">
        <v>654</v>
      </c>
      <c r="D1644" s="180">
        <v>2010</v>
      </c>
      <c r="E1644" s="180">
        <v>3</v>
      </c>
      <c r="F1644" s="181">
        <v>1160</v>
      </c>
      <c r="G1644" s="181">
        <v>94</v>
      </c>
      <c r="H1644" s="181">
        <v>187</v>
      </c>
      <c r="I1644" s="181">
        <v>18</v>
      </c>
      <c r="J1644" s="181">
        <v>16</v>
      </c>
      <c r="K1644" s="181">
        <v>285</v>
      </c>
      <c r="L1644" s="181">
        <v>8</v>
      </c>
      <c r="M1644" s="181">
        <v>0</v>
      </c>
      <c r="N1644" s="181">
        <v>11</v>
      </c>
      <c r="O1644" s="181">
        <v>12</v>
      </c>
      <c r="P1644" s="181">
        <v>1</v>
      </c>
      <c r="Q1644" s="181">
        <f t="shared" ref="Q1644:Q1646" si="560">SUM(P1644+O1644+N1644+M1644+L1644+K1644+J1644+I1644+H1644+G1644)</f>
        <v>632</v>
      </c>
      <c r="R1644" s="181">
        <v>22</v>
      </c>
      <c r="S1644" s="181">
        <f t="shared" si="547"/>
        <v>654</v>
      </c>
      <c r="T1644" s="181">
        <f t="shared" si="548"/>
        <v>506</v>
      </c>
      <c r="U1644" s="183">
        <f t="shared" si="549"/>
        <v>56.379310344827587</v>
      </c>
      <c r="V1644" s="183">
        <f t="shared" si="552"/>
        <v>43.620689655172413</v>
      </c>
      <c r="W1644" s="184">
        <f t="shared" si="545"/>
        <v>285</v>
      </c>
    </row>
    <row r="1645" spans="1:23" ht="15" customHeight="1">
      <c r="A1645" s="179">
        <v>396</v>
      </c>
      <c r="B1645" s="222">
        <v>16</v>
      </c>
      <c r="C1645" s="252" t="s">
        <v>654</v>
      </c>
      <c r="D1645" s="190">
        <v>2016</v>
      </c>
      <c r="E1645" s="180"/>
      <c r="F1645" s="181"/>
      <c r="G1645" s="181"/>
      <c r="H1645" s="181"/>
      <c r="I1645" s="181"/>
      <c r="J1645" s="181"/>
      <c r="K1645" s="181"/>
      <c r="L1645" s="181"/>
      <c r="M1645" s="181"/>
      <c r="N1645" s="181"/>
      <c r="O1645" s="181"/>
      <c r="P1645" s="181"/>
      <c r="Q1645" s="181">
        <f t="shared" si="560"/>
        <v>0</v>
      </c>
      <c r="R1645" s="181"/>
      <c r="S1645" s="181">
        <f t="shared" si="547"/>
        <v>0</v>
      </c>
      <c r="T1645" s="181">
        <f t="shared" si="548"/>
        <v>0</v>
      </c>
      <c r="U1645" s="183" t="e">
        <f t="shared" si="549"/>
        <v>#DIV/0!</v>
      </c>
      <c r="V1645" s="183" t="e">
        <f t="shared" si="552"/>
        <v>#DIV/0!</v>
      </c>
      <c r="W1645" s="184">
        <f t="shared" si="545"/>
        <v>0</v>
      </c>
    </row>
    <row r="1646" spans="1:23" ht="15" customHeight="1">
      <c r="A1646" s="179">
        <v>397</v>
      </c>
      <c r="B1646" s="222">
        <v>16</v>
      </c>
      <c r="C1646" s="251" t="s">
        <v>655</v>
      </c>
      <c r="D1646" s="180">
        <v>1998</v>
      </c>
      <c r="E1646" s="180">
        <v>1</v>
      </c>
      <c r="F1646" s="181">
        <v>632</v>
      </c>
      <c r="G1646" s="181">
        <v>6</v>
      </c>
      <c r="H1646" s="181">
        <v>49</v>
      </c>
      <c r="I1646" s="181">
        <v>1</v>
      </c>
      <c r="J1646" s="181">
        <v>11</v>
      </c>
      <c r="K1646" s="181">
        <v>202</v>
      </c>
      <c r="L1646" s="181">
        <v>2</v>
      </c>
      <c r="M1646" s="181">
        <v>2</v>
      </c>
      <c r="N1646" s="181">
        <v>0</v>
      </c>
      <c r="O1646" s="181">
        <v>0</v>
      </c>
      <c r="P1646" s="181">
        <v>0</v>
      </c>
      <c r="Q1646" s="181">
        <f t="shared" si="560"/>
        <v>273</v>
      </c>
      <c r="R1646" s="181">
        <v>48</v>
      </c>
      <c r="S1646" s="181">
        <f t="shared" si="547"/>
        <v>321</v>
      </c>
      <c r="T1646" s="181">
        <f t="shared" si="548"/>
        <v>311</v>
      </c>
      <c r="U1646" s="183">
        <f t="shared" si="549"/>
        <v>50.791139240506332</v>
      </c>
      <c r="V1646" s="183">
        <f t="shared" si="552"/>
        <v>49.208860759493668</v>
      </c>
      <c r="W1646" s="184">
        <f t="shared" si="545"/>
        <v>202</v>
      </c>
    </row>
    <row r="1647" spans="1:23" ht="15" customHeight="1">
      <c r="A1647" s="179">
        <v>397</v>
      </c>
      <c r="B1647" s="222">
        <v>16</v>
      </c>
      <c r="C1647" s="251" t="s">
        <v>655</v>
      </c>
      <c r="D1647" s="180">
        <v>2004</v>
      </c>
      <c r="E1647" s="180"/>
      <c r="F1647" s="181"/>
      <c r="G1647" s="181"/>
      <c r="H1647" s="181"/>
      <c r="I1647" s="181"/>
      <c r="J1647" s="181"/>
      <c r="K1647" s="181"/>
      <c r="L1647" s="181"/>
      <c r="M1647" s="181"/>
      <c r="N1647" s="181"/>
      <c r="O1647" s="181"/>
      <c r="P1647" s="181"/>
      <c r="Q1647" s="181">
        <f>SUM(G1647+J1647+M1647+N1647+O1647+P1647)</f>
        <v>0</v>
      </c>
      <c r="R1647" s="181"/>
      <c r="S1647" s="181">
        <f t="shared" si="547"/>
        <v>0</v>
      </c>
      <c r="T1647" s="181">
        <f t="shared" si="548"/>
        <v>0</v>
      </c>
      <c r="U1647" s="183" t="e">
        <f t="shared" si="549"/>
        <v>#DIV/0!</v>
      </c>
      <c r="V1647" s="183" t="e">
        <f t="shared" si="552"/>
        <v>#DIV/0!</v>
      </c>
      <c r="W1647" s="184">
        <f t="shared" si="545"/>
        <v>0</v>
      </c>
    </row>
    <row r="1648" spans="1:23" ht="15" customHeight="1">
      <c r="A1648" s="179">
        <v>397</v>
      </c>
      <c r="B1648" s="222">
        <v>16</v>
      </c>
      <c r="C1648" s="251" t="s">
        <v>655</v>
      </c>
      <c r="D1648" s="180">
        <v>2010</v>
      </c>
      <c r="E1648" s="180">
        <v>2</v>
      </c>
      <c r="F1648" s="181">
        <v>812</v>
      </c>
      <c r="G1648" s="181">
        <v>50</v>
      </c>
      <c r="H1648" s="181">
        <v>49</v>
      </c>
      <c r="I1648" s="181">
        <v>4</v>
      </c>
      <c r="J1648" s="181">
        <v>24</v>
      </c>
      <c r="K1648" s="181">
        <v>343</v>
      </c>
      <c r="L1648" s="181">
        <v>8</v>
      </c>
      <c r="M1648" s="181">
        <v>0</v>
      </c>
      <c r="N1648" s="181">
        <v>32</v>
      </c>
      <c r="O1648" s="181">
        <v>2</v>
      </c>
      <c r="P1648" s="181">
        <v>0</v>
      </c>
      <c r="Q1648" s="181">
        <f t="shared" ref="Q1648:Q1654" si="561">SUM(P1648+O1648+N1648+M1648+L1648+K1648+J1648+I1648+H1648+G1648)</f>
        <v>512</v>
      </c>
      <c r="R1648" s="181">
        <v>34</v>
      </c>
      <c r="S1648" s="181">
        <f t="shared" si="547"/>
        <v>546</v>
      </c>
      <c r="T1648" s="181">
        <f t="shared" si="548"/>
        <v>266</v>
      </c>
      <c r="U1648" s="183">
        <f t="shared" si="549"/>
        <v>67.241379310344826</v>
      </c>
      <c r="V1648" s="183">
        <f t="shared" si="552"/>
        <v>32.758620689655174</v>
      </c>
      <c r="W1648" s="184">
        <f t="shared" si="545"/>
        <v>343</v>
      </c>
    </row>
    <row r="1649" spans="1:23" ht="15" customHeight="1">
      <c r="A1649" s="179">
        <v>397</v>
      </c>
      <c r="B1649" s="222">
        <v>16</v>
      </c>
      <c r="C1649" s="252" t="s">
        <v>655</v>
      </c>
      <c r="D1649" s="190">
        <v>2016</v>
      </c>
      <c r="E1649" s="180"/>
      <c r="F1649" s="181"/>
      <c r="G1649" s="181"/>
      <c r="H1649" s="181"/>
      <c r="I1649" s="181"/>
      <c r="J1649" s="181"/>
      <c r="K1649" s="181"/>
      <c r="L1649" s="181"/>
      <c r="M1649" s="181"/>
      <c r="N1649" s="181"/>
      <c r="O1649" s="181"/>
      <c r="P1649" s="181"/>
      <c r="Q1649" s="181">
        <f t="shared" si="561"/>
        <v>0</v>
      </c>
      <c r="R1649" s="181"/>
      <c r="S1649" s="181">
        <f t="shared" si="547"/>
        <v>0</v>
      </c>
      <c r="T1649" s="181">
        <f t="shared" si="548"/>
        <v>0</v>
      </c>
      <c r="U1649" s="183" t="e">
        <f t="shared" si="549"/>
        <v>#DIV/0!</v>
      </c>
      <c r="V1649" s="183" t="e">
        <f t="shared" si="552"/>
        <v>#DIV/0!</v>
      </c>
      <c r="W1649" s="184">
        <f t="shared" si="545"/>
        <v>0</v>
      </c>
    </row>
    <row r="1650" spans="1:23" s="197" customFormat="1" ht="15" customHeight="1">
      <c r="A1650" s="193" t="s">
        <v>448</v>
      </c>
      <c r="B1650" s="223">
        <v>16</v>
      </c>
      <c r="C1650" s="253" t="s">
        <v>656</v>
      </c>
      <c r="D1650" s="151">
        <v>1998</v>
      </c>
      <c r="E1650" s="151">
        <f>SUM(E1646,E1642,E1638,E1634,E1630,E1626,E1622,E1618,E1614,E1610,E1606,E1602,E1598,E1594,E1590,E1586,E1582,E1578,E1574,E1570,E1566,E1562,E1558,E1554,E1550,E1546,E1542,E1538,E1534,E1530,E1526,E1522)</f>
        <v>75</v>
      </c>
      <c r="F1650" s="151">
        <f t="shared" ref="F1650:T1650" si="562">SUM(F1646,F1642,F1638,F1634,F1630,F1626,F1622,F1618,F1614,F1610,F1606,F1602,F1598,F1594,F1590,F1586,F1582,F1578,F1574,F1570,F1566,F1562,F1558,F1554,F1550,F1546,F1542,F1538,F1534,F1530,F1526,F1522)</f>
        <v>32027</v>
      </c>
      <c r="G1650" s="151">
        <f t="shared" si="562"/>
        <v>827</v>
      </c>
      <c r="H1650" s="151">
        <f t="shared" si="562"/>
        <v>5529</v>
      </c>
      <c r="I1650" s="151">
        <f t="shared" si="562"/>
        <v>49</v>
      </c>
      <c r="J1650" s="151">
        <f t="shared" si="562"/>
        <v>305</v>
      </c>
      <c r="K1650" s="151">
        <f t="shared" si="562"/>
        <v>7079</v>
      </c>
      <c r="L1650" s="151">
        <f t="shared" si="562"/>
        <v>190</v>
      </c>
      <c r="M1650" s="151">
        <f t="shared" si="562"/>
        <v>164</v>
      </c>
      <c r="N1650" s="151">
        <f t="shared" si="562"/>
        <v>0</v>
      </c>
      <c r="O1650" s="151">
        <f t="shared" si="562"/>
        <v>0</v>
      </c>
      <c r="P1650" s="151">
        <f t="shared" si="562"/>
        <v>7</v>
      </c>
      <c r="Q1650" s="151">
        <f t="shared" si="562"/>
        <v>14150</v>
      </c>
      <c r="R1650" s="151">
        <f t="shared" si="562"/>
        <v>776</v>
      </c>
      <c r="S1650" s="151">
        <f t="shared" si="562"/>
        <v>14926</v>
      </c>
      <c r="T1650" s="151">
        <f t="shared" si="562"/>
        <v>17101</v>
      </c>
      <c r="U1650" s="196">
        <f>(S1650*100)/F1650</f>
        <v>46.604427514284822</v>
      </c>
      <c r="V1650" s="151">
        <f>(T1650*100)/F1650</f>
        <v>53.395572485715178</v>
      </c>
      <c r="W1650" s="184">
        <f t="shared" si="545"/>
        <v>7079</v>
      </c>
    </row>
    <row r="1651" spans="1:23" s="197" customFormat="1" ht="15" customHeight="1">
      <c r="A1651" s="193" t="s">
        <v>448</v>
      </c>
      <c r="B1651" s="223">
        <v>16</v>
      </c>
      <c r="C1651" s="253" t="s">
        <v>656</v>
      </c>
      <c r="D1651" s="151">
        <v>2004</v>
      </c>
      <c r="E1651" s="151"/>
      <c r="F1651" s="215"/>
      <c r="G1651" s="215"/>
      <c r="H1651" s="215"/>
      <c r="I1651" s="215"/>
      <c r="J1651" s="215"/>
      <c r="K1651" s="215"/>
      <c r="L1651" s="215"/>
      <c r="M1651" s="215"/>
      <c r="N1651" s="215"/>
      <c r="O1651" s="215"/>
      <c r="P1651" s="215"/>
      <c r="Q1651" s="215"/>
      <c r="R1651" s="215"/>
      <c r="S1651" s="215"/>
      <c r="T1651" s="215"/>
      <c r="U1651" s="216"/>
      <c r="V1651" s="216"/>
      <c r="W1651" s="184">
        <f t="shared" si="545"/>
        <v>0</v>
      </c>
    </row>
    <row r="1652" spans="1:23" s="197" customFormat="1" ht="15" customHeight="1">
      <c r="A1652" s="193" t="s">
        <v>448</v>
      </c>
      <c r="B1652" s="223">
        <v>16</v>
      </c>
      <c r="C1652" s="253" t="s">
        <v>656</v>
      </c>
      <c r="D1652" s="151">
        <v>2010</v>
      </c>
      <c r="E1652" s="151">
        <f>SUM(E1648,E1644,E1640,E1636,E1632,E1628,E1624,E1620,E1616,E1612,E1608,E1604,E1600,E1596,E1592,E1588,E1584,E1580,E1576,E1572,E1568,E1564,E1560,E1556,E1552,E1548,E1544,E1540,E1536,E1532,E1528,E1524)</f>
        <v>94</v>
      </c>
      <c r="F1652" s="151">
        <f t="shared" ref="F1652:T1652" si="563">SUM(F1648,F1644,F1640,F1636,F1632,F1628,F1624,F1620,F1616,F1612,F1608,F1604,F1600,F1596,F1592,F1588,F1584,F1580,F1576,F1572,F1568,F1564,F1560,F1556,F1552,F1548,F1544,F1540,F1536,F1532,F1528,F1524)</f>
        <v>41671</v>
      </c>
      <c r="G1652" s="151">
        <f t="shared" si="563"/>
        <v>1864</v>
      </c>
      <c r="H1652" s="151">
        <f t="shared" si="563"/>
        <v>7562</v>
      </c>
      <c r="I1652" s="151">
        <f t="shared" si="563"/>
        <v>572</v>
      </c>
      <c r="J1652" s="151">
        <f t="shared" si="563"/>
        <v>558</v>
      </c>
      <c r="K1652" s="151">
        <f t="shared" si="563"/>
        <v>10678</v>
      </c>
      <c r="L1652" s="151">
        <f t="shared" si="563"/>
        <v>546</v>
      </c>
      <c r="M1652" s="151">
        <f t="shared" si="563"/>
        <v>0</v>
      </c>
      <c r="N1652" s="151">
        <f t="shared" si="563"/>
        <v>1282</v>
      </c>
      <c r="O1652" s="151">
        <f t="shared" si="563"/>
        <v>208</v>
      </c>
      <c r="P1652" s="151">
        <f t="shared" si="563"/>
        <v>4</v>
      </c>
      <c r="Q1652" s="151">
        <f t="shared" si="563"/>
        <v>23274</v>
      </c>
      <c r="R1652" s="151">
        <f t="shared" si="563"/>
        <v>879</v>
      </c>
      <c r="S1652" s="151">
        <f t="shared" si="563"/>
        <v>24153</v>
      </c>
      <c r="T1652" s="151">
        <f t="shared" si="563"/>
        <v>17518</v>
      </c>
      <c r="U1652" s="196">
        <f>(S1652*100)/F1652</f>
        <v>57.961172038108039</v>
      </c>
      <c r="V1652" s="196">
        <f>(T1652*100)/F1652</f>
        <v>42.038827961891961</v>
      </c>
      <c r="W1652" s="184">
        <f t="shared" si="545"/>
        <v>10678</v>
      </c>
    </row>
    <row r="1653" spans="1:23" s="197" customFormat="1" ht="15" customHeight="1">
      <c r="A1653" s="193" t="s">
        <v>448</v>
      </c>
      <c r="B1653" s="223">
        <v>16</v>
      </c>
      <c r="C1653" s="253" t="s">
        <v>656</v>
      </c>
      <c r="D1653" s="151">
        <v>2016</v>
      </c>
      <c r="E1653" s="151"/>
      <c r="F1653" s="215"/>
      <c r="G1653" s="215"/>
      <c r="H1653" s="215"/>
      <c r="I1653" s="215"/>
      <c r="J1653" s="215"/>
      <c r="K1653" s="215"/>
      <c r="L1653" s="215"/>
      <c r="M1653" s="215"/>
      <c r="N1653" s="215"/>
      <c r="O1653" s="215"/>
      <c r="P1653" s="215"/>
      <c r="Q1653" s="215"/>
      <c r="R1653" s="215"/>
      <c r="S1653" s="215"/>
      <c r="T1653" s="215"/>
      <c r="U1653" s="216"/>
      <c r="V1653" s="216"/>
      <c r="W1653" s="184">
        <f t="shared" si="545"/>
        <v>0</v>
      </c>
    </row>
    <row r="1654" spans="1:23" ht="15" customHeight="1">
      <c r="A1654" s="179">
        <v>398</v>
      </c>
      <c r="B1654" s="222">
        <v>17</v>
      </c>
      <c r="C1654" s="254" t="s">
        <v>657</v>
      </c>
      <c r="D1654" s="180">
        <v>1998</v>
      </c>
      <c r="E1654" s="180">
        <v>5</v>
      </c>
      <c r="F1654" s="181">
        <v>1714</v>
      </c>
      <c r="G1654" s="181">
        <v>123</v>
      </c>
      <c r="H1654" s="181">
        <v>255</v>
      </c>
      <c r="I1654" s="181">
        <v>0</v>
      </c>
      <c r="J1654" s="181">
        <v>40</v>
      </c>
      <c r="K1654" s="181">
        <v>482</v>
      </c>
      <c r="L1654" s="181">
        <v>14</v>
      </c>
      <c r="M1654" s="181">
        <v>5</v>
      </c>
      <c r="N1654" s="181">
        <v>0</v>
      </c>
      <c r="O1654" s="181">
        <v>0</v>
      </c>
      <c r="P1654" s="181">
        <v>0</v>
      </c>
      <c r="Q1654" s="181">
        <f t="shared" si="561"/>
        <v>919</v>
      </c>
      <c r="R1654" s="181">
        <v>106</v>
      </c>
      <c r="S1654" s="181">
        <f t="shared" si="547"/>
        <v>1025</v>
      </c>
      <c r="T1654" s="181">
        <f t="shared" si="548"/>
        <v>689</v>
      </c>
      <c r="U1654" s="183">
        <f t="shared" si="549"/>
        <v>59.801633605600934</v>
      </c>
      <c r="V1654" s="183">
        <f t="shared" si="552"/>
        <v>40.198366394399066</v>
      </c>
      <c r="W1654" s="184">
        <f t="shared" si="545"/>
        <v>482</v>
      </c>
    </row>
    <row r="1655" spans="1:23" ht="15" customHeight="1">
      <c r="A1655" s="179">
        <v>398</v>
      </c>
      <c r="B1655" s="222">
        <v>17</v>
      </c>
      <c r="C1655" s="254" t="s">
        <v>657</v>
      </c>
      <c r="D1655" s="180">
        <v>2004</v>
      </c>
      <c r="E1655" s="180"/>
      <c r="F1655" s="181"/>
      <c r="G1655" s="181"/>
      <c r="H1655" s="181"/>
      <c r="I1655" s="181"/>
      <c r="J1655" s="181"/>
      <c r="K1655" s="181"/>
      <c r="L1655" s="181"/>
      <c r="M1655" s="181"/>
      <c r="N1655" s="181"/>
      <c r="O1655" s="181"/>
      <c r="P1655" s="181"/>
      <c r="Q1655" s="181">
        <f>SUM(G1655+J1655+M1655+N1655+O1655+P1655)</f>
        <v>0</v>
      </c>
      <c r="R1655" s="181"/>
      <c r="S1655" s="181">
        <f t="shared" si="547"/>
        <v>0</v>
      </c>
      <c r="T1655" s="181">
        <f t="shared" si="548"/>
        <v>0</v>
      </c>
      <c r="U1655" s="183" t="e">
        <f t="shared" si="549"/>
        <v>#DIV/0!</v>
      </c>
      <c r="V1655" s="183" t="e">
        <f t="shared" si="552"/>
        <v>#DIV/0!</v>
      </c>
      <c r="W1655" s="184">
        <f t="shared" si="545"/>
        <v>0</v>
      </c>
    </row>
    <row r="1656" spans="1:23" ht="15" customHeight="1">
      <c r="A1656" s="179">
        <v>398</v>
      </c>
      <c r="B1656" s="222">
        <v>17</v>
      </c>
      <c r="C1656" s="254" t="s">
        <v>657</v>
      </c>
      <c r="D1656" s="180">
        <v>2010</v>
      </c>
      <c r="E1656" s="180">
        <v>5</v>
      </c>
      <c r="F1656" s="181">
        <v>2092</v>
      </c>
      <c r="G1656" s="181">
        <v>85</v>
      </c>
      <c r="H1656" s="181">
        <v>61</v>
      </c>
      <c r="I1656" s="181">
        <v>15</v>
      </c>
      <c r="J1656" s="181">
        <v>416</v>
      </c>
      <c r="K1656" s="181">
        <v>185</v>
      </c>
      <c r="L1656" s="181">
        <v>14</v>
      </c>
      <c r="M1656" s="181">
        <v>0</v>
      </c>
      <c r="N1656" s="181">
        <v>466</v>
      </c>
      <c r="O1656" s="181">
        <v>4</v>
      </c>
      <c r="P1656" s="181">
        <v>0</v>
      </c>
      <c r="Q1656" s="181">
        <f t="shared" ref="Q1656:Q1658" si="564">SUM(P1656+O1656+N1656+M1656+L1656+K1656+J1656+I1656+H1656+G1656)</f>
        <v>1246</v>
      </c>
      <c r="R1656" s="181">
        <v>19</v>
      </c>
      <c r="S1656" s="181">
        <f t="shared" si="547"/>
        <v>1265</v>
      </c>
      <c r="T1656" s="181">
        <f t="shared" si="548"/>
        <v>827</v>
      </c>
      <c r="U1656" s="183">
        <f t="shared" si="549"/>
        <v>60.468451242829829</v>
      </c>
      <c r="V1656" s="183">
        <f t="shared" si="552"/>
        <v>39.531548757170171</v>
      </c>
      <c r="W1656" s="184">
        <f t="shared" si="545"/>
        <v>466</v>
      </c>
    </row>
    <row r="1657" spans="1:23" ht="15" customHeight="1">
      <c r="A1657" s="179">
        <v>398</v>
      </c>
      <c r="B1657" s="222">
        <v>17</v>
      </c>
      <c r="C1657" s="255" t="s">
        <v>657</v>
      </c>
      <c r="D1657" s="190">
        <v>2016</v>
      </c>
      <c r="E1657" s="180"/>
      <c r="F1657" s="181"/>
      <c r="G1657" s="181"/>
      <c r="H1657" s="181"/>
      <c r="I1657" s="181"/>
      <c r="J1657" s="181"/>
      <c r="K1657" s="181"/>
      <c r="L1657" s="181"/>
      <c r="M1657" s="181"/>
      <c r="N1657" s="181"/>
      <c r="O1657" s="181"/>
      <c r="P1657" s="181"/>
      <c r="Q1657" s="181">
        <f t="shared" si="564"/>
        <v>0</v>
      </c>
      <c r="R1657" s="181"/>
      <c r="S1657" s="181">
        <f t="shared" si="547"/>
        <v>0</v>
      </c>
      <c r="T1657" s="181">
        <f t="shared" si="548"/>
        <v>0</v>
      </c>
      <c r="U1657" s="183" t="e">
        <f t="shared" si="549"/>
        <v>#DIV/0!</v>
      </c>
      <c r="V1657" s="183" t="e">
        <f t="shared" si="552"/>
        <v>#DIV/0!</v>
      </c>
      <c r="W1657" s="184">
        <f t="shared" si="545"/>
        <v>0</v>
      </c>
    </row>
    <row r="1658" spans="1:23" ht="15" customHeight="1">
      <c r="A1658" s="179">
        <v>399</v>
      </c>
      <c r="B1658" s="222">
        <v>17</v>
      </c>
      <c r="C1658" s="254" t="s">
        <v>658</v>
      </c>
      <c r="D1658" s="180">
        <v>1998</v>
      </c>
      <c r="E1658" s="180">
        <v>5</v>
      </c>
      <c r="F1658" s="181">
        <v>1986</v>
      </c>
      <c r="G1658" s="181">
        <v>9</v>
      </c>
      <c r="H1658" s="181">
        <v>106</v>
      </c>
      <c r="I1658" s="181">
        <v>1</v>
      </c>
      <c r="J1658" s="181">
        <v>10</v>
      </c>
      <c r="K1658" s="181">
        <v>496</v>
      </c>
      <c r="L1658" s="181">
        <v>6</v>
      </c>
      <c r="M1658" s="181">
        <v>3</v>
      </c>
      <c r="N1658" s="181">
        <v>0</v>
      </c>
      <c r="O1658" s="181">
        <v>0</v>
      </c>
      <c r="P1658" s="181">
        <v>1</v>
      </c>
      <c r="Q1658" s="181">
        <f t="shared" si="564"/>
        <v>632</v>
      </c>
      <c r="R1658" s="181">
        <v>52</v>
      </c>
      <c r="S1658" s="181">
        <f t="shared" si="547"/>
        <v>684</v>
      </c>
      <c r="T1658" s="181">
        <f t="shared" si="548"/>
        <v>1302</v>
      </c>
      <c r="U1658" s="183">
        <f t="shared" si="549"/>
        <v>34.44108761329305</v>
      </c>
      <c r="V1658" s="183">
        <f t="shared" si="552"/>
        <v>65.55891238670695</v>
      </c>
      <c r="W1658" s="184">
        <f t="shared" si="545"/>
        <v>496</v>
      </c>
    </row>
    <row r="1659" spans="1:23" ht="15" customHeight="1">
      <c r="A1659" s="179">
        <v>399</v>
      </c>
      <c r="B1659" s="222">
        <v>17</v>
      </c>
      <c r="C1659" s="254" t="s">
        <v>658</v>
      </c>
      <c r="D1659" s="180">
        <v>2004</v>
      </c>
      <c r="E1659" s="180"/>
      <c r="F1659" s="181"/>
      <c r="G1659" s="181"/>
      <c r="H1659" s="181"/>
      <c r="I1659" s="181"/>
      <c r="J1659" s="181"/>
      <c r="K1659" s="181"/>
      <c r="L1659" s="181"/>
      <c r="M1659" s="181"/>
      <c r="N1659" s="181"/>
      <c r="O1659" s="181"/>
      <c r="P1659" s="181"/>
      <c r="Q1659" s="181">
        <f>SUM(G1659+J1659+M1659+N1659+O1659+P1659)</f>
        <v>0</v>
      </c>
      <c r="R1659" s="181"/>
      <c r="S1659" s="181">
        <f t="shared" si="547"/>
        <v>0</v>
      </c>
      <c r="T1659" s="181">
        <f t="shared" si="548"/>
        <v>0</v>
      </c>
      <c r="U1659" s="183" t="e">
        <f t="shared" si="549"/>
        <v>#DIV/0!</v>
      </c>
      <c r="V1659" s="183" t="e">
        <f t="shared" si="552"/>
        <v>#DIV/0!</v>
      </c>
      <c r="W1659" s="184">
        <f t="shared" si="545"/>
        <v>0</v>
      </c>
    </row>
    <row r="1660" spans="1:23" ht="15" customHeight="1">
      <c r="A1660" s="179">
        <v>399</v>
      </c>
      <c r="B1660" s="222">
        <v>17</v>
      </c>
      <c r="C1660" s="254" t="s">
        <v>658</v>
      </c>
      <c r="D1660" s="180">
        <v>2010</v>
      </c>
      <c r="E1660" s="180">
        <v>6</v>
      </c>
      <c r="F1660" s="181">
        <v>2581</v>
      </c>
      <c r="G1660" s="181">
        <v>184</v>
      </c>
      <c r="H1660" s="181">
        <v>308</v>
      </c>
      <c r="I1660" s="181">
        <v>63</v>
      </c>
      <c r="J1660" s="181">
        <v>70</v>
      </c>
      <c r="K1660" s="181">
        <v>338</v>
      </c>
      <c r="L1660" s="181">
        <v>78</v>
      </c>
      <c r="M1660" s="181">
        <v>0</v>
      </c>
      <c r="N1660" s="181">
        <v>155</v>
      </c>
      <c r="O1660" s="181">
        <v>6</v>
      </c>
      <c r="P1660" s="181">
        <v>0</v>
      </c>
      <c r="Q1660" s="181">
        <f t="shared" ref="Q1660:Q1666" si="565">SUM(P1660+O1660+N1660+M1660+L1660+K1660+J1660+I1660+H1660+G1660)</f>
        <v>1202</v>
      </c>
      <c r="R1660" s="181">
        <v>71</v>
      </c>
      <c r="S1660" s="181">
        <f t="shared" si="547"/>
        <v>1273</v>
      </c>
      <c r="T1660" s="181">
        <f t="shared" si="548"/>
        <v>1308</v>
      </c>
      <c r="U1660" s="183">
        <f t="shared" si="549"/>
        <v>49.321968229368458</v>
      </c>
      <c r="V1660" s="183">
        <f t="shared" si="552"/>
        <v>50.678031770631542</v>
      </c>
      <c r="W1660" s="184">
        <f t="shared" si="545"/>
        <v>338</v>
      </c>
    </row>
    <row r="1661" spans="1:23" ht="15" customHeight="1">
      <c r="A1661" s="179">
        <v>399</v>
      </c>
      <c r="B1661" s="222">
        <v>17</v>
      </c>
      <c r="C1661" s="255" t="s">
        <v>658</v>
      </c>
      <c r="D1661" s="190">
        <v>2016</v>
      </c>
      <c r="E1661" s="180"/>
      <c r="F1661" s="181"/>
      <c r="G1661" s="181"/>
      <c r="H1661" s="181"/>
      <c r="I1661" s="181"/>
      <c r="J1661" s="181"/>
      <c r="K1661" s="181"/>
      <c r="L1661" s="181"/>
      <c r="M1661" s="181"/>
      <c r="N1661" s="181"/>
      <c r="O1661" s="181"/>
      <c r="P1661" s="181"/>
      <c r="Q1661" s="181">
        <f t="shared" si="565"/>
        <v>0</v>
      </c>
      <c r="R1661" s="181"/>
      <c r="S1661" s="181">
        <f t="shared" si="547"/>
        <v>0</v>
      </c>
      <c r="T1661" s="181">
        <f t="shared" si="548"/>
        <v>0</v>
      </c>
      <c r="U1661" s="183" t="e">
        <f t="shared" si="549"/>
        <v>#DIV/0!</v>
      </c>
      <c r="V1661" s="183" t="e">
        <f t="shared" si="552"/>
        <v>#DIV/0!</v>
      </c>
      <c r="W1661" s="184">
        <f t="shared" si="545"/>
        <v>0</v>
      </c>
    </row>
    <row r="1662" spans="1:23" ht="15" customHeight="1">
      <c r="A1662" s="179">
        <v>400</v>
      </c>
      <c r="B1662" s="222">
        <v>17</v>
      </c>
      <c r="C1662" s="254" t="s">
        <v>659</v>
      </c>
      <c r="D1662" s="180">
        <v>1998</v>
      </c>
      <c r="E1662" s="180">
        <v>0</v>
      </c>
      <c r="F1662" s="181">
        <v>0</v>
      </c>
      <c r="G1662" s="181">
        <v>0</v>
      </c>
      <c r="H1662" s="181">
        <v>0</v>
      </c>
      <c r="I1662" s="181">
        <v>0</v>
      </c>
      <c r="J1662" s="181">
        <v>0</v>
      </c>
      <c r="K1662" s="181">
        <v>0</v>
      </c>
      <c r="L1662" s="181">
        <v>0</v>
      </c>
      <c r="M1662" s="181">
        <v>0</v>
      </c>
      <c r="N1662" s="181">
        <v>0</v>
      </c>
      <c r="O1662" s="181">
        <v>0</v>
      </c>
      <c r="P1662" s="181">
        <v>0</v>
      </c>
      <c r="Q1662" s="181">
        <v>0</v>
      </c>
      <c r="R1662" s="181">
        <v>0</v>
      </c>
      <c r="S1662" s="181">
        <v>0</v>
      </c>
      <c r="T1662" s="181">
        <v>0</v>
      </c>
      <c r="U1662" s="181">
        <v>0</v>
      </c>
      <c r="V1662" s="181">
        <v>0</v>
      </c>
      <c r="W1662" s="184">
        <f t="shared" si="545"/>
        <v>0</v>
      </c>
    </row>
    <row r="1663" spans="1:23" ht="15" customHeight="1">
      <c r="A1663" s="179">
        <v>400</v>
      </c>
      <c r="B1663" s="222">
        <v>17</v>
      </c>
      <c r="C1663" s="254" t="s">
        <v>659</v>
      </c>
      <c r="D1663" s="180">
        <v>2004</v>
      </c>
      <c r="E1663" s="180"/>
      <c r="F1663" s="181"/>
      <c r="G1663" s="181"/>
      <c r="H1663" s="181"/>
      <c r="I1663" s="181"/>
      <c r="J1663" s="181"/>
      <c r="K1663" s="181"/>
      <c r="L1663" s="181"/>
      <c r="M1663" s="181"/>
      <c r="N1663" s="181"/>
      <c r="O1663" s="181"/>
      <c r="P1663" s="181"/>
      <c r="Q1663" s="181"/>
      <c r="R1663" s="181"/>
      <c r="S1663" s="181"/>
      <c r="T1663" s="181"/>
      <c r="U1663" s="183"/>
      <c r="V1663" s="183"/>
      <c r="W1663" s="184">
        <f t="shared" si="545"/>
        <v>0</v>
      </c>
    </row>
    <row r="1664" spans="1:23" ht="15" customHeight="1">
      <c r="A1664" s="179">
        <v>400</v>
      </c>
      <c r="B1664" s="222">
        <v>17</v>
      </c>
      <c r="C1664" s="254" t="s">
        <v>659</v>
      </c>
      <c r="D1664" s="180">
        <v>2010</v>
      </c>
      <c r="E1664" s="180">
        <v>6</v>
      </c>
      <c r="F1664" s="181">
        <v>2330</v>
      </c>
      <c r="G1664" s="181">
        <v>107</v>
      </c>
      <c r="H1664" s="181">
        <v>284</v>
      </c>
      <c r="I1664" s="181">
        <v>18</v>
      </c>
      <c r="J1664" s="181">
        <v>26</v>
      </c>
      <c r="K1664" s="181">
        <v>517</v>
      </c>
      <c r="L1664" s="181">
        <v>72</v>
      </c>
      <c r="M1664" s="181">
        <v>0</v>
      </c>
      <c r="N1664" s="181">
        <v>32</v>
      </c>
      <c r="O1664" s="181">
        <v>3</v>
      </c>
      <c r="P1664" s="181">
        <v>0</v>
      </c>
      <c r="Q1664" s="181">
        <f t="shared" si="565"/>
        <v>1059</v>
      </c>
      <c r="R1664" s="181">
        <v>105</v>
      </c>
      <c r="S1664" s="181">
        <f t="shared" si="547"/>
        <v>1164</v>
      </c>
      <c r="T1664" s="181">
        <f t="shared" si="548"/>
        <v>1166</v>
      </c>
      <c r="U1664" s="183">
        <f t="shared" si="549"/>
        <v>49.957081545064376</v>
      </c>
      <c r="V1664" s="183">
        <f t="shared" si="552"/>
        <v>50.042918454935624</v>
      </c>
      <c r="W1664" s="184">
        <f t="shared" si="545"/>
        <v>517</v>
      </c>
    </row>
    <row r="1665" spans="1:23" ht="15" customHeight="1">
      <c r="A1665" s="179">
        <v>400</v>
      </c>
      <c r="B1665" s="222">
        <v>17</v>
      </c>
      <c r="C1665" s="255" t="s">
        <v>659</v>
      </c>
      <c r="D1665" s="190">
        <v>2016</v>
      </c>
      <c r="E1665" s="180"/>
      <c r="F1665" s="181"/>
      <c r="G1665" s="181"/>
      <c r="H1665" s="181"/>
      <c r="I1665" s="181"/>
      <c r="J1665" s="181"/>
      <c r="K1665" s="181"/>
      <c r="L1665" s="181"/>
      <c r="M1665" s="181"/>
      <c r="N1665" s="181"/>
      <c r="O1665" s="181"/>
      <c r="P1665" s="181"/>
      <c r="Q1665" s="181"/>
      <c r="R1665" s="181"/>
      <c r="S1665" s="181"/>
      <c r="T1665" s="181"/>
      <c r="U1665" s="183"/>
      <c r="V1665" s="183"/>
      <c r="W1665" s="184">
        <f t="shared" si="545"/>
        <v>0</v>
      </c>
    </row>
    <row r="1666" spans="1:23" ht="15" customHeight="1">
      <c r="A1666" s="179">
        <v>401</v>
      </c>
      <c r="B1666" s="222">
        <v>17</v>
      </c>
      <c r="C1666" s="254" t="s">
        <v>660</v>
      </c>
      <c r="D1666" s="180">
        <v>1998</v>
      </c>
      <c r="E1666" s="180">
        <v>6</v>
      </c>
      <c r="F1666" s="181">
        <v>2648</v>
      </c>
      <c r="G1666" s="181">
        <v>6</v>
      </c>
      <c r="H1666" s="181">
        <v>431</v>
      </c>
      <c r="I1666" s="181">
        <v>9</v>
      </c>
      <c r="J1666" s="181">
        <v>9</v>
      </c>
      <c r="K1666" s="181">
        <v>1036</v>
      </c>
      <c r="L1666" s="181">
        <v>8</v>
      </c>
      <c r="M1666" s="181">
        <v>5</v>
      </c>
      <c r="N1666" s="181">
        <v>0</v>
      </c>
      <c r="O1666" s="181">
        <v>0</v>
      </c>
      <c r="P1666" s="181">
        <v>0</v>
      </c>
      <c r="Q1666" s="181">
        <f t="shared" si="565"/>
        <v>1504</v>
      </c>
      <c r="R1666" s="181">
        <v>87</v>
      </c>
      <c r="S1666" s="181">
        <f t="shared" si="547"/>
        <v>1591</v>
      </c>
      <c r="T1666" s="181">
        <f t="shared" si="548"/>
        <v>1057</v>
      </c>
      <c r="U1666" s="183">
        <f t="shared" si="549"/>
        <v>60.083081570996981</v>
      </c>
      <c r="V1666" s="183">
        <f t="shared" si="552"/>
        <v>39.916918429003019</v>
      </c>
      <c r="W1666" s="184">
        <f t="shared" si="545"/>
        <v>1036</v>
      </c>
    </row>
    <row r="1667" spans="1:23" ht="15" customHeight="1">
      <c r="A1667" s="179">
        <v>401</v>
      </c>
      <c r="B1667" s="222">
        <v>17</v>
      </c>
      <c r="C1667" s="254" t="s">
        <v>660</v>
      </c>
      <c r="D1667" s="180">
        <v>2004</v>
      </c>
      <c r="E1667" s="180"/>
      <c r="F1667" s="181"/>
      <c r="G1667" s="181"/>
      <c r="H1667" s="181"/>
      <c r="I1667" s="181"/>
      <c r="J1667" s="181"/>
      <c r="K1667" s="181"/>
      <c r="L1667" s="181"/>
      <c r="M1667" s="181"/>
      <c r="N1667" s="181"/>
      <c r="O1667" s="181"/>
      <c r="P1667" s="181"/>
      <c r="Q1667" s="181">
        <f>SUM(G1667+J1667+M1667+N1667+O1667+P1667)</f>
        <v>0</v>
      </c>
      <c r="R1667" s="181"/>
      <c r="S1667" s="181">
        <f t="shared" si="547"/>
        <v>0</v>
      </c>
      <c r="T1667" s="181">
        <f t="shared" si="548"/>
        <v>0</v>
      </c>
      <c r="U1667" s="183" t="e">
        <f t="shared" si="549"/>
        <v>#DIV/0!</v>
      </c>
      <c r="V1667" s="183" t="e">
        <f t="shared" si="552"/>
        <v>#DIV/0!</v>
      </c>
      <c r="W1667" s="184">
        <f t="shared" ref="W1667:W1730" si="566">MAX(G1667,H1667,I1667,J1667,K1667,L1667,M1667,N1667,O1667,P1667)</f>
        <v>0</v>
      </c>
    </row>
    <row r="1668" spans="1:23" ht="15" customHeight="1">
      <c r="A1668" s="179">
        <v>401</v>
      </c>
      <c r="B1668" s="222">
        <v>17</v>
      </c>
      <c r="C1668" s="254" t="s">
        <v>660</v>
      </c>
      <c r="D1668" s="180">
        <v>2010</v>
      </c>
      <c r="E1668" s="180">
        <v>7</v>
      </c>
      <c r="F1668" s="181">
        <v>3548</v>
      </c>
      <c r="G1668" s="181">
        <v>39</v>
      </c>
      <c r="H1668" s="181">
        <v>259</v>
      </c>
      <c r="I1668" s="181">
        <v>15</v>
      </c>
      <c r="J1668" s="181">
        <v>16</v>
      </c>
      <c r="K1668" s="181">
        <v>1242</v>
      </c>
      <c r="L1668" s="181">
        <v>30</v>
      </c>
      <c r="M1668" s="181">
        <v>0</v>
      </c>
      <c r="N1668" s="181">
        <v>183</v>
      </c>
      <c r="O1668" s="181">
        <v>641</v>
      </c>
      <c r="P1668" s="181">
        <v>0</v>
      </c>
      <c r="Q1668" s="181">
        <f t="shared" ref="Q1668:Q1670" si="567">SUM(P1668+O1668+N1668+M1668+L1668+K1668+J1668+I1668+H1668+G1668)</f>
        <v>2425</v>
      </c>
      <c r="R1668" s="181">
        <v>98</v>
      </c>
      <c r="S1668" s="181">
        <f t="shared" ref="S1668:S1742" si="568">Q1668+R1668</f>
        <v>2523</v>
      </c>
      <c r="T1668" s="181">
        <f t="shared" si="548"/>
        <v>1025</v>
      </c>
      <c r="U1668" s="183">
        <f t="shared" si="549"/>
        <v>71.110484780157833</v>
      </c>
      <c r="V1668" s="183">
        <f t="shared" si="552"/>
        <v>28.889515219842163</v>
      </c>
      <c r="W1668" s="184">
        <f t="shared" si="566"/>
        <v>1242</v>
      </c>
    </row>
    <row r="1669" spans="1:23" ht="15" customHeight="1">
      <c r="A1669" s="179">
        <v>401</v>
      </c>
      <c r="B1669" s="222">
        <v>17</v>
      </c>
      <c r="C1669" s="255" t="s">
        <v>660</v>
      </c>
      <c r="D1669" s="190">
        <v>2016</v>
      </c>
      <c r="E1669" s="180"/>
      <c r="F1669" s="181"/>
      <c r="G1669" s="181"/>
      <c r="H1669" s="181"/>
      <c r="I1669" s="181"/>
      <c r="J1669" s="181"/>
      <c r="K1669" s="181"/>
      <c r="L1669" s="181"/>
      <c r="M1669" s="181"/>
      <c r="N1669" s="181"/>
      <c r="O1669" s="181"/>
      <c r="P1669" s="181"/>
      <c r="Q1669" s="181">
        <f t="shared" si="567"/>
        <v>0</v>
      </c>
      <c r="R1669" s="181"/>
      <c r="S1669" s="181">
        <f t="shared" si="568"/>
        <v>0</v>
      </c>
      <c r="T1669" s="181">
        <f t="shared" si="548"/>
        <v>0</v>
      </c>
      <c r="U1669" s="183" t="e">
        <f t="shared" si="549"/>
        <v>#DIV/0!</v>
      </c>
      <c r="V1669" s="183" t="e">
        <f t="shared" si="552"/>
        <v>#DIV/0!</v>
      </c>
      <c r="W1669" s="184">
        <f t="shared" si="566"/>
        <v>0</v>
      </c>
    </row>
    <row r="1670" spans="1:23" ht="15" customHeight="1">
      <c r="A1670" s="179">
        <v>402</v>
      </c>
      <c r="B1670" s="222">
        <v>17</v>
      </c>
      <c r="C1670" s="254" t="s">
        <v>661</v>
      </c>
      <c r="D1670" s="180">
        <v>1998</v>
      </c>
      <c r="E1670" s="180">
        <v>32</v>
      </c>
      <c r="F1670" s="181">
        <v>15272</v>
      </c>
      <c r="G1670" s="181">
        <v>769</v>
      </c>
      <c r="H1670" s="181">
        <v>1037</v>
      </c>
      <c r="I1670" s="181">
        <v>23</v>
      </c>
      <c r="J1670" s="181">
        <v>40</v>
      </c>
      <c r="K1670" s="181">
        <v>3486</v>
      </c>
      <c r="L1670" s="181">
        <v>22</v>
      </c>
      <c r="M1670" s="181">
        <v>11</v>
      </c>
      <c r="N1670" s="181">
        <v>0</v>
      </c>
      <c r="O1670" s="181">
        <v>0</v>
      </c>
      <c r="P1670" s="181">
        <v>112</v>
      </c>
      <c r="Q1670" s="181">
        <f t="shared" si="567"/>
        <v>5500</v>
      </c>
      <c r="R1670" s="181">
        <v>529</v>
      </c>
      <c r="S1670" s="181">
        <f t="shared" si="568"/>
        <v>6029</v>
      </c>
      <c r="T1670" s="181">
        <f t="shared" ref="T1670:T1745" si="569">F1670-S1670</f>
        <v>9243</v>
      </c>
      <c r="U1670" s="183">
        <f t="shared" ref="U1670:U1745" si="570">(S1670*100)/F1670</f>
        <v>39.477475117862753</v>
      </c>
      <c r="V1670" s="183">
        <f t="shared" si="552"/>
        <v>60.522524882137247</v>
      </c>
      <c r="W1670" s="184">
        <f t="shared" si="566"/>
        <v>3486</v>
      </c>
    </row>
    <row r="1671" spans="1:23" ht="15" customHeight="1">
      <c r="A1671" s="179">
        <v>402</v>
      </c>
      <c r="B1671" s="222">
        <v>17</v>
      </c>
      <c r="C1671" s="254" t="s">
        <v>661</v>
      </c>
      <c r="D1671" s="180">
        <v>2004</v>
      </c>
      <c r="E1671" s="180"/>
      <c r="F1671" s="181"/>
      <c r="G1671" s="181"/>
      <c r="H1671" s="181"/>
      <c r="I1671" s="181"/>
      <c r="J1671" s="181"/>
      <c r="K1671" s="181"/>
      <c r="L1671" s="181"/>
      <c r="M1671" s="181"/>
      <c r="N1671" s="181"/>
      <c r="O1671" s="181"/>
      <c r="P1671" s="181"/>
      <c r="Q1671" s="181">
        <f>SUM(G1671+J1671+M1671+N1671+O1671+P1671)</f>
        <v>0</v>
      </c>
      <c r="R1671" s="181"/>
      <c r="S1671" s="181">
        <f t="shared" si="568"/>
        <v>0</v>
      </c>
      <c r="T1671" s="181">
        <f t="shared" si="569"/>
        <v>0</v>
      </c>
      <c r="U1671" s="183" t="e">
        <f t="shared" si="570"/>
        <v>#DIV/0!</v>
      </c>
      <c r="V1671" s="183" t="e">
        <f t="shared" si="552"/>
        <v>#DIV/0!</v>
      </c>
      <c r="W1671" s="184">
        <f t="shared" si="566"/>
        <v>0</v>
      </c>
    </row>
    <row r="1672" spans="1:23" ht="15" customHeight="1">
      <c r="A1672" s="179">
        <v>402</v>
      </c>
      <c r="B1672" s="222">
        <v>17</v>
      </c>
      <c r="C1672" s="254" t="s">
        <v>661</v>
      </c>
      <c r="D1672" s="180">
        <v>2010</v>
      </c>
      <c r="E1672" s="180">
        <v>38</v>
      </c>
      <c r="F1672" s="181">
        <v>19865</v>
      </c>
      <c r="G1672" s="181">
        <v>435</v>
      </c>
      <c r="H1672" s="181">
        <v>6218</v>
      </c>
      <c r="I1672" s="181">
        <v>241</v>
      </c>
      <c r="J1672" s="181">
        <v>514</v>
      </c>
      <c r="K1672" s="181">
        <v>5910</v>
      </c>
      <c r="L1672" s="181">
        <v>729</v>
      </c>
      <c r="M1672" s="181">
        <v>0</v>
      </c>
      <c r="N1672" s="181">
        <v>622</v>
      </c>
      <c r="O1672" s="181">
        <v>205</v>
      </c>
      <c r="P1672" s="181">
        <v>9</v>
      </c>
      <c r="Q1672" s="181">
        <f t="shared" ref="Q1672:Q1678" si="571">SUM(P1672+O1672+N1672+M1672+L1672+K1672+J1672+I1672+H1672+G1672)</f>
        <v>14883</v>
      </c>
      <c r="R1672" s="181">
        <v>324</v>
      </c>
      <c r="S1672" s="181">
        <f t="shared" si="568"/>
        <v>15207</v>
      </c>
      <c r="T1672" s="181">
        <f t="shared" si="569"/>
        <v>4658</v>
      </c>
      <c r="U1672" s="183">
        <f t="shared" si="570"/>
        <v>76.551724137931032</v>
      </c>
      <c r="V1672" s="183">
        <f t="shared" si="552"/>
        <v>23.448275862068964</v>
      </c>
      <c r="W1672" s="184">
        <f t="shared" si="566"/>
        <v>6218</v>
      </c>
    </row>
    <row r="1673" spans="1:23" ht="15" customHeight="1">
      <c r="A1673" s="179">
        <v>402</v>
      </c>
      <c r="B1673" s="222">
        <v>17</v>
      </c>
      <c r="C1673" s="255" t="s">
        <v>661</v>
      </c>
      <c r="D1673" s="190">
        <v>2016</v>
      </c>
      <c r="E1673" s="180"/>
      <c r="F1673" s="181"/>
      <c r="G1673" s="181"/>
      <c r="H1673" s="181"/>
      <c r="I1673" s="181"/>
      <c r="J1673" s="181"/>
      <c r="K1673" s="181"/>
      <c r="L1673" s="181"/>
      <c r="M1673" s="181"/>
      <c r="N1673" s="181"/>
      <c r="O1673" s="181"/>
      <c r="P1673" s="181"/>
      <c r="Q1673" s="181">
        <f t="shared" si="571"/>
        <v>0</v>
      </c>
      <c r="R1673" s="181"/>
      <c r="S1673" s="181">
        <f t="shared" si="568"/>
        <v>0</v>
      </c>
      <c r="T1673" s="181">
        <f t="shared" si="569"/>
        <v>0</v>
      </c>
      <c r="U1673" s="183" t="e">
        <f t="shared" si="570"/>
        <v>#DIV/0!</v>
      </c>
      <c r="V1673" s="183" t="e">
        <f t="shared" si="552"/>
        <v>#DIV/0!</v>
      </c>
      <c r="W1673" s="184">
        <f t="shared" si="566"/>
        <v>0</v>
      </c>
    </row>
    <row r="1674" spans="1:23" ht="15" customHeight="1">
      <c r="A1674" s="179">
        <v>403</v>
      </c>
      <c r="B1674" s="222">
        <v>17</v>
      </c>
      <c r="C1674" s="254" t="s">
        <v>662</v>
      </c>
      <c r="D1674" s="180">
        <v>1998</v>
      </c>
      <c r="E1674" s="180">
        <v>0</v>
      </c>
      <c r="F1674" s="181">
        <v>0</v>
      </c>
      <c r="G1674" s="181">
        <v>0</v>
      </c>
      <c r="H1674" s="181">
        <v>0</v>
      </c>
      <c r="I1674" s="181">
        <v>0</v>
      </c>
      <c r="J1674" s="181">
        <v>0</v>
      </c>
      <c r="K1674" s="181">
        <v>0</v>
      </c>
      <c r="L1674" s="181">
        <v>0</v>
      </c>
      <c r="M1674" s="181">
        <v>0</v>
      </c>
      <c r="N1674" s="181">
        <v>0</v>
      </c>
      <c r="O1674" s="181">
        <v>0</v>
      </c>
      <c r="P1674" s="181">
        <v>0</v>
      </c>
      <c r="Q1674" s="181">
        <v>0</v>
      </c>
      <c r="R1674" s="181">
        <v>0</v>
      </c>
      <c r="S1674" s="181">
        <v>0</v>
      </c>
      <c r="T1674" s="181">
        <v>0</v>
      </c>
      <c r="U1674" s="181">
        <v>0</v>
      </c>
      <c r="V1674" s="181">
        <v>0</v>
      </c>
      <c r="W1674" s="184">
        <f t="shared" si="566"/>
        <v>0</v>
      </c>
    </row>
    <row r="1675" spans="1:23" ht="15" customHeight="1">
      <c r="A1675" s="179">
        <v>403</v>
      </c>
      <c r="B1675" s="222">
        <v>17</v>
      </c>
      <c r="C1675" s="254" t="s">
        <v>662</v>
      </c>
      <c r="D1675" s="180">
        <v>2004</v>
      </c>
      <c r="E1675" s="180"/>
      <c r="F1675" s="181"/>
      <c r="G1675" s="181"/>
      <c r="H1675" s="181"/>
      <c r="I1675" s="181"/>
      <c r="J1675" s="181"/>
      <c r="K1675" s="181"/>
      <c r="L1675" s="181"/>
      <c r="M1675" s="181"/>
      <c r="N1675" s="181"/>
      <c r="O1675" s="181"/>
      <c r="P1675" s="181"/>
      <c r="Q1675" s="181"/>
      <c r="R1675" s="181"/>
      <c r="S1675" s="181"/>
      <c r="T1675" s="181"/>
      <c r="U1675" s="183"/>
      <c r="V1675" s="183"/>
      <c r="W1675" s="184">
        <f t="shared" si="566"/>
        <v>0</v>
      </c>
    </row>
    <row r="1676" spans="1:23" ht="15" customHeight="1">
      <c r="A1676" s="179">
        <v>403</v>
      </c>
      <c r="B1676" s="222">
        <v>17</v>
      </c>
      <c r="C1676" s="254" t="s">
        <v>662</v>
      </c>
      <c r="D1676" s="180">
        <v>2010</v>
      </c>
      <c r="E1676" s="180">
        <v>19</v>
      </c>
      <c r="F1676" s="181">
        <v>7755</v>
      </c>
      <c r="G1676" s="181">
        <v>718</v>
      </c>
      <c r="H1676" s="181">
        <v>875</v>
      </c>
      <c r="I1676" s="181">
        <v>100</v>
      </c>
      <c r="J1676" s="181">
        <v>163</v>
      </c>
      <c r="K1676" s="181">
        <v>2171</v>
      </c>
      <c r="L1676" s="181">
        <v>224</v>
      </c>
      <c r="M1676" s="181">
        <v>0</v>
      </c>
      <c r="N1676" s="181">
        <v>310</v>
      </c>
      <c r="O1676" s="181">
        <v>9</v>
      </c>
      <c r="P1676" s="181">
        <v>5</v>
      </c>
      <c r="Q1676" s="181">
        <f t="shared" si="571"/>
        <v>4575</v>
      </c>
      <c r="R1676" s="181">
        <v>302</v>
      </c>
      <c r="S1676" s="181">
        <f t="shared" si="568"/>
        <v>4877</v>
      </c>
      <c r="T1676" s="181">
        <f t="shared" si="569"/>
        <v>2878</v>
      </c>
      <c r="U1676" s="183">
        <f t="shared" si="570"/>
        <v>62.888459058671828</v>
      </c>
      <c r="V1676" s="183">
        <f t="shared" si="552"/>
        <v>37.111540941328172</v>
      </c>
      <c r="W1676" s="184">
        <f t="shared" si="566"/>
        <v>2171</v>
      </c>
    </row>
    <row r="1677" spans="1:23" ht="15" customHeight="1">
      <c r="A1677" s="179">
        <v>403</v>
      </c>
      <c r="B1677" s="222">
        <v>17</v>
      </c>
      <c r="C1677" s="255" t="s">
        <v>662</v>
      </c>
      <c r="D1677" s="190">
        <v>2016</v>
      </c>
      <c r="E1677" s="180"/>
      <c r="F1677" s="181"/>
      <c r="G1677" s="181"/>
      <c r="H1677" s="181"/>
      <c r="I1677" s="181"/>
      <c r="J1677" s="181"/>
      <c r="K1677" s="181"/>
      <c r="L1677" s="181"/>
      <c r="M1677" s="181"/>
      <c r="N1677" s="181"/>
      <c r="O1677" s="181"/>
      <c r="P1677" s="181"/>
      <c r="Q1677" s="181"/>
      <c r="R1677" s="181"/>
      <c r="S1677" s="181"/>
      <c r="T1677" s="181"/>
      <c r="U1677" s="183"/>
      <c r="V1677" s="183"/>
      <c r="W1677" s="184">
        <f t="shared" si="566"/>
        <v>0</v>
      </c>
    </row>
    <row r="1678" spans="1:23" ht="15" customHeight="1">
      <c r="A1678" s="179">
        <v>404</v>
      </c>
      <c r="B1678" s="222">
        <v>17</v>
      </c>
      <c r="C1678" s="254" t="s">
        <v>663</v>
      </c>
      <c r="D1678" s="180">
        <v>1998</v>
      </c>
      <c r="E1678" s="180">
        <v>3</v>
      </c>
      <c r="F1678" s="181">
        <v>1855</v>
      </c>
      <c r="G1678" s="181">
        <v>27</v>
      </c>
      <c r="H1678" s="181">
        <v>306</v>
      </c>
      <c r="I1678" s="181">
        <v>7</v>
      </c>
      <c r="J1678" s="181">
        <v>13</v>
      </c>
      <c r="K1678" s="181">
        <v>494</v>
      </c>
      <c r="L1678" s="181">
        <v>0</v>
      </c>
      <c r="M1678" s="181">
        <v>6</v>
      </c>
      <c r="N1678" s="181">
        <v>0</v>
      </c>
      <c r="O1678" s="181">
        <v>0</v>
      </c>
      <c r="P1678" s="181">
        <v>1</v>
      </c>
      <c r="Q1678" s="181">
        <f t="shared" si="571"/>
        <v>854</v>
      </c>
      <c r="R1678" s="181">
        <v>60</v>
      </c>
      <c r="S1678" s="181">
        <f t="shared" si="568"/>
        <v>914</v>
      </c>
      <c r="T1678" s="181">
        <f t="shared" si="569"/>
        <v>941</v>
      </c>
      <c r="U1678" s="183">
        <f t="shared" si="570"/>
        <v>49.272237196765502</v>
      </c>
      <c r="V1678" s="183">
        <f t="shared" si="552"/>
        <v>50.727762803234498</v>
      </c>
      <c r="W1678" s="184">
        <f t="shared" si="566"/>
        <v>494</v>
      </c>
    </row>
    <row r="1679" spans="1:23" ht="15" customHeight="1">
      <c r="A1679" s="179">
        <v>404</v>
      </c>
      <c r="B1679" s="222">
        <v>17</v>
      </c>
      <c r="C1679" s="254" t="s">
        <v>663</v>
      </c>
      <c r="D1679" s="180">
        <v>2004</v>
      </c>
      <c r="E1679" s="180"/>
      <c r="F1679" s="181"/>
      <c r="G1679" s="181"/>
      <c r="H1679" s="181"/>
      <c r="I1679" s="181"/>
      <c r="J1679" s="181"/>
      <c r="K1679" s="181"/>
      <c r="L1679" s="181"/>
      <c r="M1679" s="181"/>
      <c r="N1679" s="181"/>
      <c r="O1679" s="181"/>
      <c r="P1679" s="181"/>
      <c r="Q1679" s="181">
        <f>SUM(G1679+J1679+M1679+N1679+O1679+P1679)</f>
        <v>0</v>
      </c>
      <c r="R1679" s="181"/>
      <c r="S1679" s="181">
        <f t="shared" si="568"/>
        <v>0</v>
      </c>
      <c r="T1679" s="181">
        <f t="shared" si="569"/>
        <v>0</v>
      </c>
      <c r="U1679" s="183" t="e">
        <f t="shared" si="570"/>
        <v>#DIV/0!</v>
      </c>
      <c r="V1679" s="183" t="e">
        <f t="shared" si="552"/>
        <v>#DIV/0!</v>
      </c>
      <c r="W1679" s="184">
        <f t="shared" si="566"/>
        <v>0</v>
      </c>
    </row>
    <row r="1680" spans="1:23" ht="15" customHeight="1">
      <c r="A1680" s="179">
        <v>404</v>
      </c>
      <c r="B1680" s="222">
        <v>17</v>
      </c>
      <c r="C1680" s="254" t="s">
        <v>663</v>
      </c>
      <c r="D1680" s="180">
        <v>2010</v>
      </c>
      <c r="E1680" s="180">
        <v>5</v>
      </c>
      <c r="F1680" s="181">
        <v>2609</v>
      </c>
      <c r="G1680" s="181">
        <v>248</v>
      </c>
      <c r="H1680" s="181">
        <v>149</v>
      </c>
      <c r="I1680" s="181">
        <v>11</v>
      </c>
      <c r="J1680" s="181">
        <v>59</v>
      </c>
      <c r="K1680" s="181">
        <v>489</v>
      </c>
      <c r="L1680" s="181">
        <v>18</v>
      </c>
      <c r="M1680" s="181">
        <v>0</v>
      </c>
      <c r="N1680" s="181">
        <v>387</v>
      </c>
      <c r="O1680" s="181">
        <v>5</v>
      </c>
      <c r="P1680" s="181">
        <v>1</v>
      </c>
      <c r="Q1680" s="181">
        <f t="shared" ref="Q1680:Q1682" si="572">SUM(P1680+O1680+N1680+M1680+L1680+K1680+J1680+I1680+H1680+G1680)</f>
        <v>1367</v>
      </c>
      <c r="R1680" s="181">
        <v>106</v>
      </c>
      <c r="S1680" s="181">
        <f t="shared" si="568"/>
        <v>1473</v>
      </c>
      <c r="T1680" s="181">
        <f t="shared" si="569"/>
        <v>1136</v>
      </c>
      <c r="U1680" s="183">
        <f t="shared" si="570"/>
        <v>56.4584131851284</v>
      </c>
      <c r="V1680" s="183">
        <f t="shared" si="552"/>
        <v>43.5415868148716</v>
      </c>
      <c r="W1680" s="184">
        <f t="shared" si="566"/>
        <v>489</v>
      </c>
    </row>
    <row r="1681" spans="1:23" ht="15" customHeight="1">
      <c r="A1681" s="179">
        <v>404</v>
      </c>
      <c r="B1681" s="222">
        <v>17</v>
      </c>
      <c r="C1681" s="255" t="s">
        <v>663</v>
      </c>
      <c r="D1681" s="190">
        <v>2016</v>
      </c>
      <c r="E1681" s="180"/>
      <c r="F1681" s="181"/>
      <c r="G1681" s="181"/>
      <c r="H1681" s="181"/>
      <c r="I1681" s="181"/>
      <c r="J1681" s="181"/>
      <c r="K1681" s="181"/>
      <c r="L1681" s="181"/>
      <c r="M1681" s="181"/>
      <c r="N1681" s="181"/>
      <c r="O1681" s="181"/>
      <c r="P1681" s="181"/>
      <c r="Q1681" s="181">
        <f t="shared" si="572"/>
        <v>0</v>
      </c>
      <c r="R1681" s="181"/>
      <c r="S1681" s="181">
        <f t="shared" si="568"/>
        <v>0</v>
      </c>
      <c r="T1681" s="181">
        <f t="shared" si="569"/>
        <v>0</v>
      </c>
      <c r="U1681" s="183" t="e">
        <f t="shared" si="570"/>
        <v>#DIV/0!</v>
      </c>
      <c r="V1681" s="183" t="e">
        <f t="shared" si="552"/>
        <v>#DIV/0!</v>
      </c>
      <c r="W1681" s="184">
        <f t="shared" si="566"/>
        <v>0</v>
      </c>
    </row>
    <row r="1682" spans="1:23" ht="15" customHeight="1">
      <c r="A1682" s="179">
        <v>405</v>
      </c>
      <c r="B1682" s="222">
        <v>17</v>
      </c>
      <c r="C1682" s="254" t="s">
        <v>664</v>
      </c>
      <c r="D1682" s="180">
        <v>1998</v>
      </c>
      <c r="E1682" s="180">
        <v>2</v>
      </c>
      <c r="F1682" s="181">
        <v>813</v>
      </c>
      <c r="G1682" s="181">
        <v>13</v>
      </c>
      <c r="H1682" s="181">
        <v>156</v>
      </c>
      <c r="I1682" s="181">
        <v>2</v>
      </c>
      <c r="J1682" s="181">
        <v>2</v>
      </c>
      <c r="K1682" s="181">
        <v>308</v>
      </c>
      <c r="L1682" s="181">
        <v>3</v>
      </c>
      <c r="M1682" s="181">
        <v>0</v>
      </c>
      <c r="N1682" s="181">
        <v>0</v>
      </c>
      <c r="O1682" s="181">
        <v>0</v>
      </c>
      <c r="P1682" s="181">
        <v>0</v>
      </c>
      <c r="Q1682" s="181">
        <f t="shared" si="572"/>
        <v>484</v>
      </c>
      <c r="R1682" s="181">
        <v>26</v>
      </c>
      <c r="S1682" s="181">
        <f t="shared" si="568"/>
        <v>510</v>
      </c>
      <c r="T1682" s="181">
        <f t="shared" si="569"/>
        <v>303</v>
      </c>
      <c r="U1682" s="183">
        <f t="shared" si="570"/>
        <v>62.730627306273064</v>
      </c>
      <c r="V1682" s="183">
        <f t="shared" si="552"/>
        <v>37.269372693726936</v>
      </c>
      <c r="W1682" s="184">
        <f t="shared" si="566"/>
        <v>308</v>
      </c>
    </row>
    <row r="1683" spans="1:23" ht="15" customHeight="1">
      <c r="A1683" s="179">
        <v>405</v>
      </c>
      <c r="B1683" s="222">
        <v>17</v>
      </c>
      <c r="C1683" s="254" t="s">
        <v>664</v>
      </c>
      <c r="D1683" s="180">
        <v>2004</v>
      </c>
      <c r="E1683" s="180"/>
      <c r="F1683" s="181"/>
      <c r="G1683" s="181"/>
      <c r="H1683" s="181"/>
      <c r="I1683" s="181"/>
      <c r="J1683" s="181"/>
      <c r="K1683" s="181"/>
      <c r="L1683" s="181"/>
      <c r="M1683" s="181"/>
      <c r="N1683" s="181"/>
      <c r="O1683" s="181"/>
      <c r="P1683" s="181"/>
      <c r="Q1683" s="181">
        <f>SUM(G1683+J1683+M1683+N1683+O1683+P1683)</f>
        <v>0</v>
      </c>
      <c r="R1683" s="181"/>
      <c r="S1683" s="181">
        <f t="shared" si="568"/>
        <v>0</v>
      </c>
      <c r="T1683" s="181">
        <f t="shared" si="569"/>
        <v>0</v>
      </c>
      <c r="U1683" s="183" t="e">
        <f t="shared" si="570"/>
        <v>#DIV/0!</v>
      </c>
      <c r="V1683" s="183" t="e">
        <f t="shared" si="552"/>
        <v>#DIV/0!</v>
      </c>
      <c r="W1683" s="184">
        <f t="shared" si="566"/>
        <v>0</v>
      </c>
    </row>
    <row r="1684" spans="1:23" ht="15" customHeight="1">
      <c r="A1684" s="179">
        <v>405</v>
      </c>
      <c r="B1684" s="222">
        <v>17</v>
      </c>
      <c r="C1684" s="254" t="s">
        <v>664</v>
      </c>
      <c r="D1684" s="180">
        <v>2010</v>
      </c>
      <c r="E1684" s="180">
        <v>2</v>
      </c>
      <c r="F1684" s="181">
        <v>964</v>
      </c>
      <c r="G1684" s="181">
        <v>80</v>
      </c>
      <c r="H1684" s="181">
        <v>49</v>
      </c>
      <c r="I1684" s="181">
        <v>48</v>
      </c>
      <c r="J1684" s="181">
        <v>72</v>
      </c>
      <c r="K1684" s="181">
        <v>187</v>
      </c>
      <c r="L1684" s="181">
        <v>147</v>
      </c>
      <c r="M1684" s="181">
        <v>0</v>
      </c>
      <c r="N1684" s="181">
        <v>60</v>
      </c>
      <c r="O1684" s="181">
        <v>2</v>
      </c>
      <c r="P1684" s="181">
        <v>0</v>
      </c>
      <c r="Q1684" s="181">
        <f t="shared" ref="Q1684:Q1686" si="573">SUM(P1684+O1684+N1684+M1684+L1684+K1684+J1684+I1684+H1684+G1684)</f>
        <v>645</v>
      </c>
      <c r="R1684" s="181">
        <v>14</v>
      </c>
      <c r="S1684" s="181">
        <f t="shared" si="568"/>
        <v>659</v>
      </c>
      <c r="T1684" s="181">
        <f t="shared" si="569"/>
        <v>305</v>
      </c>
      <c r="U1684" s="183">
        <f t="shared" si="570"/>
        <v>68.360995850622402</v>
      </c>
      <c r="V1684" s="183">
        <f t="shared" si="552"/>
        <v>31.639004149377595</v>
      </c>
      <c r="W1684" s="184">
        <f t="shared" si="566"/>
        <v>187</v>
      </c>
    </row>
    <row r="1685" spans="1:23" ht="15" customHeight="1">
      <c r="A1685" s="179">
        <v>405</v>
      </c>
      <c r="B1685" s="222">
        <v>17</v>
      </c>
      <c r="C1685" s="255" t="s">
        <v>664</v>
      </c>
      <c r="D1685" s="190">
        <v>2016</v>
      </c>
      <c r="E1685" s="180"/>
      <c r="F1685" s="181"/>
      <c r="G1685" s="181"/>
      <c r="H1685" s="181"/>
      <c r="I1685" s="181"/>
      <c r="J1685" s="181"/>
      <c r="K1685" s="181"/>
      <c r="L1685" s="181"/>
      <c r="M1685" s="181"/>
      <c r="N1685" s="181"/>
      <c r="O1685" s="181"/>
      <c r="P1685" s="181"/>
      <c r="Q1685" s="181">
        <f t="shared" si="573"/>
        <v>0</v>
      </c>
      <c r="R1685" s="181"/>
      <c r="S1685" s="181">
        <f t="shared" si="568"/>
        <v>0</v>
      </c>
      <c r="T1685" s="181">
        <f t="shared" si="569"/>
        <v>0</v>
      </c>
      <c r="U1685" s="183" t="e">
        <f t="shared" si="570"/>
        <v>#DIV/0!</v>
      </c>
      <c r="V1685" s="183" t="e">
        <f t="shared" si="552"/>
        <v>#DIV/0!</v>
      </c>
      <c r="W1685" s="184">
        <f t="shared" si="566"/>
        <v>0</v>
      </c>
    </row>
    <row r="1686" spans="1:23" ht="15" customHeight="1">
      <c r="A1686" s="179">
        <v>406</v>
      </c>
      <c r="B1686" s="222">
        <v>17</v>
      </c>
      <c r="C1686" s="254" t="s">
        <v>665</v>
      </c>
      <c r="D1686" s="180">
        <v>1998</v>
      </c>
      <c r="E1686" s="180">
        <v>4</v>
      </c>
      <c r="F1686" s="181">
        <v>1831</v>
      </c>
      <c r="G1686" s="181">
        <v>2</v>
      </c>
      <c r="H1686" s="181">
        <v>477</v>
      </c>
      <c r="I1686" s="181">
        <v>7</v>
      </c>
      <c r="J1686" s="181">
        <v>3</v>
      </c>
      <c r="K1686" s="181">
        <v>813</v>
      </c>
      <c r="L1686" s="181">
        <v>7</v>
      </c>
      <c r="M1686" s="181">
        <v>3</v>
      </c>
      <c r="N1686" s="181">
        <v>0</v>
      </c>
      <c r="O1686" s="181">
        <v>0</v>
      </c>
      <c r="P1686" s="181">
        <v>0</v>
      </c>
      <c r="Q1686" s="181">
        <f t="shared" si="573"/>
        <v>1312</v>
      </c>
      <c r="R1686" s="181">
        <v>75</v>
      </c>
      <c r="S1686" s="181">
        <f t="shared" si="568"/>
        <v>1387</v>
      </c>
      <c r="T1686" s="181">
        <f t="shared" si="569"/>
        <v>444</v>
      </c>
      <c r="U1686" s="183">
        <f t="shared" si="570"/>
        <v>75.750955761878757</v>
      </c>
      <c r="V1686" s="183">
        <f t="shared" si="552"/>
        <v>24.249044238121247</v>
      </c>
      <c r="W1686" s="184">
        <f t="shared" si="566"/>
        <v>813</v>
      </c>
    </row>
    <row r="1687" spans="1:23" ht="15" customHeight="1">
      <c r="A1687" s="179">
        <v>406</v>
      </c>
      <c r="B1687" s="222">
        <v>17</v>
      </c>
      <c r="C1687" s="254" t="s">
        <v>665</v>
      </c>
      <c r="D1687" s="180">
        <v>2004</v>
      </c>
      <c r="E1687" s="180"/>
      <c r="F1687" s="181"/>
      <c r="G1687" s="181"/>
      <c r="H1687" s="181"/>
      <c r="I1687" s="181"/>
      <c r="J1687" s="181"/>
      <c r="K1687" s="181"/>
      <c r="L1687" s="181"/>
      <c r="M1687" s="181"/>
      <c r="N1687" s="181"/>
      <c r="O1687" s="181"/>
      <c r="P1687" s="181"/>
      <c r="Q1687" s="181">
        <f>SUM(G1687+J1687+M1687+N1687+O1687+P1687)</f>
        <v>0</v>
      </c>
      <c r="R1687" s="181"/>
      <c r="S1687" s="181">
        <f t="shared" si="568"/>
        <v>0</v>
      </c>
      <c r="T1687" s="181">
        <f t="shared" si="569"/>
        <v>0</v>
      </c>
      <c r="U1687" s="183" t="e">
        <f t="shared" si="570"/>
        <v>#DIV/0!</v>
      </c>
      <c r="V1687" s="183" t="e">
        <f t="shared" si="552"/>
        <v>#DIV/0!</v>
      </c>
      <c r="W1687" s="184">
        <f t="shared" si="566"/>
        <v>0</v>
      </c>
    </row>
    <row r="1688" spans="1:23" ht="15" customHeight="1">
      <c r="A1688" s="179">
        <v>406</v>
      </c>
      <c r="B1688" s="222">
        <v>17</v>
      </c>
      <c r="C1688" s="254" t="s">
        <v>665</v>
      </c>
      <c r="D1688" s="180">
        <v>2010</v>
      </c>
      <c r="E1688" s="180">
        <v>5</v>
      </c>
      <c r="F1688" s="181">
        <v>2582</v>
      </c>
      <c r="G1688" s="181">
        <v>416</v>
      </c>
      <c r="H1688" s="181">
        <v>293</v>
      </c>
      <c r="I1688" s="181">
        <v>54</v>
      </c>
      <c r="J1688" s="181">
        <v>82</v>
      </c>
      <c r="K1688" s="181">
        <v>993</v>
      </c>
      <c r="L1688" s="181">
        <v>5</v>
      </c>
      <c r="M1688" s="181">
        <v>0</v>
      </c>
      <c r="N1688" s="181">
        <v>153</v>
      </c>
      <c r="O1688" s="181">
        <v>3</v>
      </c>
      <c r="P1688" s="181">
        <v>0</v>
      </c>
      <c r="Q1688" s="181">
        <f t="shared" ref="Q1688:Q1690" si="574">SUM(P1688+O1688+N1688+M1688+L1688+K1688+J1688+I1688+H1688+G1688)</f>
        <v>1999</v>
      </c>
      <c r="R1688" s="181">
        <v>37</v>
      </c>
      <c r="S1688" s="181">
        <f t="shared" si="568"/>
        <v>2036</v>
      </c>
      <c r="T1688" s="181">
        <f t="shared" si="569"/>
        <v>546</v>
      </c>
      <c r="U1688" s="183">
        <f t="shared" si="570"/>
        <v>78.85360185902401</v>
      </c>
      <c r="V1688" s="183">
        <f t="shared" si="552"/>
        <v>21.146398140975986</v>
      </c>
      <c r="W1688" s="184">
        <f t="shared" si="566"/>
        <v>993</v>
      </c>
    </row>
    <row r="1689" spans="1:23" ht="15" customHeight="1">
      <c r="A1689" s="179">
        <v>406</v>
      </c>
      <c r="B1689" s="222">
        <v>17</v>
      </c>
      <c r="C1689" s="255" t="s">
        <v>665</v>
      </c>
      <c r="D1689" s="190">
        <v>2016</v>
      </c>
      <c r="E1689" s="180"/>
      <c r="F1689" s="181"/>
      <c r="G1689" s="181"/>
      <c r="H1689" s="181"/>
      <c r="I1689" s="181"/>
      <c r="J1689" s="181"/>
      <c r="K1689" s="181"/>
      <c r="L1689" s="181"/>
      <c r="M1689" s="181"/>
      <c r="N1689" s="181"/>
      <c r="O1689" s="181"/>
      <c r="P1689" s="181"/>
      <c r="Q1689" s="181">
        <f t="shared" si="574"/>
        <v>0</v>
      </c>
      <c r="R1689" s="181"/>
      <c r="S1689" s="181">
        <f t="shared" si="568"/>
        <v>0</v>
      </c>
      <c r="T1689" s="181">
        <f t="shared" si="569"/>
        <v>0</v>
      </c>
      <c r="U1689" s="183" t="e">
        <f t="shared" si="570"/>
        <v>#DIV/0!</v>
      </c>
      <c r="V1689" s="183" t="e">
        <f t="shared" si="552"/>
        <v>#DIV/0!</v>
      </c>
      <c r="W1689" s="184">
        <f t="shared" si="566"/>
        <v>0</v>
      </c>
    </row>
    <row r="1690" spans="1:23" ht="15" customHeight="1">
      <c r="A1690" s="179">
        <v>407</v>
      </c>
      <c r="B1690" s="222">
        <v>17</v>
      </c>
      <c r="C1690" s="254" t="s">
        <v>666</v>
      </c>
      <c r="D1690" s="180">
        <v>1998</v>
      </c>
      <c r="E1690" s="180">
        <v>2</v>
      </c>
      <c r="F1690" s="181">
        <v>813</v>
      </c>
      <c r="G1690" s="181">
        <v>16</v>
      </c>
      <c r="H1690" s="181">
        <v>91</v>
      </c>
      <c r="I1690" s="181">
        <v>1</v>
      </c>
      <c r="J1690" s="181">
        <v>9</v>
      </c>
      <c r="K1690" s="181">
        <v>143</v>
      </c>
      <c r="L1690" s="181">
        <v>0</v>
      </c>
      <c r="M1690" s="181">
        <v>4</v>
      </c>
      <c r="N1690" s="181">
        <v>0</v>
      </c>
      <c r="O1690" s="181">
        <v>0</v>
      </c>
      <c r="P1690" s="181">
        <v>0</v>
      </c>
      <c r="Q1690" s="181">
        <f t="shared" si="574"/>
        <v>264</v>
      </c>
      <c r="R1690" s="181">
        <v>21</v>
      </c>
      <c r="S1690" s="181">
        <f t="shared" si="568"/>
        <v>285</v>
      </c>
      <c r="T1690" s="181">
        <f t="shared" si="569"/>
        <v>528</v>
      </c>
      <c r="U1690" s="183">
        <f t="shared" si="570"/>
        <v>35.055350553505534</v>
      </c>
      <c r="V1690" s="183">
        <f t="shared" ref="V1690:V1753" si="575">(T1690*100)/F1690</f>
        <v>64.944649446494466</v>
      </c>
      <c r="W1690" s="184">
        <f t="shared" si="566"/>
        <v>143</v>
      </c>
    </row>
    <row r="1691" spans="1:23" ht="15" customHeight="1">
      <c r="A1691" s="179">
        <v>407</v>
      </c>
      <c r="B1691" s="222">
        <v>17</v>
      </c>
      <c r="C1691" s="254" t="s">
        <v>666</v>
      </c>
      <c r="D1691" s="180">
        <v>2004</v>
      </c>
      <c r="E1691" s="180"/>
      <c r="F1691" s="181"/>
      <c r="G1691" s="181"/>
      <c r="H1691" s="181"/>
      <c r="I1691" s="181"/>
      <c r="J1691" s="181"/>
      <c r="K1691" s="181"/>
      <c r="L1691" s="181"/>
      <c r="M1691" s="181"/>
      <c r="N1691" s="181"/>
      <c r="O1691" s="181"/>
      <c r="P1691" s="181"/>
      <c r="Q1691" s="181">
        <f>SUM(G1691+J1691+M1691+N1691+O1691+P1691)</f>
        <v>0</v>
      </c>
      <c r="R1691" s="181"/>
      <c r="S1691" s="181">
        <f t="shared" si="568"/>
        <v>0</v>
      </c>
      <c r="T1691" s="181">
        <f t="shared" si="569"/>
        <v>0</v>
      </c>
      <c r="U1691" s="183" t="e">
        <f t="shared" si="570"/>
        <v>#DIV/0!</v>
      </c>
      <c r="V1691" s="183" t="e">
        <f t="shared" si="575"/>
        <v>#DIV/0!</v>
      </c>
      <c r="W1691" s="184">
        <f t="shared" si="566"/>
        <v>0</v>
      </c>
    </row>
    <row r="1692" spans="1:23" ht="15" customHeight="1">
      <c r="A1692" s="179">
        <v>407</v>
      </c>
      <c r="B1692" s="222">
        <v>17</v>
      </c>
      <c r="C1692" s="254" t="s">
        <v>666</v>
      </c>
      <c r="D1692" s="180">
        <v>2010</v>
      </c>
      <c r="E1692" s="180">
        <v>2</v>
      </c>
      <c r="F1692" s="181">
        <v>1161</v>
      </c>
      <c r="G1692" s="181">
        <v>67</v>
      </c>
      <c r="H1692" s="181">
        <v>21</v>
      </c>
      <c r="I1692" s="181">
        <v>11</v>
      </c>
      <c r="J1692" s="181">
        <v>26</v>
      </c>
      <c r="K1692" s="181">
        <v>365</v>
      </c>
      <c r="L1692" s="181">
        <v>19</v>
      </c>
      <c r="M1692" s="181">
        <v>0</v>
      </c>
      <c r="N1692" s="181">
        <v>116</v>
      </c>
      <c r="O1692" s="181">
        <v>0</v>
      </c>
      <c r="P1692" s="181">
        <v>1</v>
      </c>
      <c r="Q1692" s="181">
        <f t="shared" ref="Q1692:Q1694" si="576">SUM(P1692+O1692+N1692+M1692+L1692+K1692+J1692+I1692+H1692+G1692)</f>
        <v>626</v>
      </c>
      <c r="R1692" s="181">
        <v>31</v>
      </c>
      <c r="S1692" s="181">
        <f t="shared" si="568"/>
        <v>657</v>
      </c>
      <c r="T1692" s="181">
        <f t="shared" si="569"/>
        <v>504</v>
      </c>
      <c r="U1692" s="183">
        <f t="shared" si="570"/>
        <v>56.589147286821706</v>
      </c>
      <c r="V1692" s="183">
        <f t="shared" si="575"/>
        <v>43.410852713178294</v>
      </c>
      <c r="W1692" s="184">
        <f t="shared" si="566"/>
        <v>365</v>
      </c>
    </row>
    <row r="1693" spans="1:23" ht="15" customHeight="1">
      <c r="A1693" s="179">
        <v>407</v>
      </c>
      <c r="B1693" s="222">
        <v>17</v>
      </c>
      <c r="C1693" s="255" t="s">
        <v>666</v>
      </c>
      <c r="D1693" s="190">
        <v>2016</v>
      </c>
      <c r="E1693" s="180"/>
      <c r="F1693" s="181"/>
      <c r="G1693" s="181"/>
      <c r="H1693" s="181"/>
      <c r="I1693" s="181"/>
      <c r="J1693" s="181"/>
      <c r="K1693" s="181"/>
      <c r="L1693" s="181"/>
      <c r="M1693" s="181"/>
      <c r="N1693" s="181"/>
      <c r="O1693" s="181"/>
      <c r="P1693" s="181"/>
      <c r="Q1693" s="181">
        <f t="shared" si="576"/>
        <v>0</v>
      </c>
      <c r="R1693" s="181"/>
      <c r="S1693" s="181">
        <f t="shared" si="568"/>
        <v>0</v>
      </c>
      <c r="T1693" s="181">
        <f t="shared" si="569"/>
        <v>0</v>
      </c>
      <c r="U1693" s="183" t="e">
        <f t="shared" si="570"/>
        <v>#DIV/0!</v>
      </c>
      <c r="V1693" s="183" t="e">
        <f t="shared" si="575"/>
        <v>#DIV/0!</v>
      </c>
      <c r="W1693" s="184">
        <f t="shared" si="566"/>
        <v>0</v>
      </c>
    </row>
    <row r="1694" spans="1:23" ht="15" customHeight="1">
      <c r="A1694" s="179">
        <v>408</v>
      </c>
      <c r="B1694" s="222">
        <v>17</v>
      </c>
      <c r="C1694" s="254" t="s">
        <v>667</v>
      </c>
      <c r="D1694" s="180">
        <v>1998</v>
      </c>
      <c r="E1694" s="180">
        <v>2</v>
      </c>
      <c r="F1694" s="181">
        <v>771</v>
      </c>
      <c r="G1694" s="181">
        <v>3</v>
      </c>
      <c r="H1694" s="181">
        <v>105</v>
      </c>
      <c r="I1694" s="181">
        <v>3</v>
      </c>
      <c r="J1694" s="181">
        <v>4</v>
      </c>
      <c r="K1694" s="181">
        <v>179</v>
      </c>
      <c r="L1694" s="181">
        <v>2</v>
      </c>
      <c r="M1694" s="181">
        <v>4</v>
      </c>
      <c r="N1694" s="181">
        <v>0</v>
      </c>
      <c r="O1694" s="181">
        <v>0</v>
      </c>
      <c r="P1694" s="181">
        <v>2</v>
      </c>
      <c r="Q1694" s="181">
        <f t="shared" si="576"/>
        <v>302</v>
      </c>
      <c r="R1694" s="181">
        <v>219</v>
      </c>
      <c r="S1694" s="181">
        <f t="shared" si="568"/>
        <v>521</v>
      </c>
      <c r="T1694" s="181">
        <f t="shared" si="569"/>
        <v>250</v>
      </c>
      <c r="U1694" s="183">
        <f t="shared" si="570"/>
        <v>67.574578469520105</v>
      </c>
      <c r="V1694" s="183">
        <f t="shared" si="575"/>
        <v>32.425421530479895</v>
      </c>
      <c r="W1694" s="184">
        <f t="shared" si="566"/>
        <v>179</v>
      </c>
    </row>
    <row r="1695" spans="1:23" ht="15" customHeight="1">
      <c r="A1695" s="179">
        <v>408</v>
      </c>
      <c r="B1695" s="222">
        <v>17</v>
      </c>
      <c r="C1695" s="254" t="s">
        <v>667</v>
      </c>
      <c r="D1695" s="180">
        <v>2004</v>
      </c>
      <c r="E1695" s="180"/>
      <c r="F1695" s="181"/>
      <c r="G1695" s="181"/>
      <c r="H1695" s="181"/>
      <c r="I1695" s="181"/>
      <c r="J1695" s="181"/>
      <c r="K1695" s="181"/>
      <c r="L1695" s="181"/>
      <c r="M1695" s="181"/>
      <c r="N1695" s="181"/>
      <c r="O1695" s="181"/>
      <c r="P1695" s="181"/>
      <c r="Q1695" s="181">
        <f>SUM(G1695+J1695+M1695+N1695+O1695+P1695)</f>
        <v>0</v>
      </c>
      <c r="R1695" s="181"/>
      <c r="S1695" s="181">
        <f t="shared" si="568"/>
        <v>0</v>
      </c>
      <c r="T1695" s="181">
        <f t="shared" si="569"/>
        <v>0</v>
      </c>
      <c r="U1695" s="183" t="e">
        <f t="shared" si="570"/>
        <v>#DIV/0!</v>
      </c>
      <c r="V1695" s="183" t="e">
        <f t="shared" si="575"/>
        <v>#DIV/0!</v>
      </c>
      <c r="W1695" s="184">
        <f t="shared" si="566"/>
        <v>0</v>
      </c>
    </row>
    <row r="1696" spans="1:23" ht="15" customHeight="1">
      <c r="A1696" s="179">
        <v>408</v>
      </c>
      <c r="B1696" s="222">
        <v>17</v>
      </c>
      <c r="C1696" s="254" t="s">
        <v>667</v>
      </c>
      <c r="D1696" s="180">
        <v>2010</v>
      </c>
      <c r="E1696" s="180">
        <v>2</v>
      </c>
      <c r="F1696" s="181">
        <v>820</v>
      </c>
      <c r="G1696" s="181">
        <v>41</v>
      </c>
      <c r="H1696" s="181">
        <v>96</v>
      </c>
      <c r="I1696" s="181">
        <v>3</v>
      </c>
      <c r="J1696" s="181">
        <v>8</v>
      </c>
      <c r="K1696" s="181">
        <v>96</v>
      </c>
      <c r="L1696" s="181">
        <v>10</v>
      </c>
      <c r="M1696" s="181">
        <v>0</v>
      </c>
      <c r="N1696" s="181">
        <v>4</v>
      </c>
      <c r="O1696" s="181">
        <v>2</v>
      </c>
      <c r="P1696" s="181">
        <v>0</v>
      </c>
      <c r="Q1696" s="181">
        <f t="shared" ref="Q1696:Q1698" si="577">SUM(P1696+O1696+N1696+M1696+L1696+K1696+J1696+I1696+H1696+G1696)</f>
        <v>260</v>
      </c>
      <c r="R1696" s="181">
        <v>40</v>
      </c>
      <c r="S1696" s="181">
        <f t="shared" si="568"/>
        <v>300</v>
      </c>
      <c r="T1696" s="181">
        <f t="shared" si="569"/>
        <v>520</v>
      </c>
      <c r="U1696" s="183">
        <f t="shared" si="570"/>
        <v>36.585365853658537</v>
      </c>
      <c r="V1696" s="183">
        <f t="shared" si="575"/>
        <v>63.414634146341463</v>
      </c>
      <c r="W1696" s="184">
        <f t="shared" si="566"/>
        <v>96</v>
      </c>
    </row>
    <row r="1697" spans="1:23" ht="15" customHeight="1">
      <c r="A1697" s="179">
        <v>408</v>
      </c>
      <c r="B1697" s="222">
        <v>17</v>
      </c>
      <c r="C1697" s="255" t="s">
        <v>667</v>
      </c>
      <c r="D1697" s="190">
        <v>2016</v>
      </c>
      <c r="E1697" s="180"/>
      <c r="F1697" s="181"/>
      <c r="G1697" s="181"/>
      <c r="H1697" s="181"/>
      <c r="I1697" s="181"/>
      <c r="J1697" s="181"/>
      <c r="K1697" s="181"/>
      <c r="L1697" s="181"/>
      <c r="M1697" s="181"/>
      <c r="N1697" s="181"/>
      <c r="O1697" s="181"/>
      <c r="P1697" s="181"/>
      <c r="Q1697" s="181">
        <f t="shared" si="577"/>
        <v>0</v>
      </c>
      <c r="R1697" s="181"/>
      <c r="S1697" s="181">
        <f t="shared" si="568"/>
        <v>0</v>
      </c>
      <c r="T1697" s="181">
        <f t="shared" si="569"/>
        <v>0</v>
      </c>
      <c r="U1697" s="183" t="e">
        <f t="shared" si="570"/>
        <v>#DIV/0!</v>
      </c>
      <c r="V1697" s="183" t="e">
        <f t="shared" si="575"/>
        <v>#DIV/0!</v>
      </c>
      <c r="W1697" s="184">
        <f t="shared" si="566"/>
        <v>0</v>
      </c>
    </row>
    <row r="1698" spans="1:23" ht="15" customHeight="1">
      <c r="A1698" s="179">
        <v>409</v>
      </c>
      <c r="B1698" s="222">
        <v>17</v>
      </c>
      <c r="C1698" s="254" t="s">
        <v>668</v>
      </c>
      <c r="D1698" s="180">
        <v>1998</v>
      </c>
      <c r="E1698" s="180">
        <v>2</v>
      </c>
      <c r="F1698" s="181">
        <v>771</v>
      </c>
      <c r="G1698" s="181">
        <v>4</v>
      </c>
      <c r="H1698" s="181">
        <v>60</v>
      </c>
      <c r="I1698" s="181">
        <v>3</v>
      </c>
      <c r="J1698" s="181">
        <v>3</v>
      </c>
      <c r="K1698" s="181">
        <v>190</v>
      </c>
      <c r="L1698" s="181">
        <v>1</v>
      </c>
      <c r="M1698" s="181">
        <v>1</v>
      </c>
      <c r="N1698" s="181">
        <v>0</v>
      </c>
      <c r="O1698" s="181">
        <v>0</v>
      </c>
      <c r="P1698" s="181">
        <v>0</v>
      </c>
      <c r="Q1698" s="181">
        <f t="shared" si="577"/>
        <v>262</v>
      </c>
      <c r="R1698" s="181">
        <v>56</v>
      </c>
      <c r="S1698" s="181">
        <f t="shared" si="568"/>
        <v>318</v>
      </c>
      <c r="T1698" s="181">
        <f t="shared" si="569"/>
        <v>453</v>
      </c>
      <c r="U1698" s="183">
        <f t="shared" si="570"/>
        <v>41.245136186770431</v>
      </c>
      <c r="V1698" s="183">
        <f t="shared" si="575"/>
        <v>58.754863813229569</v>
      </c>
      <c r="W1698" s="184">
        <f t="shared" si="566"/>
        <v>190</v>
      </c>
    </row>
    <row r="1699" spans="1:23" ht="15" customHeight="1">
      <c r="A1699" s="179">
        <v>409</v>
      </c>
      <c r="B1699" s="222">
        <v>17</v>
      </c>
      <c r="C1699" s="254" t="s">
        <v>668</v>
      </c>
      <c r="D1699" s="180">
        <v>2004</v>
      </c>
      <c r="E1699" s="180"/>
      <c r="F1699" s="181"/>
      <c r="G1699" s="181"/>
      <c r="H1699" s="181"/>
      <c r="I1699" s="181"/>
      <c r="J1699" s="181"/>
      <c r="K1699" s="181"/>
      <c r="L1699" s="181"/>
      <c r="M1699" s="181"/>
      <c r="N1699" s="181"/>
      <c r="O1699" s="181"/>
      <c r="P1699" s="181"/>
      <c r="Q1699" s="181">
        <f>SUM(G1699+J1699+M1699+N1699+O1699+P1699)</f>
        <v>0</v>
      </c>
      <c r="R1699" s="181"/>
      <c r="S1699" s="181">
        <f t="shared" si="568"/>
        <v>0</v>
      </c>
      <c r="T1699" s="181">
        <f t="shared" si="569"/>
        <v>0</v>
      </c>
      <c r="U1699" s="183" t="e">
        <f t="shared" si="570"/>
        <v>#DIV/0!</v>
      </c>
      <c r="V1699" s="183" t="e">
        <f t="shared" si="575"/>
        <v>#DIV/0!</v>
      </c>
      <c r="W1699" s="184">
        <f t="shared" si="566"/>
        <v>0</v>
      </c>
    </row>
    <row r="1700" spans="1:23" ht="15" customHeight="1">
      <c r="A1700" s="179">
        <v>409</v>
      </c>
      <c r="B1700" s="222">
        <v>17</v>
      </c>
      <c r="C1700" s="254" t="s">
        <v>668</v>
      </c>
      <c r="D1700" s="180">
        <v>2010</v>
      </c>
      <c r="E1700" s="180">
        <v>3</v>
      </c>
      <c r="F1700" s="181">
        <v>1113</v>
      </c>
      <c r="G1700" s="181">
        <v>71</v>
      </c>
      <c r="H1700" s="181">
        <v>102</v>
      </c>
      <c r="I1700" s="181">
        <v>11</v>
      </c>
      <c r="J1700" s="181">
        <v>69</v>
      </c>
      <c r="K1700" s="181">
        <v>306</v>
      </c>
      <c r="L1700" s="181">
        <v>11</v>
      </c>
      <c r="M1700" s="181">
        <v>0</v>
      </c>
      <c r="N1700" s="181">
        <v>2</v>
      </c>
      <c r="O1700" s="181">
        <v>1</v>
      </c>
      <c r="P1700" s="181">
        <v>0</v>
      </c>
      <c r="Q1700" s="181">
        <f t="shared" ref="Q1700:Q1702" si="578">SUM(P1700+O1700+N1700+M1700+L1700+K1700+J1700+I1700+H1700+G1700)</f>
        <v>573</v>
      </c>
      <c r="R1700" s="181">
        <v>47</v>
      </c>
      <c r="S1700" s="181">
        <f t="shared" si="568"/>
        <v>620</v>
      </c>
      <c r="T1700" s="181">
        <f t="shared" si="569"/>
        <v>493</v>
      </c>
      <c r="U1700" s="183">
        <f t="shared" si="570"/>
        <v>55.705300988319856</v>
      </c>
      <c r="V1700" s="183">
        <f t="shared" si="575"/>
        <v>44.294699011680144</v>
      </c>
      <c r="W1700" s="184">
        <f t="shared" si="566"/>
        <v>306</v>
      </c>
    </row>
    <row r="1701" spans="1:23" ht="15" customHeight="1">
      <c r="A1701" s="179">
        <v>409</v>
      </c>
      <c r="B1701" s="222">
        <v>17</v>
      </c>
      <c r="C1701" s="255" t="s">
        <v>668</v>
      </c>
      <c r="D1701" s="190">
        <v>2016</v>
      </c>
      <c r="E1701" s="180"/>
      <c r="F1701" s="181"/>
      <c r="G1701" s="181"/>
      <c r="H1701" s="181"/>
      <c r="I1701" s="181"/>
      <c r="J1701" s="181"/>
      <c r="K1701" s="181"/>
      <c r="L1701" s="181"/>
      <c r="M1701" s="181"/>
      <c r="N1701" s="181"/>
      <c r="O1701" s="181"/>
      <c r="P1701" s="181"/>
      <c r="Q1701" s="181">
        <f t="shared" si="578"/>
        <v>0</v>
      </c>
      <c r="R1701" s="181"/>
      <c r="S1701" s="181">
        <f t="shared" si="568"/>
        <v>0</v>
      </c>
      <c r="T1701" s="181">
        <f t="shared" si="569"/>
        <v>0</v>
      </c>
      <c r="U1701" s="183" t="e">
        <f t="shared" si="570"/>
        <v>#DIV/0!</v>
      </c>
      <c r="V1701" s="183" t="e">
        <f t="shared" si="575"/>
        <v>#DIV/0!</v>
      </c>
      <c r="W1701" s="184">
        <f t="shared" si="566"/>
        <v>0</v>
      </c>
    </row>
    <row r="1702" spans="1:23" ht="15" customHeight="1">
      <c r="A1702" s="179">
        <v>410</v>
      </c>
      <c r="B1702" s="222">
        <v>17</v>
      </c>
      <c r="C1702" s="254" t="s">
        <v>669</v>
      </c>
      <c r="D1702" s="180">
        <v>1998</v>
      </c>
      <c r="E1702" s="180">
        <v>19</v>
      </c>
      <c r="F1702" s="181">
        <v>8857</v>
      </c>
      <c r="G1702" s="181">
        <v>14</v>
      </c>
      <c r="H1702" s="181">
        <v>1715</v>
      </c>
      <c r="I1702" s="181">
        <v>4</v>
      </c>
      <c r="J1702" s="181">
        <v>23</v>
      </c>
      <c r="K1702" s="181">
        <v>3473</v>
      </c>
      <c r="L1702" s="181">
        <v>13</v>
      </c>
      <c r="M1702" s="181">
        <v>12</v>
      </c>
      <c r="N1702" s="181">
        <v>0</v>
      </c>
      <c r="O1702" s="181">
        <v>0</v>
      </c>
      <c r="P1702" s="181">
        <v>0</v>
      </c>
      <c r="Q1702" s="181">
        <f t="shared" si="578"/>
        <v>5254</v>
      </c>
      <c r="R1702" s="181">
        <v>196</v>
      </c>
      <c r="S1702" s="181">
        <f t="shared" si="568"/>
        <v>5450</v>
      </c>
      <c r="T1702" s="181">
        <f t="shared" si="569"/>
        <v>3407</v>
      </c>
      <c r="U1702" s="183">
        <f t="shared" si="570"/>
        <v>61.533250536298972</v>
      </c>
      <c r="V1702" s="183">
        <f t="shared" si="575"/>
        <v>38.466749463701028</v>
      </c>
      <c r="W1702" s="184">
        <f t="shared" si="566"/>
        <v>3473</v>
      </c>
    </row>
    <row r="1703" spans="1:23" ht="15" customHeight="1">
      <c r="A1703" s="179">
        <v>410</v>
      </c>
      <c r="B1703" s="222">
        <v>17</v>
      </c>
      <c r="C1703" s="254" t="s">
        <v>669</v>
      </c>
      <c r="D1703" s="180">
        <v>2004</v>
      </c>
      <c r="E1703" s="180"/>
      <c r="F1703" s="181"/>
      <c r="G1703" s="181"/>
      <c r="H1703" s="181"/>
      <c r="I1703" s="181"/>
      <c r="J1703" s="181"/>
      <c r="K1703" s="181"/>
      <c r="L1703" s="181"/>
      <c r="M1703" s="181"/>
      <c r="N1703" s="181"/>
      <c r="O1703" s="181"/>
      <c r="P1703" s="181"/>
      <c r="Q1703" s="181">
        <f>SUM(G1703+J1703+M1703+N1703+O1703+P1703)</f>
        <v>0</v>
      </c>
      <c r="R1703" s="181"/>
      <c r="S1703" s="181">
        <f t="shared" si="568"/>
        <v>0</v>
      </c>
      <c r="T1703" s="181">
        <f t="shared" si="569"/>
        <v>0</v>
      </c>
      <c r="U1703" s="183" t="e">
        <f t="shared" si="570"/>
        <v>#DIV/0!</v>
      </c>
      <c r="V1703" s="183" t="e">
        <f t="shared" si="575"/>
        <v>#DIV/0!</v>
      </c>
      <c r="W1703" s="184">
        <f t="shared" si="566"/>
        <v>0</v>
      </c>
    </row>
    <row r="1704" spans="1:23" ht="15" customHeight="1">
      <c r="A1704" s="179">
        <v>410</v>
      </c>
      <c r="B1704" s="222">
        <v>17</v>
      </c>
      <c r="C1704" s="254" t="s">
        <v>669</v>
      </c>
      <c r="D1704" s="180">
        <v>2010</v>
      </c>
      <c r="E1704" s="180">
        <v>25</v>
      </c>
      <c r="F1704" s="181">
        <v>11319</v>
      </c>
      <c r="G1704" s="181">
        <v>166</v>
      </c>
      <c r="H1704" s="181">
        <v>3610</v>
      </c>
      <c r="I1704" s="181">
        <v>229</v>
      </c>
      <c r="J1704" s="181">
        <v>172</v>
      </c>
      <c r="K1704" s="181">
        <v>3477</v>
      </c>
      <c r="L1704" s="181">
        <v>255</v>
      </c>
      <c r="M1704" s="181">
        <v>0</v>
      </c>
      <c r="N1704" s="181">
        <v>2</v>
      </c>
      <c r="O1704" s="181">
        <v>1</v>
      </c>
      <c r="P1704" s="181">
        <v>0</v>
      </c>
      <c r="Q1704" s="181">
        <f t="shared" ref="Q1704:Q1706" si="579">SUM(P1704+O1704+N1704+M1704+L1704+K1704+J1704+I1704+H1704+G1704)</f>
        <v>7912</v>
      </c>
      <c r="R1704" s="181">
        <v>141</v>
      </c>
      <c r="S1704" s="181">
        <f t="shared" si="568"/>
        <v>8053</v>
      </c>
      <c r="T1704" s="181">
        <f t="shared" si="569"/>
        <v>3266</v>
      </c>
      <c r="U1704" s="183">
        <f t="shared" si="570"/>
        <v>71.145860941779304</v>
      </c>
      <c r="V1704" s="183">
        <f t="shared" si="575"/>
        <v>28.854139058220692</v>
      </c>
      <c r="W1704" s="184">
        <f t="shared" si="566"/>
        <v>3610</v>
      </c>
    </row>
    <row r="1705" spans="1:23" ht="15" customHeight="1">
      <c r="A1705" s="179">
        <v>410</v>
      </c>
      <c r="B1705" s="222">
        <v>17</v>
      </c>
      <c r="C1705" s="255" t="s">
        <v>669</v>
      </c>
      <c r="D1705" s="190">
        <v>2016</v>
      </c>
      <c r="E1705" s="180"/>
      <c r="F1705" s="181"/>
      <c r="G1705" s="181"/>
      <c r="H1705" s="181"/>
      <c r="I1705" s="181"/>
      <c r="J1705" s="181"/>
      <c r="K1705" s="181"/>
      <c r="L1705" s="181"/>
      <c r="M1705" s="181"/>
      <c r="N1705" s="181"/>
      <c r="O1705" s="181"/>
      <c r="P1705" s="181"/>
      <c r="Q1705" s="181">
        <f t="shared" si="579"/>
        <v>0</v>
      </c>
      <c r="R1705" s="181"/>
      <c r="S1705" s="181">
        <f t="shared" si="568"/>
        <v>0</v>
      </c>
      <c r="T1705" s="181">
        <f t="shared" si="569"/>
        <v>0</v>
      </c>
      <c r="U1705" s="183" t="e">
        <f t="shared" si="570"/>
        <v>#DIV/0!</v>
      </c>
      <c r="V1705" s="183" t="e">
        <f t="shared" si="575"/>
        <v>#DIV/0!</v>
      </c>
      <c r="W1705" s="184">
        <f t="shared" si="566"/>
        <v>0</v>
      </c>
    </row>
    <row r="1706" spans="1:23" ht="15" customHeight="1">
      <c r="A1706" s="179">
        <v>411</v>
      </c>
      <c r="B1706" s="222">
        <v>17</v>
      </c>
      <c r="C1706" s="254" t="s">
        <v>670</v>
      </c>
      <c r="D1706" s="180">
        <v>1998</v>
      </c>
      <c r="E1706" s="180">
        <v>15</v>
      </c>
      <c r="F1706" s="181">
        <v>5143</v>
      </c>
      <c r="G1706" s="181">
        <v>172</v>
      </c>
      <c r="H1706" s="181">
        <v>1157</v>
      </c>
      <c r="I1706" s="181">
        <v>4</v>
      </c>
      <c r="J1706" s="181">
        <v>10</v>
      </c>
      <c r="K1706" s="181">
        <v>1617</v>
      </c>
      <c r="L1706" s="181">
        <v>16</v>
      </c>
      <c r="M1706" s="181">
        <v>6</v>
      </c>
      <c r="N1706" s="181">
        <v>0</v>
      </c>
      <c r="O1706" s="181">
        <v>0</v>
      </c>
      <c r="P1706" s="181">
        <v>0</v>
      </c>
      <c r="Q1706" s="181">
        <f t="shared" si="579"/>
        <v>2982</v>
      </c>
      <c r="R1706" s="181">
        <v>85</v>
      </c>
      <c r="S1706" s="181">
        <f t="shared" si="568"/>
        <v>3067</v>
      </c>
      <c r="T1706" s="181">
        <f t="shared" si="569"/>
        <v>2076</v>
      </c>
      <c r="U1706" s="183">
        <f t="shared" si="570"/>
        <v>59.634454598483373</v>
      </c>
      <c r="V1706" s="183">
        <f t="shared" si="575"/>
        <v>40.365545401516627</v>
      </c>
      <c r="W1706" s="184">
        <f t="shared" si="566"/>
        <v>1617</v>
      </c>
    </row>
    <row r="1707" spans="1:23" ht="15" customHeight="1">
      <c r="A1707" s="179">
        <v>411</v>
      </c>
      <c r="B1707" s="222">
        <v>17</v>
      </c>
      <c r="C1707" s="254" t="s">
        <v>670</v>
      </c>
      <c r="D1707" s="180">
        <v>2004</v>
      </c>
      <c r="E1707" s="180"/>
      <c r="F1707" s="181"/>
      <c r="G1707" s="181"/>
      <c r="H1707" s="181"/>
      <c r="I1707" s="181"/>
      <c r="J1707" s="181"/>
      <c r="K1707" s="181"/>
      <c r="L1707" s="181"/>
      <c r="M1707" s="181"/>
      <c r="N1707" s="181"/>
      <c r="O1707" s="181"/>
      <c r="P1707" s="181"/>
      <c r="Q1707" s="181">
        <f>SUM(G1707+J1707+M1707+N1707+O1707+P1707)</f>
        <v>0</v>
      </c>
      <c r="R1707" s="181"/>
      <c r="S1707" s="181">
        <f t="shared" si="568"/>
        <v>0</v>
      </c>
      <c r="T1707" s="181">
        <f t="shared" si="569"/>
        <v>0</v>
      </c>
      <c r="U1707" s="183" t="e">
        <f t="shared" si="570"/>
        <v>#DIV/0!</v>
      </c>
      <c r="V1707" s="183" t="e">
        <f t="shared" si="575"/>
        <v>#DIV/0!</v>
      </c>
      <c r="W1707" s="184">
        <f t="shared" si="566"/>
        <v>0</v>
      </c>
    </row>
    <row r="1708" spans="1:23" ht="15" customHeight="1">
      <c r="A1708" s="179">
        <v>411</v>
      </c>
      <c r="B1708" s="222">
        <v>17</v>
      </c>
      <c r="C1708" s="254" t="s">
        <v>670</v>
      </c>
      <c r="D1708" s="180">
        <v>2010</v>
      </c>
      <c r="E1708" s="180">
        <v>18</v>
      </c>
      <c r="F1708" s="181">
        <v>6878</v>
      </c>
      <c r="G1708" s="181">
        <v>1137</v>
      </c>
      <c r="H1708" s="181">
        <v>626</v>
      </c>
      <c r="I1708" s="181">
        <v>131</v>
      </c>
      <c r="J1708" s="181">
        <v>604</v>
      </c>
      <c r="K1708" s="181">
        <v>2759</v>
      </c>
      <c r="L1708" s="181">
        <v>369</v>
      </c>
      <c r="M1708" s="181">
        <v>0</v>
      </c>
      <c r="N1708" s="181">
        <v>61</v>
      </c>
      <c r="O1708" s="181">
        <v>19</v>
      </c>
      <c r="P1708" s="181">
        <v>0</v>
      </c>
      <c r="Q1708" s="181">
        <f t="shared" ref="Q1708:Q1710" si="580">SUM(P1708+O1708+N1708+M1708+L1708+K1708+J1708+I1708+H1708+G1708)</f>
        <v>5706</v>
      </c>
      <c r="R1708" s="181">
        <v>164</v>
      </c>
      <c r="S1708" s="181">
        <f t="shared" si="568"/>
        <v>5870</v>
      </c>
      <c r="T1708" s="181">
        <f t="shared" si="569"/>
        <v>1008</v>
      </c>
      <c r="U1708" s="183">
        <f t="shared" si="570"/>
        <v>85.344576911892986</v>
      </c>
      <c r="V1708" s="183">
        <f t="shared" si="575"/>
        <v>14.655423088107009</v>
      </c>
      <c r="W1708" s="184">
        <f t="shared" si="566"/>
        <v>2759</v>
      </c>
    </row>
    <row r="1709" spans="1:23" ht="15" customHeight="1">
      <c r="A1709" s="179">
        <v>411</v>
      </c>
      <c r="B1709" s="222">
        <v>17</v>
      </c>
      <c r="C1709" s="255" t="s">
        <v>670</v>
      </c>
      <c r="D1709" s="190">
        <v>2016</v>
      </c>
      <c r="E1709" s="180"/>
      <c r="F1709" s="181"/>
      <c r="G1709" s="181"/>
      <c r="H1709" s="181"/>
      <c r="I1709" s="181"/>
      <c r="J1709" s="181"/>
      <c r="K1709" s="181"/>
      <c r="L1709" s="181"/>
      <c r="M1709" s="181"/>
      <c r="N1709" s="181"/>
      <c r="O1709" s="181"/>
      <c r="P1709" s="181"/>
      <c r="Q1709" s="181">
        <f t="shared" si="580"/>
        <v>0</v>
      </c>
      <c r="R1709" s="181"/>
      <c r="S1709" s="181">
        <f t="shared" si="568"/>
        <v>0</v>
      </c>
      <c r="T1709" s="181">
        <f t="shared" si="569"/>
        <v>0</v>
      </c>
      <c r="U1709" s="183" t="e">
        <f t="shared" si="570"/>
        <v>#DIV/0!</v>
      </c>
      <c r="V1709" s="183" t="e">
        <f t="shared" si="575"/>
        <v>#DIV/0!</v>
      </c>
      <c r="W1709" s="184">
        <f t="shared" si="566"/>
        <v>0</v>
      </c>
    </row>
    <row r="1710" spans="1:23" ht="15" customHeight="1">
      <c r="A1710" s="179">
        <v>412</v>
      </c>
      <c r="B1710" s="222">
        <v>17</v>
      </c>
      <c r="C1710" s="254" t="s">
        <v>671</v>
      </c>
      <c r="D1710" s="180">
        <v>1998</v>
      </c>
      <c r="E1710" s="180">
        <v>2</v>
      </c>
      <c r="F1710" s="181">
        <v>1034</v>
      </c>
      <c r="G1710" s="181">
        <v>17</v>
      </c>
      <c r="H1710" s="181">
        <v>215</v>
      </c>
      <c r="I1710" s="181">
        <v>1</v>
      </c>
      <c r="J1710" s="181">
        <v>4</v>
      </c>
      <c r="K1710" s="181">
        <v>457</v>
      </c>
      <c r="L1710" s="181">
        <v>2</v>
      </c>
      <c r="M1710" s="181">
        <v>1</v>
      </c>
      <c r="N1710" s="181">
        <v>0</v>
      </c>
      <c r="O1710" s="181">
        <v>0</v>
      </c>
      <c r="P1710" s="181">
        <v>1</v>
      </c>
      <c r="Q1710" s="181">
        <f t="shared" si="580"/>
        <v>698</v>
      </c>
      <c r="R1710" s="181">
        <v>25</v>
      </c>
      <c r="S1710" s="181">
        <f t="shared" si="568"/>
        <v>723</v>
      </c>
      <c r="T1710" s="181">
        <f t="shared" si="569"/>
        <v>311</v>
      </c>
      <c r="U1710" s="183">
        <f t="shared" si="570"/>
        <v>69.92263056092844</v>
      </c>
      <c r="V1710" s="183">
        <f t="shared" si="575"/>
        <v>30.077369439071568</v>
      </c>
      <c r="W1710" s="184">
        <f t="shared" si="566"/>
        <v>457</v>
      </c>
    </row>
    <row r="1711" spans="1:23" ht="15" customHeight="1">
      <c r="A1711" s="179">
        <v>412</v>
      </c>
      <c r="B1711" s="222">
        <v>17</v>
      </c>
      <c r="C1711" s="254" t="s">
        <v>671</v>
      </c>
      <c r="D1711" s="180">
        <v>2004</v>
      </c>
      <c r="E1711" s="180"/>
      <c r="F1711" s="181"/>
      <c r="G1711" s="181"/>
      <c r="H1711" s="181"/>
      <c r="I1711" s="181"/>
      <c r="J1711" s="181"/>
      <c r="K1711" s="181"/>
      <c r="L1711" s="181"/>
      <c r="M1711" s="181"/>
      <c r="N1711" s="181"/>
      <c r="O1711" s="181"/>
      <c r="P1711" s="181"/>
      <c r="Q1711" s="181">
        <f>SUM(G1711+J1711+M1711+N1711+O1711+P1711)</f>
        <v>0</v>
      </c>
      <c r="R1711" s="181"/>
      <c r="S1711" s="181">
        <f t="shared" si="568"/>
        <v>0</v>
      </c>
      <c r="T1711" s="181">
        <f t="shared" si="569"/>
        <v>0</v>
      </c>
      <c r="U1711" s="183" t="e">
        <f t="shared" si="570"/>
        <v>#DIV/0!</v>
      </c>
      <c r="V1711" s="183" t="e">
        <f t="shared" si="575"/>
        <v>#DIV/0!</v>
      </c>
      <c r="W1711" s="184">
        <f t="shared" si="566"/>
        <v>0</v>
      </c>
    </row>
    <row r="1712" spans="1:23" ht="15" customHeight="1">
      <c r="A1712" s="179">
        <v>412</v>
      </c>
      <c r="B1712" s="222">
        <v>17</v>
      </c>
      <c r="C1712" s="254" t="s">
        <v>671</v>
      </c>
      <c r="D1712" s="180">
        <v>2010</v>
      </c>
      <c r="E1712" s="180">
        <v>3</v>
      </c>
      <c r="F1712" s="181">
        <v>1513</v>
      </c>
      <c r="G1712" s="181">
        <v>360</v>
      </c>
      <c r="H1712" s="181">
        <v>61</v>
      </c>
      <c r="I1712" s="181">
        <v>49</v>
      </c>
      <c r="J1712" s="181">
        <v>25</v>
      </c>
      <c r="K1712" s="181">
        <v>556</v>
      </c>
      <c r="L1712" s="181">
        <v>46</v>
      </c>
      <c r="M1712" s="181">
        <v>0</v>
      </c>
      <c r="N1712" s="181">
        <v>214</v>
      </c>
      <c r="O1712" s="181">
        <v>0</v>
      </c>
      <c r="P1712" s="181">
        <v>0</v>
      </c>
      <c r="Q1712" s="181">
        <f t="shared" ref="Q1712:Q1714" si="581">SUM(P1712+O1712+N1712+M1712+L1712+K1712+J1712+I1712+H1712+G1712)</f>
        <v>1311</v>
      </c>
      <c r="R1712" s="181">
        <v>12</v>
      </c>
      <c r="S1712" s="181">
        <f t="shared" si="568"/>
        <v>1323</v>
      </c>
      <c r="T1712" s="181">
        <f t="shared" si="569"/>
        <v>190</v>
      </c>
      <c r="U1712" s="183">
        <f t="shared" si="570"/>
        <v>87.442167878387309</v>
      </c>
      <c r="V1712" s="183">
        <f t="shared" si="575"/>
        <v>12.557832121612689</v>
      </c>
      <c r="W1712" s="184">
        <f t="shared" si="566"/>
        <v>556</v>
      </c>
    </row>
    <row r="1713" spans="1:23" ht="15" customHeight="1">
      <c r="A1713" s="179">
        <v>412</v>
      </c>
      <c r="B1713" s="222">
        <v>17</v>
      </c>
      <c r="C1713" s="255" t="s">
        <v>671</v>
      </c>
      <c r="D1713" s="190">
        <v>2016</v>
      </c>
      <c r="E1713" s="180"/>
      <c r="F1713" s="181"/>
      <c r="G1713" s="181"/>
      <c r="H1713" s="181"/>
      <c r="I1713" s="181"/>
      <c r="J1713" s="181"/>
      <c r="K1713" s="181"/>
      <c r="L1713" s="181"/>
      <c r="M1713" s="181"/>
      <c r="N1713" s="181"/>
      <c r="O1713" s="181"/>
      <c r="P1713" s="181"/>
      <c r="Q1713" s="181">
        <f t="shared" si="581"/>
        <v>0</v>
      </c>
      <c r="R1713" s="181"/>
      <c r="S1713" s="181">
        <f t="shared" si="568"/>
        <v>0</v>
      </c>
      <c r="T1713" s="181">
        <f t="shared" si="569"/>
        <v>0</v>
      </c>
      <c r="U1713" s="183" t="e">
        <f t="shared" si="570"/>
        <v>#DIV/0!</v>
      </c>
      <c r="V1713" s="183" t="e">
        <f t="shared" si="575"/>
        <v>#DIV/0!</v>
      </c>
      <c r="W1713" s="184">
        <f t="shared" si="566"/>
        <v>0</v>
      </c>
    </row>
    <row r="1714" spans="1:23" ht="15" customHeight="1">
      <c r="A1714" s="179">
        <v>413</v>
      </c>
      <c r="B1714" s="222">
        <v>17</v>
      </c>
      <c r="C1714" s="254" t="s">
        <v>672</v>
      </c>
      <c r="D1714" s="180">
        <v>1998</v>
      </c>
      <c r="E1714" s="180">
        <v>3</v>
      </c>
      <c r="F1714" s="181">
        <v>1432</v>
      </c>
      <c r="G1714" s="181">
        <v>7</v>
      </c>
      <c r="H1714" s="181">
        <v>122</v>
      </c>
      <c r="I1714" s="181">
        <v>4</v>
      </c>
      <c r="J1714" s="181">
        <v>10</v>
      </c>
      <c r="K1714" s="181">
        <v>386</v>
      </c>
      <c r="L1714" s="181">
        <v>6</v>
      </c>
      <c r="M1714" s="181">
        <v>2</v>
      </c>
      <c r="N1714" s="181">
        <v>0</v>
      </c>
      <c r="O1714" s="181">
        <v>0</v>
      </c>
      <c r="P1714" s="181">
        <v>0</v>
      </c>
      <c r="Q1714" s="181">
        <f t="shared" si="581"/>
        <v>537</v>
      </c>
      <c r="R1714" s="181">
        <v>47</v>
      </c>
      <c r="S1714" s="181">
        <f t="shared" si="568"/>
        <v>584</v>
      </c>
      <c r="T1714" s="181">
        <f t="shared" si="569"/>
        <v>848</v>
      </c>
      <c r="U1714" s="183">
        <f t="shared" si="570"/>
        <v>40.782122905027933</v>
      </c>
      <c r="V1714" s="183">
        <f t="shared" si="575"/>
        <v>59.217877094972067</v>
      </c>
      <c r="W1714" s="184">
        <f t="shared" si="566"/>
        <v>386</v>
      </c>
    </row>
    <row r="1715" spans="1:23" ht="15" customHeight="1">
      <c r="A1715" s="179">
        <v>413</v>
      </c>
      <c r="B1715" s="222">
        <v>17</v>
      </c>
      <c r="C1715" s="254" t="s">
        <v>672</v>
      </c>
      <c r="D1715" s="180">
        <v>2004</v>
      </c>
      <c r="E1715" s="180"/>
      <c r="F1715" s="181"/>
      <c r="G1715" s="181"/>
      <c r="H1715" s="181"/>
      <c r="I1715" s="181"/>
      <c r="J1715" s="181"/>
      <c r="K1715" s="181"/>
      <c r="L1715" s="181"/>
      <c r="M1715" s="181"/>
      <c r="N1715" s="181"/>
      <c r="O1715" s="181"/>
      <c r="P1715" s="181"/>
      <c r="Q1715" s="181">
        <f>SUM(G1715+J1715+M1715+N1715+O1715+P1715)</f>
        <v>0</v>
      </c>
      <c r="R1715" s="181"/>
      <c r="S1715" s="181">
        <f t="shared" si="568"/>
        <v>0</v>
      </c>
      <c r="T1715" s="181">
        <f t="shared" si="569"/>
        <v>0</v>
      </c>
      <c r="U1715" s="183" t="e">
        <f t="shared" si="570"/>
        <v>#DIV/0!</v>
      </c>
      <c r="V1715" s="183" t="e">
        <f t="shared" si="575"/>
        <v>#DIV/0!</v>
      </c>
      <c r="W1715" s="184">
        <f t="shared" si="566"/>
        <v>0</v>
      </c>
    </row>
    <row r="1716" spans="1:23" ht="15" customHeight="1">
      <c r="A1716" s="179">
        <v>413</v>
      </c>
      <c r="B1716" s="222">
        <v>17</v>
      </c>
      <c r="C1716" s="254" t="s">
        <v>672</v>
      </c>
      <c r="D1716" s="180">
        <v>2010</v>
      </c>
      <c r="E1716" s="180">
        <v>4</v>
      </c>
      <c r="F1716" s="181">
        <v>1786</v>
      </c>
      <c r="G1716" s="181">
        <v>88</v>
      </c>
      <c r="H1716" s="181">
        <v>118</v>
      </c>
      <c r="I1716" s="181">
        <v>19</v>
      </c>
      <c r="J1716" s="181">
        <v>106</v>
      </c>
      <c r="K1716" s="181">
        <v>632</v>
      </c>
      <c r="L1716" s="181">
        <v>37</v>
      </c>
      <c r="M1716" s="181">
        <v>0</v>
      </c>
      <c r="N1716" s="181">
        <v>113</v>
      </c>
      <c r="O1716" s="181">
        <v>5</v>
      </c>
      <c r="P1716" s="181">
        <v>0</v>
      </c>
      <c r="Q1716" s="181">
        <f t="shared" ref="Q1716:Q1718" si="582">SUM(P1716+O1716+N1716+M1716+L1716+K1716+J1716+I1716+H1716+G1716)</f>
        <v>1118</v>
      </c>
      <c r="R1716" s="181">
        <v>41</v>
      </c>
      <c r="S1716" s="181">
        <f t="shared" si="568"/>
        <v>1159</v>
      </c>
      <c r="T1716" s="181">
        <f t="shared" si="569"/>
        <v>627</v>
      </c>
      <c r="U1716" s="183">
        <f t="shared" si="570"/>
        <v>64.893617021276597</v>
      </c>
      <c r="V1716" s="183">
        <f t="shared" si="575"/>
        <v>35.106382978723403</v>
      </c>
      <c r="W1716" s="184">
        <f t="shared" si="566"/>
        <v>632</v>
      </c>
    </row>
    <row r="1717" spans="1:23" ht="15" customHeight="1">
      <c r="A1717" s="179">
        <v>413</v>
      </c>
      <c r="B1717" s="222">
        <v>17</v>
      </c>
      <c r="C1717" s="255" t="s">
        <v>672</v>
      </c>
      <c r="D1717" s="190">
        <v>2016</v>
      </c>
      <c r="E1717" s="180"/>
      <c r="F1717" s="181"/>
      <c r="G1717" s="181"/>
      <c r="H1717" s="181"/>
      <c r="I1717" s="181"/>
      <c r="J1717" s="181"/>
      <c r="K1717" s="181"/>
      <c r="L1717" s="181"/>
      <c r="M1717" s="181"/>
      <c r="N1717" s="181"/>
      <c r="O1717" s="181"/>
      <c r="P1717" s="181"/>
      <c r="Q1717" s="181">
        <f t="shared" si="582"/>
        <v>0</v>
      </c>
      <c r="R1717" s="181"/>
      <c r="S1717" s="181">
        <f t="shared" si="568"/>
        <v>0</v>
      </c>
      <c r="T1717" s="181">
        <f t="shared" si="569"/>
        <v>0</v>
      </c>
      <c r="U1717" s="183" t="e">
        <f t="shared" si="570"/>
        <v>#DIV/0!</v>
      </c>
      <c r="V1717" s="183" t="e">
        <f t="shared" si="575"/>
        <v>#DIV/0!</v>
      </c>
      <c r="W1717" s="184">
        <f t="shared" si="566"/>
        <v>0</v>
      </c>
    </row>
    <row r="1718" spans="1:23" ht="15" customHeight="1">
      <c r="A1718" s="179">
        <v>414</v>
      </c>
      <c r="B1718" s="222">
        <v>17</v>
      </c>
      <c r="C1718" s="254" t="s">
        <v>673</v>
      </c>
      <c r="D1718" s="180">
        <v>1998</v>
      </c>
      <c r="E1718" s="180">
        <v>2</v>
      </c>
      <c r="F1718" s="181">
        <v>1246</v>
      </c>
      <c r="G1718" s="181">
        <v>4</v>
      </c>
      <c r="H1718" s="181">
        <v>148</v>
      </c>
      <c r="I1718" s="181">
        <v>1</v>
      </c>
      <c r="J1718" s="181">
        <v>3</v>
      </c>
      <c r="K1718" s="181">
        <v>388</v>
      </c>
      <c r="L1718" s="181">
        <v>2</v>
      </c>
      <c r="M1718" s="181">
        <v>0</v>
      </c>
      <c r="N1718" s="181">
        <v>0</v>
      </c>
      <c r="O1718" s="181">
        <v>0</v>
      </c>
      <c r="P1718" s="181">
        <v>0</v>
      </c>
      <c r="Q1718" s="181">
        <f t="shared" si="582"/>
        <v>546</v>
      </c>
      <c r="R1718" s="181">
        <v>13</v>
      </c>
      <c r="S1718" s="181">
        <f t="shared" si="568"/>
        <v>559</v>
      </c>
      <c r="T1718" s="181">
        <f t="shared" si="569"/>
        <v>687</v>
      </c>
      <c r="U1718" s="183">
        <f t="shared" si="570"/>
        <v>44.863563402889248</v>
      </c>
      <c r="V1718" s="183">
        <f t="shared" si="575"/>
        <v>55.136436597110752</v>
      </c>
      <c r="W1718" s="184">
        <f t="shared" si="566"/>
        <v>388</v>
      </c>
    </row>
    <row r="1719" spans="1:23" ht="15" customHeight="1">
      <c r="A1719" s="179">
        <v>414</v>
      </c>
      <c r="B1719" s="222">
        <v>17</v>
      </c>
      <c r="C1719" s="254" t="s">
        <v>673</v>
      </c>
      <c r="D1719" s="180">
        <v>2004</v>
      </c>
      <c r="E1719" s="180"/>
      <c r="F1719" s="181"/>
      <c r="G1719" s="181"/>
      <c r="H1719" s="181"/>
      <c r="I1719" s="181"/>
      <c r="J1719" s="181"/>
      <c r="K1719" s="181"/>
      <c r="L1719" s="181"/>
      <c r="M1719" s="181"/>
      <c r="N1719" s="181"/>
      <c r="O1719" s="181"/>
      <c r="P1719" s="181"/>
      <c r="Q1719" s="181">
        <f>SUM(G1719+J1719+M1719+N1719+O1719+P1719)</f>
        <v>0</v>
      </c>
      <c r="R1719" s="181"/>
      <c r="S1719" s="181">
        <f t="shared" si="568"/>
        <v>0</v>
      </c>
      <c r="T1719" s="181">
        <f t="shared" si="569"/>
        <v>0</v>
      </c>
      <c r="U1719" s="183" t="e">
        <f t="shared" si="570"/>
        <v>#DIV/0!</v>
      </c>
      <c r="V1719" s="183" t="e">
        <f t="shared" si="575"/>
        <v>#DIV/0!</v>
      </c>
      <c r="W1719" s="184">
        <f t="shared" si="566"/>
        <v>0</v>
      </c>
    </row>
    <row r="1720" spans="1:23" ht="15" customHeight="1">
      <c r="A1720" s="179">
        <v>414</v>
      </c>
      <c r="B1720" s="222">
        <v>17</v>
      </c>
      <c r="C1720" s="254" t="s">
        <v>673</v>
      </c>
      <c r="D1720" s="180">
        <v>2010</v>
      </c>
      <c r="E1720" s="180">
        <v>2</v>
      </c>
      <c r="F1720" s="181">
        <v>1417</v>
      </c>
      <c r="G1720" s="181">
        <v>12</v>
      </c>
      <c r="H1720" s="181">
        <v>232</v>
      </c>
      <c r="I1720" s="181">
        <v>4</v>
      </c>
      <c r="J1720" s="181">
        <v>5</v>
      </c>
      <c r="K1720" s="181">
        <v>539</v>
      </c>
      <c r="L1720" s="181">
        <v>15</v>
      </c>
      <c r="M1720" s="181">
        <v>0</v>
      </c>
      <c r="N1720" s="181">
        <v>0</v>
      </c>
      <c r="O1720" s="181">
        <v>0</v>
      </c>
      <c r="P1720" s="181">
        <v>0</v>
      </c>
      <c r="Q1720" s="181">
        <f t="shared" ref="Q1720:Q1722" si="583">SUM(P1720+O1720+N1720+M1720+L1720+K1720+J1720+I1720+H1720+G1720)</f>
        <v>807</v>
      </c>
      <c r="R1720" s="181">
        <v>44</v>
      </c>
      <c r="S1720" s="181">
        <f t="shared" si="568"/>
        <v>851</v>
      </c>
      <c r="T1720" s="181">
        <f t="shared" si="569"/>
        <v>566</v>
      </c>
      <c r="U1720" s="183">
        <f t="shared" si="570"/>
        <v>60.056457304163729</v>
      </c>
      <c r="V1720" s="183">
        <f t="shared" si="575"/>
        <v>39.943542695836271</v>
      </c>
      <c r="W1720" s="184">
        <f t="shared" si="566"/>
        <v>539</v>
      </c>
    </row>
    <row r="1721" spans="1:23" ht="15" customHeight="1">
      <c r="A1721" s="179">
        <v>414</v>
      </c>
      <c r="B1721" s="222">
        <v>17</v>
      </c>
      <c r="C1721" s="255" t="s">
        <v>673</v>
      </c>
      <c r="D1721" s="190">
        <v>2016</v>
      </c>
      <c r="E1721" s="180"/>
      <c r="F1721" s="181"/>
      <c r="G1721" s="181"/>
      <c r="H1721" s="181"/>
      <c r="I1721" s="181"/>
      <c r="J1721" s="181"/>
      <c r="K1721" s="181"/>
      <c r="L1721" s="181"/>
      <c r="M1721" s="181"/>
      <c r="N1721" s="181"/>
      <c r="O1721" s="181"/>
      <c r="P1721" s="181"/>
      <c r="Q1721" s="181">
        <f t="shared" si="583"/>
        <v>0</v>
      </c>
      <c r="R1721" s="181"/>
      <c r="S1721" s="181">
        <f t="shared" si="568"/>
        <v>0</v>
      </c>
      <c r="T1721" s="181">
        <f t="shared" si="569"/>
        <v>0</v>
      </c>
      <c r="U1721" s="183" t="e">
        <f t="shared" si="570"/>
        <v>#DIV/0!</v>
      </c>
      <c r="V1721" s="183" t="e">
        <f t="shared" si="575"/>
        <v>#DIV/0!</v>
      </c>
      <c r="W1721" s="184">
        <f t="shared" si="566"/>
        <v>0</v>
      </c>
    </row>
    <row r="1722" spans="1:23" ht="15" customHeight="1">
      <c r="A1722" s="179">
        <v>415</v>
      </c>
      <c r="B1722" s="222">
        <v>17</v>
      </c>
      <c r="C1722" s="254" t="s">
        <v>674</v>
      </c>
      <c r="D1722" s="180">
        <v>1998</v>
      </c>
      <c r="E1722" s="180">
        <v>3</v>
      </c>
      <c r="F1722" s="181">
        <v>1289</v>
      </c>
      <c r="G1722" s="181">
        <v>16</v>
      </c>
      <c r="H1722" s="181">
        <v>107</v>
      </c>
      <c r="I1722" s="181">
        <v>1</v>
      </c>
      <c r="J1722" s="181">
        <v>4</v>
      </c>
      <c r="K1722" s="181">
        <v>385</v>
      </c>
      <c r="L1722" s="181">
        <v>5</v>
      </c>
      <c r="M1722" s="181">
        <v>2</v>
      </c>
      <c r="N1722" s="181">
        <v>0</v>
      </c>
      <c r="O1722" s="181">
        <v>0</v>
      </c>
      <c r="P1722" s="181">
        <v>0</v>
      </c>
      <c r="Q1722" s="181">
        <f t="shared" si="583"/>
        <v>520</v>
      </c>
      <c r="R1722" s="181">
        <v>6</v>
      </c>
      <c r="S1722" s="181">
        <f t="shared" si="568"/>
        <v>526</v>
      </c>
      <c r="T1722" s="181">
        <f t="shared" si="569"/>
        <v>763</v>
      </c>
      <c r="U1722" s="183">
        <f t="shared" si="570"/>
        <v>40.806826997672616</v>
      </c>
      <c r="V1722" s="183">
        <f t="shared" si="575"/>
        <v>59.193173002327384</v>
      </c>
      <c r="W1722" s="184">
        <f t="shared" si="566"/>
        <v>385</v>
      </c>
    </row>
    <row r="1723" spans="1:23" ht="15" customHeight="1">
      <c r="A1723" s="179">
        <v>415</v>
      </c>
      <c r="B1723" s="222">
        <v>17</v>
      </c>
      <c r="C1723" s="254" t="s">
        <v>674</v>
      </c>
      <c r="D1723" s="180">
        <v>2004</v>
      </c>
      <c r="E1723" s="180"/>
      <c r="F1723" s="181"/>
      <c r="G1723" s="181"/>
      <c r="H1723" s="181"/>
      <c r="I1723" s="181"/>
      <c r="J1723" s="181"/>
      <c r="K1723" s="181"/>
      <c r="L1723" s="181"/>
      <c r="M1723" s="181"/>
      <c r="N1723" s="181"/>
      <c r="O1723" s="181"/>
      <c r="P1723" s="181"/>
      <c r="Q1723" s="181">
        <f>SUM(G1723+J1723+M1723+N1723+O1723+P1723)</f>
        <v>0</v>
      </c>
      <c r="R1723" s="181"/>
      <c r="S1723" s="181">
        <f t="shared" si="568"/>
        <v>0</v>
      </c>
      <c r="T1723" s="181">
        <f t="shared" si="569"/>
        <v>0</v>
      </c>
      <c r="U1723" s="183" t="e">
        <f t="shared" si="570"/>
        <v>#DIV/0!</v>
      </c>
      <c r="V1723" s="183" t="e">
        <f t="shared" si="575"/>
        <v>#DIV/0!</v>
      </c>
      <c r="W1723" s="184">
        <f t="shared" si="566"/>
        <v>0</v>
      </c>
    </row>
    <row r="1724" spans="1:23" ht="15" customHeight="1">
      <c r="A1724" s="179">
        <v>415</v>
      </c>
      <c r="B1724" s="222">
        <v>17</v>
      </c>
      <c r="C1724" s="254" t="s">
        <v>674</v>
      </c>
      <c r="D1724" s="180">
        <v>2010</v>
      </c>
      <c r="E1724" s="180">
        <v>3</v>
      </c>
      <c r="F1724" s="181">
        <v>1708</v>
      </c>
      <c r="G1724" s="181">
        <v>237</v>
      </c>
      <c r="H1724" s="181">
        <v>62</v>
      </c>
      <c r="I1724" s="181">
        <v>12</v>
      </c>
      <c r="J1724" s="181">
        <v>185</v>
      </c>
      <c r="K1724" s="181">
        <v>326</v>
      </c>
      <c r="L1724" s="181">
        <v>14</v>
      </c>
      <c r="M1724" s="181">
        <v>0</v>
      </c>
      <c r="N1724" s="181">
        <v>119</v>
      </c>
      <c r="O1724" s="181">
        <v>3</v>
      </c>
      <c r="P1724" s="181">
        <v>0</v>
      </c>
      <c r="Q1724" s="181">
        <f t="shared" ref="Q1724:Q1726" si="584">SUM(P1724+O1724+N1724+M1724+L1724+K1724+J1724+I1724+H1724+G1724)</f>
        <v>958</v>
      </c>
      <c r="R1724" s="181">
        <v>22</v>
      </c>
      <c r="S1724" s="181">
        <f t="shared" si="568"/>
        <v>980</v>
      </c>
      <c r="T1724" s="181">
        <f t="shared" si="569"/>
        <v>728</v>
      </c>
      <c r="U1724" s="183">
        <f t="shared" si="570"/>
        <v>57.377049180327866</v>
      </c>
      <c r="V1724" s="183">
        <f t="shared" si="575"/>
        <v>42.622950819672134</v>
      </c>
      <c r="W1724" s="184">
        <f t="shared" si="566"/>
        <v>326</v>
      </c>
    </row>
    <row r="1725" spans="1:23" ht="15" customHeight="1">
      <c r="A1725" s="179">
        <v>415</v>
      </c>
      <c r="B1725" s="222">
        <v>17</v>
      </c>
      <c r="C1725" s="255" t="s">
        <v>674</v>
      </c>
      <c r="D1725" s="190">
        <v>2016</v>
      </c>
      <c r="E1725" s="180"/>
      <c r="F1725" s="181"/>
      <c r="G1725" s="181"/>
      <c r="H1725" s="181"/>
      <c r="I1725" s="181"/>
      <c r="J1725" s="181"/>
      <c r="K1725" s="181"/>
      <c r="L1725" s="181"/>
      <c r="M1725" s="181"/>
      <c r="N1725" s="181"/>
      <c r="O1725" s="181"/>
      <c r="P1725" s="181"/>
      <c r="Q1725" s="181">
        <f t="shared" si="584"/>
        <v>0</v>
      </c>
      <c r="R1725" s="181"/>
      <c r="S1725" s="181">
        <f t="shared" si="568"/>
        <v>0</v>
      </c>
      <c r="T1725" s="181">
        <f t="shared" si="569"/>
        <v>0</v>
      </c>
      <c r="U1725" s="183" t="e">
        <f t="shared" si="570"/>
        <v>#DIV/0!</v>
      </c>
      <c r="V1725" s="183" t="e">
        <f t="shared" si="575"/>
        <v>#DIV/0!</v>
      </c>
      <c r="W1725" s="184">
        <f t="shared" si="566"/>
        <v>0</v>
      </c>
    </row>
    <row r="1726" spans="1:23" ht="15" customHeight="1">
      <c r="A1726" s="179">
        <v>416</v>
      </c>
      <c r="B1726" s="222">
        <v>17</v>
      </c>
      <c r="C1726" s="254" t="s">
        <v>675</v>
      </c>
      <c r="D1726" s="180">
        <v>1998</v>
      </c>
      <c r="E1726" s="180">
        <v>4</v>
      </c>
      <c r="F1726" s="181">
        <v>1507</v>
      </c>
      <c r="G1726" s="181">
        <v>15</v>
      </c>
      <c r="H1726" s="181">
        <v>432</v>
      </c>
      <c r="I1726" s="181">
        <v>1</v>
      </c>
      <c r="J1726" s="181">
        <v>15</v>
      </c>
      <c r="K1726" s="181">
        <v>257</v>
      </c>
      <c r="L1726" s="181">
        <v>2</v>
      </c>
      <c r="M1726" s="181">
        <v>2</v>
      </c>
      <c r="N1726" s="181">
        <v>0</v>
      </c>
      <c r="O1726" s="181">
        <v>0</v>
      </c>
      <c r="P1726" s="181">
        <v>0</v>
      </c>
      <c r="Q1726" s="181">
        <f t="shared" si="584"/>
        <v>724</v>
      </c>
      <c r="R1726" s="181">
        <v>22</v>
      </c>
      <c r="S1726" s="181">
        <f t="shared" si="568"/>
        <v>746</v>
      </c>
      <c r="T1726" s="181">
        <f t="shared" si="569"/>
        <v>761</v>
      </c>
      <c r="U1726" s="183">
        <f t="shared" si="570"/>
        <v>49.502322495023222</v>
      </c>
      <c r="V1726" s="183">
        <f t="shared" si="575"/>
        <v>50.497677504976778</v>
      </c>
      <c r="W1726" s="184">
        <f t="shared" si="566"/>
        <v>432</v>
      </c>
    </row>
    <row r="1727" spans="1:23" ht="15" customHeight="1">
      <c r="A1727" s="179">
        <v>416</v>
      </c>
      <c r="B1727" s="222">
        <v>17</v>
      </c>
      <c r="C1727" s="254" t="s">
        <v>675</v>
      </c>
      <c r="D1727" s="180">
        <v>2004</v>
      </c>
      <c r="E1727" s="180"/>
      <c r="F1727" s="181"/>
      <c r="G1727" s="181"/>
      <c r="H1727" s="181"/>
      <c r="I1727" s="181"/>
      <c r="J1727" s="181"/>
      <c r="K1727" s="181"/>
      <c r="L1727" s="181"/>
      <c r="M1727" s="181"/>
      <c r="N1727" s="181"/>
      <c r="O1727" s="181"/>
      <c r="P1727" s="181"/>
      <c r="Q1727" s="181">
        <f>SUM(G1727+J1727+M1727+N1727+O1727+P1727)</f>
        <v>0</v>
      </c>
      <c r="R1727" s="181"/>
      <c r="S1727" s="181">
        <f t="shared" si="568"/>
        <v>0</v>
      </c>
      <c r="T1727" s="181">
        <f t="shared" si="569"/>
        <v>0</v>
      </c>
      <c r="U1727" s="183" t="e">
        <f t="shared" si="570"/>
        <v>#DIV/0!</v>
      </c>
      <c r="V1727" s="183" t="e">
        <f t="shared" si="575"/>
        <v>#DIV/0!</v>
      </c>
      <c r="W1727" s="184">
        <f t="shared" si="566"/>
        <v>0</v>
      </c>
    </row>
    <row r="1728" spans="1:23" ht="15" customHeight="1">
      <c r="A1728" s="179">
        <v>416</v>
      </c>
      <c r="B1728" s="222">
        <v>17</v>
      </c>
      <c r="C1728" s="254" t="s">
        <v>675</v>
      </c>
      <c r="D1728" s="180">
        <v>2010</v>
      </c>
      <c r="E1728" s="180">
        <v>4</v>
      </c>
      <c r="F1728" s="181">
        <v>1854</v>
      </c>
      <c r="G1728" s="181">
        <v>99</v>
      </c>
      <c r="H1728" s="181">
        <v>132</v>
      </c>
      <c r="I1728" s="181">
        <v>25</v>
      </c>
      <c r="J1728" s="181">
        <v>61</v>
      </c>
      <c r="K1728" s="181">
        <v>438</v>
      </c>
      <c r="L1728" s="181">
        <v>57</v>
      </c>
      <c r="M1728" s="181">
        <v>0</v>
      </c>
      <c r="N1728" s="181">
        <v>301</v>
      </c>
      <c r="O1728" s="181">
        <v>2</v>
      </c>
      <c r="P1728" s="181">
        <v>0</v>
      </c>
      <c r="Q1728" s="181">
        <f t="shared" ref="Q1728:Q1730" si="585">SUM(P1728+O1728+N1728+M1728+L1728+K1728+J1728+I1728+H1728+G1728)</f>
        <v>1115</v>
      </c>
      <c r="R1728" s="181">
        <v>38</v>
      </c>
      <c r="S1728" s="181">
        <f t="shared" si="568"/>
        <v>1153</v>
      </c>
      <c r="T1728" s="181">
        <f t="shared" si="569"/>
        <v>701</v>
      </c>
      <c r="U1728" s="183">
        <f t="shared" si="570"/>
        <v>62.189859762675297</v>
      </c>
      <c r="V1728" s="183">
        <f t="shared" si="575"/>
        <v>37.810140237324703</v>
      </c>
      <c r="W1728" s="184">
        <f t="shared" si="566"/>
        <v>438</v>
      </c>
    </row>
    <row r="1729" spans="1:23" ht="15" customHeight="1">
      <c r="A1729" s="179">
        <v>416</v>
      </c>
      <c r="B1729" s="222">
        <v>17</v>
      </c>
      <c r="C1729" s="255" t="s">
        <v>675</v>
      </c>
      <c r="D1729" s="190">
        <v>2016</v>
      </c>
      <c r="E1729" s="180"/>
      <c r="F1729" s="181"/>
      <c r="G1729" s="181"/>
      <c r="H1729" s="181"/>
      <c r="I1729" s="181"/>
      <c r="J1729" s="181"/>
      <c r="K1729" s="181"/>
      <c r="L1729" s="181"/>
      <c r="M1729" s="181"/>
      <c r="N1729" s="181"/>
      <c r="O1729" s="181"/>
      <c r="P1729" s="181"/>
      <c r="Q1729" s="181">
        <f t="shared" si="585"/>
        <v>0</v>
      </c>
      <c r="R1729" s="181"/>
      <c r="S1729" s="181">
        <f t="shared" si="568"/>
        <v>0</v>
      </c>
      <c r="T1729" s="181">
        <f t="shared" si="569"/>
        <v>0</v>
      </c>
      <c r="U1729" s="183" t="e">
        <f t="shared" si="570"/>
        <v>#DIV/0!</v>
      </c>
      <c r="V1729" s="183" t="e">
        <f t="shared" si="575"/>
        <v>#DIV/0!</v>
      </c>
      <c r="W1729" s="184">
        <f t="shared" si="566"/>
        <v>0</v>
      </c>
    </row>
    <row r="1730" spans="1:23" ht="15" customHeight="1">
      <c r="A1730" s="179">
        <v>417</v>
      </c>
      <c r="B1730" s="222">
        <v>17</v>
      </c>
      <c r="C1730" s="254" t="s">
        <v>676</v>
      </c>
      <c r="D1730" s="180">
        <v>1998</v>
      </c>
      <c r="E1730" s="180">
        <v>1</v>
      </c>
      <c r="F1730" s="181">
        <v>386</v>
      </c>
      <c r="G1730" s="181">
        <v>7</v>
      </c>
      <c r="H1730" s="181">
        <v>14</v>
      </c>
      <c r="I1730" s="181">
        <v>0</v>
      </c>
      <c r="J1730" s="181">
        <v>2</v>
      </c>
      <c r="K1730" s="181">
        <v>169</v>
      </c>
      <c r="L1730" s="181">
        <v>1</v>
      </c>
      <c r="M1730" s="181">
        <v>1</v>
      </c>
      <c r="N1730" s="181">
        <v>0</v>
      </c>
      <c r="O1730" s="181">
        <v>0</v>
      </c>
      <c r="P1730" s="181">
        <v>164</v>
      </c>
      <c r="Q1730" s="181">
        <f t="shared" si="585"/>
        <v>358</v>
      </c>
      <c r="R1730" s="181">
        <v>23</v>
      </c>
      <c r="S1730" s="181">
        <f t="shared" si="568"/>
        <v>381</v>
      </c>
      <c r="T1730" s="181">
        <f t="shared" si="569"/>
        <v>5</v>
      </c>
      <c r="U1730" s="183">
        <f t="shared" si="570"/>
        <v>98.704663212435236</v>
      </c>
      <c r="V1730" s="183">
        <f t="shared" si="575"/>
        <v>1.2953367875647668</v>
      </c>
      <c r="W1730" s="184">
        <f t="shared" si="566"/>
        <v>169</v>
      </c>
    </row>
    <row r="1731" spans="1:23" ht="15" customHeight="1">
      <c r="A1731" s="179">
        <v>417</v>
      </c>
      <c r="B1731" s="222">
        <v>17</v>
      </c>
      <c r="C1731" s="254" t="s">
        <v>676</v>
      </c>
      <c r="D1731" s="180">
        <v>2004</v>
      </c>
      <c r="E1731" s="180"/>
      <c r="F1731" s="181"/>
      <c r="G1731" s="181"/>
      <c r="H1731" s="181"/>
      <c r="I1731" s="181"/>
      <c r="J1731" s="181"/>
      <c r="K1731" s="181"/>
      <c r="L1731" s="181"/>
      <c r="M1731" s="181"/>
      <c r="N1731" s="181"/>
      <c r="O1731" s="181"/>
      <c r="P1731" s="181"/>
      <c r="Q1731" s="181">
        <f>SUM(G1731+J1731+M1731+N1731+O1731+P1731)</f>
        <v>0</v>
      </c>
      <c r="R1731" s="181"/>
      <c r="S1731" s="181">
        <f t="shared" si="568"/>
        <v>0</v>
      </c>
      <c r="T1731" s="181">
        <f t="shared" si="569"/>
        <v>0</v>
      </c>
      <c r="U1731" s="183" t="e">
        <f t="shared" si="570"/>
        <v>#DIV/0!</v>
      </c>
      <c r="V1731" s="183" t="e">
        <f t="shared" si="575"/>
        <v>#DIV/0!</v>
      </c>
      <c r="W1731" s="184">
        <f t="shared" ref="W1731:W1794" si="586">MAX(G1731,H1731,I1731,J1731,K1731,L1731,M1731,N1731,O1731,P1731)</f>
        <v>0</v>
      </c>
    </row>
    <row r="1732" spans="1:23" ht="15" customHeight="1">
      <c r="A1732" s="179">
        <v>417</v>
      </c>
      <c r="B1732" s="222">
        <v>17</v>
      </c>
      <c r="C1732" s="254" t="s">
        <v>676</v>
      </c>
      <c r="D1732" s="180">
        <v>2010</v>
      </c>
      <c r="E1732" s="180">
        <v>1</v>
      </c>
      <c r="F1732" s="181">
        <v>451</v>
      </c>
      <c r="G1732" s="181">
        <v>48</v>
      </c>
      <c r="H1732" s="181">
        <v>58</v>
      </c>
      <c r="I1732" s="181">
        <v>37</v>
      </c>
      <c r="J1732" s="181">
        <v>147</v>
      </c>
      <c r="K1732" s="181">
        <v>176</v>
      </c>
      <c r="L1732" s="181">
        <v>64</v>
      </c>
      <c r="M1732" s="181">
        <v>0</v>
      </c>
      <c r="N1732" s="181">
        <v>2</v>
      </c>
      <c r="O1732" s="181">
        <v>0</v>
      </c>
      <c r="P1732" s="181">
        <v>1</v>
      </c>
      <c r="Q1732" s="181">
        <f t="shared" ref="Q1732:Q1734" si="587">SUM(P1732+O1732+N1732+M1732+L1732+K1732+J1732+I1732+H1732+G1732)</f>
        <v>533</v>
      </c>
      <c r="R1732" s="181">
        <v>5</v>
      </c>
      <c r="S1732" s="181">
        <f t="shared" si="568"/>
        <v>538</v>
      </c>
      <c r="T1732" s="181">
        <f t="shared" si="569"/>
        <v>-87</v>
      </c>
      <c r="U1732" s="183">
        <f t="shared" si="570"/>
        <v>119.29046563192905</v>
      </c>
      <c r="V1732" s="183">
        <f t="shared" si="575"/>
        <v>-19.290465631929045</v>
      </c>
      <c r="W1732" s="184">
        <f t="shared" si="586"/>
        <v>176</v>
      </c>
    </row>
    <row r="1733" spans="1:23" ht="15" customHeight="1">
      <c r="A1733" s="179">
        <v>417</v>
      </c>
      <c r="B1733" s="222">
        <v>17</v>
      </c>
      <c r="C1733" s="255" t="s">
        <v>676</v>
      </c>
      <c r="D1733" s="190">
        <v>2016</v>
      </c>
      <c r="E1733" s="180"/>
      <c r="F1733" s="181"/>
      <c r="G1733" s="181"/>
      <c r="H1733" s="181"/>
      <c r="I1733" s="181"/>
      <c r="J1733" s="181"/>
      <c r="K1733" s="181"/>
      <c r="L1733" s="181"/>
      <c r="M1733" s="181"/>
      <c r="N1733" s="181"/>
      <c r="O1733" s="181"/>
      <c r="P1733" s="181"/>
      <c r="Q1733" s="181">
        <f t="shared" si="587"/>
        <v>0</v>
      </c>
      <c r="R1733" s="181"/>
      <c r="S1733" s="181">
        <f t="shared" si="568"/>
        <v>0</v>
      </c>
      <c r="T1733" s="181">
        <f t="shared" si="569"/>
        <v>0</v>
      </c>
      <c r="U1733" s="183" t="e">
        <f t="shared" si="570"/>
        <v>#DIV/0!</v>
      </c>
      <c r="V1733" s="183" t="e">
        <f t="shared" si="575"/>
        <v>#DIV/0!</v>
      </c>
      <c r="W1733" s="184">
        <f t="shared" si="586"/>
        <v>0</v>
      </c>
    </row>
    <row r="1734" spans="1:23" ht="15" customHeight="1">
      <c r="A1734" s="179">
        <v>418</v>
      </c>
      <c r="B1734" s="222">
        <v>17</v>
      </c>
      <c r="C1734" s="254" t="s">
        <v>677</v>
      </c>
      <c r="D1734" s="180">
        <v>1998</v>
      </c>
      <c r="E1734" s="180">
        <v>6</v>
      </c>
      <c r="F1734" s="181">
        <v>3042</v>
      </c>
      <c r="G1734" s="181">
        <v>11</v>
      </c>
      <c r="H1734" s="181">
        <v>87</v>
      </c>
      <c r="I1734" s="181">
        <v>7</v>
      </c>
      <c r="J1734" s="181">
        <v>16</v>
      </c>
      <c r="K1734" s="181">
        <v>863</v>
      </c>
      <c r="L1734" s="181">
        <v>7</v>
      </c>
      <c r="M1734" s="181">
        <v>6</v>
      </c>
      <c r="N1734" s="181">
        <v>0</v>
      </c>
      <c r="O1734" s="181">
        <v>0</v>
      </c>
      <c r="P1734" s="181">
        <v>51</v>
      </c>
      <c r="Q1734" s="181">
        <f t="shared" si="587"/>
        <v>1048</v>
      </c>
      <c r="R1734" s="181">
        <v>159</v>
      </c>
      <c r="S1734" s="181">
        <f t="shared" si="568"/>
        <v>1207</v>
      </c>
      <c r="T1734" s="181">
        <f t="shared" si="569"/>
        <v>1835</v>
      </c>
      <c r="U1734" s="183">
        <f t="shared" si="570"/>
        <v>39.677843523997367</v>
      </c>
      <c r="V1734" s="183">
        <f t="shared" si="575"/>
        <v>60.322156476002633</v>
      </c>
      <c r="W1734" s="184">
        <f t="shared" si="586"/>
        <v>863</v>
      </c>
    </row>
    <row r="1735" spans="1:23" ht="15" customHeight="1">
      <c r="A1735" s="179">
        <v>418</v>
      </c>
      <c r="B1735" s="222">
        <v>17</v>
      </c>
      <c r="C1735" s="254" t="s">
        <v>677</v>
      </c>
      <c r="D1735" s="180">
        <v>2004</v>
      </c>
      <c r="E1735" s="180"/>
      <c r="F1735" s="181"/>
      <c r="G1735" s="181"/>
      <c r="H1735" s="181"/>
      <c r="I1735" s="181"/>
      <c r="J1735" s="181"/>
      <c r="K1735" s="181"/>
      <c r="L1735" s="181"/>
      <c r="M1735" s="181"/>
      <c r="N1735" s="181"/>
      <c r="O1735" s="181"/>
      <c r="P1735" s="181"/>
      <c r="Q1735" s="181">
        <f>SUM(G1735+J1735+M1735+N1735+O1735+P1735)</f>
        <v>0</v>
      </c>
      <c r="R1735" s="181"/>
      <c r="S1735" s="181">
        <f t="shared" si="568"/>
        <v>0</v>
      </c>
      <c r="T1735" s="181">
        <f t="shared" si="569"/>
        <v>0</v>
      </c>
      <c r="U1735" s="183" t="e">
        <f t="shared" si="570"/>
        <v>#DIV/0!</v>
      </c>
      <c r="V1735" s="183" t="e">
        <f t="shared" si="575"/>
        <v>#DIV/0!</v>
      </c>
      <c r="W1735" s="184">
        <f t="shared" si="586"/>
        <v>0</v>
      </c>
    </row>
    <row r="1736" spans="1:23" ht="15" customHeight="1">
      <c r="A1736" s="179">
        <v>418</v>
      </c>
      <c r="B1736" s="222">
        <v>17</v>
      </c>
      <c r="C1736" s="254" t="s">
        <v>677</v>
      </c>
      <c r="D1736" s="180">
        <v>2010</v>
      </c>
      <c r="E1736" s="180">
        <v>7</v>
      </c>
      <c r="F1736" s="181">
        <v>4141</v>
      </c>
      <c r="G1736" s="181">
        <v>609</v>
      </c>
      <c r="H1736" s="181">
        <v>390</v>
      </c>
      <c r="I1736" s="181">
        <v>155</v>
      </c>
      <c r="J1736" s="181">
        <v>217</v>
      </c>
      <c r="K1736" s="181">
        <v>995</v>
      </c>
      <c r="L1736" s="181">
        <v>82</v>
      </c>
      <c r="M1736" s="181">
        <v>0</v>
      </c>
      <c r="N1736" s="181">
        <v>95</v>
      </c>
      <c r="O1736" s="181">
        <v>2</v>
      </c>
      <c r="P1736" s="181">
        <v>1</v>
      </c>
      <c r="Q1736" s="181">
        <f t="shared" ref="Q1736:Q1738" si="588">SUM(P1736+O1736+N1736+M1736+L1736+K1736+J1736+I1736+H1736+G1736)</f>
        <v>2546</v>
      </c>
      <c r="R1736" s="181">
        <v>133</v>
      </c>
      <c r="S1736" s="181">
        <f t="shared" si="568"/>
        <v>2679</v>
      </c>
      <c r="T1736" s="181">
        <f t="shared" si="569"/>
        <v>1462</v>
      </c>
      <c r="U1736" s="183">
        <f t="shared" si="570"/>
        <v>64.69451823231104</v>
      </c>
      <c r="V1736" s="183">
        <f t="shared" si="575"/>
        <v>35.305481767688967</v>
      </c>
      <c r="W1736" s="184">
        <f t="shared" si="586"/>
        <v>995</v>
      </c>
    </row>
    <row r="1737" spans="1:23" ht="15" customHeight="1">
      <c r="A1737" s="179">
        <v>418</v>
      </c>
      <c r="B1737" s="222">
        <v>17</v>
      </c>
      <c r="C1737" s="255" t="s">
        <v>677</v>
      </c>
      <c r="D1737" s="190">
        <v>2016</v>
      </c>
      <c r="E1737" s="180"/>
      <c r="F1737" s="181"/>
      <c r="G1737" s="181"/>
      <c r="H1737" s="181"/>
      <c r="I1737" s="181"/>
      <c r="J1737" s="181"/>
      <c r="K1737" s="181"/>
      <c r="L1737" s="181"/>
      <c r="M1737" s="181"/>
      <c r="N1737" s="181"/>
      <c r="O1737" s="181"/>
      <c r="P1737" s="181"/>
      <c r="Q1737" s="181">
        <f t="shared" si="588"/>
        <v>0</v>
      </c>
      <c r="R1737" s="181"/>
      <c r="S1737" s="181">
        <f t="shared" si="568"/>
        <v>0</v>
      </c>
      <c r="T1737" s="181">
        <f t="shared" si="569"/>
        <v>0</v>
      </c>
      <c r="U1737" s="183" t="e">
        <f t="shared" si="570"/>
        <v>#DIV/0!</v>
      </c>
      <c r="V1737" s="183" t="e">
        <f t="shared" si="575"/>
        <v>#DIV/0!</v>
      </c>
      <c r="W1737" s="184">
        <f t="shared" si="586"/>
        <v>0</v>
      </c>
    </row>
    <row r="1738" spans="1:23" ht="15" customHeight="1">
      <c r="A1738" s="179">
        <v>419</v>
      </c>
      <c r="B1738" s="222">
        <v>17</v>
      </c>
      <c r="C1738" s="254" t="s">
        <v>678</v>
      </c>
      <c r="D1738" s="180">
        <v>1998</v>
      </c>
      <c r="E1738" s="180">
        <v>3</v>
      </c>
      <c r="F1738" s="181">
        <v>1600</v>
      </c>
      <c r="G1738" s="181">
        <v>10</v>
      </c>
      <c r="H1738" s="181">
        <v>300</v>
      </c>
      <c r="I1738" s="181">
        <v>1</v>
      </c>
      <c r="J1738" s="181">
        <v>2</v>
      </c>
      <c r="K1738" s="181">
        <v>266</v>
      </c>
      <c r="L1738" s="181">
        <v>2</v>
      </c>
      <c r="M1738" s="181">
        <v>1</v>
      </c>
      <c r="N1738" s="181">
        <v>0</v>
      </c>
      <c r="O1738" s="181">
        <v>0</v>
      </c>
      <c r="P1738" s="181">
        <v>0</v>
      </c>
      <c r="Q1738" s="181">
        <f t="shared" si="588"/>
        <v>582</v>
      </c>
      <c r="R1738" s="181">
        <v>21</v>
      </c>
      <c r="S1738" s="181">
        <f t="shared" si="568"/>
        <v>603</v>
      </c>
      <c r="T1738" s="181">
        <f t="shared" si="569"/>
        <v>997</v>
      </c>
      <c r="U1738" s="183">
        <f t="shared" si="570"/>
        <v>37.6875</v>
      </c>
      <c r="V1738" s="183">
        <f t="shared" si="575"/>
        <v>62.3125</v>
      </c>
      <c r="W1738" s="184">
        <f t="shared" si="586"/>
        <v>300</v>
      </c>
    </row>
    <row r="1739" spans="1:23" ht="15" customHeight="1">
      <c r="A1739" s="179">
        <v>419</v>
      </c>
      <c r="B1739" s="222">
        <v>17</v>
      </c>
      <c r="C1739" s="254" t="s">
        <v>678</v>
      </c>
      <c r="D1739" s="180">
        <v>2004</v>
      </c>
      <c r="E1739" s="180"/>
      <c r="F1739" s="181"/>
      <c r="G1739" s="181"/>
      <c r="H1739" s="181"/>
      <c r="I1739" s="181"/>
      <c r="J1739" s="181"/>
      <c r="K1739" s="181"/>
      <c r="L1739" s="181"/>
      <c r="M1739" s="181"/>
      <c r="N1739" s="181"/>
      <c r="O1739" s="181"/>
      <c r="P1739" s="181"/>
      <c r="Q1739" s="181">
        <f>SUM(G1739+J1739+M1739+N1739+O1739+P1739)</f>
        <v>0</v>
      </c>
      <c r="R1739" s="181"/>
      <c r="S1739" s="181">
        <f t="shared" si="568"/>
        <v>0</v>
      </c>
      <c r="T1739" s="181">
        <f t="shared" si="569"/>
        <v>0</v>
      </c>
      <c r="U1739" s="183" t="e">
        <f t="shared" si="570"/>
        <v>#DIV/0!</v>
      </c>
      <c r="V1739" s="183" t="e">
        <f t="shared" si="575"/>
        <v>#DIV/0!</v>
      </c>
      <c r="W1739" s="184">
        <f t="shared" si="586"/>
        <v>0</v>
      </c>
    </row>
    <row r="1740" spans="1:23" ht="15" customHeight="1">
      <c r="A1740" s="179">
        <v>419</v>
      </c>
      <c r="B1740" s="222">
        <v>17</v>
      </c>
      <c r="C1740" s="254" t="s">
        <v>678</v>
      </c>
      <c r="D1740" s="180">
        <v>2010</v>
      </c>
      <c r="E1740" s="180">
        <v>4</v>
      </c>
      <c r="F1740" s="181">
        <v>2223</v>
      </c>
      <c r="G1740" s="181">
        <v>99</v>
      </c>
      <c r="H1740" s="181">
        <v>132</v>
      </c>
      <c r="I1740" s="181">
        <v>24</v>
      </c>
      <c r="J1740" s="181">
        <v>9</v>
      </c>
      <c r="K1740" s="181">
        <v>345</v>
      </c>
      <c r="L1740" s="181">
        <v>11</v>
      </c>
      <c r="M1740" s="181">
        <v>0</v>
      </c>
      <c r="N1740" s="181">
        <v>458</v>
      </c>
      <c r="O1740" s="181">
        <v>1</v>
      </c>
      <c r="P1740" s="181">
        <v>0</v>
      </c>
      <c r="Q1740" s="181">
        <f t="shared" ref="Q1740:Q1742" si="589">SUM(P1740+O1740+N1740+M1740+L1740+K1740+J1740+I1740+H1740+G1740)</f>
        <v>1079</v>
      </c>
      <c r="R1740" s="181">
        <v>28</v>
      </c>
      <c r="S1740" s="181">
        <f t="shared" si="568"/>
        <v>1107</v>
      </c>
      <c r="T1740" s="181">
        <f t="shared" si="569"/>
        <v>1116</v>
      </c>
      <c r="U1740" s="183">
        <f t="shared" si="570"/>
        <v>49.797570850202426</v>
      </c>
      <c r="V1740" s="183">
        <f t="shared" si="575"/>
        <v>50.202429149797574</v>
      </c>
      <c r="W1740" s="184">
        <f t="shared" si="586"/>
        <v>458</v>
      </c>
    </row>
    <row r="1741" spans="1:23" ht="15" customHeight="1">
      <c r="A1741" s="179">
        <v>419</v>
      </c>
      <c r="B1741" s="222">
        <v>17</v>
      </c>
      <c r="C1741" s="255" t="s">
        <v>678</v>
      </c>
      <c r="D1741" s="190">
        <v>2016</v>
      </c>
      <c r="E1741" s="180"/>
      <c r="F1741" s="181"/>
      <c r="G1741" s="181"/>
      <c r="H1741" s="181"/>
      <c r="I1741" s="181"/>
      <c r="J1741" s="181"/>
      <c r="K1741" s="181"/>
      <c r="L1741" s="181"/>
      <c r="M1741" s="181"/>
      <c r="N1741" s="181"/>
      <c r="O1741" s="181"/>
      <c r="P1741" s="181"/>
      <c r="Q1741" s="181">
        <f t="shared" si="589"/>
        <v>0</v>
      </c>
      <c r="R1741" s="181"/>
      <c r="S1741" s="181">
        <f t="shared" si="568"/>
        <v>0</v>
      </c>
      <c r="T1741" s="181">
        <f t="shared" si="569"/>
        <v>0</v>
      </c>
      <c r="U1741" s="183" t="e">
        <f t="shared" si="570"/>
        <v>#DIV/0!</v>
      </c>
      <c r="V1741" s="183" t="e">
        <f t="shared" si="575"/>
        <v>#DIV/0!</v>
      </c>
      <c r="W1741" s="184">
        <f t="shared" si="586"/>
        <v>0</v>
      </c>
    </row>
    <row r="1742" spans="1:23" ht="15" customHeight="1">
      <c r="A1742" s="179">
        <v>420</v>
      </c>
      <c r="B1742" s="222">
        <v>17</v>
      </c>
      <c r="C1742" s="254" t="s">
        <v>679</v>
      </c>
      <c r="D1742" s="180">
        <v>1998</v>
      </c>
      <c r="E1742" s="180">
        <v>3</v>
      </c>
      <c r="F1742" s="181">
        <v>1416</v>
      </c>
      <c r="G1742" s="181">
        <v>2</v>
      </c>
      <c r="H1742" s="181">
        <v>35</v>
      </c>
      <c r="I1742" s="181">
        <v>15</v>
      </c>
      <c r="J1742" s="181">
        <v>10</v>
      </c>
      <c r="K1742" s="181">
        <v>313</v>
      </c>
      <c r="L1742" s="181">
        <v>7</v>
      </c>
      <c r="M1742" s="181">
        <v>1</v>
      </c>
      <c r="N1742" s="181">
        <v>0</v>
      </c>
      <c r="O1742" s="181">
        <v>0</v>
      </c>
      <c r="P1742" s="181">
        <v>0</v>
      </c>
      <c r="Q1742" s="181">
        <f t="shared" si="589"/>
        <v>383</v>
      </c>
      <c r="R1742" s="181">
        <v>23</v>
      </c>
      <c r="S1742" s="181">
        <f t="shared" si="568"/>
        <v>406</v>
      </c>
      <c r="T1742" s="181">
        <f t="shared" si="569"/>
        <v>1010</v>
      </c>
      <c r="U1742" s="183">
        <f t="shared" si="570"/>
        <v>28.672316384180792</v>
      </c>
      <c r="V1742" s="183">
        <f t="shared" si="575"/>
        <v>71.327683615819211</v>
      </c>
      <c r="W1742" s="184">
        <f t="shared" si="586"/>
        <v>313</v>
      </c>
    </row>
    <row r="1743" spans="1:23" ht="15" customHeight="1">
      <c r="A1743" s="179">
        <v>420</v>
      </c>
      <c r="B1743" s="222">
        <v>17</v>
      </c>
      <c r="C1743" s="254" t="s">
        <v>679</v>
      </c>
      <c r="D1743" s="180">
        <v>2004</v>
      </c>
      <c r="E1743" s="180"/>
      <c r="F1743" s="181"/>
      <c r="G1743" s="181"/>
      <c r="H1743" s="181"/>
      <c r="I1743" s="181"/>
      <c r="J1743" s="181"/>
      <c r="K1743" s="181"/>
      <c r="L1743" s="181"/>
      <c r="M1743" s="181"/>
      <c r="N1743" s="181"/>
      <c r="O1743" s="181"/>
      <c r="P1743" s="181"/>
      <c r="Q1743" s="181">
        <f>SUM(G1743+J1743+M1743+N1743+O1743+P1743)</f>
        <v>0</v>
      </c>
      <c r="R1743" s="181"/>
      <c r="S1743" s="181">
        <f t="shared" ref="S1743:S1806" si="590">Q1743+R1743</f>
        <v>0</v>
      </c>
      <c r="T1743" s="181">
        <f t="shared" si="569"/>
        <v>0</v>
      </c>
      <c r="U1743" s="183" t="e">
        <f t="shared" si="570"/>
        <v>#DIV/0!</v>
      </c>
      <c r="V1743" s="183" t="e">
        <f t="shared" si="575"/>
        <v>#DIV/0!</v>
      </c>
      <c r="W1743" s="184">
        <f t="shared" si="586"/>
        <v>0</v>
      </c>
    </row>
    <row r="1744" spans="1:23" ht="15" customHeight="1">
      <c r="A1744" s="179">
        <v>420</v>
      </c>
      <c r="B1744" s="222">
        <v>17</v>
      </c>
      <c r="C1744" s="254" t="s">
        <v>679</v>
      </c>
      <c r="D1744" s="180">
        <v>2010</v>
      </c>
      <c r="E1744" s="180">
        <v>4</v>
      </c>
      <c r="F1744" s="181">
        <v>2099</v>
      </c>
      <c r="G1744" s="181">
        <v>160</v>
      </c>
      <c r="H1744" s="181">
        <v>218</v>
      </c>
      <c r="I1744" s="181">
        <v>45</v>
      </c>
      <c r="J1744" s="181">
        <v>18</v>
      </c>
      <c r="K1744" s="181">
        <v>438</v>
      </c>
      <c r="L1744" s="181">
        <v>25</v>
      </c>
      <c r="M1744" s="181">
        <v>0</v>
      </c>
      <c r="N1744" s="181">
        <v>175</v>
      </c>
      <c r="O1744" s="181">
        <v>1</v>
      </c>
      <c r="P1744" s="181">
        <v>1</v>
      </c>
      <c r="Q1744" s="181">
        <f t="shared" ref="Q1744:Q1746" si="591">SUM(P1744+O1744+N1744+M1744+L1744+K1744+J1744+I1744+H1744+G1744)</f>
        <v>1081</v>
      </c>
      <c r="R1744" s="181">
        <v>64</v>
      </c>
      <c r="S1744" s="181">
        <f t="shared" si="590"/>
        <v>1145</v>
      </c>
      <c r="T1744" s="181">
        <f t="shared" si="569"/>
        <v>954</v>
      </c>
      <c r="U1744" s="183">
        <f t="shared" si="570"/>
        <v>54.549785612196281</v>
      </c>
      <c r="V1744" s="183">
        <f t="shared" si="575"/>
        <v>45.450214387803719</v>
      </c>
      <c r="W1744" s="184">
        <f t="shared" si="586"/>
        <v>438</v>
      </c>
    </row>
    <row r="1745" spans="1:23" ht="15" customHeight="1">
      <c r="A1745" s="179">
        <v>420</v>
      </c>
      <c r="B1745" s="222">
        <v>17</v>
      </c>
      <c r="C1745" s="255" t="s">
        <v>679</v>
      </c>
      <c r="D1745" s="190">
        <v>2016</v>
      </c>
      <c r="E1745" s="180"/>
      <c r="F1745" s="181"/>
      <c r="G1745" s="181"/>
      <c r="H1745" s="181"/>
      <c r="I1745" s="181"/>
      <c r="J1745" s="181"/>
      <c r="K1745" s="181"/>
      <c r="L1745" s="181"/>
      <c r="M1745" s="181"/>
      <c r="N1745" s="181"/>
      <c r="O1745" s="181"/>
      <c r="P1745" s="181"/>
      <c r="Q1745" s="181">
        <f t="shared" si="591"/>
        <v>0</v>
      </c>
      <c r="R1745" s="181"/>
      <c r="S1745" s="181">
        <f t="shared" si="590"/>
        <v>0</v>
      </c>
      <c r="T1745" s="181">
        <f t="shared" si="569"/>
        <v>0</v>
      </c>
      <c r="U1745" s="183" t="e">
        <f t="shared" si="570"/>
        <v>#DIV/0!</v>
      </c>
      <c r="V1745" s="183" t="e">
        <f t="shared" si="575"/>
        <v>#DIV/0!</v>
      </c>
      <c r="W1745" s="184">
        <f t="shared" si="586"/>
        <v>0</v>
      </c>
    </row>
    <row r="1746" spans="1:23" ht="15" customHeight="1">
      <c r="A1746" s="179">
        <v>421</v>
      </c>
      <c r="B1746" s="222">
        <v>17</v>
      </c>
      <c r="C1746" s="254" t="s">
        <v>680</v>
      </c>
      <c r="D1746" s="180">
        <v>1998</v>
      </c>
      <c r="E1746" s="180">
        <v>1</v>
      </c>
      <c r="F1746" s="181">
        <v>502</v>
      </c>
      <c r="G1746" s="181">
        <v>10</v>
      </c>
      <c r="H1746" s="181">
        <v>1</v>
      </c>
      <c r="I1746" s="181">
        <v>2</v>
      </c>
      <c r="J1746" s="181">
        <v>4</v>
      </c>
      <c r="K1746" s="181">
        <v>64</v>
      </c>
      <c r="L1746" s="181">
        <v>2</v>
      </c>
      <c r="M1746" s="181">
        <v>0</v>
      </c>
      <c r="N1746" s="181">
        <v>0</v>
      </c>
      <c r="O1746" s="181">
        <v>0</v>
      </c>
      <c r="P1746" s="181">
        <v>0</v>
      </c>
      <c r="Q1746" s="181">
        <f t="shared" si="591"/>
        <v>83</v>
      </c>
      <c r="R1746" s="181">
        <v>19</v>
      </c>
      <c r="S1746" s="181">
        <f t="shared" si="590"/>
        <v>102</v>
      </c>
      <c r="T1746" s="181">
        <f t="shared" ref="T1746:T1809" si="592">F1746-S1746</f>
        <v>400</v>
      </c>
      <c r="U1746" s="183">
        <f t="shared" ref="U1746:U1809" si="593">(S1746*100)/F1746</f>
        <v>20.318725099601593</v>
      </c>
      <c r="V1746" s="183">
        <f t="shared" si="575"/>
        <v>79.681274900398407</v>
      </c>
      <c r="W1746" s="184">
        <f t="shared" si="586"/>
        <v>64</v>
      </c>
    </row>
    <row r="1747" spans="1:23" ht="15" customHeight="1">
      <c r="A1747" s="179">
        <v>421</v>
      </c>
      <c r="B1747" s="222">
        <v>17</v>
      </c>
      <c r="C1747" s="254" t="s">
        <v>680</v>
      </c>
      <c r="D1747" s="180">
        <v>2004</v>
      </c>
      <c r="E1747" s="180"/>
      <c r="F1747" s="181"/>
      <c r="G1747" s="181"/>
      <c r="H1747" s="181"/>
      <c r="I1747" s="181"/>
      <c r="J1747" s="181"/>
      <c r="K1747" s="181"/>
      <c r="L1747" s="181"/>
      <c r="M1747" s="181"/>
      <c r="N1747" s="181"/>
      <c r="O1747" s="181"/>
      <c r="P1747" s="181"/>
      <c r="Q1747" s="181">
        <f>SUM(G1747+J1747+M1747+N1747+O1747+P1747)</f>
        <v>0</v>
      </c>
      <c r="R1747" s="181"/>
      <c r="S1747" s="181">
        <f t="shared" si="590"/>
        <v>0</v>
      </c>
      <c r="T1747" s="181">
        <f t="shared" si="592"/>
        <v>0</v>
      </c>
      <c r="U1747" s="183" t="e">
        <f t="shared" si="593"/>
        <v>#DIV/0!</v>
      </c>
      <c r="V1747" s="183" t="e">
        <f t="shared" si="575"/>
        <v>#DIV/0!</v>
      </c>
      <c r="W1747" s="184">
        <f t="shared" si="586"/>
        <v>0</v>
      </c>
    </row>
    <row r="1748" spans="1:23" ht="15" customHeight="1">
      <c r="A1748" s="179">
        <v>421</v>
      </c>
      <c r="B1748" s="222">
        <v>17</v>
      </c>
      <c r="C1748" s="254" t="s">
        <v>680</v>
      </c>
      <c r="D1748" s="180">
        <v>2010</v>
      </c>
      <c r="E1748" s="180">
        <v>1</v>
      </c>
      <c r="F1748" s="181">
        <v>586</v>
      </c>
      <c r="G1748" s="181">
        <v>20</v>
      </c>
      <c r="H1748" s="181">
        <v>57</v>
      </c>
      <c r="I1748" s="181">
        <v>8</v>
      </c>
      <c r="J1748" s="181">
        <v>14</v>
      </c>
      <c r="K1748" s="181">
        <v>93</v>
      </c>
      <c r="L1748" s="181">
        <v>11</v>
      </c>
      <c r="M1748" s="181">
        <v>0</v>
      </c>
      <c r="N1748" s="181">
        <v>30</v>
      </c>
      <c r="O1748" s="181">
        <v>1</v>
      </c>
      <c r="P1748" s="181">
        <v>0</v>
      </c>
      <c r="Q1748" s="181">
        <f t="shared" ref="Q1748:Q1750" si="594">SUM(P1748+O1748+N1748+M1748+L1748+K1748+J1748+I1748+H1748+G1748)</f>
        <v>234</v>
      </c>
      <c r="R1748" s="181">
        <v>25</v>
      </c>
      <c r="S1748" s="181">
        <f t="shared" si="590"/>
        <v>259</v>
      </c>
      <c r="T1748" s="181">
        <f t="shared" si="592"/>
        <v>327</v>
      </c>
      <c r="U1748" s="183">
        <f t="shared" si="593"/>
        <v>44.197952218430032</v>
      </c>
      <c r="V1748" s="183">
        <f t="shared" si="575"/>
        <v>55.802047781569968</v>
      </c>
      <c r="W1748" s="184">
        <f t="shared" si="586"/>
        <v>93</v>
      </c>
    </row>
    <row r="1749" spans="1:23" ht="15" customHeight="1">
      <c r="A1749" s="179">
        <v>421</v>
      </c>
      <c r="B1749" s="222">
        <v>17</v>
      </c>
      <c r="C1749" s="255" t="s">
        <v>680</v>
      </c>
      <c r="D1749" s="190">
        <v>2016</v>
      </c>
      <c r="E1749" s="180"/>
      <c r="F1749" s="181"/>
      <c r="G1749" s="181"/>
      <c r="H1749" s="181"/>
      <c r="I1749" s="181"/>
      <c r="J1749" s="181"/>
      <c r="K1749" s="181"/>
      <c r="L1749" s="181"/>
      <c r="M1749" s="181"/>
      <c r="N1749" s="181"/>
      <c r="O1749" s="181"/>
      <c r="P1749" s="181"/>
      <c r="Q1749" s="181">
        <f t="shared" si="594"/>
        <v>0</v>
      </c>
      <c r="R1749" s="181"/>
      <c r="S1749" s="181">
        <f t="shared" si="590"/>
        <v>0</v>
      </c>
      <c r="T1749" s="181">
        <f t="shared" si="592"/>
        <v>0</v>
      </c>
      <c r="U1749" s="183" t="e">
        <f t="shared" si="593"/>
        <v>#DIV/0!</v>
      </c>
      <c r="V1749" s="183" t="e">
        <f t="shared" si="575"/>
        <v>#DIV/0!</v>
      </c>
      <c r="W1749" s="184">
        <f t="shared" si="586"/>
        <v>0</v>
      </c>
    </row>
    <row r="1750" spans="1:23" ht="15" customHeight="1">
      <c r="A1750" s="179">
        <v>422</v>
      </c>
      <c r="B1750" s="222">
        <v>17</v>
      </c>
      <c r="C1750" s="254" t="s">
        <v>681</v>
      </c>
      <c r="D1750" s="180">
        <v>1998</v>
      </c>
      <c r="E1750" s="180">
        <v>1</v>
      </c>
      <c r="F1750" s="181">
        <v>327</v>
      </c>
      <c r="G1750" s="181">
        <v>1</v>
      </c>
      <c r="H1750" s="181">
        <v>23</v>
      </c>
      <c r="I1750" s="181">
        <v>0</v>
      </c>
      <c r="J1750" s="181">
        <v>0</v>
      </c>
      <c r="K1750" s="181">
        <v>115</v>
      </c>
      <c r="L1750" s="181">
        <v>0</v>
      </c>
      <c r="M1750" s="181">
        <v>0</v>
      </c>
      <c r="N1750" s="181">
        <v>0</v>
      </c>
      <c r="O1750" s="181">
        <v>0</v>
      </c>
      <c r="P1750" s="181">
        <v>0</v>
      </c>
      <c r="Q1750" s="181">
        <f t="shared" si="594"/>
        <v>139</v>
      </c>
      <c r="R1750" s="181">
        <v>0</v>
      </c>
      <c r="S1750" s="181">
        <f t="shared" si="590"/>
        <v>139</v>
      </c>
      <c r="T1750" s="181">
        <f t="shared" si="592"/>
        <v>188</v>
      </c>
      <c r="U1750" s="183">
        <f t="shared" si="593"/>
        <v>42.50764525993884</v>
      </c>
      <c r="V1750" s="183">
        <f t="shared" si="575"/>
        <v>57.49235474006116</v>
      </c>
      <c r="W1750" s="184">
        <f t="shared" si="586"/>
        <v>115</v>
      </c>
    </row>
    <row r="1751" spans="1:23" ht="15" customHeight="1">
      <c r="A1751" s="179">
        <v>422</v>
      </c>
      <c r="B1751" s="222">
        <v>17</v>
      </c>
      <c r="C1751" s="254" t="s">
        <v>681</v>
      </c>
      <c r="D1751" s="180">
        <v>2004</v>
      </c>
      <c r="E1751" s="180"/>
      <c r="F1751" s="181"/>
      <c r="G1751" s="181"/>
      <c r="H1751" s="181"/>
      <c r="I1751" s="181"/>
      <c r="J1751" s="181"/>
      <c r="K1751" s="181"/>
      <c r="L1751" s="181"/>
      <c r="M1751" s="181"/>
      <c r="N1751" s="181"/>
      <c r="O1751" s="181"/>
      <c r="P1751" s="181"/>
      <c r="Q1751" s="181">
        <f>SUM(G1751+J1751+M1751+N1751+O1751+P1751)</f>
        <v>0</v>
      </c>
      <c r="R1751" s="181"/>
      <c r="S1751" s="181">
        <f t="shared" si="590"/>
        <v>0</v>
      </c>
      <c r="T1751" s="181">
        <f t="shared" si="592"/>
        <v>0</v>
      </c>
      <c r="U1751" s="183" t="e">
        <f t="shared" si="593"/>
        <v>#DIV/0!</v>
      </c>
      <c r="V1751" s="183" t="e">
        <f t="shared" si="575"/>
        <v>#DIV/0!</v>
      </c>
      <c r="W1751" s="184">
        <f t="shared" si="586"/>
        <v>0</v>
      </c>
    </row>
    <row r="1752" spans="1:23" ht="15" customHeight="1">
      <c r="A1752" s="179">
        <v>422</v>
      </c>
      <c r="B1752" s="222">
        <v>17</v>
      </c>
      <c r="C1752" s="254" t="s">
        <v>681</v>
      </c>
      <c r="D1752" s="180">
        <v>2010</v>
      </c>
      <c r="E1752" s="180">
        <v>1</v>
      </c>
      <c r="F1752" s="181">
        <v>365</v>
      </c>
      <c r="G1752" s="181">
        <v>23</v>
      </c>
      <c r="H1752" s="181">
        <v>23</v>
      </c>
      <c r="I1752" s="181">
        <v>23</v>
      </c>
      <c r="J1752" s="181">
        <v>23</v>
      </c>
      <c r="K1752" s="181">
        <v>149</v>
      </c>
      <c r="L1752" s="181">
        <v>149</v>
      </c>
      <c r="M1752" s="181">
        <v>0</v>
      </c>
      <c r="N1752" s="181">
        <v>2</v>
      </c>
      <c r="O1752" s="181">
        <v>1</v>
      </c>
      <c r="P1752" s="181">
        <v>0</v>
      </c>
      <c r="Q1752" s="181">
        <f t="shared" ref="Q1752:Q1754" si="595">SUM(P1752+O1752+N1752+M1752+L1752+K1752+J1752+I1752+H1752+G1752)</f>
        <v>393</v>
      </c>
      <c r="R1752" s="181">
        <v>20</v>
      </c>
      <c r="S1752" s="181">
        <f t="shared" si="590"/>
        <v>413</v>
      </c>
      <c r="T1752" s="181">
        <f t="shared" si="592"/>
        <v>-48</v>
      </c>
      <c r="U1752" s="183">
        <f t="shared" si="593"/>
        <v>113.15068493150685</v>
      </c>
      <c r="V1752" s="183">
        <f t="shared" si="575"/>
        <v>-13.150684931506849</v>
      </c>
      <c r="W1752" s="184">
        <f t="shared" si="586"/>
        <v>149</v>
      </c>
    </row>
    <row r="1753" spans="1:23" ht="15" customHeight="1">
      <c r="A1753" s="179">
        <v>422</v>
      </c>
      <c r="B1753" s="222">
        <v>17</v>
      </c>
      <c r="C1753" s="255" t="s">
        <v>681</v>
      </c>
      <c r="D1753" s="190">
        <v>2016</v>
      </c>
      <c r="E1753" s="180"/>
      <c r="F1753" s="181"/>
      <c r="G1753" s="181"/>
      <c r="H1753" s="181"/>
      <c r="I1753" s="181"/>
      <c r="J1753" s="181"/>
      <c r="K1753" s="181"/>
      <c r="L1753" s="181"/>
      <c r="M1753" s="181"/>
      <c r="N1753" s="181"/>
      <c r="O1753" s="181"/>
      <c r="P1753" s="181"/>
      <c r="Q1753" s="181">
        <f t="shared" si="595"/>
        <v>0</v>
      </c>
      <c r="R1753" s="181"/>
      <c r="S1753" s="181">
        <f t="shared" si="590"/>
        <v>0</v>
      </c>
      <c r="T1753" s="181">
        <f t="shared" si="592"/>
        <v>0</v>
      </c>
      <c r="U1753" s="183" t="e">
        <f t="shared" si="593"/>
        <v>#DIV/0!</v>
      </c>
      <c r="V1753" s="183" t="e">
        <f t="shared" si="575"/>
        <v>#DIV/0!</v>
      </c>
      <c r="W1753" s="184">
        <f t="shared" si="586"/>
        <v>0</v>
      </c>
    </row>
    <row r="1754" spans="1:23" ht="15" customHeight="1">
      <c r="A1754" s="179">
        <v>423</v>
      </c>
      <c r="B1754" s="222">
        <v>17</v>
      </c>
      <c r="C1754" s="254" t="s">
        <v>682</v>
      </c>
      <c r="D1754" s="180">
        <v>1998</v>
      </c>
      <c r="E1754" s="180">
        <v>1</v>
      </c>
      <c r="F1754" s="181">
        <v>640</v>
      </c>
      <c r="G1754" s="181">
        <v>4</v>
      </c>
      <c r="H1754" s="181">
        <v>42</v>
      </c>
      <c r="I1754" s="181">
        <v>0</v>
      </c>
      <c r="J1754" s="181">
        <v>10</v>
      </c>
      <c r="K1754" s="181">
        <v>316</v>
      </c>
      <c r="L1754" s="181">
        <v>3</v>
      </c>
      <c r="M1754" s="181">
        <v>0</v>
      </c>
      <c r="N1754" s="181">
        <v>0</v>
      </c>
      <c r="O1754" s="181">
        <v>0</v>
      </c>
      <c r="P1754" s="181">
        <v>0</v>
      </c>
      <c r="Q1754" s="181">
        <f t="shared" si="595"/>
        <v>375</v>
      </c>
      <c r="R1754" s="181">
        <v>41</v>
      </c>
      <c r="S1754" s="181">
        <f t="shared" si="590"/>
        <v>416</v>
      </c>
      <c r="T1754" s="181">
        <f t="shared" si="592"/>
        <v>224</v>
      </c>
      <c r="U1754" s="183">
        <f t="shared" si="593"/>
        <v>65</v>
      </c>
      <c r="V1754" s="183">
        <f t="shared" ref="V1754:V1817" si="596">(T1754*100)/F1754</f>
        <v>35</v>
      </c>
      <c r="W1754" s="184">
        <f t="shared" si="586"/>
        <v>316</v>
      </c>
    </row>
    <row r="1755" spans="1:23" ht="15" customHeight="1">
      <c r="A1755" s="179">
        <v>423</v>
      </c>
      <c r="B1755" s="222">
        <v>17</v>
      </c>
      <c r="C1755" s="254" t="s">
        <v>682</v>
      </c>
      <c r="D1755" s="180">
        <v>2004</v>
      </c>
      <c r="E1755" s="180"/>
      <c r="F1755" s="181"/>
      <c r="G1755" s="181"/>
      <c r="H1755" s="181"/>
      <c r="I1755" s="181"/>
      <c r="J1755" s="181"/>
      <c r="K1755" s="181"/>
      <c r="L1755" s="181"/>
      <c r="M1755" s="181"/>
      <c r="N1755" s="181"/>
      <c r="O1755" s="181"/>
      <c r="P1755" s="181"/>
      <c r="Q1755" s="181">
        <f>SUM(G1755+J1755+M1755+N1755+O1755+P1755)</f>
        <v>0</v>
      </c>
      <c r="R1755" s="181"/>
      <c r="S1755" s="181">
        <f t="shared" si="590"/>
        <v>0</v>
      </c>
      <c r="T1755" s="181">
        <f t="shared" si="592"/>
        <v>0</v>
      </c>
      <c r="U1755" s="183" t="e">
        <f t="shared" si="593"/>
        <v>#DIV/0!</v>
      </c>
      <c r="V1755" s="183" t="e">
        <f t="shared" si="596"/>
        <v>#DIV/0!</v>
      </c>
      <c r="W1755" s="184">
        <f t="shared" si="586"/>
        <v>0</v>
      </c>
    </row>
    <row r="1756" spans="1:23" ht="15" customHeight="1">
      <c r="A1756" s="179">
        <v>423</v>
      </c>
      <c r="B1756" s="222">
        <v>17</v>
      </c>
      <c r="C1756" s="254" t="s">
        <v>682</v>
      </c>
      <c r="D1756" s="180">
        <v>2010</v>
      </c>
      <c r="E1756" s="180">
        <v>1</v>
      </c>
      <c r="F1756" s="181">
        <v>679</v>
      </c>
      <c r="G1756" s="181">
        <v>27</v>
      </c>
      <c r="H1756" s="181">
        <v>139</v>
      </c>
      <c r="I1756" s="181">
        <v>4</v>
      </c>
      <c r="J1756" s="181">
        <v>8</v>
      </c>
      <c r="K1756" s="181">
        <v>104</v>
      </c>
      <c r="L1756" s="181">
        <v>2</v>
      </c>
      <c r="M1756" s="181">
        <v>0</v>
      </c>
      <c r="N1756" s="181">
        <v>40</v>
      </c>
      <c r="O1756" s="181">
        <v>1</v>
      </c>
      <c r="P1756" s="181">
        <v>0</v>
      </c>
      <c r="Q1756" s="181">
        <f t="shared" ref="Q1756:Q1758" si="597">SUM(P1756+O1756+N1756+M1756+L1756+K1756+J1756+I1756+H1756+G1756)</f>
        <v>325</v>
      </c>
      <c r="R1756" s="181">
        <v>13</v>
      </c>
      <c r="S1756" s="181">
        <f t="shared" si="590"/>
        <v>338</v>
      </c>
      <c r="T1756" s="181">
        <f t="shared" si="592"/>
        <v>341</v>
      </c>
      <c r="U1756" s="183">
        <f t="shared" si="593"/>
        <v>49.779086892488955</v>
      </c>
      <c r="V1756" s="183">
        <f t="shared" si="596"/>
        <v>50.220913107511045</v>
      </c>
      <c r="W1756" s="184">
        <f t="shared" si="586"/>
        <v>139</v>
      </c>
    </row>
    <row r="1757" spans="1:23" ht="15" customHeight="1">
      <c r="A1757" s="179">
        <v>423</v>
      </c>
      <c r="B1757" s="222">
        <v>17</v>
      </c>
      <c r="C1757" s="255" t="s">
        <v>682</v>
      </c>
      <c r="D1757" s="190">
        <v>2016</v>
      </c>
      <c r="E1757" s="180"/>
      <c r="F1757" s="181"/>
      <c r="G1757" s="181"/>
      <c r="H1757" s="181"/>
      <c r="I1757" s="181"/>
      <c r="J1757" s="181"/>
      <c r="K1757" s="181"/>
      <c r="L1757" s="181"/>
      <c r="M1757" s="181"/>
      <c r="N1757" s="181"/>
      <c r="O1757" s="181"/>
      <c r="P1757" s="181"/>
      <c r="Q1757" s="181">
        <f t="shared" si="597"/>
        <v>0</v>
      </c>
      <c r="R1757" s="181"/>
      <c r="S1757" s="181">
        <f t="shared" si="590"/>
        <v>0</v>
      </c>
      <c r="T1757" s="181">
        <f t="shared" si="592"/>
        <v>0</v>
      </c>
      <c r="U1757" s="183" t="e">
        <f t="shared" si="593"/>
        <v>#DIV/0!</v>
      </c>
      <c r="V1757" s="183" t="e">
        <f t="shared" si="596"/>
        <v>#DIV/0!</v>
      </c>
      <c r="W1757" s="184">
        <f t="shared" si="586"/>
        <v>0</v>
      </c>
    </row>
    <row r="1758" spans="1:23" ht="15" customHeight="1">
      <c r="A1758" s="179">
        <v>424</v>
      </c>
      <c r="B1758" s="222">
        <v>17</v>
      </c>
      <c r="C1758" s="254" t="s">
        <v>683</v>
      </c>
      <c r="D1758" s="180">
        <v>1998</v>
      </c>
      <c r="E1758" s="180">
        <v>1</v>
      </c>
      <c r="F1758" s="181">
        <v>469</v>
      </c>
      <c r="G1758" s="181">
        <v>2</v>
      </c>
      <c r="H1758" s="181">
        <v>79</v>
      </c>
      <c r="I1758" s="181">
        <v>1</v>
      </c>
      <c r="J1758" s="181">
        <v>4</v>
      </c>
      <c r="K1758" s="181">
        <v>136</v>
      </c>
      <c r="L1758" s="181">
        <v>16</v>
      </c>
      <c r="M1758" s="181">
        <v>2</v>
      </c>
      <c r="N1758" s="181">
        <v>0</v>
      </c>
      <c r="O1758" s="181">
        <v>0</v>
      </c>
      <c r="P1758" s="181">
        <v>0</v>
      </c>
      <c r="Q1758" s="181">
        <f t="shared" si="597"/>
        <v>240</v>
      </c>
      <c r="R1758" s="181">
        <v>24</v>
      </c>
      <c r="S1758" s="181">
        <f t="shared" si="590"/>
        <v>264</v>
      </c>
      <c r="T1758" s="181">
        <f t="shared" si="592"/>
        <v>205</v>
      </c>
      <c r="U1758" s="183">
        <f t="shared" si="593"/>
        <v>56.289978678038381</v>
      </c>
      <c r="V1758" s="183">
        <f t="shared" si="596"/>
        <v>43.710021321961619</v>
      </c>
      <c r="W1758" s="184">
        <f t="shared" si="586"/>
        <v>136</v>
      </c>
    </row>
    <row r="1759" spans="1:23" ht="15" customHeight="1">
      <c r="A1759" s="179">
        <v>424</v>
      </c>
      <c r="B1759" s="222">
        <v>17</v>
      </c>
      <c r="C1759" s="254" t="s">
        <v>683</v>
      </c>
      <c r="D1759" s="180">
        <v>2004</v>
      </c>
      <c r="E1759" s="180"/>
      <c r="F1759" s="181"/>
      <c r="G1759" s="181"/>
      <c r="H1759" s="181"/>
      <c r="I1759" s="181"/>
      <c r="J1759" s="181"/>
      <c r="K1759" s="181"/>
      <c r="L1759" s="181"/>
      <c r="M1759" s="181"/>
      <c r="N1759" s="181"/>
      <c r="O1759" s="181"/>
      <c r="P1759" s="181"/>
      <c r="Q1759" s="181">
        <f>SUM(G1759+J1759+M1759+N1759+O1759+P1759)</f>
        <v>0</v>
      </c>
      <c r="R1759" s="181"/>
      <c r="S1759" s="181">
        <f t="shared" si="590"/>
        <v>0</v>
      </c>
      <c r="T1759" s="181">
        <f t="shared" si="592"/>
        <v>0</v>
      </c>
      <c r="U1759" s="183" t="e">
        <f t="shared" si="593"/>
        <v>#DIV/0!</v>
      </c>
      <c r="V1759" s="183" t="e">
        <f t="shared" si="596"/>
        <v>#DIV/0!</v>
      </c>
      <c r="W1759" s="184">
        <f t="shared" si="586"/>
        <v>0</v>
      </c>
    </row>
    <row r="1760" spans="1:23" ht="15" customHeight="1">
      <c r="A1760" s="179">
        <v>424</v>
      </c>
      <c r="B1760" s="222">
        <v>17</v>
      </c>
      <c r="C1760" s="254" t="s">
        <v>683</v>
      </c>
      <c r="D1760" s="180">
        <v>2010</v>
      </c>
      <c r="E1760" s="180">
        <v>1</v>
      </c>
      <c r="F1760" s="181">
        <v>553</v>
      </c>
      <c r="G1760" s="181">
        <v>8</v>
      </c>
      <c r="H1760" s="181">
        <v>31</v>
      </c>
      <c r="I1760" s="181">
        <v>1</v>
      </c>
      <c r="J1760" s="181">
        <v>7</v>
      </c>
      <c r="K1760" s="181">
        <v>178</v>
      </c>
      <c r="L1760" s="181">
        <v>13</v>
      </c>
      <c r="M1760" s="181">
        <v>0</v>
      </c>
      <c r="N1760" s="181">
        <v>1</v>
      </c>
      <c r="O1760" s="181">
        <v>1</v>
      </c>
      <c r="P1760" s="181">
        <v>2</v>
      </c>
      <c r="Q1760" s="181">
        <f t="shared" ref="Q1760:Q1762" si="598">SUM(P1760+O1760+N1760+M1760+L1760+K1760+J1760+I1760+H1760+G1760)</f>
        <v>242</v>
      </c>
      <c r="R1760" s="181">
        <v>22</v>
      </c>
      <c r="S1760" s="181">
        <f t="shared" si="590"/>
        <v>264</v>
      </c>
      <c r="T1760" s="181">
        <f t="shared" si="592"/>
        <v>289</v>
      </c>
      <c r="U1760" s="183">
        <f t="shared" si="593"/>
        <v>47.739602169981914</v>
      </c>
      <c r="V1760" s="183">
        <f t="shared" si="596"/>
        <v>52.260397830018086</v>
      </c>
      <c r="W1760" s="184">
        <f t="shared" si="586"/>
        <v>178</v>
      </c>
    </row>
    <row r="1761" spans="1:23" ht="15" customHeight="1">
      <c r="A1761" s="179">
        <v>424</v>
      </c>
      <c r="B1761" s="222">
        <v>17</v>
      </c>
      <c r="C1761" s="255" t="s">
        <v>683</v>
      </c>
      <c r="D1761" s="190">
        <v>2016</v>
      </c>
      <c r="E1761" s="180"/>
      <c r="F1761" s="181"/>
      <c r="G1761" s="181"/>
      <c r="H1761" s="181"/>
      <c r="I1761" s="181"/>
      <c r="J1761" s="181"/>
      <c r="K1761" s="181"/>
      <c r="L1761" s="181"/>
      <c r="M1761" s="181"/>
      <c r="N1761" s="181"/>
      <c r="O1761" s="181"/>
      <c r="P1761" s="181"/>
      <c r="Q1761" s="181">
        <f t="shared" si="598"/>
        <v>0</v>
      </c>
      <c r="R1761" s="181"/>
      <c r="S1761" s="181">
        <f t="shared" si="590"/>
        <v>0</v>
      </c>
      <c r="T1761" s="181">
        <f t="shared" si="592"/>
        <v>0</v>
      </c>
      <c r="U1761" s="183" t="e">
        <f t="shared" si="593"/>
        <v>#DIV/0!</v>
      </c>
      <c r="V1761" s="183" t="e">
        <f t="shared" si="596"/>
        <v>#DIV/0!</v>
      </c>
      <c r="W1761" s="184">
        <f t="shared" si="586"/>
        <v>0</v>
      </c>
    </row>
    <row r="1762" spans="1:23" ht="15" customHeight="1">
      <c r="A1762" s="179">
        <v>425</v>
      </c>
      <c r="B1762" s="222">
        <v>17</v>
      </c>
      <c r="C1762" s="254" t="s">
        <v>684</v>
      </c>
      <c r="D1762" s="180">
        <v>1998</v>
      </c>
      <c r="E1762" s="180">
        <v>5</v>
      </c>
      <c r="F1762" s="181">
        <v>2085</v>
      </c>
      <c r="G1762" s="181">
        <v>5</v>
      </c>
      <c r="H1762" s="181">
        <v>125</v>
      </c>
      <c r="I1762" s="181">
        <v>2</v>
      </c>
      <c r="J1762" s="181">
        <v>6</v>
      </c>
      <c r="K1762" s="181">
        <v>1148</v>
      </c>
      <c r="L1762" s="181">
        <v>1</v>
      </c>
      <c r="M1762" s="181">
        <v>1</v>
      </c>
      <c r="N1762" s="181">
        <v>0</v>
      </c>
      <c r="O1762" s="181">
        <v>0</v>
      </c>
      <c r="P1762" s="181">
        <v>0</v>
      </c>
      <c r="Q1762" s="181">
        <f t="shared" si="598"/>
        <v>1288</v>
      </c>
      <c r="R1762" s="181">
        <v>79</v>
      </c>
      <c r="S1762" s="181">
        <f t="shared" si="590"/>
        <v>1367</v>
      </c>
      <c r="T1762" s="181">
        <f t="shared" si="592"/>
        <v>718</v>
      </c>
      <c r="U1762" s="183">
        <f t="shared" si="593"/>
        <v>65.563549160671457</v>
      </c>
      <c r="V1762" s="183">
        <f t="shared" si="596"/>
        <v>34.436450839328536</v>
      </c>
      <c r="W1762" s="184">
        <f t="shared" si="586"/>
        <v>1148</v>
      </c>
    </row>
    <row r="1763" spans="1:23" ht="15" customHeight="1">
      <c r="A1763" s="179">
        <v>425</v>
      </c>
      <c r="B1763" s="222">
        <v>17</v>
      </c>
      <c r="C1763" s="254" t="s">
        <v>684</v>
      </c>
      <c r="D1763" s="180">
        <v>2004</v>
      </c>
      <c r="E1763" s="180"/>
      <c r="F1763" s="181"/>
      <c r="G1763" s="181"/>
      <c r="H1763" s="181"/>
      <c r="I1763" s="181"/>
      <c r="J1763" s="181"/>
      <c r="K1763" s="181"/>
      <c r="L1763" s="181"/>
      <c r="M1763" s="181"/>
      <c r="N1763" s="181"/>
      <c r="O1763" s="181"/>
      <c r="P1763" s="181"/>
      <c r="Q1763" s="181">
        <f>SUM(G1763+J1763+M1763+N1763+O1763+P1763)</f>
        <v>0</v>
      </c>
      <c r="R1763" s="181"/>
      <c r="S1763" s="181">
        <f t="shared" si="590"/>
        <v>0</v>
      </c>
      <c r="T1763" s="181">
        <f t="shared" si="592"/>
        <v>0</v>
      </c>
      <c r="U1763" s="183" t="e">
        <f t="shared" si="593"/>
        <v>#DIV/0!</v>
      </c>
      <c r="V1763" s="183" t="e">
        <f t="shared" si="596"/>
        <v>#DIV/0!</v>
      </c>
      <c r="W1763" s="184">
        <f t="shared" si="586"/>
        <v>0</v>
      </c>
    </row>
    <row r="1764" spans="1:23" ht="15" customHeight="1">
      <c r="A1764" s="179">
        <v>425</v>
      </c>
      <c r="B1764" s="222">
        <v>17</v>
      </c>
      <c r="C1764" s="254" t="s">
        <v>684</v>
      </c>
      <c r="D1764" s="180">
        <v>2010</v>
      </c>
      <c r="E1764" s="180">
        <v>6</v>
      </c>
      <c r="F1764" s="181">
        <v>2578</v>
      </c>
      <c r="G1764" s="181">
        <v>144</v>
      </c>
      <c r="H1764" s="181">
        <v>39</v>
      </c>
      <c r="I1764" s="181">
        <v>8</v>
      </c>
      <c r="J1764" s="181">
        <v>122</v>
      </c>
      <c r="K1764" s="181">
        <v>546</v>
      </c>
      <c r="L1764" s="181">
        <v>17</v>
      </c>
      <c r="M1764" s="181">
        <v>0</v>
      </c>
      <c r="N1764" s="181">
        <v>342</v>
      </c>
      <c r="O1764" s="181">
        <v>4</v>
      </c>
      <c r="P1764" s="181">
        <v>0</v>
      </c>
      <c r="Q1764" s="181">
        <f t="shared" ref="Q1764:Q1766" si="599">SUM(P1764+O1764+N1764+M1764+L1764+K1764+J1764+I1764+H1764+G1764)</f>
        <v>1222</v>
      </c>
      <c r="R1764" s="181">
        <v>42</v>
      </c>
      <c r="S1764" s="181">
        <f t="shared" si="590"/>
        <v>1264</v>
      </c>
      <c r="T1764" s="181">
        <f t="shared" si="592"/>
        <v>1314</v>
      </c>
      <c r="U1764" s="183">
        <f t="shared" si="593"/>
        <v>49.030256012412721</v>
      </c>
      <c r="V1764" s="183">
        <f t="shared" si="596"/>
        <v>50.969743987587279</v>
      </c>
      <c r="W1764" s="184">
        <f t="shared" si="586"/>
        <v>546</v>
      </c>
    </row>
    <row r="1765" spans="1:23" ht="15" customHeight="1">
      <c r="A1765" s="179">
        <v>425</v>
      </c>
      <c r="B1765" s="222">
        <v>17</v>
      </c>
      <c r="C1765" s="255" t="s">
        <v>684</v>
      </c>
      <c r="D1765" s="190">
        <v>2016</v>
      </c>
      <c r="E1765" s="180"/>
      <c r="F1765" s="181"/>
      <c r="G1765" s="181"/>
      <c r="H1765" s="181"/>
      <c r="I1765" s="181"/>
      <c r="J1765" s="181"/>
      <c r="K1765" s="181"/>
      <c r="L1765" s="181"/>
      <c r="M1765" s="181"/>
      <c r="N1765" s="181"/>
      <c r="O1765" s="181"/>
      <c r="P1765" s="181"/>
      <c r="Q1765" s="181">
        <f t="shared" si="599"/>
        <v>0</v>
      </c>
      <c r="R1765" s="181"/>
      <c r="S1765" s="181">
        <f t="shared" si="590"/>
        <v>0</v>
      </c>
      <c r="T1765" s="181">
        <f t="shared" si="592"/>
        <v>0</v>
      </c>
      <c r="U1765" s="183" t="e">
        <f t="shared" si="593"/>
        <v>#DIV/0!</v>
      </c>
      <c r="V1765" s="183" t="e">
        <f t="shared" si="596"/>
        <v>#DIV/0!</v>
      </c>
      <c r="W1765" s="184">
        <f t="shared" si="586"/>
        <v>0</v>
      </c>
    </row>
    <row r="1766" spans="1:23" ht="15" customHeight="1">
      <c r="A1766" s="179">
        <v>426</v>
      </c>
      <c r="B1766" s="222">
        <v>17</v>
      </c>
      <c r="C1766" s="254" t="s">
        <v>685</v>
      </c>
      <c r="D1766" s="180">
        <v>1998</v>
      </c>
      <c r="E1766" s="180">
        <v>5</v>
      </c>
      <c r="F1766" s="181">
        <v>1915</v>
      </c>
      <c r="G1766" s="181">
        <v>13</v>
      </c>
      <c r="H1766" s="181">
        <v>351</v>
      </c>
      <c r="I1766" s="181">
        <v>6</v>
      </c>
      <c r="J1766" s="181">
        <v>13</v>
      </c>
      <c r="K1766" s="181">
        <v>628</v>
      </c>
      <c r="L1766" s="181">
        <v>5</v>
      </c>
      <c r="M1766" s="181">
        <v>2</v>
      </c>
      <c r="N1766" s="181">
        <v>0</v>
      </c>
      <c r="O1766" s="181">
        <v>0</v>
      </c>
      <c r="P1766" s="181">
        <v>0</v>
      </c>
      <c r="Q1766" s="181">
        <f t="shared" si="599"/>
        <v>1018</v>
      </c>
      <c r="R1766" s="181">
        <v>37</v>
      </c>
      <c r="S1766" s="181">
        <f t="shared" si="590"/>
        <v>1055</v>
      </c>
      <c r="T1766" s="181">
        <f t="shared" si="592"/>
        <v>860</v>
      </c>
      <c r="U1766" s="183">
        <f t="shared" si="593"/>
        <v>55.091383812010442</v>
      </c>
      <c r="V1766" s="183">
        <f t="shared" si="596"/>
        <v>44.908616187989558</v>
      </c>
      <c r="W1766" s="184">
        <f t="shared" si="586"/>
        <v>628</v>
      </c>
    </row>
    <row r="1767" spans="1:23" ht="15" customHeight="1">
      <c r="A1767" s="179">
        <v>426</v>
      </c>
      <c r="B1767" s="222">
        <v>17</v>
      </c>
      <c r="C1767" s="254" t="s">
        <v>685</v>
      </c>
      <c r="D1767" s="180">
        <v>2004</v>
      </c>
      <c r="E1767" s="180"/>
      <c r="F1767" s="181"/>
      <c r="G1767" s="181"/>
      <c r="H1767" s="181"/>
      <c r="I1767" s="181"/>
      <c r="J1767" s="181"/>
      <c r="K1767" s="181"/>
      <c r="L1767" s="181"/>
      <c r="M1767" s="181"/>
      <c r="N1767" s="181"/>
      <c r="O1767" s="181"/>
      <c r="P1767" s="181"/>
      <c r="Q1767" s="181">
        <f>SUM(G1767+J1767+M1767+N1767+O1767+P1767)</f>
        <v>0</v>
      </c>
      <c r="R1767" s="181"/>
      <c r="S1767" s="181">
        <f t="shared" si="590"/>
        <v>0</v>
      </c>
      <c r="T1767" s="181">
        <f t="shared" si="592"/>
        <v>0</v>
      </c>
      <c r="U1767" s="183" t="e">
        <f t="shared" si="593"/>
        <v>#DIV/0!</v>
      </c>
      <c r="V1767" s="183" t="e">
        <f t="shared" si="596"/>
        <v>#DIV/0!</v>
      </c>
      <c r="W1767" s="184">
        <f t="shared" si="586"/>
        <v>0</v>
      </c>
    </row>
    <row r="1768" spans="1:23" ht="15" customHeight="1">
      <c r="A1768" s="179">
        <v>426</v>
      </c>
      <c r="B1768" s="222">
        <v>17</v>
      </c>
      <c r="C1768" s="254" t="s">
        <v>685</v>
      </c>
      <c r="D1768" s="180">
        <v>2010</v>
      </c>
      <c r="E1768" s="180">
        <v>5</v>
      </c>
      <c r="F1768" s="181">
        <v>2695</v>
      </c>
      <c r="G1768" s="181">
        <v>164</v>
      </c>
      <c r="H1768" s="181">
        <v>337</v>
      </c>
      <c r="I1768" s="181">
        <v>11</v>
      </c>
      <c r="J1768" s="181">
        <v>27</v>
      </c>
      <c r="K1768" s="181">
        <v>738</v>
      </c>
      <c r="L1768" s="181">
        <v>18</v>
      </c>
      <c r="M1768" s="181">
        <v>0</v>
      </c>
      <c r="N1768" s="181">
        <v>220</v>
      </c>
      <c r="O1768" s="181">
        <v>2</v>
      </c>
      <c r="P1768" s="181">
        <v>0</v>
      </c>
      <c r="Q1768" s="181">
        <f t="shared" ref="Q1768:Q1770" si="600">SUM(P1768+O1768+N1768+M1768+L1768+K1768+J1768+I1768+H1768+G1768)</f>
        <v>1517</v>
      </c>
      <c r="R1768" s="181">
        <v>67</v>
      </c>
      <c r="S1768" s="181">
        <f t="shared" si="590"/>
        <v>1584</v>
      </c>
      <c r="T1768" s="181">
        <f t="shared" si="592"/>
        <v>1111</v>
      </c>
      <c r="U1768" s="183">
        <f t="shared" si="593"/>
        <v>58.775510204081634</v>
      </c>
      <c r="V1768" s="183">
        <f t="shared" si="596"/>
        <v>41.224489795918366</v>
      </c>
      <c r="W1768" s="184">
        <f t="shared" si="586"/>
        <v>738</v>
      </c>
    </row>
    <row r="1769" spans="1:23" ht="15" customHeight="1">
      <c r="A1769" s="179">
        <v>426</v>
      </c>
      <c r="B1769" s="222">
        <v>17</v>
      </c>
      <c r="C1769" s="255" t="s">
        <v>685</v>
      </c>
      <c r="D1769" s="190">
        <v>2016</v>
      </c>
      <c r="E1769" s="180"/>
      <c r="F1769" s="181"/>
      <c r="G1769" s="181"/>
      <c r="H1769" s="181"/>
      <c r="I1769" s="181"/>
      <c r="J1769" s="181"/>
      <c r="K1769" s="181"/>
      <c r="L1769" s="181"/>
      <c r="M1769" s="181"/>
      <c r="N1769" s="181"/>
      <c r="O1769" s="181"/>
      <c r="P1769" s="181"/>
      <c r="Q1769" s="181">
        <f t="shared" si="600"/>
        <v>0</v>
      </c>
      <c r="R1769" s="181"/>
      <c r="S1769" s="181">
        <f t="shared" si="590"/>
        <v>0</v>
      </c>
      <c r="T1769" s="181">
        <f t="shared" si="592"/>
        <v>0</v>
      </c>
      <c r="U1769" s="183" t="e">
        <f t="shared" si="593"/>
        <v>#DIV/0!</v>
      </c>
      <c r="V1769" s="183" t="e">
        <f t="shared" si="596"/>
        <v>#DIV/0!</v>
      </c>
      <c r="W1769" s="184">
        <f t="shared" si="586"/>
        <v>0</v>
      </c>
    </row>
    <row r="1770" spans="1:23" ht="15" customHeight="1">
      <c r="A1770" s="179">
        <v>427</v>
      </c>
      <c r="B1770" s="222">
        <v>17</v>
      </c>
      <c r="C1770" s="254" t="s">
        <v>686</v>
      </c>
      <c r="D1770" s="180">
        <v>1998</v>
      </c>
      <c r="E1770" s="180">
        <v>1</v>
      </c>
      <c r="F1770" s="181">
        <v>280</v>
      </c>
      <c r="G1770" s="181">
        <v>0</v>
      </c>
      <c r="H1770" s="181">
        <v>17</v>
      </c>
      <c r="I1770" s="181">
        <v>0</v>
      </c>
      <c r="J1770" s="181">
        <v>1</v>
      </c>
      <c r="K1770" s="181">
        <v>113</v>
      </c>
      <c r="L1770" s="181">
        <v>0</v>
      </c>
      <c r="M1770" s="181">
        <v>0</v>
      </c>
      <c r="N1770" s="181">
        <v>0</v>
      </c>
      <c r="O1770" s="181">
        <v>0</v>
      </c>
      <c r="P1770" s="181">
        <v>0</v>
      </c>
      <c r="Q1770" s="181">
        <f t="shared" si="600"/>
        <v>131</v>
      </c>
      <c r="R1770" s="181">
        <v>7</v>
      </c>
      <c r="S1770" s="181">
        <f t="shared" si="590"/>
        <v>138</v>
      </c>
      <c r="T1770" s="181">
        <f t="shared" si="592"/>
        <v>142</v>
      </c>
      <c r="U1770" s="183">
        <f t="shared" si="593"/>
        <v>49.285714285714285</v>
      </c>
      <c r="V1770" s="183">
        <f t="shared" si="596"/>
        <v>50.714285714285715</v>
      </c>
      <c r="W1770" s="184">
        <f t="shared" si="586"/>
        <v>113</v>
      </c>
    </row>
    <row r="1771" spans="1:23" ht="15" customHeight="1">
      <c r="A1771" s="179">
        <v>427</v>
      </c>
      <c r="B1771" s="222">
        <v>17</v>
      </c>
      <c r="C1771" s="254" t="s">
        <v>686</v>
      </c>
      <c r="D1771" s="180">
        <v>2004</v>
      </c>
      <c r="E1771" s="180"/>
      <c r="F1771" s="181"/>
      <c r="G1771" s="181"/>
      <c r="H1771" s="181"/>
      <c r="I1771" s="181"/>
      <c r="J1771" s="181"/>
      <c r="K1771" s="181"/>
      <c r="L1771" s="181"/>
      <c r="M1771" s="181"/>
      <c r="N1771" s="181"/>
      <c r="O1771" s="181"/>
      <c r="P1771" s="181"/>
      <c r="Q1771" s="181">
        <f>SUM(G1771+J1771+M1771+N1771+O1771+P1771)</f>
        <v>0</v>
      </c>
      <c r="R1771" s="181"/>
      <c r="S1771" s="181">
        <f t="shared" si="590"/>
        <v>0</v>
      </c>
      <c r="T1771" s="181">
        <f t="shared" si="592"/>
        <v>0</v>
      </c>
      <c r="U1771" s="183" t="e">
        <f t="shared" si="593"/>
        <v>#DIV/0!</v>
      </c>
      <c r="V1771" s="183" t="e">
        <f t="shared" si="596"/>
        <v>#DIV/0!</v>
      </c>
      <c r="W1771" s="184">
        <f t="shared" si="586"/>
        <v>0</v>
      </c>
    </row>
    <row r="1772" spans="1:23" ht="15" customHeight="1">
      <c r="A1772" s="179">
        <v>427</v>
      </c>
      <c r="B1772" s="222">
        <v>17</v>
      </c>
      <c r="C1772" s="254" t="s">
        <v>686</v>
      </c>
      <c r="D1772" s="180">
        <v>2010</v>
      </c>
      <c r="E1772" s="180">
        <v>1</v>
      </c>
      <c r="F1772" s="181">
        <v>310</v>
      </c>
      <c r="G1772" s="181">
        <v>27</v>
      </c>
      <c r="H1772" s="181">
        <v>25</v>
      </c>
      <c r="I1772" s="181">
        <v>11</v>
      </c>
      <c r="J1772" s="181">
        <v>15</v>
      </c>
      <c r="K1772" s="181">
        <v>242</v>
      </c>
      <c r="L1772" s="181">
        <v>80</v>
      </c>
      <c r="M1772" s="181">
        <v>0</v>
      </c>
      <c r="N1772" s="181">
        <v>2</v>
      </c>
      <c r="O1772" s="181">
        <v>0</v>
      </c>
      <c r="P1772" s="181">
        <v>0</v>
      </c>
      <c r="Q1772" s="181">
        <f t="shared" ref="Q1772:Q1774" si="601">SUM(P1772+O1772+N1772+M1772+L1772+K1772+J1772+I1772+H1772+G1772)</f>
        <v>402</v>
      </c>
      <c r="R1772" s="181">
        <v>14</v>
      </c>
      <c r="S1772" s="181">
        <f t="shared" si="590"/>
        <v>416</v>
      </c>
      <c r="T1772" s="181">
        <f t="shared" si="592"/>
        <v>-106</v>
      </c>
      <c r="U1772" s="183">
        <f t="shared" si="593"/>
        <v>134.19354838709677</v>
      </c>
      <c r="V1772" s="183">
        <f t="shared" si="596"/>
        <v>-34.193548387096776</v>
      </c>
      <c r="W1772" s="184">
        <f t="shared" si="586"/>
        <v>242</v>
      </c>
    </row>
    <row r="1773" spans="1:23" ht="15" customHeight="1">
      <c r="A1773" s="179">
        <v>427</v>
      </c>
      <c r="B1773" s="222">
        <v>17</v>
      </c>
      <c r="C1773" s="255" t="s">
        <v>686</v>
      </c>
      <c r="D1773" s="190">
        <v>2016</v>
      </c>
      <c r="E1773" s="180"/>
      <c r="F1773" s="181"/>
      <c r="G1773" s="181"/>
      <c r="H1773" s="181"/>
      <c r="I1773" s="181"/>
      <c r="J1773" s="181"/>
      <c r="K1773" s="181"/>
      <c r="L1773" s="181"/>
      <c r="M1773" s="181"/>
      <c r="N1773" s="181"/>
      <c r="O1773" s="181"/>
      <c r="P1773" s="181"/>
      <c r="Q1773" s="181">
        <f t="shared" si="601"/>
        <v>0</v>
      </c>
      <c r="R1773" s="181"/>
      <c r="S1773" s="181">
        <f t="shared" si="590"/>
        <v>0</v>
      </c>
      <c r="T1773" s="181">
        <f t="shared" si="592"/>
        <v>0</v>
      </c>
      <c r="U1773" s="183" t="e">
        <f t="shared" si="593"/>
        <v>#DIV/0!</v>
      </c>
      <c r="V1773" s="183" t="e">
        <f t="shared" si="596"/>
        <v>#DIV/0!</v>
      </c>
      <c r="W1773" s="184">
        <f t="shared" si="586"/>
        <v>0</v>
      </c>
    </row>
    <row r="1774" spans="1:23" ht="15" customHeight="1">
      <c r="A1774" s="179">
        <v>428</v>
      </c>
      <c r="B1774" s="222">
        <v>17</v>
      </c>
      <c r="C1774" s="254" t="s">
        <v>687</v>
      </c>
      <c r="D1774" s="180">
        <v>1998</v>
      </c>
      <c r="E1774" s="180">
        <v>1</v>
      </c>
      <c r="F1774" s="181">
        <v>494</v>
      </c>
      <c r="G1774" s="181">
        <v>1</v>
      </c>
      <c r="H1774" s="181">
        <v>50</v>
      </c>
      <c r="I1774" s="181">
        <v>0</v>
      </c>
      <c r="J1774" s="181">
        <v>2</v>
      </c>
      <c r="K1774" s="181">
        <v>62</v>
      </c>
      <c r="L1774" s="181">
        <v>1</v>
      </c>
      <c r="M1774" s="181">
        <v>1</v>
      </c>
      <c r="N1774" s="181">
        <v>0</v>
      </c>
      <c r="O1774" s="181">
        <v>0</v>
      </c>
      <c r="P1774" s="181">
        <v>0</v>
      </c>
      <c r="Q1774" s="181">
        <f t="shared" si="601"/>
        <v>117</v>
      </c>
      <c r="R1774" s="181">
        <v>5</v>
      </c>
      <c r="S1774" s="181">
        <f t="shared" si="590"/>
        <v>122</v>
      </c>
      <c r="T1774" s="181">
        <f t="shared" si="592"/>
        <v>372</v>
      </c>
      <c r="U1774" s="183">
        <f t="shared" si="593"/>
        <v>24.696356275303643</v>
      </c>
      <c r="V1774" s="183">
        <f t="shared" si="596"/>
        <v>75.303643724696357</v>
      </c>
      <c r="W1774" s="184">
        <f t="shared" si="586"/>
        <v>62</v>
      </c>
    </row>
    <row r="1775" spans="1:23" ht="15" customHeight="1">
      <c r="A1775" s="179">
        <v>428</v>
      </c>
      <c r="B1775" s="222">
        <v>17</v>
      </c>
      <c r="C1775" s="254" t="s">
        <v>687</v>
      </c>
      <c r="D1775" s="180">
        <v>2004</v>
      </c>
      <c r="E1775" s="180"/>
      <c r="F1775" s="181"/>
      <c r="G1775" s="181"/>
      <c r="H1775" s="181"/>
      <c r="I1775" s="181"/>
      <c r="J1775" s="181"/>
      <c r="K1775" s="181"/>
      <c r="L1775" s="181"/>
      <c r="M1775" s="181"/>
      <c r="N1775" s="181"/>
      <c r="O1775" s="181"/>
      <c r="P1775" s="181"/>
      <c r="Q1775" s="181">
        <f>SUM(G1775+J1775+M1775+N1775+O1775+P1775)</f>
        <v>0</v>
      </c>
      <c r="R1775" s="181"/>
      <c r="S1775" s="181">
        <f t="shared" si="590"/>
        <v>0</v>
      </c>
      <c r="T1775" s="181">
        <f t="shared" si="592"/>
        <v>0</v>
      </c>
      <c r="U1775" s="183" t="e">
        <f t="shared" si="593"/>
        <v>#DIV/0!</v>
      </c>
      <c r="V1775" s="183" t="e">
        <f t="shared" si="596"/>
        <v>#DIV/0!</v>
      </c>
      <c r="W1775" s="184">
        <f t="shared" si="586"/>
        <v>0</v>
      </c>
    </row>
    <row r="1776" spans="1:23" ht="15" customHeight="1">
      <c r="A1776" s="179">
        <v>428</v>
      </c>
      <c r="B1776" s="222">
        <v>17</v>
      </c>
      <c r="C1776" s="254" t="s">
        <v>687</v>
      </c>
      <c r="D1776" s="180">
        <v>2010</v>
      </c>
      <c r="E1776" s="180">
        <v>1</v>
      </c>
      <c r="F1776" s="181">
        <v>520</v>
      </c>
      <c r="G1776" s="181">
        <v>26</v>
      </c>
      <c r="H1776" s="181">
        <v>72</v>
      </c>
      <c r="I1776" s="181">
        <v>4</v>
      </c>
      <c r="J1776" s="181">
        <v>7</v>
      </c>
      <c r="K1776" s="181">
        <v>68</v>
      </c>
      <c r="L1776" s="181">
        <v>1</v>
      </c>
      <c r="M1776" s="181">
        <v>0</v>
      </c>
      <c r="N1776" s="181">
        <v>55</v>
      </c>
      <c r="O1776" s="181">
        <v>0</v>
      </c>
      <c r="P1776" s="181"/>
      <c r="Q1776" s="181">
        <f t="shared" ref="Q1776:Q1778" si="602">SUM(P1776+O1776+N1776+M1776+L1776+K1776+J1776+I1776+H1776+G1776)</f>
        <v>233</v>
      </c>
      <c r="R1776" s="181">
        <v>17</v>
      </c>
      <c r="S1776" s="181">
        <f t="shared" si="590"/>
        <v>250</v>
      </c>
      <c r="T1776" s="181">
        <f t="shared" si="592"/>
        <v>270</v>
      </c>
      <c r="U1776" s="183">
        <f t="shared" si="593"/>
        <v>48.07692307692308</v>
      </c>
      <c r="V1776" s="183">
        <f t="shared" si="596"/>
        <v>51.92307692307692</v>
      </c>
      <c r="W1776" s="184">
        <f t="shared" si="586"/>
        <v>72</v>
      </c>
    </row>
    <row r="1777" spans="1:23" ht="15" customHeight="1">
      <c r="A1777" s="179">
        <v>428</v>
      </c>
      <c r="B1777" s="222">
        <v>17</v>
      </c>
      <c r="C1777" s="255" t="s">
        <v>687</v>
      </c>
      <c r="D1777" s="190">
        <v>2016</v>
      </c>
      <c r="E1777" s="180"/>
      <c r="F1777" s="181"/>
      <c r="G1777" s="181"/>
      <c r="H1777" s="181"/>
      <c r="I1777" s="181"/>
      <c r="J1777" s="181"/>
      <c r="K1777" s="181"/>
      <c r="L1777" s="181"/>
      <c r="M1777" s="181"/>
      <c r="N1777" s="181"/>
      <c r="O1777" s="181"/>
      <c r="P1777" s="181"/>
      <c r="Q1777" s="181">
        <f t="shared" si="602"/>
        <v>0</v>
      </c>
      <c r="R1777" s="181"/>
      <c r="S1777" s="181">
        <f t="shared" si="590"/>
        <v>0</v>
      </c>
      <c r="T1777" s="181">
        <f t="shared" si="592"/>
        <v>0</v>
      </c>
      <c r="U1777" s="183" t="e">
        <f t="shared" si="593"/>
        <v>#DIV/0!</v>
      </c>
      <c r="V1777" s="183" t="e">
        <f t="shared" si="596"/>
        <v>#DIV/0!</v>
      </c>
      <c r="W1777" s="184">
        <f t="shared" si="586"/>
        <v>0</v>
      </c>
    </row>
    <row r="1778" spans="1:23" ht="15" customHeight="1">
      <c r="A1778" s="179">
        <v>429</v>
      </c>
      <c r="B1778" s="222">
        <v>17</v>
      </c>
      <c r="C1778" s="254" t="s">
        <v>688</v>
      </c>
      <c r="D1778" s="180">
        <v>1998</v>
      </c>
      <c r="E1778" s="180">
        <v>1</v>
      </c>
      <c r="F1778" s="181">
        <v>566</v>
      </c>
      <c r="G1778" s="181">
        <v>1</v>
      </c>
      <c r="H1778" s="181">
        <v>22</v>
      </c>
      <c r="I1778" s="181">
        <v>1</v>
      </c>
      <c r="J1778" s="181">
        <v>2</v>
      </c>
      <c r="K1778" s="181">
        <v>166</v>
      </c>
      <c r="L1778" s="181">
        <v>3</v>
      </c>
      <c r="M1778" s="181">
        <v>0</v>
      </c>
      <c r="N1778" s="181">
        <v>0</v>
      </c>
      <c r="O1778" s="181">
        <v>0</v>
      </c>
      <c r="P1778" s="181">
        <v>0</v>
      </c>
      <c r="Q1778" s="181">
        <f t="shared" si="602"/>
        <v>195</v>
      </c>
      <c r="R1778" s="181">
        <v>17</v>
      </c>
      <c r="S1778" s="181">
        <f t="shared" si="590"/>
        <v>212</v>
      </c>
      <c r="T1778" s="181">
        <f t="shared" si="592"/>
        <v>354</v>
      </c>
      <c r="U1778" s="183">
        <f t="shared" si="593"/>
        <v>37.455830388692583</v>
      </c>
      <c r="V1778" s="183">
        <f t="shared" si="596"/>
        <v>62.544169611307417</v>
      </c>
      <c r="W1778" s="184">
        <f t="shared" si="586"/>
        <v>166</v>
      </c>
    </row>
    <row r="1779" spans="1:23" ht="15" customHeight="1">
      <c r="A1779" s="179">
        <v>429</v>
      </c>
      <c r="B1779" s="222">
        <v>17</v>
      </c>
      <c r="C1779" s="254" t="s">
        <v>688</v>
      </c>
      <c r="D1779" s="180">
        <v>2004</v>
      </c>
      <c r="E1779" s="180"/>
      <c r="F1779" s="181"/>
      <c r="G1779" s="181"/>
      <c r="H1779" s="181"/>
      <c r="I1779" s="181"/>
      <c r="J1779" s="181"/>
      <c r="K1779" s="181"/>
      <c r="L1779" s="181"/>
      <c r="M1779" s="181"/>
      <c r="N1779" s="181"/>
      <c r="O1779" s="181"/>
      <c r="P1779" s="181"/>
      <c r="Q1779" s="181">
        <f>SUM(G1779+J1779+M1779+N1779+O1779+P1779)</f>
        <v>0</v>
      </c>
      <c r="R1779" s="181"/>
      <c r="S1779" s="181">
        <f t="shared" si="590"/>
        <v>0</v>
      </c>
      <c r="T1779" s="181">
        <f t="shared" si="592"/>
        <v>0</v>
      </c>
      <c r="U1779" s="183" t="e">
        <f t="shared" si="593"/>
        <v>#DIV/0!</v>
      </c>
      <c r="V1779" s="183" t="e">
        <f t="shared" si="596"/>
        <v>#DIV/0!</v>
      </c>
      <c r="W1779" s="184">
        <f t="shared" si="586"/>
        <v>0</v>
      </c>
    </row>
    <row r="1780" spans="1:23" ht="15" customHeight="1">
      <c r="A1780" s="179">
        <v>429</v>
      </c>
      <c r="B1780" s="222">
        <v>17</v>
      </c>
      <c r="C1780" s="254" t="s">
        <v>688</v>
      </c>
      <c r="D1780" s="180">
        <v>2010</v>
      </c>
      <c r="E1780" s="180">
        <v>2</v>
      </c>
      <c r="F1780" s="181">
        <v>827</v>
      </c>
      <c r="G1780" s="181">
        <v>13</v>
      </c>
      <c r="H1780" s="181">
        <v>104</v>
      </c>
      <c r="I1780" s="181">
        <v>9</v>
      </c>
      <c r="J1780" s="181">
        <v>156</v>
      </c>
      <c r="K1780" s="181">
        <v>223</v>
      </c>
      <c r="L1780" s="181">
        <v>11</v>
      </c>
      <c r="M1780" s="181">
        <v>0</v>
      </c>
      <c r="N1780" s="181">
        <v>45</v>
      </c>
      <c r="O1780" s="181">
        <v>0</v>
      </c>
      <c r="P1780" s="181">
        <v>0</v>
      </c>
      <c r="Q1780" s="181">
        <f t="shared" ref="Q1780:Q1782" si="603">SUM(P1780+O1780+N1780+M1780+L1780+K1780+J1780+I1780+H1780+G1780)</f>
        <v>561</v>
      </c>
      <c r="R1780" s="181">
        <v>21</v>
      </c>
      <c r="S1780" s="181">
        <f t="shared" si="590"/>
        <v>582</v>
      </c>
      <c r="T1780" s="181">
        <f t="shared" si="592"/>
        <v>245</v>
      </c>
      <c r="U1780" s="183">
        <f t="shared" si="593"/>
        <v>70.374848851269647</v>
      </c>
      <c r="V1780" s="183">
        <f t="shared" si="596"/>
        <v>29.62515114873035</v>
      </c>
      <c r="W1780" s="184">
        <f t="shared" si="586"/>
        <v>223</v>
      </c>
    </row>
    <row r="1781" spans="1:23" ht="15" customHeight="1">
      <c r="A1781" s="179">
        <v>429</v>
      </c>
      <c r="B1781" s="222">
        <v>17</v>
      </c>
      <c r="C1781" s="255" t="s">
        <v>688</v>
      </c>
      <c r="D1781" s="190">
        <v>2016</v>
      </c>
      <c r="E1781" s="180"/>
      <c r="F1781" s="181"/>
      <c r="G1781" s="181"/>
      <c r="H1781" s="181"/>
      <c r="I1781" s="181"/>
      <c r="J1781" s="181"/>
      <c r="K1781" s="181"/>
      <c r="L1781" s="181"/>
      <c r="M1781" s="181"/>
      <c r="N1781" s="181"/>
      <c r="O1781" s="181"/>
      <c r="P1781" s="181"/>
      <c r="Q1781" s="181">
        <f t="shared" si="603"/>
        <v>0</v>
      </c>
      <c r="R1781" s="181"/>
      <c r="S1781" s="181">
        <f t="shared" si="590"/>
        <v>0</v>
      </c>
      <c r="T1781" s="181">
        <f t="shared" si="592"/>
        <v>0</v>
      </c>
      <c r="U1781" s="183" t="e">
        <f t="shared" si="593"/>
        <v>#DIV/0!</v>
      </c>
      <c r="V1781" s="183" t="e">
        <f t="shared" si="596"/>
        <v>#DIV/0!</v>
      </c>
      <c r="W1781" s="184">
        <f t="shared" si="586"/>
        <v>0</v>
      </c>
    </row>
    <row r="1782" spans="1:23" ht="15" customHeight="1">
      <c r="A1782" s="179">
        <v>430</v>
      </c>
      <c r="B1782" s="222">
        <v>17</v>
      </c>
      <c r="C1782" s="254" t="s">
        <v>689</v>
      </c>
      <c r="D1782" s="180">
        <v>1998</v>
      </c>
      <c r="E1782" s="180">
        <v>3</v>
      </c>
      <c r="F1782" s="181">
        <v>1584</v>
      </c>
      <c r="G1782" s="181">
        <v>2</v>
      </c>
      <c r="H1782" s="181">
        <v>34</v>
      </c>
      <c r="I1782" s="181">
        <v>2</v>
      </c>
      <c r="J1782" s="181">
        <v>10</v>
      </c>
      <c r="K1782" s="181">
        <v>173</v>
      </c>
      <c r="L1782" s="181">
        <v>5</v>
      </c>
      <c r="M1782" s="181">
        <v>3</v>
      </c>
      <c r="N1782" s="181">
        <v>0</v>
      </c>
      <c r="O1782" s="181">
        <v>0</v>
      </c>
      <c r="P1782" s="181">
        <v>0</v>
      </c>
      <c r="Q1782" s="181">
        <f t="shared" si="603"/>
        <v>229</v>
      </c>
      <c r="R1782" s="181">
        <v>15</v>
      </c>
      <c r="S1782" s="181">
        <f t="shared" si="590"/>
        <v>244</v>
      </c>
      <c r="T1782" s="181">
        <f t="shared" si="592"/>
        <v>1340</v>
      </c>
      <c r="U1782" s="183">
        <f t="shared" si="593"/>
        <v>15.404040404040405</v>
      </c>
      <c r="V1782" s="183">
        <f t="shared" si="596"/>
        <v>84.595959595959599</v>
      </c>
      <c r="W1782" s="184">
        <f t="shared" si="586"/>
        <v>173</v>
      </c>
    </row>
    <row r="1783" spans="1:23" ht="15" customHeight="1">
      <c r="A1783" s="179">
        <v>430</v>
      </c>
      <c r="B1783" s="222">
        <v>17</v>
      </c>
      <c r="C1783" s="254" t="s">
        <v>689</v>
      </c>
      <c r="D1783" s="180">
        <v>2004</v>
      </c>
      <c r="E1783" s="180"/>
      <c r="F1783" s="181"/>
      <c r="G1783" s="181"/>
      <c r="H1783" s="181"/>
      <c r="I1783" s="181"/>
      <c r="J1783" s="181"/>
      <c r="K1783" s="181"/>
      <c r="L1783" s="181"/>
      <c r="M1783" s="181"/>
      <c r="N1783" s="181"/>
      <c r="O1783" s="181"/>
      <c r="P1783" s="181"/>
      <c r="Q1783" s="181">
        <f>SUM(G1783+J1783+M1783+N1783+O1783+P1783)</f>
        <v>0</v>
      </c>
      <c r="R1783" s="181"/>
      <c r="S1783" s="181">
        <f t="shared" si="590"/>
        <v>0</v>
      </c>
      <c r="T1783" s="181">
        <f t="shared" si="592"/>
        <v>0</v>
      </c>
      <c r="U1783" s="183" t="e">
        <f t="shared" si="593"/>
        <v>#DIV/0!</v>
      </c>
      <c r="V1783" s="183" t="e">
        <f t="shared" si="596"/>
        <v>#DIV/0!</v>
      </c>
      <c r="W1783" s="184">
        <f t="shared" si="586"/>
        <v>0</v>
      </c>
    </row>
    <row r="1784" spans="1:23" ht="15" customHeight="1">
      <c r="A1784" s="179">
        <v>430</v>
      </c>
      <c r="B1784" s="222">
        <v>17</v>
      </c>
      <c r="C1784" s="254" t="s">
        <v>689</v>
      </c>
      <c r="D1784" s="180">
        <v>2010</v>
      </c>
      <c r="E1784" s="180">
        <v>4</v>
      </c>
      <c r="F1784" s="181">
        <v>1869</v>
      </c>
      <c r="G1784" s="181">
        <v>204</v>
      </c>
      <c r="H1784" s="181">
        <v>83</v>
      </c>
      <c r="I1784" s="181">
        <v>8</v>
      </c>
      <c r="J1784" s="181">
        <v>20</v>
      </c>
      <c r="K1784" s="181">
        <v>501</v>
      </c>
      <c r="L1784" s="181">
        <v>22</v>
      </c>
      <c r="M1784" s="181">
        <v>0</v>
      </c>
      <c r="N1784" s="181">
        <v>36</v>
      </c>
      <c r="O1784" s="181">
        <v>5</v>
      </c>
      <c r="P1784" s="181">
        <v>0</v>
      </c>
      <c r="Q1784" s="181">
        <f t="shared" ref="Q1784:Q1786" si="604">SUM(P1784+O1784+N1784+M1784+L1784+K1784+J1784+I1784+H1784+G1784)</f>
        <v>879</v>
      </c>
      <c r="R1784" s="181">
        <v>131</v>
      </c>
      <c r="S1784" s="181">
        <f t="shared" si="590"/>
        <v>1010</v>
      </c>
      <c r="T1784" s="181">
        <f t="shared" si="592"/>
        <v>859</v>
      </c>
      <c r="U1784" s="183">
        <f t="shared" si="593"/>
        <v>54.039593365436062</v>
      </c>
      <c r="V1784" s="183">
        <f t="shared" si="596"/>
        <v>45.960406634563938</v>
      </c>
      <c r="W1784" s="184">
        <f t="shared" si="586"/>
        <v>501</v>
      </c>
    </row>
    <row r="1785" spans="1:23" ht="15" customHeight="1">
      <c r="A1785" s="179">
        <v>430</v>
      </c>
      <c r="B1785" s="222">
        <v>17</v>
      </c>
      <c r="C1785" s="255" t="s">
        <v>689</v>
      </c>
      <c r="D1785" s="190">
        <v>2016</v>
      </c>
      <c r="E1785" s="180"/>
      <c r="F1785" s="181"/>
      <c r="G1785" s="181"/>
      <c r="H1785" s="181"/>
      <c r="I1785" s="181"/>
      <c r="J1785" s="181"/>
      <c r="K1785" s="181"/>
      <c r="L1785" s="181"/>
      <c r="M1785" s="181"/>
      <c r="N1785" s="181"/>
      <c r="O1785" s="181"/>
      <c r="P1785" s="181"/>
      <c r="Q1785" s="181">
        <f t="shared" si="604"/>
        <v>0</v>
      </c>
      <c r="R1785" s="181"/>
      <c r="S1785" s="181">
        <f t="shared" si="590"/>
        <v>0</v>
      </c>
      <c r="T1785" s="181">
        <f t="shared" si="592"/>
        <v>0</v>
      </c>
      <c r="U1785" s="183" t="e">
        <f t="shared" si="593"/>
        <v>#DIV/0!</v>
      </c>
      <c r="V1785" s="183" t="e">
        <f t="shared" si="596"/>
        <v>#DIV/0!</v>
      </c>
      <c r="W1785" s="184">
        <f t="shared" si="586"/>
        <v>0</v>
      </c>
    </row>
    <row r="1786" spans="1:23" ht="15" customHeight="1">
      <c r="A1786" s="179">
        <v>431</v>
      </c>
      <c r="B1786" s="222">
        <v>17</v>
      </c>
      <c r="C1786" s="254" t="s">
        <v>690</v>
      </c>
      <c r="D1786" s="180">
        <v>1998</v>
      </c>
      <c r="E1786" s="180">
        <v>20</v>
      </c>
      <c r="F1786" s="181">
        <v>9131</v>
      </c>
      <c r="G1786" s="181">
        <v>23</v>
      </c>
      <c r="H1786" s="181">
        <v>663</v>
      </c>
      <c r="I1786" s="181">
        <v>8</v>
      </c>
      <c r="J1786" s="181">
        <v>32</v>
      </c>
      <c r="K1786" s="181">
        <v>2530</v>
      </c>
      <c r="L1786" s="181">
        <v>18</v>
      </c>
      <c r="M1786" s="181">
        <v>5</v>
      </c>
      <c r="N1786" s="181">
        <v>0</v>
      </c>
      <c r="O1786" s="181">
        <v>0</v>
      </c>
      <c r="P1786" s="181">
        <v>0</v>
      </c>
      <c r="Q1786" s="181">
        <f t="shared" si="604"/>
        <v>3279</v>
      </c>
      <c r="R1786" s="181">
        <v>218</v>
      </c>
      <c r="S1786" s="181">
        <f t="shared" si="590"/>
        <v>3497</v>
      </c>
      <c r="T1786" s="181">
        <f t="shared" si="592"/>
        <v>5634</v>
      </c>
      <c r="U1786" s="183">
        <f t="shared" si="593"/>
        <v>38.298105355382759</v>
      </c>
      <c r="V1786" s="183">
        <f t="shared" si="596"/>
        <v>61.701894644617241</v>
      </c>
      <c r="W1786" s="184">
        <f t="shared" si="586"/>
        <v>2530</v>
      </c>
    </row>
    <row r="1787" spans="1:23" ht="15" customHeight="1">
      <c r="A1787" s="179">
        <v>431</v>
      </c>
      <c r="B1787" s="222">
        <v>17</v>
      </c>
      <c r="C1787" s="254" t="s">
        <v>690</v>
      </c>
      <c r="D1787" s="180">
        <v>2004</v>
      </c>
      <c r="E1787" s="180"/>
      <c r="F1787" s="181"/>
      <c r="G1787" s="181"/>
      <c r="H1787" s="181"/>
      <c r="I1787" s="181"/>
      <c r="J1787" s="181"/>
      <c r="K1787" s="181"/>
      <c r="L1787" s="181"/>
      <c r="M1787" s="181"/>
      <c r="N1787" s="181"/>
      <c r="O1787" s="181"/>
      <c r="P1787" s="181"/>
      <c r="Q1787" s="181">
        <f>SUM(G1787+J1787+M1787+N1787+O1787+P1787)</f>
        <v>0</v>
      </c>
      <c r="R1787" s="181"/>
      <c r="S1787" s="181">
        <f t="shared" si="590"/>
        <v>0</v>
      </c>
      <c r="T1787" s="181">
        <f t="shared" si="592"/>
        <v>0</v>
      </c>
      <c r="U1787" s="183" t="e">
        <f t="shared" si="593"/>
        <v>#DIV/0!</v>
      </c>
      <c r="V1787" s="183" t="e">
        <f t="shared" si="596"/>
        <v>#DIV/0!</v>
      </c>
      <c r="W1787" s="184">
        <f t="shared" si="586"/>
        <v>0</v>
      </c>
    </row>
    <row r="1788" spans="1:23" ht="15" customHeight="1">
      <c r="A1788" s="179">
        <v>431</v>
      </c>
      <c r="B1788" s="222">
        <v>17</v>
      </c>
      <c r="C1788" s="254" t="s">
        <v>690</v>
      </c>
      <c r="D1788" s="180">
        <v>2010</v>
      </c>
      <c r="E1788" s="180">
        <v>29</v>
      </c>
      <c r="F1788" s="181">
        <v>12249</v>
      </c>
      <c r="G1788" s="181">
        <v>413</v>
      </c>
      <c r="H1788" s="181">
        <v>1502</v>
      </c>
      <c r="I1788" s="181">
        <v>211</v>
      </c>
      <c r="J1788" s="181">
        <v>149</v>
      </c>
      <c r="K1788" s="181">
        <v>3510</v>
      </c>
      <c r="L1788" s="181">
        <v>345</v>
      </c>
      <c r="M1788" s="181">
        <v>0</v>
      </c>
      <c r="N1788" s="181">
        <v>1530</v>
      </c>
      <c r="O1788" s="181">
        <v>16</v>
      </c>
      <c r="P1788" s="181">
        <v>0</v>
      </c>
      <c r="Q1788" s="181">
        <f t="shared" ref="Q1788:Q1790" si="605">SUM(P1788+O1788+N1788+M1788+L1788+K1788+J1788+I1788+H1788+G1788)</f>
        <v>7676</v>
      </c>
      <c r="R1788" s="181">
        <v>260</v>
      </c>
      <c r="S1788" s="181">
        <f t="shared" si="590"/>
        <v>7936</v>
      </c>
      <c r="T1788" s="181">
        <f t="shared" si="592"/>
        <v>4313</v>
      </c>
      <c r="U1788" s="183">
        <f t="shared" si="593"/>
        <v>64.788962364274639</v>
      </c>
      <c r="V1788" s="183">
        <f t="shared" si="596"/>
        <v>35.211037635725368</v>
      </c>
      <c r="W1788" s="184">
        <f t="shared" si="586"/>
        <v>3510</v>
      </c>
    </row>
    <row r="1789" spans="1:23" ht="15" customHeight="1">
      <c r="A1789" s="179">
        <v>431</v>
      </c>
      <c r="B1789" s="222">
        <v>17</v>
      </c>
      <c r="C1789" s="255" t="s">
        <v>690</v>
      </c>
      <c r="D1789" s="190">
        <v>2016</v>
      </c>
      <c r="E1789" s="180"/>
      <c r="F1789" s="181"/>
      <c r="G1789" s="181"/>
      <c r="H1789" s="181"/>
      <c r="I1789" s="181"/>
      <c r="J1789" s="181"/>
      <c r="K1789" s="181"/>
      <c r="L1789" s="181"/>
      <c r="M1789" s="181"/>
      <c r="N1789" s="181"/>
      <c r="O1789" s="181"/>
      <c r="P1789" s="181"/>
      <c r="Q1789" s="181">
        <f t="shared" si="605"/>
        <v>0</v>
      </c>
      <c r="R1789" s="181"/>
      <c r="S1789" s="181">
        <f t="shared" si="590"/>
        <v>0</v>
      </c>
      <c r="T1789" s="181">
        <f t="shared" si="592"/>
        <v>0</v>
      </c>
      <c r="U1789" s="183" t="e">
        <f t="shared" si="593"/>
        <v>#DIV/0!</v>
      </c>
      <c r="V1789" s="183" t="e">
        <f t="shared" si="596"/>
        <v>#DIV/0!</v>
      </c>
      <c r="W1789" s="184">
        <f t="shared" si="586"/>
        <v>0</v>
      </c>
    </row>
    <row r="1790" spans="1:23" ht="15" customHeight="1">
      <c r="A1790" s="179">
        <v>432</v>
      </c>
      <c r="B1790" s="222">
        <v>17</v>
      </c>
      <c r="C1790" s="254" t="s">
        <v>691</v>
      </c>
      <c r="D1790" s="180">
        <v>1998</v>
      </c>
      <c r="E1790" s="180">
        <v>1</v>
      </c>
      <c r="F1790" s="181">
        <v>412</v>
      </c>
      <c r="G1790" s="181">
        <v>0</v>
      </c>
      <c r="H1790" s="181">
        <v>2</v>
      </c>
      <c r="I1790" s="181">
        <v>0</v>
      </c>
      <c r="J1790" s="181">
        <v>0</v>
      </c>
      <c r="K1790" s="181">
        <v>346</v>
      </c>
      <c r="L1790" s="181">
        <v>0</v>
      </c>
      <c r="M1790" s="181">
        <v>0</v>
      </c>
      <c r="N1790" s="181">
        <v>0</v>
      </c>
      <c r="O1790" s="181">
        <v>0</v>
      </c>
      <c r="P1790" s="181">
        <v>0</v>
      </c>
      <c r="Q1790" s="181">
        <f t="shared" si="605"/>
        <v>348</v>
      </c>
      <c r="R1790" s="181">
        <v>0</v>
      </c>
      <c r="S1790" s="181">
        <f t="shared" si="590"/>
        <v>348</v>
      </c>
      <c r="T1790" s="181">
        <f t="shared" si="592"/>
        <v>64</v>
      </c>
      <c r="U1790" s="183">
        <f t="shared" si="593"/>
        <v>84.466019417475735</v>
      </c>
      <c r="V1790" s="183">
        <f t="shared" si="596"/>
        <v>15.533980582524272</v>
      </c>
      <c r="W1790" s="184">
        <f t="shared" si="586"/>
        <v>346</v>
      </c>
    </row>
    <row r="1791" spans="1:23" ht="15" customHeight="1">
      <c r="A1791" s="179">
        <v>432</v>
      </c>
      <c r="B1791" s="222">
        <v>17</v>
      </c>
      <c r="C1791" s="254" t="s">
        <v>691</v>
      </c>
      <c r="D1791" s="180">
        <v>2004</v>
      </c>
      <c r="E1791" s="180"/>
      <c r="F1791" s="181"/>
      <c r="G1791" s="181"/>
      <c r="H1791" s="181"/>
      <c r="I1791" s="181"/>
      <c r="J1791" s="181"/>
      <c r="K1791" s="181"/>
      <c r="L1791" s="181"/>
      <c r="M1791" s="181"/>
      <c r="N1791" s="181"/>
      <c r="O1791" s="181"/>
      <c r="P1791" s="181"/>
      <c r="Q1791" s="181">
        <f>SUM(G1791+J1791+M1791+N1791+O1791+P1791)</f>
        <v>0</v>
      </c>
      <c r="R1791" s="181"/>
      <c r="S1791" s="181">
        <f t="shared" si="590"/>
        <v>0</v>
      </c>
      <c r="T1791" s="181">
        <f t="shared" si="592"/>
        <v>0</v>
      </c>
      <c r="U1791" s="183" t="e">
        <f t="shared" si="593"/>
        <v>#DIV/0!</v>
      </c>
      <c r="V1791" s="183" t="e">
        <f t="shared" si="596"/>
        <v>#DIV/0!</v>
      </c>
      <c r="W1791" s="184">
        <f t="shared" si="586"/>
        <v>0</v>
      </c>
    </row>
    <row r="1792" spans="1:23" ht="15" customHeight="1">
      <c r="A1792" s="179">
        <v>432</v>
      </c>
      <c r="B1792" s="222">
        <v>17</v>
      </c>
      <c r="C1792" s="254" t="s">
        <v>691</v>
      </c>
      <c r="D1792" s="180">
        <v>2010</v>
      </c>
      <c r="E1792" s="180">
        <v>1</v>
      </c>
      <c r="F1792" s="181">
        <v>398</v>
      </c>
      <c r="G1792" s="181">
        <v>9</v>
      </c>
      <c r="H1792" s="181">
        <v>3</v>
      </c>
      <c r="I1792" s="181">
        <v>2</v>
      </c>
      <c r="J1792" s="181">
        <v>4</v>
      </c>
      <c r="K1792" s="181">
        <v>226</v>
      </c>
      <c r="L1792" s="181">
        <v>4</v>
      </c>
      <c r="M1792" s="181">
        <v>0</v>
      </c>
      <c r="N1792" s="181">
        <v>0</v>
      </c>
      <c r="O1792" s="181">
        <v>0</v>
      </c>
      <c r="P1792" s="181">
        <v>0</v>
      </c>
      <c r="Q1792" s="181">
        <f t="shared" ref="Q1792:Q1794" si="606">SUM(P1792+O1792+N1792+M1792+L1792+K1792+J1792+I1792+H1792+G1792)</f>
        <v>248</v>
      </c>
      <c r="R1792" s="181">
        <v>3</v>
      </c>
      <c r="S1792" s="181">
        <f t="shared" si="590"/>
        <v>251</v>
      </c>
      <c r="T1792" s="181">
        <f t="shared" si="592"/>
        <v>147</v>
      </c>
      <c r="U1792" s="183">
        <f t="shared" si="593"/>
        <v>63.065326633165832</v>
      </c>
      <c r="V1792" s="183">
        <f t="shared" si="596"/>
        <v>36.934673366834168</v>
      </c>
      <c r="W1792" s="184">
        <f t="shared" si="586"/>
        <v>226</v>
      </c>
    </row>
    <row r="1793" spans="1:23" ht="15" customHeight="1">
      <c r="A1793" s="179">
        <v>432</v>
      </c>
      <c r="B1793" s="222">
        <v>17</v>
      </c>
      <c r="C1793" s="255" t="s">
        <v>691</v>
      </c>
      <c r="D1793" s="190">
        <v>2016</v>
      </c>
      <c r="E1793" s="180"/>
      <c r="F1793" s="181"/>
      <c r="G1793" s="181"/>
      <c r="H1793" s="181"/>
      <c r="I1793" s="181"/>
      <c r="J1793" s="181"/>
      <c r="K1793" s="181"/>
      <c r="L1793" s="181"/>
      <c r="M1793" s="181"/>
      <c r="N1793" s="181"/>
      <c r="O1793" s="181"/>
      <c r="P1793" s="181"/>
      <c r="Q1793" s="181">
        <f t="shared" si="606"/>
        <v>0</v>
      </c>
      <c r="R1793" s="181"/>
      <c r="S1793" s="181">
        <f t="shared" si="590"/>
        <v>0</v>
      </c>
      <c r="T1793" s="181">
        <f t="shared" si="592"/>
        <v>0</v>
      </c>
      <c r="U1793" s="183" t="e">
        <f t="shared" si="593"/>
        <v>#DIV/0!</v>
      </c>
      <c r="V1793" s="183" t="e">
        <f t="shared" si="596"/>
        <v>#DIV/0!</v>
      </c>
      <c r="W1793" s="184">
        <f t="shared" si="586"/>
        <v>0</v>
      </c>
    </row>
    <row r="1794" spans="1:23" ht="15" customHeight="1">
      <c r="A1794" s="179">
        <v>433</v>
      </c>
      <c r="B1794" s="222">
        <v>17</v>
      </c>
      <c r="C1794" s="254" t="s">
        <v>692</v>
      </c>
      <c r="D1794" s="180">
        <v>1998</v>
      </c>
      <c r="E1794" s="180">
        <v>2</v>
      </c>
      <c r="F1794" s="181">
        <v>1072</v>
      </c>
      <c r="G1794" s="181">
        <v>29</v>
      </c>
      <c r="H1794" s="181">
        <v>245</v>
      </c>
      <c r="I1794" s="181">
        <v>1</v>
      </c>
      <c r="J1794" s="181">
        <v>24</v>
      </c>
      <c r="K1794" s="181">
        <v>221</v>
      </c>
      <c r="L1794" s="181">
        <v>3</v>
      </c>
      <c r="M1794" s="181">
        <v>5</v>
      </c>
      <c r="N1794" s="181">
        <v>0</v>
      </c>
      <c r="O1794" s="181">
        <v>0</v>
      </c>
      <c r="P1794" s="181">
        <v>0</v>
      </c>
      <c r="Q1794" s="181">
        <f t="shared" si="606"/>
        <v>528</v>
      </c>
      <c r="R1794" s="181">
        <v>31</v>
      </c>
      <c r="S1794" s="181">
        <f t="shared" si="590"/>
        <v>559</v>
      </c>
      <c r="T1794" s="181">
        <f t="shared" si="592"/>
        <v>513</v>
      </c>
      <c r="U1794" s="183">
        <f t="shared" si="593"/>
        <v>52.145522388059703</v>
      </c>
      <c r="V1794" s="183">
        <f t="shared" si="596"/>
        <v>47.854477611940297</v>
      </c>
      <c r="W1794" s="184">
        <f t="shared" si="586"/>
        <v>245</v>
      </c>
    </row>
    <row r="1795" spans="1:23" ht="15" customHeight="1">
      <c r="A1795" s="179">
        <v>433</v>
      </c>
      <c r="B1795" s="222">
        <v>17</v>
      </c>
      <c r="C1795" s="254" t="s">
        <v>692</v>
      </c>
      <c r="D1795" s="180">
        <v>2004</v>
      </c>
      <c r="E1795" s="180"/>
      <c r="F1795" s="181"/>
      <c r="G1795" s="181"/>
      <c r="H1795" s="181"/>
      <c r="I1795" s="181"/>
      <c r="J1795" s="181"/>
      <c r="K1795" s="181"/>
      <c r="L1795" s="181"/>
      <c r="M1795" s="181"/>
      <c r="N1795" s="181"/>
      <c r="O1795" s="181"/>
      <c r="P1795" s="181"/>
      <c r="Q1795" s="181">
        <f>SUM(G1795+J1795+M1795+N1795+O1795+P1795)</f>
        <v>0</v>
      </c>
      <c r="R1795" s="181"/>
      <c r="S1795" s="181">
        <f t="shared" si="590"/>
        <v>0</v>
      </c>
      <c r="T1795" s="181">
        <f t="shared" si="592"/>
        <v>0</v>
      </c>
      <c r="U1795" s="183" t="e">
        <f t="shared" si="593"/>
        <v>#DIV/0!</v>
      </c>
      <c r="V1795" s="183" t="e">
        <f t="shared" si="596"/>
        <v>#DIV/0!</v>
      </c>
      <c r="W1795" s="184">
        <f t="shared" ref="W1795:W1858" si="607">MAX(G1795,H1795,I1795,J1795,K1795,L1795,M1795,N1795,O1795,P1795)</f>
        <v>0</v>
      </c>
    </row>
    <row r="1796" spans="1:23" ht="15" customHeight="1">
      <c r="A1796" s="179">
        <v>433</v>
      </c>
      <c r="B1796" s="222">
        <v>17</v>
      </c>
      <c r="C1796" s="254" t="s">
        <v>692</v>
      </c>
      <c r="D1796" s="180">
        <v>2010</v>
      </c>
      <c r="E1796" s="180">
        <v>2</v>
      </c>
      <c r="F1796" s="181">
        <v>1401</v>
      </c>
      <c r="G1796" s="181">
        <v>56</v>
      </c>
      <c r="H1796" s="181">
        <v>121</v>
      </c>
      <c r="I1796" s="181">
        <v>15</v>
      </c>
      <c r="J1796" s="181">
        <v>102</v>
      </c>
      <c r="K1796" s="181">
        <v>163</v>
      </c>
      <c r="L1796" s="181">
        <v>19</v>
      </c>
      <c r="M1796" s="181">
        <v>0</v>
      </c>
      <c r="N1796" s="181">
        <v>281</v>
      </c>
      <c r="O1796" s="181">
        <v>4</v>
      </c>
      <c r="P1796" s="181">
        <v>0</v>
      </c>
      <c r="Q1796" s="181">
        <f t="shared" ref="Q1796:Q1798" si="608">SUM(P1796+O1796+N1796+M1796+L1796+K1796+J1796+I1796+H1796+G1796)</f>
        <v>761</v>
      </c>
      <c r="R1796" s="181">
        <v>59</v>
      </c>
      <c r="S1796" s="181">
        <f t="shared" si="590"/>
        <v>820</v>
      </c>
      <c r="T1796" s="181">
        <f t="shared" si="592"/>
        <v>581</v>
      </c>
      <c r="U1796" s="183">
        <f t="shared" si="593"/>
        <v>58.529621698786578</v>
      </c>
      <c r="V1796" s="183">
        <f t="shared" si="596"/>
        <v>41.470378301213422</v>
      </c>
      <c r="W1796" s="184">
        <f t="shared" si="607"/>
        <v>281</v>
      </c>
    </row>
    <row r="1797" spans="1:23" ht="15" customHeight="1">
      <c r="A1797" s="179">
        <v>433</v>
      </c>
      <c r="B1797" s="222">
        <v>17</v>
      </c>
      <c r="C1797" s="255" t="s">
        <v>692</v>
      </c>
      <c r="D1797" s="190">
        <v>2016</v>
      </c>
      <c r="E1797" s="180"/>
      <c r="F1797" s="181"/>
      <c r="G1797" s="181"/>
      <c r="H1797" s="181"/>
      <c r="I1797" s="181"/>
      <c r="J1797" s="181"/>
      <c r="K1797" s="181"/>
      <c r="L1797" s="181"/>
      <c r="M1797" s="181"/>
      <c r="N1797" s="181"/>
      <c r="O1797" s="181"/>
      <c r="P1797" s="181"/>
      <c r="Q1797" s="181">
        <f t="shared" si="608"/>
        <v>0</v>
      </c>
      <c r="R1797" s="181"/>
      <c r="S1797" s="181">
        <f t="shared" si="590"/>
        <v>0</v>
      </c>
      <c r="T1797" s="181">
        <f t="shared" si="592"/>
        <v>0</v>
      </c>
      <c r="U1797" s="183" t="e">
        <f t="shared" si="593"/>
        <v>#DIV/0!</v>
      </c>
      <c r="V1797" s="183" t="e">
        <f t="shared" si="596"/>
        <v>#DIV/0!</v>
      </c>
      <c r="W1797" s="184">
        <f t="shared" si="607"/>
        <v>0</v>
      </c>
    </row>
    <row r="1798" spans="1:23" ht="15.75" customHeight="1">
      <c r="A1798" s="179">
        <v>434</v>
      </c>
      <c r="B1798" s="222">
        <v>17</v>
      </c>
      <c r="C1798" s="254" t="s">
        <v>693</v>
      </c>
      <c r="D1798" s="180">
        <v>1998</v>
      </c>
      <c r="E1798" s="180">
        <v>2</v>
      </c>
      <c r="F1798" s="181">
        <v>1047</v>
      </c>
      <c r="G1798" s="181">
        <v>3</v>
      </c>
      <c r="H1798" s="181">
        <v>205</v>
      </c>
      <c r="I1798" s="181">
        <v>0</v>
      </c>
      <c r="J1798" s="181">
        <v>2</v>
      </c>
      <c r="K1798" s="181">
        <v>255</v>
      </c>
      <c r="L1798" s="181">
        <v>1</v>
      </c>
      <c r="M1798" s="181">
        <v>0</v>
      </c>
      <c r="N1798" s="181">
        <v>0</v>
      </c>
      <c r="O1798" s="181">
        <v>0</v>
      </c>
      <c r="P1798" s="181">
        <v>0</v>
      </c>
      <c r="Q1798" s="181">
        <f t="shared" si="608"/>
        <v>466</v>
      </c>
      <c r="R1798" s="181">
        <v>12</v>
      </c>
      <c r="S1798" s="181">
        <f t="shared" si="590"/>
        <v>478</v>
      </c>
      <c r="T1798" s="181">
        <f t="shared" si="592"/>
        <v>569</v>
      </c>
      <c r="U1798" s="183">
        <f t="shared" si="593"/>
        <v>45.654250238777458</v>
      </c>
      <c r="V1798" s="183">
        <f t="shared" si="596"/>
        <v>54.345749761222542</v>
      </c>
      <c r="W1798" s="184">
        <f t="shared" si="607"/>
        <v>255</v>
      </c>
    </row>
    <row r="1799" spans="1:23" ht="15.75" customHeight="1">
      <c r="A1799" s="179">
        <v>434</v>
      </c>
      <c r="B1799" s="222">
        <v>17</v>
      </c>
      <c r="C1799" s="254" t="s">
        <v>693</v>
      </c>
      <c r="D1799" s="180">
        <v>2004</v>
      </c>
      <c r="E1799" s="180"/>
      <c r="F1799" s="181"/>
      <c r="G1799" s="181"/>
      <c r="H1799" s="181"/>
      <c r="I1799" s="181"/>
      <c r="J1799" s="181"/>
      <c r="K1799" s="181"/>
      <c r="L1799" s="181"/>
      <c r="M1799" s="181"/>
      <c r="N1799" s="181"/>
      <c r="O1799" s="181"/>
      <c r="P1799" s="181"/>
      <c r="Q1799" s="181">
        <f>SUM(G1799+J1799+M1799+N1799+O1799+P1799)</f>
        <v>0</v>
      </c>
      <c r="R1799" s="181"/>
      <c r="S1799" s="181">
        <f t="shared" si="590"/>
        <v>0</v>
      </c>
      <c r="T1799" s="181">
        <f t="shared" si="592"/>
        <v>0</v>
      </c>
      <c r="U1799" s="183" t="e">
        <f t="shared" si="593"/>
        <v>#DIV/0!</v>
      </c>
      <c r="V1799" s="183" t="e">
        <f t="shared" si="596"/>
        <v>#DIV/0!</v>
      </c>
      <c r="W1799" s="184">
        <f t="shared" si="607"/>
        <v>0</v>
      </c>
    </row>
    <row r="1800" spans="1:23" ht="15.75" customHeight="1">
      <c r="A1800" s="179">
        <v>434</v>
      </c>
      <c r="B1800" s="222">
        <v>17</v>
      </c>
      <c r="C1800" s="254" t="s">
        <v>693</v>
      </c>
      <c r="D1800" s="180">
        <v>2010</v>
      </c>
      <c r="E1800" s="180">
        <v>2</v>
      </c>
      <c r="F1800" s="181">
        <v>1403</v>
      </c>
      <c r="G1800" s="181">
        <v>46</v>
      </c>
      <c r="H1800" s="181">
        <v>387</v>
      </c>
      <c r="I1800" s="181">
        <v>2</v>
      </c>
      <c r="J1800" s="181">
        <v>5</v>
      </c>
      <c r="K1800" s="181">
        <v>466</v>
      </c>
      <c r="L1800" s="181">
        <v>8</v>
      </c>
      <c r="M1800" s="181">
        <v>0</v>
      </c>
      <c r="N1800" s="181">
        <v>65</v>
      </c>
      <c r="O1800" s="181">
        <v>0</v>
      </c>
      <c r="P1800" s="181">
        <v>9</v>
      </c>
      <c r="Q1800" s="181">
        <f t="shared" ref="Q1800:Q1802" si="609">SUM(P1800+O1800+N1800+M1800+L1800+K1800+J1800+I1800+H1800+G1800)</f>
        <v>988</v>
      </c>
      <c r="R1800" s="181">
        <v>11</v>
      </c>
      <c r="S1800" s="181">
        <f t="shared" si="590"/>
        <v>999</v>
      </c>
      <c r="T1800" s="181">
        <f t="shared" si="592"/>
        <v>404</v>
      </c>
      <c r="U1800" s="183">
        <f t="shared" si="593"/>
        <v>71.204561653599427</v>
      </c>
      <c r="V1800" s="183">
        <f t="shared" si="596"/>
        <v>28.795438346400569</v>
      </c>
      <c r="W1800" s="184">
        <f t="shared" si="607"/>
        <v>466</v>
      </c>
    </row>
    <row r="1801" spans="1:23" ht="15" customHeight="1">
      <c r="A1801" s="179">
        <v>434</v>
      </c>
      <c r="B1801" s="222">
        <v>17</v>
      </c>
      <c r="C1801" s="255" t="s">
        <v>693</v>
      </c>
      <c r="D1801" s="190">
        <v>2016</v>
      </c>
      <c r="E1801" s="180"/>
      <c r="F1801" s="181"/>
      <c r="G1801" s="181"/>
      <c r="H1801" s="181"/>
      <c r="I1801" s="181"/>
      <c r="J1801" s="181"/>
      <c r="K1801" s="181"/>
      <c r="L1801" s="181"/>
      <c r="M1801" s="181"/>
      <c r="N1801" s="181"/>
      <c r="O1801" s="181"/>
      <c r="P1801" s="181"/>
      <c r="Q1801" s="181">
        <f t="shared" si="609"/>
        <v>0</v>
      </c>
      <c r="R1801" s="181"/>
      <c r="S1801" s="181">
        <f t="shared" si="590"/>
        <v>0</v>
      </c>
      <c r="T1801" s="181">
        <f t="shared" si="592"/>
        <v>0</v>
      </c>
      <c r="U1801" s="183" t="e">
        <f t="shared" si="593"/>
        <v>#DIV/0!</v>
      </c>
      <c r="V1801" s="183" t="e">
        <f t="shared" si="596"/>
        <v>#DIV/0!</v>
      </c>
      <c r="W1801" s="184">
        <f t="shared" si="607"/>
        <v>0</v>
      </c>
    </row>
    <row r="1802" spans="1:23" ht="15" customHeight="1">
      <c r="A1802" s="179">
        <v>435</v>
      </c>
      <c r="B1802" s="222">
        <v>17</v>
      </c>
      <c r="C1802" s="254" t="s">
        <v>694</v>
      </c>
      <c r="D1802" s="180">
        <v>1998</v>
      </c>
      <c r="E1802" s="180">
        <v>4</v>
      </c>
      <c r="F1802" s="181">
        <v>1601</v>
      </c>
      <c r="G1802" s="181">
        <v>5</v>
      </c>
      <c r="H1802" s="181">
        <v>48</v>
      </c>
      <c r="I1802" s="181">
        <v>2</v>
      </c>
      <c r="J1802" s="181">
        <v>6</v>
      </c>
      <c r="K1802" s="181">
        <v>445</v>
      </c>
      <c r="L1802" s="181">
        <v>2</v>
      </c>
      <c r="M1802" s="181">
        <v>1</v>
      </c>
      <c r="N1802" s="181">
        <v>0</v>
      </c>
      <c r="O1802" s="181">
        <v>0</v>
      </c>
      <c r="P1802" s="181">
        <v>0</v>
      </c>
      <c r="Q1802" s="181">
        <f t="shared" si="609"/>
        <v>509</v>
      </c>
      <c r="R1802" s="181">
        <v>22</v>
      </c>
      <c r="S1802" s="181">
        <f t="shared" si="590"/>
        <v>531</v>
      </c>
      <c r="T1802" s="181">
        <f t="shared" si="592"/>
        <v>1070</v>
      </c>
      <c r="U1802" s="183">
        <f t="shared" si="593"/>
        <v>33.166770768269828</v>
      </c>
      <c r="V1802" s="183">
        <f t="shared" si="596"/>
        <v>66.833229231730172</v>
      </c>
      <c r="W1802" s="184">
        <f t="shared" si="607"/>
        <v>445</v>
      </c>
    </row>
    <row r="1803" spans="1:23" ht="15" customHeight="1">
      <c r="A1803" s="179">
        <v>435</v>
      </c>
      <c r="B1803" s="222">
        <v>17</v>
      </c>
      <c r="C1803" s="254" t="s">
        <v>694</v>
      </c>
      <c r="D1803" s="180">
        <v>2004</v>
      </c>
      <c r="E1803" s="180"/>
      <c r="F1803" s="181"/>
      <c r="G1803" s="181"/>
      <c r="H1803" s="181"/>
      <c r="I1803" s="181"/>
      <c r="J1803" s="181"/>
      <c r="K1803" s="181"/>
      <c r="L1803" s="181"/>
      <c r="M1803" s="181"/>
      <c r="N1803" s="181"/>
      <c r="O1803" s="181"/>
      <c r="P1803" s="181"/>
      <c r="Q1803" s="181">
        <f>SUM(G1803+J1803+M1803+N1803+O1803+P1803)</f>
        <v>0</v>
      </c>
      <c r="R1803" s="181"/>
      <c r="S1803" s="181">
        <f t="shared" si="590"/>
        <v>0</v>
      </c>
      <c r="T1803" s="181">
        <f t="shared" si="592"/>
        <v>0</v>
      </c>
      <c r="U1803" s="183" t="e">
        <f t="shared" si="593"/>
        <v>#DIV/0!</v>
      </c>
      <c r="V1803" s="183" t="e">
        <f t="shared" si="596"/>
        <v>#DIV/0!</v>
      </c>
      <c r="W1803" s="184">
        <f t="shared" si="607"/>
        <v>0</v>
      </c>
    </row>
    <row r="1804" spans="1:23" ht="15" customHeight="1">
      <c r="A1804" s="179">
        <v>435</v>
      </c>
      <c r="B1804" s="222">
        <v>17</v>
      </c>
      <c r="C1804" s="254" t="s">
        <v>694</v>
      </c>
      <c r="D1804" s="180">
        <v>2010</v>
      </c>
      <c r="E1804" s="180">
        <v>5</v>
      </c>
      <c r="F1804" s="181">
        <v>2505</v>
      </c>
      <c r="G1804" s="181">
        <v>32</v>
      </c>
      <c r="H1804" s="181">
        <v>82</v>
      </c>
      <c r="I1804" s="181">
        <v>12</v>
      </c>
      <c r="J1804" s="181">
        <v>2</v>
      </c>
      <c r="K1804" s="181">
        <v>1050</v>
      </c>
      <c r="L1804" s="181">
        <v>25</v>
      </c>
      <c r="M1804" s="181">
        <v>0</v>
      </c>
      <c r="N1804" s="181">
        <v>302</v>
      </c>
      <c r="O1804" s="181">
        <v>1</v>
      </c>
      <c r="P1804" s="181">
        <v>0</v>
      </c>
      <c r="Q1804" s="181">
        <f t="shared" ref="Q1804:Q1806" si="610">SUM(P1804+O1804+N1804+M1804+L1804+K1804+J1804+I1804+H1804+G1804)</f>
        <v>1506</v>
      </c>
      <c r="R1804" s="181">
        <v>84</v>
      </c>
      <c r="S1804" s="181">
        <f t="shared" si="590"/>
        <v>1590</v>
      </c>
      <c r="T1804" s="181">
        <f t="shared" si="592"/>
        <v>915</v>
      </c>
      <c r="U1804" s="183">
        <f t="shared" si="593"/>
        <v>63.473053892215567</v>
      </c>
      <c r="V1804" s="183">
        <f t="shared" si="596"/>
        <v>36.526946107784433</v>
      </c>
      <c r="W1804" s="184">
        <f t="shared" si="607"/>
        <v>1050</v>
      </c>
    </row>
    <row r="1805" spans="1:23" ht="15" customHeight="1">
      <c r="A1805" s="179">
        <v>435</v>
      </c>
      <c r="B1805" s="222">
        <v>17</v>
      </c>
      <c r="C1805" s="255" t="s">
        <v>694</v>
      </c>
      <c r="D1805" s="190">
        <v>2016</v>
      </c>
      <c r="E1805" s="180"/>
      <c r="F1805" s="181"/>
      <c r="G1805" s="181"/>
      <c r="H1805" s="181"/>
      <c r="I1805" s="181"/>
      <c r="J1805" s="181"/>
      <c r="K1805" s="181"/>
      <c r="L1805" s="181"/>
      <c r="M1805" s="181"/>
      <c r="N1805" s="181"/>
      <c r="O1805" s="181"/>
      <c r="P1805" s="181"/>
      <c r="Q1805" s="181">
        <f t="shared" si="610"/>
        <v>0</v>
      </c>
      <c r="R1805" s="181"/>
      <c r="S1805" s="181">
        <f t="shared" si="590"/>
        <v>0</v>
      </c>
      <c r="T1805" s="181">
        <f t="shared" si="592"/>
        <v>0</v>
      </c>
      <c r="U1805" s="183" t="e">
        <f t="shared" si="593"/>
        <v>#DIV/0!</v>
      </c>
      <c r="V1805" s="183" t="e">
        <f t="shared" si="596"/>
        <v>#DIV/0!</v>
      </c>
      <c r="W1805" s="184">
        <f t="shared" si="607"/>
        <v>0</v>
      </c>
    </row>
    <row r="1806" spans="1:23" ht="15" customHeight="1">
      <c r="A1806" s="179">
        <v>436</v>
      </c>
      <c r="B1806" s="222">
        <v>17</v>
      </c>
      <c r="C1806" s="254" t="s">
        <v>695</v>
      </c>
      <c r="D1806" s="180">
        <v>1998</v>
      </c>
      <c r="E1806" s="180">
        <v>1</v>
      </c>
      <c r="F1806" s="181">
        <v>582</v>
      </c>
      <c r="G1806" s="181">
        <v>0</v>
      </c>
      <c r="H1806" s="181">
        <v>192</v>
      </c>
      <c r="I1806" s="181">
        <v>2</v>
      </c>
      <c r="J1806" s="181">
        <v>1</v>
      </c>
      <c r="K1806" s="181">
        <v>98</v>
      </c>
      <c r="L1806" s="181">
        <v>2</v>
      </c>
      <c r="M1806" s="181">
        <v>0</v>
      </c>
      <c r="N1806" s="181">
        <v>0</v>
      </c>
      <c r="O1806" s="181">
        <v>0</v>
      </c>
      <c r="P1806" s="181">
        <v>0</v>
      </c>
      <c r="Q1806" s="181">
        <f t="shared" si="610"/>
        <v>295</v>
      </c>
      <c r="R1806" s="181">
        <v>22</v>
      </c>
      <c r="S1806" s="181">
        <f t="shared" si="590"/>
        <v>317</v>
      </c>
      <c r="T1806" s="181">
        <f t="shared" si="592"/>
        <v>265</v>
      </c>
      <c r="U1806" s="183">
        <f t="shared" si="593"/>
        <v>54.467353951890033</v>
      </c>
      <c r="V1806" s="183">
        <f t="shared" si="596"/>
        <v>45.532646048109967</v>
      </c>
      <c r="W1806" s="184">
        <f t="shared" si="607"/>
        <v>192</v>
      </c>
    </row>
    <row r="1807" spans="1:23" ht="15" customHeight="1">
      <c r="A1807" s="179">
        <v>436</v>
      </c>
      <c r="B1807" s="222">
        <v>17</v>
      </c>
      <c r="C1807" s="254" t="s">
        <v>695</v>
      </c>
      <c r="D1807" s="180">
        <v>2004</v>
      </c>
      <c r="E1807" s="180"/>
      <c r="F1807" s="181"/>
      <c r="G1807" s="181"/>
      <c r="H1807" s="181"/>
      <c r="I1807" s="181"/>
      <c r="J1807" s="181"/>
      <c r="K1807" s="181"/>
      <c r="L1807" s="181"/>
      <c r="M1807" s="181"/>
      <c r="N1807" s="181"/>
      <c r="O1807" s="181"/>
      <c r="P1807" s="181"/>
      <c r="Q1807" s="181">
        <f>SUM(G1807+J1807+M1807+N1807+O1807+P1807)</f>
        <v>0</v>
      </c>
      <c r="R1807" s="181"/>
      <c r="S1807" s="181">
        <f t="shared" ref="S1807:S1870" si="611">Q1807+R1807</f>
        <v>0</v>
      </c>
      <c r="T1807" s="181">
        <f t="shared" si="592"/>
        <v>0</v>
      </c>
      <c r="U1807" s="183" t="e">
        <f t="shared" si="593"/>
        <v>#DIV/0!</v>
      </c>
      <c r="V1807" s="183" t="e">
        <f t="shared" si="596"/>
        <v>#DIV/0!</v>
      </c>
      <c r="W1807" s="184">
        <f t="shared" si="607"/>
        <v>0</v>
      </c>
    </row>
    <row r="1808" spans="1:23" ht="15" customHeight="1">
      <c r="A1808" s="179">
        <v>436</v>
      </c>
      <c r="B1808" s="222">
        <v>17</v>
      </c>
      <c r="C1808" s="254" t="s">
        <v>695</v>
      </c>
      <c r="D1808" s="180">
        <v>2010</v>
      </c>
      <c r="E1808" s="180">
        <v>2</v>
      </c>
      <c r="F1808" s="181">
        <v>774</v>
      </c>
      <c r="G1808" s="181">
        <v>9</v>
      </c>
      <c r="H1808" s="181">
        <v>324</v>
      </c>
      <c r="I1808" s="181">
        <v>3</v>
      </c>
      <c r="J1808" s="181">
        <v>8</v>
      </c>
      <c r="K1808" s="181">
        <v>162</v>
      </c>
      <c r="L1808" s="181">
        <v>3</v>
      </c>
      <c r="M1808" s="181">
        <v>0</v>
      </c>
      <c r="N1808" s="181">
        <v>63</v>
      </c>
      <c r="O1808" s="181">
        <v>0</v>
      </c>
      <c r="P1808" s="181">
        <v>0</v>
      </c>
      <c r="Q1808" s="181">
        <f t="shared" ref="Q1808:Q1810" si="612">SUM(P1808+O1808+N1808+M1808+L1808+K1808+J1808+I1808+H1808+G1808)</f>
        <v>572</v>
      </c>
      <c r="R1808" s="181">
        <v>22</v>
      </c>
      <c r="S1808" s="181">
        <f t="shared" si="611"/>
        <v>594</v>
      </c>
      <c r="T1808" s="181">
        <f t="shared" si="592"/>
        <v>180</v>
      </c>
      <c r="U1808" s="183">
        <f t="shared" si="593"/>
        <v>76.744186046511629</v>
      </c>
      <c r="V1808" s="183">
        <f t="shared" si="596"/>
        <v>23.255813953488371</v>
      </c>
      <c r="W1808" s="184">
        <f t="shared" si="607"/>
        <v>324</v>
      </c>
    </row>
    <row r="1809" spans="1:23" ht="15" customHeight="1">
      <c r="A1809" s="179">
        <v>436</v>
      </c>
      <c r="B1809" s="222">
        <v>17</v>
      </c>
      <c r="C1809" s="255" t="s">
        <v>695</v>
      </c>
      <c r="D1809" s="190">
        <v>2016</v>
      </c>
      <c r="E1809" s="180"/>
      <c r="F1809" s="181"/>
      <c r="G1809" s="181"/>
      <c r="H1809" s="181"/>
      <c r="I1809" s="181"/>
      <c r="J1809" s="181"/>
      <c r="K1809" s="181"/>
      <c r="L1809" s="181"/>
      <c r="M1809" s="181"/>
      <c r="N1809" s="181"/>
      <c r="O1809" s="181"/>
      <c r="P1809" s="181"/>
      <c r="Q1809" s="181">
        <f t="shared" si="612"/>
        <v>0</v>
      </c>
      <c r="R1809" s="181"/>
      <c r="S1809" s="181">
        <f t="shared" si="611"/>
        <v>0</v>
      </c>
      <c r="T1809" s="181">
        <f t="shared" si="592"/>
        <v>0</v>
      </c>
      <c r="U1809" s="183" t="e">
        <f t="shared" si="593"/>
        <v>#DIV/0!</v>
      </c>
      <c r="V1809" s="183" t="e">
        <f t="shared" si="596"/>
        <v>#DIV/0!</v>
      </c>
      <c r="W1809" s="184">
        <f t="shared" si="607"/>
        <v>0</v>
      </c>
    </row>
    <row r="1810" spans="1:23" ht="15" customHeight="1">
      <c r="A1810" s="179">
        <v>437</v>
      </c>
      <c r="B1810" s="222">
        <v>17</v>
      </c>
      <c r="C1810" s="254" t="s">
        <v>696</v>
      </c>
      <c r="D1810" s="180">
        <v>1998</v>
      </c>
      <c r="E1810" s="180">
        <v>1</v>
      </c>
      <c r="F1810" s="181">
        <v>633</v>
      </c>
      <c r="G1810" s="181">
        <v>1</v>
      </c>
      <c r="H1810" s="181">
        <v>100</v>
      </c>
      <c r="I1810" s="181">
        <v>1</v>
      </c>
      <c r="J1810" s="181">
        <v>10</v>
      </c>
      <c r="K1810" s="181">
        <v>104</v>
      </c>
      <c r="L1810" s="181">
        <v>5</v>
      </c>
      <c r="M1810" s="181">
        <v>3</v>
      </c>
      <c r="N1810" s="181">
        <v>0</v>
      </c>
      <c r="O1810" s="181">
        <v>0</v>
      </c>
      <c r="P1810" s="181">
        <v>1</v>
      </c>
      <c r="Q1810" s="181">
        <f t="shared" si="612"/>
        <v>225</v>
      </c>
      <c r="R1810" s="181">
        <v>22</v>
      </c>
      <c r="S1810" s="181">
        <f t="shared" si="611"/>
        <v>247</v>
      </c>
      <c r="T1810" s="181">
        <f t="shared" ref="T1810:T1873" si="613">F1810-S1810</f>
        <v>386</v>
      </c>
      <c r="U1810" s="183">
        <f t="shared" ref="U1810:U1873" si="614">(S1810*100)/F1810</f>
        <v>39.02053712480253</v>
      </c>
      <c r="V1810" s="183">
        <f t="shared" si="596"/>
        <v>60.97946287519747</v>
      </c>
      <c r="W1810" s="184">
        <f t="shared" si="607"/>
        <v>104</v>
      </c>
    </row>
    <row r="1811" spans="1:23" ht="15" customHeight="1">
      <c r="A1811" s="179">
        <v>437</v>
      </c>
      <c r="B1811" s="222">
        <v>17</v>
      </c>
      <c r="C1811" s="254" t="s">
        <v>696</v>
      </c>
      <c r="D1811" s="180">
        <v>2004</v>
      </c>
      <c r="E1811" s="180"/>
      <c r="F1811" s="181"/>
      <c r="G1811" s="181"/>
      <c r="H1811" s="181"/>
      <c r="I1811" s="181"/>
      <c r="J1811" s="181"/>
      <c r="K1811" s="181"/>
      <c r="L1811" s="181"/>
      <c r="M1811" s="181"/>
      <c r="N1811" s="181"/>
      <c r="O1811" s="181"/>
      <c r="P1811" s="181"/>
      <c r="Q1811" s="181">
        <f>SUM(G1811+J1811+M1811+N1811+O1811+P1811)</f>
        <v>0</v>
      </c>
      <c r="R1811" s="181"/>
      <c r="S1811" s="181">
        <f t="shared" si="611"/>
        <v>0</v>
      </c>
      <c r="T1811" s="181">
        <f t="shared" si="613"/>
        <v>0</v>
      </c>
      <c r="U1811" s="183" t="e">
        <f t="shared" si="614"/>
        <v>#DIV/0!</v>
      </c>
      <c r="V1811" s="183" t="e">
        <f t="shared" si="596"/>
        <v>#DIV/0!</v>
      </c>
      <c r="W1811" s="184">
        <f t="shared" si="607"/>
        <v>0</v>
      </c>
    </row>
    <row r="1812" spans="1:23" ht="15" customHeight="1">
      <c r="A1812" s="179">
        <v>437</v>
      </c>
      <c r="B1812" s="222">
        <v>17</v>
      </c>
      <c r="C1812" s="254" t="s">
        <v>696</v>
      </c>
      <c r="D1812" s="180">
        <v>2010</v>
      </c>
      <c r="E1812" s="180">
        <v>3</v>
      </c>
      <c r="F1812" s="181">
        <v>1006</v>
      </c>
      <c r="G1812" s="181">
        <v>262</v>
      </c>
      <c r="H1812" s="181">
        <v>16</v>
      </c>
      <c r="I1812" s="181">
        <v>12</v>
      </c>
      <c r="J1812" s="181">
        <v>5</v>
      </c>
      <c r="K1812" s="181">
        <v>302</v>
      </c>
      <c r="L1812" s="181">
        <v>10</v>
      </c>
      <c r="M1812" s="181">
        <v>0</v>
      </c>
      <c r="N1812" s="181">
        <v>78</v>
      </c>
      <c r="O1812" s="181">
        <v>2</v>
      </c>
      <c r="P1812" s="181">
        <v>0</v>
      </c>
      <c r="Q1812" s="181">
        <f t="shared" ref="Q1812:Q1814" si="615">SUM(P1812+O1812+N1812+M1812+L1812+K1812+J1812+I1812+H1812+G1812)</f>
        <v>687</v>
      </c>
      <c r="R1812" s="181">
        <v>49</v>
      </c>
      <c r="S1812" s="181">
        <f t="shared" si="611"/>
        <v>736</v>
      </c>
      <c r="T1812" s="181">
        <f t="shared" si="613"/>
        <v>270</v>
      </c>
      <c r="U1812" s="183">
        <f t="shared" si="614"/>
        <v>73.161033797216703</v>
      </c>
      <c r="V1812" s="183">
        <f t="shared" si="596"/>
        <v>26.8389662027833</v>
      </c>
      <c r="W1812" s="184">
        <f t="shared" si="607"/>
        <v>302</v>
      </c>
    </row>
    <row r="1813" spans="1:23" ht="15" customHeight="1">
      <c r="A1813" s="179">
        <v>437</v>
      </c>
      <c r="B1813" s="222">
        <v>17</v>
      </c>
      <c r="C1813" s="255" t="s">
        <v>696</v>
      </c>
      <c r="D1813" s="190">
        <v>2016</v>
      </c>
      <c r="E1813" s="180"/>
      <c r="F1813" s="181"/>
      <c r="G1813" s="181"/>
      <c r="H1813" s="181"/>
      <c r="I1813" s="181"/>
      <c r="J1813" s="181"/>
      <c r="K1813" s="181"/>
      <c r="L1813" s="181"/>
      <c r="M1813" s="181"/>
      <c r="N1813" s="181"/>
      <c r="O1813" s="181"/>
      <c r="P1813" s="181"/>
      <c r="Q1813" s="181">
        <f t="shared" si="615"/>
        <v>0</v>
      </c>
      <c r="R1813" s="181"/>
      <c r="S1813" s="181">
        <f t="shared" si="611"/>
        <v>0</v>
      </c>
      <c r="T1813" s="181">
        <f t="shared" si="613"/>
        <v>0</v>
      </c>
      <c r="U1813" s="183" t="e">
        <f t="shared" si="614"/>
        <v>#DIV/0!</v>
      </c>
      <c r="V1813" s="183" t="e">
        <f t="shared" si="596"/>
        <v>#DIV/0!</v>
      </c>
      <c r="W1813" s="184">
        <f t="shared" si="607"/>
        <v>0</v>
      </c>
    </row>
    <row r="1814" spans="1:23" ht="15" customHeight="1">
      <c r="A1814" s="179">
        <v>438</v>
      </c>
      <c r="B1814" s="222">
        <v>17</v>
      </c>
      <c r="C1814" s="254" t="s">
        <v>697</v>
      </c>
      <c r="D1814" s="180">
        <v>1998</v>
      </c>
      <c r="E1814" s="180">
        <v>4</v>
      </c>
      <c r="F1814" s="181">
        <v>1488</v>
      </c>
      <c r="G1814" s="181">
        <v>24</v>
      </c>
      <c r="H1814" s="181">
        <v>308</v>
      </c>
      <c r="I1814" s="181">
        <v>0</v>
      </c>
      <c r="J1814" s="181">
        <v>9</v>
      </c>
      <c r="K1814" s="181">
        <v>391</v>
      </c>
      <c r="L1814" s="181">
        <v>1</v>
      </c>
      <c r="M1814" s="181">
        <v>3</v>
      </c>
      <c r="N1814" s="181">
        <v>0</v>
      </c>
      <c r="O1814" s="181">
        <v>0</v>
      </c>
      <c r="P1814" s="181">
        <v>0</v>
      </c>
      <c r="Q1814" s="181">
        <f t="shared" si="615"/>
        <v>736</v>
      </c>
      <c r="R1814" s="181">
        <v>9</v>
      </c>
      <c r="S1814" s="181">
        <f t="shared" si="611"/>
        <v>745</v>
      </c>
      <c r="T1814" s="181">
        <f t="shared" si="613"/>
        <v>743</v>
      </c>
      <c r="U1814" s="183">
        <f t="shared" si="614"/>
        <v>50.067204301075272</v>
      </c>
      <c r="V1814" s="183">
        <f t="shared" si="596"/>
        <v>49.932795698924728</v>
      </c>
      <c r="W1814" s="184">
        <f t="shared" si="607"/>
        <v>391</v>
      </c>
    </row>
    <row r="1815" spans="1:23" ht="15" customHeight="1">
      <c r="A1815" s="179">
        <v>438</v>
      </c>
      <c r="B1815" s="222">
        <v>17</v>
      </c>
      <c r="C1815" s="254" t="s">
        <v>697</v>
      </c>
      <c r="D1815" s="180">
        <v>2004</v>
      </c>
      <c r="E1815" s="180"/>
      <c r="F1815" s="181"/>
      <c r="G1815" s="181"/>
      <c r="H1815" s="181"/>
      <c r="I1815" s="181"/>
      <c r="J1815" s="181"/>
      <c r="K1815" s="181"/>
      <c r="L1815" s="181"/>
      <c r="M1815" s="181"/>
      <c r="N1815" s="181"/>
      <c r="O1815" s="181"/>
      <c r="P1815" s="181"/>
      <c r="Q1815" s="181">
        <f>SUM(G1815+J1815+M1815+N1815+O1815+P1815)</f>
        <v>0</v>
      </c>
      <c r="R1815" s="181"/>
      <c r="S1815" s="181">
        <f t="shared" si="611"/>
        <v>0</v>
      </c>
      <c r="T1815" s="181">
        <f t="shared" si="613"/>
        <v>0</v>
      </c>
      <c r="U1815" s="183" t="e">
        <f t="shared" si="614"/>
        <v>#DIV/0!</v>
      </c>
      <c r="V1815" s="183" t="e">
        <f t="shared" si="596"/>
        <v>#DIV/0!</v>
      </c>
      <c r="W1815" s="184">
        <f t="shared" si="607"/>
        <v>0</v>
      </c>
    </row>
    <row r="1816" spans="1:23" ht="15" customHeight="1">
      <c r="A1816" s="179">
        <v>438</v>
      </c>
      <c r="B1816" s="222">
        <v>17</v>
      </c>
      <c r="C1816" s="254" t="s">
        <v>697</v>
      </c>
      <c r="D1816" s="180">
        <v>2010</v>
      </c>
      <c r="E1816" s="180">
        <v>4</v>
      </c>
      <c r="F1816" s="181">
        <v>1510</v>
      </c>
      <c r="G1816" s="181">
        <v>128</v>
      </c>
      <c r="H1816" s="181">
        <v>87</v>
      </c>
      <c r="I1816" s="181">
        <v>20</v>
      </c>
      <c r="J1816" s="181">
        <v>19</v>
      </c>
      <c r="K1816" s="181">
        <v>261</v>
      </c>
      <c r="L1816" s="181">
        <v>8</v>
      </c>
      <c r="M1816" s="181">
        <v>0</v>
      </c>
      <c r="N1816" s="181">
        <v>49</v>
      </c>
      <c r="O1816" s="181">
        <v>1</v>
      </c>
      <c r="P1816" s="181">
        <v>0</v>
      </c>
      <c r="Q1816" s="181">
        <f t="shared" ref="Q1816:Q1818" si="616">SUM(P1816+O1816+N1816+M1816+L1816+K1816+J1816+I1816+H1816+G1816)</f>
        <v>573</v>
      </c>
      <c r="R1816" s="181">
        <v>9</v>
      </c>
      <c r="S1816" s="181">
        <f t="shared" si="611"/>
        <v>582</v>
      </c>
      <c r="T1816" s="181">
        <f t="shared" si="613"/>
        <v>928</v>
      </c>
      <c r="U1816" s="183">
        <f t="shared" si="614"/>
        <v>38.543046357615893</v>
      </c>
      <c r="V1816" s="183">
        <f t="shared" si="596"/>
        <v>61.456953642384107</v>
      </c>
      <c r="W1816" s="184">
        <f t="shared" si="607"/>
        <v>261</v>
      </c>
    </row>
    <row r="1817" spans="1:23" ht="15" customHeight="1">
      <c r="A1817" s="179">
        <v>438</v>
      </c>
      <c r="B1817" s="222">
        <v>17</v>
      </c>
      <c r="C1817" s="255" t="s">
        <v>697</v>
      </c>
      <c r="D1817" s="190">
        <v>2016</v>
      </c>
      <c r="E1817" s="180"/>
      <c r="F1817" s="181"/>
      <c r="G1817" s="181"/>
      <c r="H1817" s="181"/>
      <c r="I1817" s="181"/>
      <c r="J1817" s="181"/>
      <c r="K1817" s="181"/>
      <c r="L1817" s="181"/>
      <c r="M1817" s="181"/>
      <c r="N1817" s="181"/>
      <c r="O1817" s="181"/>
      <c r="P1817" s="181"/>
      <c r="Q1817" s="181">
        <f t="shared" si="616"/>
        <v>0</v>
      </c>
      <c r="R1817" s="181"/>
      <c r="S1817" s="181">
        <f t="shared" si="611"/>
        <v>0</v>
      </c>
      <c r="T1817" s="181">
        <f t="shared" si="613"/>
        <v>0</v>
      </c>
      <c r="U1817" s="183" t="e">
        <f t="shared" si="614"/>
        <v>#DIV/0!</v>
      </c>
      <c r="V1817" s="183" t="e">
        <f t="shared" si="596"/>
        <v>#DIV/0!</v>
      </c>
      <c r="W1817" s="184">
        <f t="shared" si="607"/>
        <v>0</v>
      </c>
    </row>
    <row r="1818" spans="1:23" ht="15" customHeight="1">
      <c r="A1818" s="179">
        <v>439</v>
      </c>
      <c r="B1818" s="222">
        <v>17</v>
      </c>
      <c r="C1818" s="254" t="s">
        <v>698</v>
      </c>
      <c r="D1818" s="180">
        <v>1998</v>
      </c>
      <c r="E1818" s="180">
        <v>3</v>
      </c>
      <c r="F1818" s="181">
        <v>1184</v>
      </c>
      <c r="G1818" s="181">
        <v>8</v>
      </c>
      <c r="H1818" s="181">
        <v>6</v>
      </c>
      <c r="I1818" s="181">
        <v>5</v>
      </c>
      <c r="J1818" s="181">
        <v>10</v>
      </c>
      <c r="K1818" s="181">
        <v>580</v>
      </c>
      <c r="L1818" s="181">
        <v>7</v>
      </c>
      <c r="M1818" s="181">
        <v>3</v>
      </c>
      <c r="N1818" s="181">
        <v>0</v>
      </c>
      <c r="O1818" s="181">
        <v>0</v>
      </c>
      <c r="P1818" s="181">
        <v>0</v>
      </c>
      <c r="Q1818" s="181">
        <f t="shared" si="616"/>
        <v>619</v>
      </c>
      <c r="R1818" s="181">
        <v>34</v>
      </c>
      <c r="S1818" s="181">
        <f t="shared" si="611"/>
        <v>653</v>
      </c>
      <c r="T1818" s="181">
        <f t="shared" si="613"/>
        <v>531</v>
      </c>
      <c r="U1818" s="183">
        <f t="shared" si="614"/>
        <v>55.152027027027025</v>
      </c>
      <c r="V1818" s="183">
        <f t="shared" ref="V1818:V1889" si="617">(T1818*100)/F1818</f>
        <v>44.847972972972975</v>
      </c>
      <c r="W1818" s="184">
        <f t="shared" si="607"/>
        <v>580</v>
      </c>
    </row>
    <row r="1819" spans="1:23" ht="15" customHeight="1">
      <c r="A1819" s="179">
        <v>439</v>
      </c>
      <c r="B1819" s="222">
        <v>17</v>
      </c>
      <c r="C1819" s="254" t="s">
        <v>698</v>
      </c>
      <c r="D1819" s="180">
        <v>2004</v>
      </c>
      <c r="E1819" s="180"/>
      <c r="F1819" s="181"/>
      <c r="G1819" s="181"/>
      <c r="H1819" s="181"/>
      <c r="I1819" s="181"/>
      <c r="J1819" s="181"/>
      <c r="K1819" s="181"/>
      <c r="L1819" s="181"/>
      <c r="M1819" s="181"/>
      <c r="N1819" s="181"/>
      <c r="O1819" s="181"/>
      <c r="P1819" s="181"/>
      <c r="Q1819" s="181">
        <f>SUM(G1819+J1819+M1819+N1819+O1819+P1819)</f>
        <v>0</v>
      </c>
      <c r="R1819" s="181"/>
      <c r="S1819" s="181">
        <f t="shared" si="611"/>
        <v>0</v>
      </c>
      <c r="T1819" s="181">
        <f t="shared" si="613"/>
        <v>0</v>
      </c>
      <c r="U1819" s="183" t="e">
        <f t="shared" si="614"/>
        <v>#DIV/0!</v>
      </c>
      <c r="V1819" s="183" t="e">
        <f t="shared" si="617"/>
        <v>#DIV/0!</v>
      </c>
      <c r="W1819" s="184">
        <f t="shared" si="607"/>
        <v>0</v>
      </c>
    </row>
    <row r="1820" spans="1:23" ht="15" customHeight="1">
      <c r="A1820" s="179">
        <v>439</v>
      </c>
      <c r="B1820" s="222">
        <v>17</v>
      </c>
      <c r="C1820" s="254" t="s">
        <v>698</v>
      </c>
      <c r="D1820" s="180">
        <v>2010</v>
      </c>
      <c r="E1820" s="180">
        <v>3</v>
      </c>
      <c r="F1820" s="181">
        <v>1566</v>
      </c>
      <c r="G1820" s="181">
        <v>44</v>
      </c>
      <c r="H1820" s="181">
        <v>19</v>
      </c>
      <c r="I1820" s="181">
        <v>7</v>
      </c>
      <c r="J1820" s="181">
        <v>14</v>
      </c>
      <c r="K1820" s="181">
        <v>736</v>
      </c>
      <c r="L1820" s="181">
        <v>17</v>
      </c>
      <c r="M1820" s="181">
        <v>0</v>
      </c>
      <c r="N1820" s="181">
        <v>66</v>
      </c>
      <c r="O1820" s="181">
        <v>4</v>
      </c>
      <c r="P1820" s="181">
        <v>0</v>
      </c>
      <c r="Q1820" s="181">
        <f t="shared" ref="Q1820:Q1822" si="618">SUM(P1820+O1820+N1820+M1820+L1820+K1820+J1820+I1820+H1820+G1820)</f>
        <v>907</v>
      </c>
      <c r="R1820" s="181">
        <v>73</v>
      </c>
      <c r="S1820" s="181">
        <f t="shared" si="611"/>
        <v>980</v>
      </c>
      <c r="T1820" s="181">
        <f t="shared" si="613"/>
        <v>586</v>
      </c>
      <c r="U1820" s="183">
        <f t="shared" si="614"/>
        <v>62.579821200510857</v>
      </c>
      <c r="V1820" s="183">
        <f t="shared" si="617"/>
        <v>37.420178799489143</v>
      </c>
      <c r="W1820" s="184">
        <f t="shared" si="607"/>
        <v>736</v>
      </c>
    </row>
    <row r="1821" spans="1:23" ht="15" customHeight="1">
      <c r="A1821" s="179">
        <v>439</v>
      </c>
      <c r="B1821" s="222">
        <v>17</v>
      </c>
      <c r="C1821" s="255" t="s">
        <v>698</v>
      </c>
      <c r="D1821" s="190">
        <v>2016</v>
      </c>
      <c r="E1821" s="180"/>
      <c r="F1821" s="181"/>
      <c r="G1821" s="181"/>
      <c r="H1821" s="181"/>
      <c r="I1821" s="181"/>
      <c r="J1821" s="181"/>
      <c r="K1821" s="181"/>
      <c r="L1821" s="181"/>
      <c r="M1821" s="181"/>
      <c r="N1821" s="181"/>
      <c r="O1821" s="181"/>
      <c r="P1821" s="181"/>
      <c r="Q1821" s="181">
        <f t="shared" si="618"/>
        <v>0</v>
      </c>
      <c r="R1821" s="181"/>
      <c r="S1821" s="181">
        <f t="shared" si="611"/>
        <v>0</v>
      </c>
      <c r="T1821" s="181">
        <f t="shared" si="613"/>
        <v>0</v>
      </c>
      <c r="U1821" s="183" t="e">
        <f t="shared" si="614"/>
        <v>#DIV/0!</v>
      </c>
      <c r="V1821" s="183" t="e">
        <f t="shared" si="617"/>
        <v>#DIV/0!</v>
      </c>
      <c r="W1821" s="184">
        <f t="shared" si="607"/>
        <v>0</v>
      </c>
    </row>
    <row r="1822" spans="1:23" ht="15" customHeight="1">
      <c r="A1822" s="179">
        <v>440</v>
      </c>
      <c r="B1822" s="222">
        <v>17</v>
      </c>
      <c r="C1822" s="254" t="s">
        <v>699</v>
      </c>
      <c r="D1822" s="180">
        <v>1998</v>
      </c>
      <c r="E1822" s="180">
        <v>3</v>
      </c>
      <c r="F1822" s="181">
        <v>1079</v>
      </c>
      <c r="G1822" s="181">
        <v>7</v>
      </c>
      <c r="H1822" s="181">
        <v>157</v>
      </c>
      <c r="I1822" s="181">
        <v>0</v>
      </c>
      <c r="J1822" s="181">
        <v>2</v>
      </c>
      <c r="K1822" s="181">
        <v>107</v>
      </c>
      <c r="L1822" s="181">
        <v>0</v>
      </c>
      <c r="M1822" s="181">
        <v>1</v>
      </c>
      <c r="N1822" s="181">
        <v>0</v>
      </c>
      <c r="O1822" s="181">
        <v>0</v>
      </c>
      <c r="P1822" s="181">
        <v>0</v>
      </c>
      <c r="Q1822" s="181">
        <f t="shared" si="618"/>
        <v>274</v>
      </c>
      <c r="R1822" s="181">
        <v>16</v>
      </c>
      <c r="S1822" s="181">
        <f t="shared" si="611"/>
        <v>290</v>
      </c>
      <c r="T1822" s="181">
        <f t="shared" si="613"/>
        <v>789</v>
      </c>
      <c r="U1822" s="183">
        <f t="shared" si="614"/>
        <v>26.876737720111215</v>
      </c>
      <c r="V1822" s="183">
        <f t="shared" si="617"/>
        <v>73.123262279888792</v>
      </c>
      <c r="W1822" s="184">
        <f t="shared" si="607"/>
        <v>157</v>
      </c>
    </row>
    <row r="1823" spans="1:23" ht="15" customHeight="1">
      <c r="A1823" s="179">
        <v>440</v>
      </c>
      <c r="B1823" s="222">
        <v>17</v>
      </c>
      <c r="C1823" s="254" t="s">
        <v>699</v>
      </c>
      <c r="D1823" s="180">
        <v>2004</v>
      </c>
      <c r="E1823" s="180"/>
      <c r="F1823" s="181"/>
      <c r="G1823" s="181"/>
      <c r="H1823" s="181"/>
      <c r="I1823" s="181"/>
      <c r="J1823" s="181"/>
      <c r="K1823" s="181"/>
      <c r="L1823" s="181"/>
      <c r="M1823" s="181"/>
      <c r="N1823" s="181"/>
      <c r="O1823" s="181"/>
      <c r="P1823" s="181"/>
      <c r="Q1823" s="181">
        <f>SUM(G1823+J1823+M1823+N1823+O1823+P1823)</f>
        <v>0</v>
      </c>
      <c r="R1823" s="181"/>
      <c r="S1823" s="181">
        <f t="shared" si="611"/>
        <v>0</v>
      </c>
      <c r="T1823" s="181">
        <f t="shared" si="613"/>
        <v>0</v>
      </c>
      <c r="U1823" s="183" t="e">
        <f t="shared" si="614"/>
        <v>#DIV/0!</v>
      </c>
      <c r="V1823" s="183" t="e">
        <f t="shared" si="617"/>
        <v>#DIV/0!</v>
      </c>
      <c r="W1823" s="184">
        <f t="shared" si="607"/>
        <v>0</v>
      </c>
    </row>
    <row r="1824" spans="1:23" ht="15" customHeight="1">
      <c r="A1824" s="179">
        <v>440</v>
      </c>
      <c r="B1824" s="222">
        <v>17</v>
      </c>
      <c r="C1824" s="254" t="s">
        <v>699</v>
      </c>
      <c r="D1824" s="180">
        <v>2010</v>
      </c>
      <c r="E1824" s="180">
        <v>3</v>
      </c>
      <c r="F1824" s="181">
        <v>1502</v>
      </c>
      <c r="G1824" s="181">
        <v>74</v>
      </c>
      <c r="H1824" s="181">
        <v>42</v>
      </c>
      <c r="I1824" s="181">
        <v>15</v>
      </c>
      <c r="J1824" s="181">
        <v>149</v>
      </c>
      <c r="K1824" s="181">
        <v>288</v>
      </c>
      <c r="L1824" s="181">
        <v>20</v>
      </c>
      <c r="M1824" s="181">
        <v>0</v>
      </c>
      <c r="N1824" s="181">
        <v>23</v>
      </c>
      <c r="O1824" s="181">
        <v>20</v>
      </c>
      <c r="P1824" s="181">
        <v>1</v>
      </c>
      <c r="Q1824" s="181">
        <f t="shared" ref="Q1824:Q1826" si="619">SUM(P1824+O1824+N1824+M1824+L1824+K1824+J1824+I1824+H1824+G1824)</f>
        <v>632</v>
      </c>
      <c r="R1824" s="181">
        <v>16</v>
      </c>
      <c r="S1824" s="181">
        <f t="shared" si="611"/>
        <v>648</v>
      </c>
      <c r="T1824" s="181">
        <f t="shared" si="613"/>
        <v>854</v>
      </c>
      <c r="U1824" s="183">
        <f t="shared" si="614"/>
        <v>43.142476697736349</v>
      </c>
      <c r="V1824" s="183">
        <f t="shared" si="617"/>
        <v>56.857523302263651</v>
      </c>
      <c r="W1824" s="184">
        <f t="shared" si="607"/>
        <v>288</v>
      </c>
    </row>
    <row r="1825" spans="1:23" ht="15" customHeight="1">
      <c r="A1825" s="179">
        <v>440</v>
      </c>
      <c r="B1825" s="222">
        <v>17</v>
      </c>
      <c r="C1825" s="255" t="s">
        <v>699</v>
      </c>
      <c r="D1825" s="190">
        <v>2016</v>
      </c>
      <c r="E1825" s="180"/>
      <c r="F1825" s="181"/>
      <c r="G1825" s="181"/>
      <c r="H1825" s="181"/>
      <c r="I1825" s="181"/>
      <c r="J1825" s="181"/>
      <c r="K1825" s="181"/>
      <c r="L1825" s="181"/>
      <c r="M1825" s="181"/>
      <c r="N1825" s="181"/>
      <c r="O1825" s="181"/>
      <c r="P1825" s="181"/>
      <c r="Q1825" s="181">
        <f t="shared" si="619"/>
        <v>0</v>
      </c>
      <c r="R1825" s="181"/>
      <c r="S1825" s="181">
        <f t="shared" si="611"/>
        <v>0</v>
      </c>
      <c r="T1825" s="181">
        <f t="shared" si="613"/>
        <v>0</v>
      </c>
      <c r="U1825" s="183" t="e">
        <f t="shared" si="614"/>
        <v>#DIV/0!</v>
      </c>
      <c r="V1825" s="183" t="e">
        <f t="shared" si="617"/>
        <v>#DIV/0!</v>
      </c>
      <c r="W1825" s="184">
        <f t="shared" si="607"/>
        <v>0</v>
      </c>
    </row>
    <row r="1826" spans="1:23" ht="15" customHeight="1">
      <c r="A1826" s="179">
        <v>441</v>
      </c>
      <c r="B1826" s="222">
        <v>17</v>
      </c>
      <c r="C1826" s="254" t="s">
        <v>700</v>
      </c>
      <c r="D1826" s="180">
        <v>1998</v>
      </c>
      <c r="E1826" s="180">
        <v>12</v>
      </c>
      <c r="F1826" s="181">
        <v>4398</v>
      </c>
      <c r="G1826" s="181">
        <v>68</v>
      </c>
      <c r="H1826" s="181">
        <v>779</v>
      </c>
      <c r="I1826" s="181">
        <v>5</v>
      </c>
      <c r="J1826" s="181">
        <v>21</v>
      </c>
      <c r="K1826" s="181">
        <v>1337</v>
      </c>
      <c r="L1826" s="181">
        <v>98</v>
      </c>
      <c r="M1826" s="181">
        <v>17</v>
      </c>
      <c r="N1826" s="181">
        <v>0</v>
      </c>
      <c r="O1826" s="181">
        <v>0</v>
      </c>
      <c r="P1826" s="181">
        <v>0</v>
      </c>
      <c r="Q1826" s="181">
        <f t="shared" si="619"/>
        <v>2325</v>
      </c>
      <c r="R1826" s="181">
        <v>48</v>
      </c>
      <c r="S1826" s="181">
        <f t="shared" si="611"/>
        <v>2373</v>
      </c>
      <c r="T1826" s="181">
        <f t="shared" si="613"/>
        <v>2025</v>
      </c>
      <c r="U1826" s="183">
        <f t="shared" si="614"/>
        <v>53.956343792633014</v>
      </c>
      <c r="V1826" s="183">
        <f t="shared" si="617"/>
        <v>46.043656207366986</v>
      </c>
      <c r="W1826" s="184">
        <f t="shared" si="607"/>
        <v>1337</v>
      </c>
    </row>
    <row r="1827" spans="1:23" ht="15" customHeight="1">
      <c r="A1827" s="179">
        <v>441</v>
      </c>
      <c r="B1827" s="222">
        <v>17</v>
      </c>
      <c r="C1827" s="254" t="s">
        <v>700</v>
      </c>
      <c r="D1827" s="180">
        <v>2004</v>
      </c>
      <c r="E1827" s="180"/>
      <c r="F1827" s="181"/>
      <c r="G1827" s="181"/>
      <c r="H1827" s="181"/>
      <c r="I1827" s="181"/>
      <c r="J1827" s="181"/>
      <c r="K1827" s="181"/>
      <c r="L1827" s="181"/>
      <c r="M1827" s="181"/>
      <c r="N1827" s="181"/>
      <c r="O1827" s="181"/>
      <c r="P1827" s="181"/>
      <c r="Q1827" s="181">
        <f>SUM(G1827+J1827+M1827+N1827+O1827+P1827)</f>
        <v>0</v>
      </c>
      <c r="R1827" s="181"/>
      <c r="S1827" s="181">
        <f t="shared" si="611"/>
        <v>0</v>
      </c>
      <c r="T1827" s="181">
        <f t="shared" si="613"/>
        <v>0</v>
      </c>
      <c r="U1827" s="183" t="e">
        <f t="shared" si="614"/>
        <v>#DIV/0!</v>
      </c>
      <c r="V1827" s="183" t="e">
        <f t="shared" si="617"/>
        <v>#DIV/0!</v>
      </c>
      <c r="W1827" s="184">
        <f t="shared" si="607"/>
        <v>0</v>
      </c>
    </row>
    <row r="1828" spans="1:23" ht="15" customHeight="1">
      <c r="A1828" s="179">
        <v>441</v>
      </c>
      <c r="B1828" s="222">
        <v>17</v>
      </c>
      <c r="C1828" s="254" t="s">
        <v>700</v>
      </c>
      <c r="D1828" s="180">
        <v>2010</v>
      </c>
      <c r="E1828" s="180">
        <v>13</v>
      </c>
      <c r="F1828" s="181">
        <v>6238</v>
      </c>
      <c r="G1828" s="181">
        <v>614</v>
      </c>
      <c r="H1828" s="181">
        <v>669</v>
      </c>
      <c r="I1828" s="181">
        <v>501</v>
      </c>
      <c r="J1828" s="181">
        <v>118</v>
      </c>
      <c r="K1828" s="181">
        <v>1643</v>
      </c>
      <c r="L1828" s="181">
        <v>43</v>
      </c>
      <c r="M1828" s="181">
        <v>0</v>
      </c>
      <c r="N1828" s="181">
        <v>195</v>
      </c>
      <c r="O1828" s="181">
        <v>158</v>
      </c>
      <c r="P1828" s="181">
        <v>6</v>
      </c>
      <c r="Q1828" s="181">
        <f t="shared" ref="Q1828:Q1830" si="620">SUM(P1828+O1828+N1828+M1828+L1828+K1828+J1828+I1828+H1828+G1828)</f>
        <v>3947</v>
      </c>
      <c r="R1828" s="181">
        <v>154</v>
      </c>
      <c r="S1828" s="181">
        <f t="shared" si="611"/>
        <v>4101</v>
      </c>
      <c r="T1828" s="181">
        <f t="shared" si="613"/>
        <v>2137</v>
      </c>
      <c r="U1828" s="183">
        <f t="shared" si="614"/>
        <v>65.74222507213851</v>
      </c>
      <c r="V1828" s="183">
        <f t="shared" si="617"/>
        <v>34.257774927861497</v>
      </c>
      <c r="W1828" s="184">
        <f t="shared" si="607"/>
        <v>1643</v>
      </c>
    </row>
    <row r="1829" spans="1:23" ht="15" customHeight="1">
      <c r="A1829" s="179">
        <v>441</v>
      </c>
      <c r="B1829" s="222">
        <v>17</v>
      </c>
      <c r="C1829" s="255" t="s">
        <v>700</v>
      </c>
      <c r="D1829" s="190">
        <v>2016</v>
      </c>
      <c r="E1829" s="180"/>
      <c r="F1829" s="181"/>
      <c r="G1829" s="181"/>
      <c r="H1829" s="181"/>
      <c r="I1829" s="181"/>
      <c r="J1829" s="181"/>
      <c r="K1829" s="181"/>
      <c r="L1829" s="181"/>
      <c r="M1829" s="181"/>
      <c r="N1829" s="181"/>
      <c r="O1829" s="181"/>
      <c r="P1829" s="181"/>
      <c r="Q1829" s="181">
        <f t="shared" si="620"/>
        <v>0</v>
      </c>
      <c r="R1829" s="181"/>
      <c r="S1829" s="181">
        <f t="shared" si="611"/>
        <v>0</v>
      </c>
      <c r="T1829" s="181">
        <f t="shared" si="613"/>
        <v>0</v>
      </c>
      <c r="U1829" s="183" t="e">
        <f t="shared" si="614"/>
        <v>#DIV/0!</v>
      </c>
      <c r="V1829" s="183" t="e">
        <f t="shared" si="617"/>
        <v>#DIV/0!</v>
      </c>
      <c r="W1829" s="184">
        <f t="shared" si="607"/>
        <v>0</v>
      </c>
    </row>
    <row r="1830" spans="1:23" ht="15" customHeight="1">
      <c r="A1830" s="179">
        <v>442</v>
      </c>
      <c r="B1830" s="222">
        <v>17</v>
      </c>
      <c r="C1830" s="254" t="s">
        <v>701</v>
      </c>
      <c r="D1830" s="180">
        <v>1998</v>
      </c>
      <c r="E1830" s="180">
        <v>2</v>
      </c>
      <c r="F1830" s="181">
        <v>942</v>
      </c>
      <c r="G1830" s="181">
        <v>55</v>
      </c>
      <c r="H1830" s="181">
        <v>237</v>
      </c>
      <c r="I1830" s="181">
        <v>0</v>
      </c>
      <c r="J1830" s="181">
        <v>3</v>
      </c>
      <c r="K1830" s="181">
        <v>253</v>
      </c>
      <c r="L1830" s="181">
        <v>2</v>
      </c>
      <c r="M1830" s="181">
        <v>0</v>
      </c>
      <c r="N1830" s="181">
        <v>0</v>
      </c>
      <c r="O1830" s="181">
        <v>0</v>
      </c>
      <c r="P1830" s="181">
        <v>0</v>
      </c>
      <c r="Q1830" s="181">
        <f t="shared" si="620"/>
        <v>550</v>
      </c>
      <c r="R1830" s="181">
        <v>10</v>
      </c>
      <c r="S1830" s="181">
        <f t="shared" si="611"/>
        <v>560</v>
      </c>
      <c r="T1830" s="181">
        <f t="shared" si="613"/>
        <v>382</v>
      </c>
      <c r="U1830" s="183">
        <f t="shared" si="614"/>
        <v>59.447983014861997</v>
      </c>
      <c r="V1830" s="183">
        <f t="shared" si="617"/>
        <v>40.552016985138003</v>
      </c>
      <c r="W1830" s="184">
        <f t="shared" si="607"/>
        <v>253</v>
      </c>
    </row>
    <row r="1831" spans="1:23" ht="15" customHeight="1">
      <c r="A1831" s="179">
        <v>442</v>
      </c>
      <c r="B1831" s="222">
        <v>17</v>
      </c>
      <c r="C1831" s="254" t="s">
        <v>701</v>
      </c>
      <c r="D1831" s="180">
        <v>2004</v>
      </c>
      <c r="E1831" s="180"/>
      <c r="F1831" s="181"/>
      <c r="G1831" s="181"/>
      <c r="H1831" s="181"/>
      <c r="I1831" s="181"/>
      <c r="J1831" s="181"/>
      <c r="K1831" s="181"/>
      <c r="L1831" s="181"/>
      <c r="M1831" s="181"/>
      <c r="N1831" s="181"/>
      <c r="O1831" s="181"/>
      <c r="P1831" s="181"/>
      <c r="Q1831" s="181">
        <f>SUM(G1831+J1831+M1831+N1831+O1831+P1831)</f>
        <v>0</v>
      </c>
      <c r="R1831" s="181"/>
      <c r="S1831" s="181">
        <f t="shared" si="611"/>
        <v>0</v>
      </c>
      <c r="T1831" s="181">
        <f t="shared" si="613"/>
        <v>0</v>
      </c>
      <c r="U1831" s="183" t="e">
        <f t="shared" si="614"/>
        <v>#DIV/0!</v>
      </c>
      <c r="V1831" s="183" t="e">
        <f t="shared" si="617"/>
        <v>#DIV/0!</v>
      </c>
      <c r="W1831" s="184">
        <f t="shared" si="607"/>
        <v>0</v>
      </c>
    </row>
    <row r="1832" spans="1:23" ht="15" customHeight="1">
      <c r="A1832" s="179">
        <v>442</v>
      </c>
      <c r="B1832" s="222">
        <v>17</v>
      </c>
      <c r="C1832" s="254" t="s">
        <v>701</v>
      </c>
      <c r="D1832" s="180">
        <v>2010</v>
      </c>
      <c r="E1832" s="180">
        <v>2</v>
      </c>
      <c r="F1832" s="181">
        <v>1185</v>
      </c>
      <c r="G1832" s="181">
        <v>43</v>
      </c>
      <c r="H1832" s="181">
        <v>329</v>
      </c>
      <c r="I1832" s="181">
        <v>14</v>
      </c>
      <c r="J1832" s="181">
        <v>67</v>
      </c>
      <c r="K1832" s="181">
        <v>222</v>
      </c>
      <c r="L1832" s="181">
        <v>4</v>
      </c>
      <c r="M1832" s="181">
        <v>0</v>
      </c>
      <c r="N1832" s="181">
        <v>112</v>
      </c>
      <c r="O1832" s="181">
        <v>26</v>
      </c>
      <c r="P1832" s="181">
        <v>0</v>
      </c>
      <c r="Q1832" s="181">
        <f t="shared" ref="Q1832:Q1838" si="621">SUM(P1832+O1832+N1832+M1832+L1832+K1832+J1832+I1832+H1832+G1832)</f>
        <v>817</v>
      </c>
      <c r="R1832" s="181">
        <v>38</v>
      </c>
      <c r="S1832" s="181">
        <f t="shared" si="611"/>
        <v>855</v>
      </c>
      <c r="T1832" s="181">
        <f t="shared" si="613"/>
        <v>330</v>
      </c>
      <c r="U1832" s="183">
        <f t="shared" si="614"/>
        <v>72.151898734177209</v>
      </c>
      <c r="V1832" s="183">
        <f t="shared" si="617"/>
        <v>27.848101265822784</v>
      </c>
      <c r="W1832" s="184">
        <f t="shared" si="607"/>
        <v>329</v>
      </c>
    </row>
    <row r="1833" spans="1:23" ht="15" customHeight="1">
      <c r="A1833" s="179">
        <v>442</v>
      </c>
      <c r="B1833" s="222">
        <v>17</v>
      </c>
      <c r="C1833" s="255" t="s">
        <v>701</v>
      </c>
      <c r="D1833" s="190">
        <v>2016</v>
      </c>
      <c r="E1833" s="180"/>
      <c r="F1833" s="181"/>
      <c r="G1833" s="181"/>
      <c r="H1833" s="181"/>
      <c r="I1833" s="181"/>
      <c r="J1833" s="181"/>
      <c r="K1833" s="181"/>
      <c r="L1833" s="181"/>
      <c r="M1833" s="181"/>
      <c r="N1833" s="181"/>
      <c r="O1833" s="181"/>
      <c r="P1833" s="181"/>
      <c r="Q1833" s="181">
        <f t="shared" si="621"/>
        <v>0</v>
      </c>
      <c r="R1833" s="181"/>
      <c r="S1833" s="181">
        <f t="shared" si="611"/>
        <v>0</v>
      </c>
      <c r="T1833" s="181">
        <f t="shared" si="613"/>
        <v>0</v>
      </c>
      <c r="U1833" s="183" t="e">
        <f t="shared" si="614"/>
        <v>#DIV/0!</v>
      </c>
      <c r="V1833" s="183" t="e">
        <f t="shared" si="617"/>
        <v>#DIV/0!</v>
      </c>
      <c r="W1833" s="184">
        <f t="shared" si="607"/>
        <v>0</v>
      </c>
    </row>
    <row r="1834" spans="1:23" s="197" customFormat="1" ht="15" customHeight="1">
      <c r="A1834" s="179" t="s">
        <v>448</v>
      </c>
      <c r="B1834" s="223">
        <v>17</v>
      </c>
      <c r="C1834" s="256" t="s">
        <v>702</v>
      </c>
      <c r="D1834" s="151">
        <v>1998</v>
      </c>
      <c r="E1834" s="151">
        <f>SUM(E1830,E1826,E1822,E1818,E1814,E1810,E1806,E1802,E1798,E1794,E1790,E1786,E1782,E1778,E1774,E1770,E1766,E1762,E1758,E1754,E1750,E1746,E1742,E1738,E1734,E1730,E1726,E1722,E1718,E1714,E1710,E1706,E1702,E1698,E1694,E1690,E1686,E1682,E1678,E1674,E1670,E1666,E1662,E1658,E1654)</f>
        <v>199</v>
      </c>
      <c r="F1834" s="151">
        <f t="shared" ref="F1834:T1834" si="622">SUM(F1830,F1826,F1822,F1818,F1814,F1810,F1806,F1802,F1798,F1794,F1790,F1786,F1782,F1778,F1774,F1770,F1766,F1762,F1758,F1754,F1750,F1746,F1742,F1738,F1734,F1730,F1726,F1722,F1718,F1714,F1710,F1706,F1702,F1698,F1694,F1690,F1686,F1682,F1678,F1670,F1666,F1658,F1654)</f>
        <v>87857</v>
      </c>
      <c r="G1834" s="151">
        <f t="shared" si="622"/>
        <v>1509</v>
      </c>
      <c r="H1834" s="151">
        <f t="shared" si="622"/>
        <v>11042</v>
      </c>
      <c r="I1834" s="151">
        <f t="shared" si="622"/>
        <v>133</v>
      </c>
      <c r="J1834" s="151">
        <f t="shared" si="622"/>
        <v>404</v>
      </c>
      <c r="K1834" s="151">
        <f t="shared" si="622"/>
        <v>25789</v>
      </c>
      <c r="L1834" s="151">
        <f t="shared" si="622"/>
        <v>301</v>
      </c>
      <c r="M1834" s="151">
        <f t="shared" si="622"/>
        <v>123</v>
      </c>
      <c r="N1834" s="151">
        <f t="shared" si="622"/>
        <v>0</v>
      </c>
      <c r="O1834" s="151">
        <f t="shared" si="622"/>
        <v>0</v>
      </c>
      <c r="P1834" s="151">
        <f t="shared" si="622"/>
        <v>333</v>
      </c>
      <c r="Q1834" s="151">
        <f t="shared" si="622"/>
        <v>39634</v>
      </c>
      <c r="R1834" s="151">
        <f t="shared" si="622"/>
        <v>2539</v>
      </c>
      <c r="S1834" s="151">
        <f t="shared" si="622"/>
        <v>42173</v>
      </c>
      <c r="T1834" s="151">
        <f t="shared" si="622"/>
        <v>45684</v>
      </c>
      <c r="U1834" s="196">
        <f>(S1834*100)/F1834</f>
        <v>48.001866669701904</v>
      </c>
      <c r="V1834" s="196">
        <f>(T1834*100)/F1834</f>
        <v>51.998133330298096</v>
      </c>
      <c r="W1834" s="184">
        <f t="shared" si="607"/>
        <v>25789</v>
      </c>
    </row>
    <row r="1835" spans="1:23" s="197" customFormat="1" ht="15" customHeight="1">
      <c r="A1835" s="179" t="s">
        <v>448</v>
      </c>
      <c r="B1835" s="223">
        <v>17</v>
      </c>
      <c r="C1835" s="256" t="s">
        <v>702</v>
      </c>
      <c r="D1835" s="151">
        <v>2004</v>
      </c>
      <c r="E1835" s="151">
        <f>SUM(E1831,E1827,E1823,E1819,E1815,E1811,E1807,E1803,E1799,E1795,E1791,E1787,E1783,E1779,E1775,E1771,E1767,E1763,E1759,E1755,E1751,E1747,E1743,E1739,E1735,E1731,E1727,E1723,E1719,E1715,E1711,E1707,E1703,E1699,E1695,E1691,E1687,E1683,E1679,E1675,E1671,E1667,E1663,E1659,E1655)</f>
        <v>0</v>
      </c>
      <c r="F1835" s="215"/>
      <c r="G1835" s="215"/>
      <c r="H1835" s="215"/>
      <c r="I1835" s="215"/>
      <c r="J1835" s="215"/>
      <c r="K1835" s="215"/>
      <c r="L1835" s="215"/>
      <c r="M1835" s="215"/>
      <c r="N1835" s="215"/>
      <c r="O1835" s="215"/>
      <c r="P1835" s="215"/>
      <c r="Q1835" s="215"/>
      <c r="R1835" s="215"/>
      <c r="S1835" s="215"/>
      <c r="T1835" s="215"/>
      <c r="U1835" s="216"/>
      <c r="V1835" s="216"/>
      <c r="W1835" s="184">
        <f t="shared" si="607"/>
        <v>0</v>
      </c>
    </row>
    <row r="1836" spans="1:23" s="197" customFormat="1" ht="15" customHeight="1">
      <c r="A1836" s="179" t="s">
        <v>448</v>
      </c>
      <c r="B1836" s="223">
        <v>17</v>
      </c>
      <c r="C1836" s="256" t="s">
        <v>702</v>
      </c>
      <c r="D1836" s="151">
        <v>2010</v>
      </c>
      <c r="E1836" s="151">
        <f>SUM(E1832,E1828,E1824,E1820,E1816,E1812,E1808,E1804,E1800,E1796,E1792,E1788,E1784,E1780,E1776,E1772,E1768,E1764,E1760,E1756,E1752,E1748,E1744,E1740,E1736,E1732,E1728,E1724,E1720,E1716,E1712,E1708,E1704,E1700,E1696,E1692,E1688,E1684,E1680,E1676,E1672,E1668,E1664,E1660,E1656)</f>
        <v>267</v>
      </c>
      <c r="F1836" s="151">
        <f>SUM(F1832,F1828,F1824,F1820,F1816,F1812,F1808,F1804,F1800,F1796,F1792,F1788,F1784,F1780,F1776,F1772,F1768,F1764,F1760,F1756,F1752,F1748,F1744,F1740,F1736,F1732,F1728,F1724,F1720,F1716,F1712,F1708,F1704,F1700,F1696,F1692,F1688,F1684,F1680,F1676,F1672,F1668,F1664,F1660,F1656)</f>
        <v>125528</v>
      </c>
      <c r="G1836" s="151">
        <f>SUM(G1832,G1828,G1824,G1820,G1816,G1812,G1808,G1804,G1800,G1796,G1792,G1788,G1784,G1780,G1776,G1772,G1768,G1764,G1760,G1756,G1752,G1748,G1744,G1740,G1736,G1732,G1728,G1724,G1720,G1716,G1712,G1708,G1704,G1700,G1696,G1692,G1688,G1684,G1680,G1676,G1672,G1668,G1664,G1660,G1656)</f>
        <v>7892</v>
      </c>
      <c r="H1836" s="151">
        <f t="shared" ref="H1836:T1836" si="623">SUM(H1832,H1828,H1824,H1820,H1816,H1812,H1808,H1804,H1800,H1796,H1792,H1788,H1784,H1780,H1776,H1772,H1768,H1764,H1760,H1756,H1752,H1748,H1744,H1740,H1736,H1732,H1728,H1724,H1720,H1716,H1712,H1708,H1704,H1700,H1696,H1692,H1688,H1684,H1680,H1676,H1672,H1668,H1664,H1660,H1656)</f>
        <v>18845</v>
      </c>
      <c r="I1836" s="151">
        <f t="shared" si="623"/>
        <v>2221</v>
      </c>
      <c r="J1836" s="151">
        <f t="shared" si="623"/>
        <v>4111</v>
      </c>
      <c r="K1836" s="151">
        <f t="shared" si="623"/>
        <v>35351</v>
      </c>
      <c r="L1836" s="151">
        <f t="shared" si="623"/>
        <v>3162</v>
      </c>
      <c r="M1836" s="151">
        <f t="shared" si="623"/>
        <v>0</v>
      </c>
      <c r="N1836" s="151">
        <f t="shared" si="623"/>
        <v>7567</v>
      </c>
      <c r="O1836" s="151">
        <f t="shared" si="623"/>
        <v>1162</v>
      </c>
      <c r="P1836" s="151">
        <f t="shared" si="623"/>
        <v>37</v>
      </c>
      <c r="Q1836" s="151">
        <f t="shared" si="623"/>
        <v>80348</v>
      </c>
      <c r="R1836" s="151">
        <f t="shared" si="623"/>
        <v>3036</v>
      </c>
      <c r="S1836" s="151">
        <f t="shared" si="623"/>
        <v>83384</v>
      </c>
      <c r="T1836" s="151">
        <f t="shared" si="623"/>
        <v>42144</v>
      </c>
      <c r="U1836" s="196">
        <f>(S1836*100)/F1836</f>
        <v>66.426613982537759</v>
      </c>
      <c r="V1836" s="196">
        <f>(T1836*100)/F1836</f>
        <v>33.573386017462241</v>
      </c>
      <c r="W1836" s="184">
        <f t="shared" si="607"/>
        <v>35351</v>
      </c>
    </row>
    <row r="1837" spans="1:23" s="197" customFormat="1" ht="15" customHeight="1">
      <c r="A1837" s="179" t="s">
        <v>448</v>
      </c>
      <c r="B1837" s="223">
        <v>17</v>
      </c>
      <c r="C1837" s="256" t="s">
        <v>702</v>
      </c>
      <c r="D1837" s="151">
        <v>2016</v>
      </c>
      <c r="E1837" s="151">
        <f>SUM(E1833,E1829,E1825,E1821,E1817,E1813,E1809,E1805,E1801,E1797,E1793,E1789,E1785,E1781,E1777,E1773,E1769,E1765,E1761,E1757,E1753,E1749,E1745,E1741,E1737,E1733,E1729,E1725,E1721,E1717,E1713,E1709,E1705,E1701,E1697,E1693,E1689,E1685,E1681,E1677,E1673,E1669,E1665,E1661,E1657)</f>
        <v>0</v>
      </c>
      <c r="F1837" s="215"/>
      <c r="G1837" s="215"/>
      <c r="H1837" s="215"/>
      <c r="I1837" s="215"/>
      <c r="J1837" s="215"/>
      <c r="K1837" s="215"/>
      <c r="L1837" s="215"/>
      <c r="M1837" s="215"/>
      <c r="N1837" s="215"/>
      <c r="O1837" s="215"/>
      <c r="P1837" s="215"/>
      <c r="Q1837" s="215"/>
      <c r="R1837" s="215"/>
      <c r="S1837" s="215"/>
      <c r="T1837" s="215"/>
      <c r="U1837" s="216"/>
      <c r="V1837" s="216"/>
      <c r="W1837" s="184">
        <f t="shared" si="607"/>
        <v>0</v>
      </c>
    </row>
    <row r="1838" spans="1:23" ht="15" customHeight="1">
      <c r="A1838" s="179">
        <v>443</v>
      </c>
      <c r="B1838" s="222">
        <v>18</v>
      </c>
      <c r="C1838" s="257" t="s">
        <v>703</v>
      </c>
      <c r="D1838" s="180">
        <v>1998</v>
      </c>
      <c r="E1838" s="180">
        <v>5</v>
      </c>
      <c r="F1838" s="181">
        <v>2571</v>
      </c>
      <c r="G1838" s="181">
        <v>41</v>
      </c>
      <c r="H1838" s="181">
        <v>583</v>
      </c>
      <c r="I1838" s="181">
        <v>3</v>
      </c>
      <c r="J1838" s="181">
        <v>8</v>
      </c>
      <c r="K1838" s="181">
        <v>834</v>
      </c>
      <c r="L1838" s="181">
        <v>8</v>
      </c>
      <c r="M1838" s="181">
        <v>1</v>
      </c>
      <c r="N1838" s="181">
        <v>0</v>
      </c>
      <c r="O1838" s="181">
        <v>0</v>
      </c>
      <c r="P1838" s="181">
        <v>0</v>
      </c>
      <c r="Q1838" s="181">
        <f t="shared" si="621"/>
        <v>1478</v>
      </c>
      <c r="R1838" s="181">
        <v>43</v>
      </c>
      <c r="S1838" s="181">
        <f t="shared" si="611"/>
        <v>1521</v>
      </c>
      <c r="T1838" s="181">
        <f t="shared" si="613"/>
        <v>1050</v>
      </c>
      <c r="U1838" s="183">
        <f t="shared" si="614"/>
        <v>59.15985997666278</v>
      </c>
      <c r="V1838" s="183">
        <f t="shared" si="617"/>
        <v>40.84014002333722</v>
      </c>
      <c r="W1838" s="184">
        <f t="shared" si="607"/>
        <v>834</v>
      </c>
    </row>
    <row r="1839" spans="1:23" ht="15" customHeight="1">
      <c r="A1839" s="179">
        <v>443</v>
      </c>
      <c r="B1839" s="222">
        <v>18</v>
      </c>
      <c r="C1839" s="257" t="s">
        <v>703</v>
      </c>
      <c r="D1839" s="180">
        <v>2004</v>
      </c>
      <c r="E1839" s="180"/>
      <c r="F1839" s="181"/>
      <c r="G1839" s="181"/>
      <c r="H1839" s="181"/>
      <c r="I1839" s="181"/>
      <c r="J1839" s="181"/>
      <c r="K1839" s="181"/>
      <c r="L1839" s="181"/>
      <c r="M1839" s="181"/>
      <c r="N1839" s="181"/>
      <c r="O1839" s="181"/>
      <c r="P1839" s="181"/>
      <c r="Q1839" s="181">
        <f>SUM(G1839+J1839+M1839+N1839+O1839+P1839)</f>
        <v>0</v>
      </c>
      <c r="R1839" s="181"/>
      <c r="S1839" s="181">
        <f t="shared" si="611"/>
        <v>0</v>
      </c>
      <c r="T1839" s="181">
        <f t="shared" si="613"/>
        <v>0</v>
      </c>
      <c r="U1839" s="183" t="e">
        <f t="shared" si="614"/>
        <v>#DIV/0!</v>
      </c>
      <c r="V1839" s="183" t="e">
        <f t="shared" si="617"/>
        <v>#DIV/0!</v>
      </c>
      <c r="W1839" s="184">
        <f t="shared" si="607"/>
        <v>0</v>
      </c>
    </row>
    <row r="1840" spans="1:23" ht="15" customHeight="1">
      <c r="A1840" s="179">
        <v>443</v>
      </c>
      <c r="B1840" s="222">
        <v>18</v>
      </c>
      <c r="C1840" s="257" t="s">
        <v>703</v>
      </c>
      <c r="D1840" s="180">
        <v>2010</v>
      </c>
      <c r="E1840" s="180">
        <v>8</v>
      </c>
      <c r="F1840" s="181">
        <v>3679</v>
      </c>
      <c r="G1840" s="181">
        <v>213</v>
      </c>
      <c r="H1840" s="181">
        <v>1150</v>
      </c>
      <c r="I1840" s="181">
        <v>23</v>
      </c>
      <c r="J1840" s="181">
        <v>12</v>
      </c>
      <c r="K1840" s="181">
        <v>1174</v>
      </c>
      <c r="L1840" s="181">
        <v>27</v>
      </c>
      <c r="M1840" s="181">
        <v>0</v>
      </c>
      <c r="N1840" s="181">
        <v>2</v>
      </c>
      <c r="O1840" s="181">
        <v>0</v>
      </c>
      <c r="P1840" s="181">
        <v>0</v>
      </c>
      <c r="Q1840" s="181">
        <f t="shared" ref="Q1840:Q1842" si="624">SUM(P1840+O1840+N1840+M1840+L1840+K1840+J1840+I1840+H1840+G1840)</f>
        <v>2601</v>
      </c>
      <c r="R1840" s="181">
        <v>39</v>
      </c>
      <c r="S1840" s="181">
        <f t="shared" si="611"/>
        <v>2640</v>
      </c>
      <c r="T1840" s="181">
        <f t="shared" si="613"/>
        <v>1039</v>
      </c>
      <c r="U1840" s="183">
        <f t="shared" si="614"/>
        <v>71.758630062516986</v>
      </c>
      <c r="V1840" s="183">
        <f t="shared" si="617"/>
        <v>28.241369937483011</v>
      </c>
      <c r="W1840" s="184">
        <f t="shared" si="607"/>
        <v>1174</v>
      </c>
    </row>
    <row r="1841" spans="1:23" ht="15" customHeight="1">
      <c r="A1841" s="179">
        <v>443</v>
      </c>
      <c r="B1841" s="222">
        <v>18</v>
      </c>
      <c r="C1841" s="258" t="s">
        <v>703</v>
      </c>
      <c r="D1841" s="190">
        <v>2016</v>
      </c>
      <c r="E1841" s="180"/>
      <c r="F1841" s="181"/>
      <c r="G1841" s="181"/>
      <c r="H1841" s="181"/>
      <c r="I1841" s="181"/>
      <c r="J1841" s="181"/>
      <c r="K1841" s="181"/>
      <c r="L1841" s="181"/>
      <c r="M1841" s="181"/>
      <c r="N1841" s="181"/>
      <c r="O1841" s="181"/>
      <c r="P1841" s="181"/>
      <c r="Q1841" s="181">
        <f t="shared" si="624"/>
        <v>0</v>
      </c>
      <c r="R1841" s="181"/>
      <c r="S1841" s="181">
        <f t="shared" si="611"/>
        <v>0</v>
      </c>
      <c r="T1841" s="181">
        <f t="shared" si="613"/>
        <v>0</v>
      </c>
      <c r="U1841" s="183" t="e">
        <f t="shared" si="614"/>
        <v>#DIV/0!</v>
      </c>
      <c r="V1841" s="183" t="e">
        <f t="shared" si="617"/>
        <v>#DIV/0!</v>
      </c>
      <c r="W1841" s="184">
        <f t="shared" si="607"/>
        <v>0</v>
      </c>
    </row>
    <row r="1842" spans="1:23" ht="15" customHeight="1">
      <c r="A1842" s="179">
        <v>444</v>
      </c>
      <c r="B1842" s="222">
        <v>18</v>
      </c>
      <c r="C1842" s="257" t="s">
        <v>704</v>
      </c>
      <c r="D1842" s="180">
        <v>1998</v>
      </c>
      <c r="E1842" s="180">
        <v>47</v>
      </c>
      <c r="F1842" s="181">
        <v>23201</v>
      </c>
      <c r="G1842" s="181">
        <v>723</v>
      </c>
      <c r="H1842" s="181">
        <v>3388</v>
      </c>
      <c r="I1842" s="181">
        <v>14</v>
      </c>
      <c r="J1842" s="181">
        <v>142</v>
      </c>
      <c r="K1842" s="181">
        <v>5861</v>
      </c>
      <c r="L1842" s="181">
        <v>53</v>
      </c>
      <c r="M1842" s="181">
        <v>28</v>
      </c>
      <c r="N1842" s="181">
        <v>0</v>
      </c>
      <c r="O1842" s="181">
        <v>0</v>
      </c>
      <c r="P1842" s="181">
        <v>1</v>
      </c>
      <c r="Q1842" s="181">
        <f t="shared" si="624"/>
        <v>10210</v>
      </c>
      <c r="R1842" s="181">
        <v>188</v>
      </c>
      <c r="S1842" s="181">
        <f t="shared" si="611"/>
        <v>10398</v>
      </c>
      <c r="T1842" s="181">
        <f t="shared" si="613"/>
        <v>12803</v>
      </c>
      <c r="U1842" s="183">
        <f t="shared" si="614"/>
        <v>44.81703374854532</v>
      </c>
      <c r="V1842" s="183">
        <f t="shared" si="617"/>
        <v>55.18296625145468</v>
      </c>
      <c r="W1842" s="184">
        <f t="shared" si="607"/>
        <v>5861</v>
      </c>
    </row>
    <row r="1843" spans="1:23" ht="15" customHeight="1">
      <c r="A1843" s="179">
        <v>444</v>
      </c>
      <c r="B1843" s="222">
        <v>18</v>
      </c>
      <c r="C1843" s="257" t="s">
        <v>704</v>
      </c>
      <c r="D1843" s="180">
        <v>2004</v>
      </c>
      <c r="E1843" s="180"/>
      <c r="F1843" s="181"/>
      <c r="G1843" s="181"/>
      <c r="H1843" s="181"/>
      <c r="I1843" s="181"/>
      <c r="J1843" s="181"/>
      <c r="K1843" s="181"/>
      <c r="L1843" s="181"/>
      <c r="M1843" s="181"/>
      <c r="N1843" s="181"/>
      <c r="O1843" s="181"/>
      <c r="P1843" s="181"/>
      <c r="Q1843" s="181">
        <f>SUM(G1843+J1843+M1843+N1843+O1843+P1843)</f>
        <v>0</v>
      </c>
      <c r="R1843" s="181"/>
      <c r="S1843" s="181">
        <f t="shared" si="611"/>
        <v>0</v>
      </c>
      <c r="T1843" s="181">
        <f t="shared" si="613"/>
        <v>0</v>
      </c>
      <c r="U1843" s="183" t="e">
        <f t="shared" si="614"/>
        <v>#DIV/0!</v>
      </c>
      <c r="V1843" s="183" t="e">
        <f t="shared" si="617"/>
        <v>#DIV/0!</v>
      </c>
      <c r="W1843" s="184">
        <f t="shared" si="607"/>
        <v>0</v>
      </c>
    </row>
    <row r="1844" spans="1:23" ht="15" customHeight="1">
      <c r="A1844" s="179">
        <v>444</v>
      </c>
      <c r="B1844" s="222">
        <v>18</v>
      </c>
      <c r="C1844" s="257" t="s">
        <v>704</v>
      </c>
      <c r="D1844" s="180">
        <v>2010</v>
      </c>
      <c r="E1844" s="180">
        <v>57</v>
      </c>
      <c r="F1844" s="181">
        <v>28229</v>
      </c>
      <c r="G1844" s="181">
        <v>1803</v>
      </c>
      <c r="H1844" s="181">
        <v>5451</v>
      </c>
      <c r="I1844" s="181">
        <v>536</v>
      </c>
      <c r="J1844" s="181">
        <v>472</v>
      </c>
      <c r="K1844" s="181">
        <v>6589</v>
      </c>
      <c r="L1844" s="181">
        <v>570</v>
      </c>
      <c r="M1844" s="181">
        <v>0</v>
      </c>
      <c r="N1844" s="181">
        <v>935</v>
      </c>
      <c r="O1844" s="181">
        <v>58</v>
      </c>
      <c r="P1844" s="181">
        <v>1</v>
      </c>
      <c r="Q1844" s="181">
        <f t="shared" ref="Q1844:Q1846" si="625">SUM(P1844+O1844+N1844+M1844+L1844+K1844+J1844+I1844+H1844+G1844)</f>
        <v>16415</v>
      </c>
      <c r="R1844" s="181">
        <v>390</v>
      </c>
      <c r="S1844" s="181">
        <f t="shared" si="611"/>
        <v>16805</v>
      </c>
      <c r="T1844" s="181">
        <f t="shared" si="613"/>
        <v>11424</v>
      </c>
      <c r="U1844" s="183">
        <f t="shared" si="614"/>
        <v>59.530978780686524</v>
      </c>
      <c r="V1844" s="183">
        <f t="shared" si="617"/>
        <v>40.469021219313476</v>
      </c>
      <c r="W1844" s="184">
        <f t="shared" si="607"/>
        <v>6589</v>
      </c>
    </row>
    <row r="1845" spans="1:23" ht="15" customHeight="1">
      <c r="A1845" s="179">
        <v>444</v>
      </c>
      <c r="B1845" s="222">
        <v>18</v>
      </c>
      <c r="C1845" s="258" t="s">
        <v>704</v>
      </c>
      <c r="D1845" s="190">
        <v>2016</v>
      </c>
      <c r="E1845" s="180"/>
      <c r="F1845" s="181"/>
      <c r="G1845" s="181"/>
      <c r="H1845" s="181"/>
      <c r="I1845" s="181"/>
      <c r="J1845" s="181"/>
      <c r="K1845" s="181"/>
      <c r="L1845" s="181"/>
      <c r="M1845" s="181"/>
      <c r="N1845" s="181"/>
      <c r="O1845" s="181"/>
      <c r="P1845" s="181"/>
      <c r="Q1845" s="181">
        <f t="shared" si="625"/>
        <v>0</v>
      </c>
      <c r="R1845" s="181"/>
      <c r="S1845" s="181">
        <f t="shared" si="611"/>
        <v>0</v>
      </c>
      <c r="T1845" s="181">
        <f t="shared" si="613"/>
        <v>0</v>
      </c>
      <c r="U1845" s="183" t="e">
        <f t="shared" si="614"/>
        <v>#DIV/0!</v>
      </c>
      <c r="V1845" s="183" t="e">
        <f t="shared" si="617"/>
        <v>#DIV/0!</v>
      </c>
      <c r="W1845" s="184">
        <f t="shared" si="607"/>
        <v>0</v>
      </c>
    </row>
    <row r="1846" spans="1:23" ht="15" customHeight="1">
      <c r="A1846" s="179">
        <v>445</v>
      </c>
      <c r="B1846" s="222">
        <v>18</v>
      </c>
      <c r="C1846" s="257" t="s">
        <v>705</v>
      </c>
      <c r="D1846" s="180">
        <v>1998</v>
      </c>
      <c r="E1846" s="180">
        <v>11</v>
      </c>
      <c r="F1846" s="181">
        <v>5571</v>
      </c>
      <c r="G1846" s="181">
        <v>796</v>
      </c>
      <c r="H1846" s="181">
        <v>756</v>
      </c>
      <c r="I1846" s="181">
        <v>26</v>
      </c>
      <c r="J1846" s="181">
        <v>34</v>
      </c>
      <c r="K1846" s="181">
        <v>1454</v>
      </c>
      <c r="L1846" s="181">
        <v>8</v>
      </c>
      <c r="M1846" s="181">
        <v>10</v>
      </c>
      <c r="N1846" s="181">
        <v>0</v>
      </c>
      <c r="O1846" s="181">
        <v>0</v>
      </c>
      <c r="P1846" s="181">
        <v>17</v>
      </c>
      <c r="Q1846" s="181">
        <f t="shared" si="625"/>
        <v>3101</v>
      </c>
      <c r="R1846" s="181">
        <v>73</v>
      </c>
      <c r="S1846" s="181">
        <f t="shared" si="611"/>
        <v>3174</v>
      </c>
      <c r="T1846" s="181">
        <f t="shared" si="613"/>
        <v>2397</v>
      </c>
      <c r="U1846" s="183">
        <f t="shared" si="614"/>
        <v>56.97361335487345</v>
      </c>
      <c r="V1846" s="183">
        <f t="shared" si="617"/>
        <v>43.02638664512655</v>
      </c>
      <c r="W1846" s="184">
        <f t="shared" si="607"/>
        <v>1454</v>
      </c>
    </row>
    <row r="1847" spans="1:23" ht="15" customHeight="1">
      <c r="A1847" s="179">
        <v>445</v>
      </c>
      <c r="B1847" s="222">
        <v>18</v>
      </c>
      <c r="C1847" s="257" t="s">
        <v>705</v>
      </c>
      <c r="D1847" s="180">
        <v>2004</v>
      </c>
      <c r="E1847" s="180"/>
      <c r="F1847" s="181"/>
      <c r="G1847" s="181"/>
      <c r="H1847" s="181"/>
      <c r="I1847" s="181"/>
      <c r="J1847" s="181"/>
      <c r="K1847" s="181"/>
      <c r="L1847" s="181"/>
      <c r="M1847" s="181"/>
      <c r="N1847" s="181"/>
      <c r="O1847" s="181"/>
      <c r="P1847" s="181"/>
      <c r="Q1847" s="181">
        <f>SUM(G1847+J1847+M1847+N1847+O1847+P1847)</f>
        <v>0</v>
      </c>
      <c r="R1847" s="181"/>
      <c r="S1847" s="181">
        <f t="shared" si="611"/>
        <v>0</v>
      </c>
      <c r="T1847" s="181">
        <f t="shared" si="613"/>
        <v>0</v>
      </c>
      <c r="U1847" s="183" t="e">
        <f t="shared" si="614"/>
        <v>#DIV/0!</v>
      </c>
      <c r="V1847" s="183" t="e">
        <f t="shared" si="617"/>
        <v>#DIV/0!</v>
      </c>
      <c r="W1847" s="184">
        <f t="shared" si="607"/>
        <v>0</v>
      </c>
    </row>
    <row r="1848" spans="1:23" ht="15" customHeight="1">
      <c r="A1848" s="179">
        <v>445</v>
      </c>
      <c r="B1848" s="222">
        <v>18</v>
      </c>
      <c r="C1848" s="257" t="s">
        <v>705</v>
      </c>
      <c r="D1848" s="180">
        <v>2010</v>
      </c>
      <c r="E1848" s="180">
        <v>13</v>
      </c>
      <c r="F1848" s="181">
        <v>7611</v>
      </c>
      <c r="G1848" s="181">
        <v>795</v>
      </c>
      <c r="H1848" s="181">
        <v>274</v>
      </c>
      <c r="I1848" s="181">
        <v>1754</v>
      </c>
      <c r="J1848" s="181">
        <v>67</v>
      </c>
      <c r="K1848" s="181">
        <v>2091</v>
      </c>
      <c r="L1848" s="181">
        <v>69</v>
      </c>
      <c r="M1848" s="181">
        <v>0</v>
      </c>
      <c r="N1848" s="181">
        <v>359</v>
      </c>
      <c r="O1848" s="181">
        <v>229</v>
      </c>
      <c r="P1848" s="181">
        <v>0</v>
      </c>
      <c r="Q1848" s="181">
        <f t="shared" ref="Q1848:Q1850" si="626">SUM(P1848+O1848+N1848+M1848+L1848+K1848+J1848+I1848+H1848+G1848)</f>
        <v>5638</v>
      </c>
      <c r="R1848" s="181">
        <v>176</v>
      </c>
      <c r="S1848" s="181">
        <f t="shared" si="611"/>
        <v>5814</v>
      </c>
      <c r="T1848" s="181">
        <f t="shared" si="613"/>
        <v>1797</v>
      </c>
      <c r="U1848" s="183">
        <f t="shared" si="614"/>
        <v>76.389436342136378</v>
      </c>
      <c r="V1848" s="183">
        <f t="shared" si="617"/>
        <v>23.610563657863619</v>
      </c>
      <c r="W1848" s="184">
        <f t="shared" si="607"/>
        <v>2091</v>
      </c>
    </row>
    <row r="1849" spans="1:23" ht="15" customHeight="1">
      <c r="A1849" s="179">
        <v>445</v>
      </c>
      <c r="B1849" s="222">
        <v>18</v>
      </c>
      <c r="C1849" s="258" t="s">
        <v>705</v>
      </c>
      <c r="D1849" s="190">
        <v>2016</v>
      </c>
      <c r="E1849" s="180"/>
      <c r="F1849" s="181"/>
      <c r="G1849" s="181"/>
      <c r="H1849" s="181"/>
      <c r="I1849" s="181"/>
      <c r="J1849" s="181"/>
      <c r="K1849" s="181"/>
      <c r="L1849" s="181"/>
      <c r="M1849" s="181"/>
      <c r="N1849" s="181"/>
      <c r="O1849" s="181"/>
      <c r="P1849" s="181"/>
      <c r="Q1849" s="181">
        <f t="shared" si="626"/>
        <v>0</v>
      </c>
      <c r="R1849" s="181"/>
      <c r="S1849" s="181">
        <f t="shared" si="611"/>
        <v>0</v>
      </c>
      <c r="T1849" s="181">
        <f t="shared" si="613"/>
        <v>0</v>
      </c>
      <c r="U1849" s="183" t="e">
        <f t="shared" si="614"/>
        <v>#DIV/0!</v>
      </c>
      <c r="V1849" s="183" t="e">
        <f t="shared" si="617"/>
        <v>#DIV/0!</v>
      </c>
      <c r="W1849" s="184">
        <f t="shared" si="607"/>
        <v>0</v>
      </c>
    </row>
    <row r="1850" spans="1:23" ht="15" customHeight="1">
      <c r="A1850" s="179">
        <v>446</v>
      </c>
      <c r="B1850" s="222">
        <v>18</v>
      </c>
      <c r="C1850" s="257" t="s">
        <v>706</v>
      </c>
      <c r="D1850" s="180">
        <v>1998</v>
      </c>
      <c r="E1850" s="180">
        <v>137</v>
      </c>
      <c r="F1850" s="181">
        <v>73238</v>
      </c>
      <c r="G1850" s="181">
        <v>12351</v>
      </c>
      <c r="H1850" s="181">
        <v>6104</v>
      </c>
      <c r="I1850" s="181">
        <v>233</v>
      </c>
      <c r="J1850" s="181">
        <v>335</v>
      </c>
      <c r="K1850" s="181">
        <v>14257</v>
      </c>
      <c r="L1850" s="181">
        <v>251</v>
      </c>
      <c r="M1850" s="181">
        <v>117</v>
      </c>
      <c r="N1850" s="181">
        <v>0</v>
      </c>
      <c r="O1850" s="181">
        <v>0</v>
      </c>
      <c r="P1850" s="181">
        <v>13</v>
      </c>
      <c r="Q1850" s="181">
        <f t="shared" si="626"/>
        <v>33661</v>
      </c>
      <c r="R1850" s="181">
        <v>846</v>
      </c>
      <c r="S1850" s="181">
        <f t="shared" si="611"/>
        <v>34507</v>
      </c>
      <c r="T1850" s="181">
        <f t="shared" si="613"/>
        <v>38731</v>
      </c>
      <c r="U1850" s="183">
        <f t="shared" si="614"/>
        <v>47.116251126464405</v>
      </c>
      <c r="V1850" s="183">
        <f t="shared" si="617"/>
        <v>52.883748873535595</v>
      </c>
      <c r="W1850" s="184">
        <f t="shared" si="607"/>
        <v>14257</v>
      </c>
    </row>
    <row r="1851" spans="1:23" ht="15" customHeight="1">
      <c r="A1851" s="179">
        <v>446</v>
      </c>
      <c r="B1851" s="222">
        <v>18</v>
      </c>
      <c r="C1851" s="257" t="s">
        <v>706</v>
      </c>
      <c r="D1851" s="180">
        <v>2004</v>
      </c>
      <c r="E1851" s="180"/>
      <c r="F1851" s="181"/>
      <c r="G1851" s="181"/>
      <c r="H1851" s="181"/>
      <c r="I1851" s="181"/>
      <c r="J1851" s="181"/>
      <c r="K1851" s="181"/>
      <c r="L1851" s="181"/>
      <c r="M1851" s="181"/>
      <c r="N1851" s="181"/>
      <c r="O1851" s="181"/>
      <c r="P1851" s="181"/>
      <c r="Q1851" s="181">
        <f>SUM(G1851+J1851+M1851+N1851+O1851+P1851)</f>
        <v>0</v>
      </c>
      <c r="R1851" s="181"/>
      <c r="S1851" s="181">
        <f t="shared" si="611"/>
        <v>0</v>
      </c>
      <c r="T1851" s="181">
        <f t="shared" si="613"/>
        <v>0</v>
      </c>
      <c r="U1851" s="183" t="e">
        <f t="shared" si="614"/>
        <v>#DIV/0!</v>
      </c>
      <c r="V1851" s="183" t="e">
        <f t="shared" si="617"/>
        <v>#DIV/0!</v>
      </c>
      <c r="W1851" s="184">
        <f t="shared" si="607"/>
        <v>0</v>
      </c>
    </row>
    <row r="1852" spans="1:23" ht="15" customHeight="1">
      <c r="A1852" s="179">
        <v>446</v>
      </c>
      <c r="B1852" s="222">
        <v>18</v>
      </c>
      <c r="C1852" s="257" t="s">
        <v>706</v>
      </c>
      <c r="D1852" s="180">
        <v>2010</v>
      </c>
      <c r="E1852" s="180">
        <v>181</v>
      </c>
      <c r="F1852" s="181">
        <v>103271</v>
      </c>
      <c r="G1852" s="181">
        <v>22062</v>
      </c>
      <c r="H1852" s="181">
        <v>4877</v>
      </c>
      <c r="I1852" s="181">
        <v>3265</v>
      </c>
      <c r="J1852" s="181">
        <v>1341</v>
      </c>
      <c r="K1852" s="181">
        <v>24245</v>
      </c>
      <c r="L1852" s="181">
        <v>1260</v>
      </c>
      <c r="M1852" s="181">
        <v>0</v>
      </c>
      <c r="N1852" s="181">
        <v>289</v>
      </c>
      <c r="O1852" s="181">
        <v>104</v>
      </c>
      <c r="P1852" s="181">
        <v>8</v>
      </c>
      <c r="Q1852" s="181">
        <f t="shared" ref="Q1852:Q1854" si="627">SUM(P1852+O1852+N1852+M1852+L1852+K1852+J1852+I1852+H1852+G1852)</f>
        <v>57451</v>
      </c>
      <c r="R1852" s="181">
        <v>1417</v>
      </c>
      <c r="S1852" s="181">
        <f t="shared" si="611"/>
        <v>58868</v>
      </c>
      <c r="T1852" s="181">
        <f t="shared" si="613"/>
        <v>44403</v>
      </c>
      <c r="U1852" s="183">
        <f t="shared" si="614"/>
        <v>57.003418190973264</v>
      </c>
      <c r="V1852" s="183">
        <f t="shared" si="617"/>
        <v>42.996581809026736</v>
      </c>
      <c r="W1852" s="184">
        <f t="shared" si="607"/>
        <v>24245</v>
      </c>
    </row>
    <row r="1853" spans="1:23" ht="15" customHeight="1">
      <c r="A1853" s="179">
        <v>446</v>
      </c>
      <c r="B1853" s="222">
        <v>18</v>
      </c>
      <c r="C1853" s="258" t="s">
        <v>706</v>
      </c>
      <c r="D1853" s="190">
        <v>2016</v>
      </c>
      <c r="E1853" s="180"/>
      <c r="F1853" s="181"/>
      <c r="G1853" s="181"/>
      <c r="H1853" s="181"/>
      <c r="I1853" s="181"/>
      <c r="J1853" s="181"/>
      <c r="K1853" s="181"/>
      <c r="L1853" s="181"/>
      <c r="M1853" s="181"/>
      <c r="N1853" s="181"/>
      <c r="O1853" s="181"/>
      <c r="P1853" s="181"/>
      <c r="Q1853" s="181">
        <f t="shared" si="627"/>
        <v>0</v>
      </c>
      <c r="R1853" s="181"/>
      <c r="S1853" s="181">
        <f t="shared" si="611"/>
        <v>0</v>
      </c>
      <c r="T1853" s="181">
        <f t="shared" si="613"/>
        <v>0</v>
      </c>
      <c r="U1853" s="183" t="e">
        <f t="shared" si="614"/>
        <v>#DIV/0!</v>
      </c>
      <c r="V1853" s="183" t="e">
        <f t="shared" si="617"/>
        <v>#DIV/0!</v>
      </c>
      <c r="W1853" s="184">
        <f t="shared" si="607"/>
        <v>0</v>
      </c>
    </row>
    <row r="1854" spans="1:23" ht="15" customHeight="1">
      <c r="A1854" s="179">
        <v>447</v>
      </c>
      <c r="B1854" s="222">
        <v>18</v>
      </c>
      <c r="C1854" s="257" t="s">
        <v>707</v>
      </c>
      <c r="D1854" s="180">
        <v>1998</v>
      </c>
      <c r="E1854" s="180">
        <v>24</v>
      </c>
      <c r="F1854" s="181">
        <v>11820</v>
      </c>
      <c r="G1854" s="181">
        <v>140</v>
      </c>
      <c r="H1854" s="181">
        <v>2408</v>
      </c>
      <c r="I1854" s="181">
        <v>33</v>
      </c>
      <c r="J1854" s="181">
        <v>63</v>
      </c>
      <c r="K1854" s="181">
        <v>3112</v>
      </c>
      <c r="L1854" s="181">
        <v>29</v>
      </c>
      <c r="M1854" s="181">
        <v>13</v>
      </c>
      <c r="N1854" s="181">
        <v>0</v>
      </c>
      <c r="O1854" s="181">
        <v>0</v>
      </c>
      <c r="P1854" s="181">
        <v>3</v>
      </c>
      <c r="Q1854" s="181">
        <f t="shared" si="627"/>
        <v>5801</v>
      </c>
      <c r="R1854" s="181">
        <v>168</v>
      </c>
      <c r="S1854" s="181">
        <f t="shared" si="611"/>
        <v>5969</v>
      </c>
      <c r="T1854" s="181">
        <f t="shared" si="613"/>
        <v>5851</v>
      </c>
      <c r="U1854" s="183">
        <f t="shared" si="614"/>
        <v>50.499153976311334</v>
      </c>
      <c r="V1854" s="183">
        <f t="shared" si="617"/>
        <v>49.500846023688666</v>
      </c>
      <c r="W1854" s="184">
        <f t="shared" si="607"/>
        <v>3112</v>
      </c>
    </row>
    <row r="1855" spans="1:23" ht="15" customHeight="1">
      <c r="A1855" s="179">
        <v>447</v>
      </c>
      <c r="B1855" s="222">
        <v>18</v>
      </c>
      <c r="C1855" s="257" t="s">
        <v>707</v>
      </c>
      <c r="D1855" s="180">
        <v>2004</v>
      </c>
      <c r="E1855" s="180"/>
      <c r="F1855" s="181"/>
      <c r="G1855" s="181"/>
      <c r="H1855" s="181"/>
      <c r="I1855" s="181"/>
      <c r="J1855" s="181"/>
      <c r="K1855" s="181"/>
      <c r="L1855" s="181"/>
      <c r="M1855" s="181"/>
      <c r="N1855" s="181"/>
      <c r="O1855" s="181"/>
      <c r="P1855" s="181"/>
      <c r="Q1855" s="181">
        <f>SUM(G1855+J1855+M1855+N1855+O1855+P1855)</f>
        <v>0</v>
      </c>
      <c r="R1855" s="181"/>
      <c r="S1855" s="181">
        <f t="shared" si="611"/>
        <v>0</v>
      </c>
      <c r="T1855" s="181">
        <f t="shared" si="613"/>
        <v>0</v>
      </c>
      <c r="U1855" s="183" t="e">
        <f t="shared" si="614"/>
        <v>#DIV/0!</v>
      </c>
      <c r="V1855" s="183" t="e">
        <f t="shared" si="617"/>
        <v>#DIV/0!</v>
      </c>
      <c r="W1855" s="184">
        <f t="shared" si="607"/>
        <v>0</v>
      </c>
    </row>
    <row r="1856" spans="1:23" ht="15" customHeight="1">
      <c r="A1856" s="179">
        <v>447</v>
      </c>
      <c r="B1856" s="222">
        <v>18</v>
      </c>
      <c r="C1856" s="257" t="s">
        <v>707</v>
      </c>
      <c r="D1856" s="180">
        <v>2010</v>
      </c>
      <c r="E1856" s="180">
        <v>27</v>
      </c>
      <c r="F1856" s="181">
        <v>16118</v>
      </c>
      <c r="G1856" s="181">
        <v>3127</v>
      </c>
      <c r="H1856" s="181">
        <v>1629</v>
      </c>
      <c r="I1856" s="181">
        <v>869</v>
      </c>
      <c r="J1856" s="181">
        <v>694</v>
      </c>
      <c r="K1856" s="181">
        <v>3396</v>
      </c>
      <c r="L1856" s="181">
        <v>102</v>
      </c>
      <c r="M1856" s="181">
        <v>0</v>
      </c>
      <c r="N1856" s="181">
        <v>66</v>
      </c>
      <c r="O1856" s="181">
        <v>97</v>
      </c>
      <c r="P1856" s="181">
        <v>0</v>
      </c>
      <c r="Q1856" s="181">
        <f t="shared" ref="Q1856:Q1858" si="628">SUM(P1856+O1856+N1856+M1856+L1856+K1856+J1856+I1856+H1856+G1856)</f>
        <v>9980</v>
      </c>
      <c r="R1856" s="181">
        <v>206</v>
      </c>
      <c r="S1856" s="181">
        <f t="shared" si="611"/>
        <v>10186</v>
      </c>
      <c r="T1856" s="181">
        <f t="shared" si="613"/>
        <v>5932</v>
      </c>
      <c r="U1856" s="183">
        <f t="shared" si="614"/>
        <v>63.196426355627246</v>
      </c>
      <c r="V1856" s="183">
        <f t="shared" si="617"/>
        <v>36.803573644372754</v>
      </c>
      <c r="W1856" s="184">
        <f t="shared" si="607"/>
        <v>3396</v>
      </c>
    </row>
    <row r="1857" spans="1:23" ht="15" customHeight="1">
      <c r="A1857" s="179">
        <v>447</v>
      </c>
      <c r="B1857" s="222">
        <v>18</v>
      </c>
      <c r="C1857" s="258" t="s">
        <v>707</v>
      </c>
      <c r="D1857" s="190">
        <v>2016</v>
      </c>
      <c r="E1857" s="180"/>
      <c r="F1857" s="181"/>
      <c r="G1857" s="181"/>
      <c r="H1857" s="181"/>
      <c r="I1857" s="181"/>
      <c r="J1857" s="181"/>
      <c r="K1857" s="181"/>
      <c r="L1857" s="181"/>
      <c r="M1857" s="181"/>
      <c r="N1857" s="181"/>
      <c r="O1857" s="181"/>
      <c r="P1857" s="181"/>
      <c r="Q1857" s="181">
        <f t="shared" si="628"/>
        <v>0</v>
      </c>
      <c r="R1857" s="181"/>
      <c r="S1857" s="181">
        <f t="shared" si="611"/>
        <v>0</v>
      </c>
      <c r="T1857" s="181">
        <f t="shared" si="613"/>
        <v>0</v>
      </c>
      <c r="U1857" s="183" t="e">
        <f t="shared" si="614"/>
        <v>#DIV/0!</v>
      </c>
      <c r="V1857" s="183" t="e">
        <f t="shared" si="617"/>
        <v>#DIV/0!</v>
      </c>
      <c r="W1857" s="184">
        <f t="shared" si="607"/>
        <v>0</v>
      </c>
    </row>
    <row r="1858" spans="1:23" ht="15" customHeight="1">
      <c r="A1858" s="179">
        <v>448</v>
      </c>
      <c r="B1858" s="222">
        <v>18</v>
      </c>
      <c r="C1858" s="257" t="s">
        <v>708</v>
      </c>
      <c r="D1858" s="180">
        <v>1998</v>
      </c>
      <c r="E1858" s="180">
        <v>12</v>
      </c>
      <c r="F1858" s="181">
        <v>4950</v>
      </c>
      <c r="G1858" s="181">
        <v>97</v>
      </c>
      <c r="H1858" s="181">
        <v>1265</v>
      </c>
      <c r="I1858" s="181">
        <v>6</v>
      </c>
      <c r="J1858" s="181">
        <v>40</v>
      </c>
      <c r="K1858" s="181">
        <v>1488</v>
      </c>
      <c r="L1858" s="181">
        <v>11</v>
      </c>
      <c r="M1858" s="181">
        <v>6</v>
      </c>
      <c r="N1858" s="181">
        <v>0</v>
      </c>
      <c r="O1858" s="181">
        <v>0</v>
      </c>
      <c r="P1858" s="181">
        <v>0</v>
      </c>
      <c r="Q1858" s="181">
        <f t="shared" si="628"/>
        <v>2913</v>
      </c>
      <c r="R1858" s="181">
        <v>86</v>
      </c>
      <c r="S1858" s="181">
        <f t="shared" si="611"/>
        <v>2999</v>
      </c>
      <c r="T1858" s="181">
        <f t="shared" si="613"/>
        <v>1951</v>
      </c>
      <c r="U1858" s="183">
        <f t="shared" si="614"/>
        <v>60.585858585858588</v>
      </c>
      <c r="V1858" s="183">
        <f t="shared" si="617"/>
        <v>39.414141414141412</v>
      </c>
      <c r="W1858" s="184">
        <f t="shared" si="607"/>
        <v>1488</v>
      </c>
    </row>
    <row r="1859" spans="1:23" ht="15" customHeight="1">
      <c r="A1859" s="179">
        <v>448</v>
      </c>
      <c r="B1859" s="222">
        <v>18</v>
      </c>
      <c r="C1859" s="257" t="s">
        <v>708</v>
      </c>
      <c r="D1859" s="180">
        <v>2004</v>
      </c>
      <c r="E1859" s="180"/>
      <c r="F1859" s="181"/>
      <c r="G1859" s="181"/>
      <c r="H1859" s="181"/>
      <c r="I1859" s="181"/>
      <c r="J1859" s="181"/>
      <c r="K1859" s="181"/>
      <c r="L1859" s="181"/>
      <c r="M1859" s="181"/>
      <c r="N1859" s="181"/>
      <c r="O1859" s="181"/>
      <c r="P1859" s="181"/>
      <c r="Q1859" s="181">
        <f>SUM(G1859+J1859+M1859+N1859+O1859+P1859)</f>
        <v>0</v>
      </c>
      <c r="R1859" s="181"/>
      <c r="S1859" s="181">
        <f t="shared" si="611"/>
        <v>0</v>
      </c>
      <c r="T1859" s="181">
        <f t="shared" si="613"/>
        <v>0</v>
      </c>
      <c r="U1859" s="183" t="e">
        <f t="shared" si="614"/>
        <v>#DIV/0!</v>
      </c>
      <c r="V1859" s="183" t="e">
        <f t="shared" si="617"/>
        <v>#DIV/0!</v>
      </c>
      <c r="W1859" s="184">
        <f t="shared" ref="W1859:W1922" si="629">MAX(G1859,H1859,I1859,J1859,K1859,L1859,M1859,N1859,O1859,P1859)</f>
        <v>0</v>
      </c>
    </row>
    <row r="1860" spans="1:23" ht="15" customHeight="1">
      <c r="A1860" s="179">
        <v>448</v>
      </c>
      <c r="B1860" s="222">
        <v>18</v>
      </c>
      <c r="C1860" s="257" t="s">
        <v>708</v>
      </c>
      <c r="D1860" s="180">
        <v>2010</v>
      </c>
      <c r="E1860" s="180">
        <v>13</v>
      </c>
      <c r="F1860" s="181">
        <v>6683</v>
      </c>
      <c r="G1860" s="181">
        <v>578</v>
      </c>
      <c r="H1860" s="181">
        <v>1553</v>
      </c>
      <c r="I1860" s="181">
        <v>130</v>
      </c>
      <c r="J1860" s="181">
        <v>111</v>
      </c>
      <c r="K1860" s="181">
        <v>1772</v>
      </c>
      <c r="L1860" s="181">
        <v>33</v>
      </c>
      <c r="M1860" s="181">
        <v>0</v>
      </c>
      <c r="N1860" s="181">
        <v>164</v>
      </c>
      <c r="O1860" s="181">
        <v>285</v>
      </c>
      <c r="P1860" s="181">
        <v>0</v>
      </c>
      <c r="Q1860" s="181">
        <f t="shared" ref="Q1860:Q1866" si="630">SUM(P1860+O1860+N1860+M1860+L1860+K1860+J1860+I1860+H1860+G1860)</f>
        <v>4626</v>
      </c>
      <c r="R1860" s="181">
        <v>121</v>
      </c>
      <c r="S1860" s="181">
        <f t="shared" si="611"/>
        <v>4747</v>
      </c>
      <c r="T1860" s="181">
        <f t="shared" si="613"/>
        <v>1936</v>
      </c>
      <c r="U1860" s="183">
        <f t="shared" si="614"/>
        <v>71.030974113422118</v>
      </c>
      <c r="V1860" s="183">
        <f t="shared" si="617"/>
        <v>28.969025886577885</v>
      </c>
      <c r="W1860" s="184">
        <f t="shared" si="629"/>
        <v>1772</v>
      </c>
    </row>
    <row r="1861" spans="1:23" ht="15" customHeight="1">
      <c r="A1861" s="179">
        <v>448</v>
      </c>
      <c r="B1861" s="222">
        <v>18</v>
      </c>
      <c r="C1861" s="258" t="s">
        <v>708</v>
      </c>
      <c r="D1861" s="190">
        <v>2016</v>
      </c>
      <c r="E1861" s="180"/>
      <c r="F1861" s="181"/>
      <c r="G1861" s="181"/>
      <c r="H1861" s="181"/>
      <c r="I1861" s="181"/>
      <c r="J1861" s="181"/>
      <c r="K1861" s="181"/>
      <c r="L1861" s="181"/>
      <c r="M1861" s="181"/>
      <c r="N1861" s="181"/>
      <c r="O1861" s="181"/>
      <c r="P1861" s="181"/>
      <c r="Q1861" s="181">
        <f t="shared" si="630"/>
        <v>0</v>
      </c>
      <c r="R1861" s="181"/>
      <c r="S1861" s="181">
        <f t="shared" si="611"/>
        <v>0</v>
      </c>
      <c r="T1861" s="181">
        <f t="shared" si="613"/>
        <v>0</v>
      </c>
      <c r="U1861" s="183" t="e">
        <f t="shared" si="614"/>
        <v>#DIV/0!</v>
      </c>
      <c r="V1861" s="183" t="e">
        <f t="shared" si="617"/>
        <v>#DIV/0!</v>
      </c>
      <c r="W1861" s="184">
        <f t="shared" si="629"/>
        <v>0</v>
      </c>
    </row>
    <row r="1862" spans="1:23" s="197" customFormat="1" ht="15" customHeight="1">
      <c r="A1862" s="193" t="s">
        <v>448</v>
      </c>
      <c r="B1862" s="223">
        <v>18</v>
      </c>
      <c r="C1862" s="259" t="s">
        <v>709</v>
      </c>
      <c r="D1862" s="151">
        <v>1998</v>
      </c>
      <c r="E1862" s="151">
        <f>SUM(E1838,E1842,E1846,E1850,E1854,E1858)</f>
        <v>236</v>
      </c>
      <c r="F1862" s="151">
        <f t="shared" ref="F1862:T1862" si="631">SUM(F1838,F1842,F1846,F1850,F1854,F1858)</f>
        <v>121351</v>
      </c>
      <c r="G1862" s="151">
        <f t="shared" si="631"/>
        <v>14148</v>
      </c>
      <c r="H1862" s="151">
        <f t="shared" si="631"/>
        <v>14504</v>
      </c>
      <c r="I1862" s="151">
        <f t="shared" si="631"/>
        <v>315</v>
      </c>
      <c r="J1862" s="151">
        <f t="shared" si="631"/>
        <v>622</v>
      </c>
      <c r="K1862" s="151">
        <f t="shared" si="631"/>
        <v>27006</v>
      </c>
      <c r="L1862" s="151">
        <f t="shared" si="631"/>
        <v>360</v>
      </c>
      <c r="M1862" s="151">
        <f t="shared" si="631"/>
        <v>175</v>
      </c>
      <c r="N1862" s="151">
        <f t="shared" si="631"/>
        <v>0</v>
      </c>
      <c r="O1862" s="151">
        <f t="shared" si="631"/>
        <v>0</v>
      </c>
      <c r="P1862" s="151">
        <f t="shared" si="631"/>
        <v>34</v>
      </c>
      <c r="Q1862" s="151">
        <f t="shared" si="631"/>
        <v>57164</v>
      </c>
      <c r="R1862" s="151">
        <f t="shared" si="631"/>
        <v>1404</v>
      </c>
      <c r="S1862" s="151">
        <f t="shared" si="631"/>
        <v>58568</v>
      </c>
      <c r="T1862" s="151">
        <f t="shared" si="631"/>
        <v>62783</v>
      </c>
      <c r="U1862" s="217">
        <f>(S1862*100)/F1862</f>
        <v>48.263302321365295</v>
      </c>
      <c r="V1862" s="217">
        <f>(T1862*100)/F1862</f>
        <v>51.736697678634705</v>
      </c>
      <c r="W1862" s="184">
        <f t="shared" si="629"/>
        <v>27006</v>
      </c>
    </row>
    <row r="1863" spans="1:23" s="197" customFormat="1" ht="15" customHeight="1">
      <c r="A1863" s="193" t="s">
        <v>448</v>
      </c>
      <c r="B1863" s="223">
        <v>18</v>
      </c>
      <c r="C1863" s="259" t="s">
        <v>709</v>
      </c>
      <c r="D1863" s="151">
        <v>2004</v>
      </c>
      <c r="E1863" s="151"/>
      <c r="F1863" s="215"/>
      <c r="G1863" s="215"/>
      <c r="H1863" s="215"/>
      <c r="I1863" s="215"/>
      <c r="J1863" s="215"/>
      <c r="K1863" s="215"/>
      <c r="L1863" s="215"/>
      <c r="M1863" s="215"/>
      <c r="N1863" s="215"/>
      <c r="O1863" s="215"/>
      <c r="P1863" s="215"/>
      <c r="Q1863" s="215"/>
      <c r="R1863" s="215"/>
      <c r="S1863" s="215"/>
      <c r="T1863" s="215"/>
      <c r="U1863" s="216"/>
      <c r="V1863" s="216"/>
      <c r="W1863" s="184">
        <f t="shared" si="629"/>
        <v>0</v>
      </c>
    </row>
    <row r="1864" spans="1:23" s="197" customFormat="1" ht="15" customHeight="1">
      <c r="A1864" s="193" t="s">
        <v>448</v>
      </c>
      <c r="B1864" s="223">
        <v>18</v>
      </c>
      <c r="C1864" s="259" t="s">
        <v>709</v>
      </c>
      <c r="D1864" s="151">
        <v>2010</v>
      </c>
      <c r="E1864" s="151">
        <f>SUM(E1840,E1844,E1848,E1852,E1856,E1860)</f>
        <v>299</v>
      </c>
      <c r="F1864" s="151">
        <f t="shared" ref="F1864:T1864" si="632">SUM(F1840,F1844,F1848,F1852,F1856,F1860)</f>
        <v>165591</v>
      </c>
      <c r="G1864" s="151">
        <f t="shared" si="632"/>
        <v>28578</v>
      </c>
      <c r="H1864" s="151">
        <f t="shared" si="632"/>
        <v>14934</v>
      </c>
      <c r="I1864" s="151">
        <f t="shared" si="632"/>
        <v>6577</v>
      </c>
      <c r="J1864" s="151">
        <f t="shared" si="632"/>
        <v>2697</v>
      </c>
      <c r="K1864" s="151">
        <f t="shared" si="632"/>
        <v>39267</v>
      </c>
      <c r="L1864" s="151">
        <f t="shared" si="632"/>
        <v>2061</v>
      </c>
      <c r="M1864" s="151">
        <f t="shared" si="632"/>
        <v>0</v>
      </c>
      <c r="N1864" s="151">
        <f t="shared" si="632"/>
        <v>1815</v>
      </c>
      <c r="O1864" s="151">
        <f t="shared" si="632"/>
        <v>773</v>
      </c>
      <c r="P1864" s="151">
        <f t="shared" si="632"/>
        <v>9</v>
      </c>
      <c r="Q1864" s="151">
        <f t="shared" si="632"/>
        <v>96711</v>
      </c>
      <c r="R1864" s="151">
        <f t="shared" si="632"/>
        <v>2349</v>
      </c>
      <c r="S1864" s="151">
        <f t="shared" si="632"/>
        <v>99060</v>
      </c>
      <c r="T1864" s="151">
        <f t="shared" si="632"/>
        <v>66531</v>
      </c>
      <c r="U1864" s="196">
        <f>(S1864*100)/F1864</f>
        <v>59.822091780350384</v>
      </c>
      <c r="V1864" s="196">
        <f>(T1864*100)/F1864</f>
        <v>40.177908219649616</v>
      </c>
      <c r="W1864" s="184">
        <f t="shared" si="629"/>
        <v>39267</v>
      </c>
    </row>
    <row r="1865" spans="1:23" s="197" customFormat="1" ht="15" customHeight="1">
      <c r="A1865" s="193" t="s">
        <v>448</v>
      </c>
      <c r="B1865" s="223">
        <v>18</v>
      </c>
      <c r="C1865" s="259" t="s">
        <v>709</v>
      </c>
      <c r="D1865" s="151">
        <v>2016</v>
      </c>
      <c r="E1865" s="151"/>
      <c r="F1865" s="215"/>
      <c r="G1865" s="215"/>
      <c r="H1865" s="215"/>
      <c r="I1865" s="215"/>
      <c r="J1865" s="215"/>
      <c r="K1865" s="215"/>
      <c r="L1865" s="215"/>
      <c r="M1865" s="215"/>
      <c r="N1865" s="215"/>
      <c r="O1865" s="215"/>
      <c r="P1865" s="215"/>
      <c r="Q1865" s="215"/>
      <c r="R1865" s="215"/>
      <c r="S1865" s="215"/>
      <c r="T1865" s="215"/>
      <c r="U1865" s="216"/>
      <c r="V1865" s="216"/>
      <c r="W1865" s="184">
        <f t="shared" si="629"/>
        <v>0</v>
      </c>
    </row>
    <row r="1866" spans="1:23" ht="15" customHeight="1">
      <c r="A1866" s="179">
        <v>449</v>
      </c>
      <c r="B1866" s="222">
        <v>19</v>
      </c>
      <c r="C1866" s="260" t="s">
        <v>710</v>
      </c>
      <c r="D1866" s="180">
        <v>1998</v>
      </c>
      <c r="E1866" s="180">
        <v>4</v>
      </c>
      <c r="F1866" s="181">
        <v>2220</v>
      </c>
      <c r="G1866" s="181">
        <v>84</v>
      </c>
      <c r="H1866" s="181">
        <v>169</v>
      </c>
      <c r="I1866" s="181">
        <v>4</v>
      </c>
      <c r="J1866" s="181">
        <v>8</v>
      </c>
      <c r="K1866" s="181">
        <v>295</v>
      </c>
      <c r="L1866" s="181">
        <v>3</v>
      </c>
      <c r="M1866" s="181">
        <v>1</v>
      </c>
      <c r="N1866" s="181">
        <v>0</v>
      </c>
      <c r="O1866" s="181">
        <v>0</v>
      </c>
      <c r="P1866" s="181">
        <v>0</v>
      </c>
      <c r="Q1866" s="181">
        <f t="shared" si="630"/>
        <v>564</v>
      </c>
      <c r="R1866" s="181">
        <v>32</v>
      </c>
      <c r="S1866" s="181">
        <f t="shared" si="611"/>
        <v>596</v>
      </c>
      <c r="T1866" s="181">
        <f t="shared" si="613"/>
        <v>1624</v>
      </c>
      <c r="U1866" s="183">
        <f t="shared" si="614"/>
        <v>26.846846846846848</v>
      </c>
      <c r="V1866" s="183">
        <f t="shared" si="617"/>
        <v>73.153153153153156</v>
      </c>
      <c r="W1866" s="184">
        <f t="shared" si="629"/>
        <v>295</v>
      </c>
    </row>
    <row r="1867" spans="1:23" ht="15" customHeight="1">
      <c r="A1867" s="179">
        <v>449</v>
      </c>
      <c r="B1867" s="222">
        <v>19</v>
      </c>
      <c r="C1867" s="260" t="s">
        <v>710</v>
      </c>
      <c r="D1867" s="180">
        <v>2004</v>
      </c>
      <c r="E1867" s="180"/>
      <c r="F1867" s="181"/>
      <c r="G1867" s="181"/>
      <c r="H1867" s="181"/>
      <c r="I1867" s="181"/>
      <c r="J1867" s="181"/>
      <c r="K1867" s="181"/>
      <c r="L1867" s="181"/>
      <c r="M1867" s="181"/>
      <c r="N1867" s="181"/>
      <c r="O1867" s="181"/>
      <c r="P1867" s="181"/>
      <c r="Q1867" s="181">
        <f>SUM(G1867+J1867+M1867+N1867+O1867+P1867)</f>
        <v>0</v>
      </c>
      <c r="R1867" s="181"/>
      <c r="S1867" s="181">
        <f t="shared" si="611"/>
        <v>0</v>
      </c>
      <c r="T1867" s="181">
        <f t="shared" si="613"/>
        <v>0</v>
      </c>
      <c r="U1867" s="183" t="e">
        <f t="shared" si="614"/>
        <v>#DIV/0!</v>
      </c>
      <c r="V1867" s="183" t="e">
        <f t="shared" si="617"/>
        <v>#DIV/0!</v>
      </c>
      <c r="W1867" s="184">
        <f t="shared" si="629"/>
        <v>0</v>
      </c>
    </row>
    <row r="1868" spans="1:23" ht="15" customHeight="1">
      <c r="A1868" s="179">
        <v>449</v>
      </c>
      <c r="B1868" s="222">
        <v>19</v>
      </c>
      <c r="C1868" s="260" t="s">
        <v>710</v>
      </c>
      <c r="D1868" s="180">
        <v>2010</v>
      </c>
      <c r="E1868" s="180">
        <v>6</v>
      </c>
      <c r="F1868" s="181">
        <v>3127</v>
      </c>
      <c r="G1868" s="181">
        <v>113</v>
      </c>
      <c r="H1868" s="181">
        <v>59</v>
      </c>
      <c r="I1868" s="181">
        <v>313</v>
      </c>
      <c r="J1868" s="181">
        <v>22</v>
      </c>
      <c r="K1868" s="181">
        <v>470</v>
      </c>
      <c r="L1868" s="181">
        <v>19</v>
      </c>
      <c r="M1868" s="181">
        <v>0</v>
      </c>
      <c r="N1868" s="181">
        <v>22</v>
      </c>
      <c r="O1868" s="181">
        <v>378</v>
      </c>
      <c r="P1868" s="181">
        <v>2</v>
      </c>
      <c r="Q1868" s="181">
        <f t="shared" ref="Q1868:Q1870" si="633">SUM(P1868+O1868+N1868+M1868+L1868+K1868+J1868+I1868+H1868+G1868)</f>
        <v>1398</v>
      </c>
      <c r="R1868" s="181">
        <v>53</v>
      </c>
      <c r="S1868" s="181">
        <f t="shared" si="611"/>
        <v>1451</v>
      </c>
      <c r="T1868" s="181">
        <f t="shared" si="613"/>
        <v>1676</v>
      </c>
      <c r="U1868" s="183">
        <f t="shared" si="614"/>
        <v>46.402302526383117</v>
      </c>
      <c r="V1868" s="183">
        <f t="shared" si="617"/>
        <v>53.597697473616883</v>
      </c>
      <c r="W1868" s="184">
        <f t="shared" si="629"/>
        <v>470</v>
      </c>
    </row>
    <row r="1869" spans="1:23" ht="15" customHeight="1">
      <c r="A1869" s="179">
        <v>449</v>
      </c>
      <c r="B1869" s="222">
        <v>19</v>
      </c>
      <c r="C1869" s="261" t="s">
        <v>710</v>
      </c>
      <c r="D1869" s="190">
        <v>2016</v>
      </c>
      <c r="E1869" s="180"/>
      <c r="F1869" s="181"/>
      <c r="G1869" s="181"/>
      <c r="H1869" s="181"/>
      <c r="I1869" s="181"/>
      <c r="J1869" s="181"/>
      <c r="K1869" s="181"/>
      <c r="L1869" s="181"/>
      <c r="M1869" s="181"/>
      <c r="N1869" s="181"/>
      <c r="O1869" s="181"/>
      <c r="P1869" s="181"/>
      <c r="Q1869" s="181">
        <f t="shared" si="633"/>
        <v>0</v>
      </c>
      <c r="R1869" s="181"/>
      <c r="S1869" s="181">
        <f t="shared" si="611"/>
        <v>0</v>
      </c>
      <c r="T1869" s="181">
        <f t="shared" si="613"/>
        <v>0</v>
      </c>
      <c r="U1869" s="183" t="e">
        <f t="shared" si="614"/>
        <v>#DIV/0!</v>
      </c>
      <c r="V1869" s="183" t="e">
        <f t="shared" si="617"/>
        <v>#DIV/0!</v>
      </c>
      <c r="W1869" s="184">
        <f t="shared" si="629"/>
        <v>0</v>
      </c>
    </row>
    <row r="1870" spans="1:23" ht="15" customHeight="1">
      <c r="A1870" s="179">
        <v>450</v>
      </c>
      <c r="B1870" s="222">
        <v>19</v>
      </c>
      <c r="C1870" s="260" t="s">
        <v>711</v>
      </c>
      <c r="D1870" s="180">
        <v>1998</v>
      </c>
      <c r="E1870" s="180">
        <v>7</v>
      </c>
      <c r="F1870" s="181">
        <v>3003</v>
      </c>
      <c r="G1870" s="181">
        <v>58</v>
      </c>
      <c r="H1870" s="181">
        <v>452</v>
      </c>
      <c r="I1870" s="181">
        <v>16</v>
      </c>
      <c r="J1870" s="181">
        <v>27</v>
      </c>
      <c r="K1870" s="181">
        <v>349</v>
      </c>
      <c r="L1870" s="181">
        <v>6</v>
      </c>
      <c r="M1870" s="181">
        <v>4</v>
      </c>
      <c r="N1870" s="181">
        <v>0</v>
      </c>
      <c r="O1870" s="181">
        <v>0</v>
      </c>
      <c r="P1870" s="181">
        <v>0</v>
      </c>
      <c r="Q1870" s="181">
        <f t="shared" si="633"/>
        <v>912</v>
      </c>
      <c r="R1870" s="181">
        <v>43</v>
      </c>
      <c r="S1870" s="181">
        <f t="shared" si="611"/>
        <v>955</v>
      </c>
      <c r="T1870" s="181">
        <f t="shared" si="613"/>
        <v>2048</v>
      </c>
      <c r="U1870" s="183">
        <f t="shared" si="614"/>
        <v>31.801531801531802</v>
      </c>
      <c r="V1870" s="183">
        <f t="shared" si="617"/>
        <v>68.198468198468206</v>
      </c>
      <c r="W1870" s="184">
        <f t="shared" si="629"/>
        <v>452</v>
      </c>
    </row>
    <row r="1871" spans="1:23" ht="15" customHeight="1">
      <c r="A1871" s="179">
        <v>450</v>
      </c>
      <c r="B1871" s="222">
        <v>19</v>
      </c>
      <c r="C1871" s="260" t="s">
        <v>711</v>
      </c>
      <c r="D1871" s="180">
        <v>2004</v>
      </c>
      <c r="E1871" s="180"/>
      <c r="F1871" s="181"/>
      <c r="G1871" s="181"/>
      <c r="H1871" s="181"/>
      <c r="I1871" s="181"/>
      <c r="J1871" s="181"/>
      <c r="K1871" s="181"/>
      <c r="L1871" s="181"/>
      <c r="M1871" s="181"/>
      <c r="N1871" s="181"/>
      <c r="O1871" s="181"/>
      <c r="P1871" s="181"/>
      <c r="Q1871" s="181">
        <f>SUM(G1871+J1871+M1871+N1871+O1871+P1871)</f>
        <v>0</v>
      </c>
      <c r="R1871" s="181"/>
      <c r="S1871" s="181">
        <f t="shared" ref="S1871:S1941" si="634">Q1871+R1871</f>
        <v>0</v>
      </c>
      <c r="T1871" s="181">
        <f t="shared" si="613"/>
        <v>0</v>
      </c>
      <c r="U1871" s="183" t="e">
        <f t="shared" si="614"/>
        <v>#DIV/0!</v>
      </c>
      <c r="V1871" s="183" t="e">
        <f t="shared" si="617"/>
        <v>#DIV/0!</v>
      </c>
      <c r="W1871" s="184">
        <f t="shared" si="629"/>
        <v>0</v>
      </c>
    </row>
    <row r="1872" spans="1:23" ht="15" customHeight="1">
      <c r="A1872" s="179">
        <v>450</v>
      </c>
      <c r="B1872" s="222">
        <v>19</v>
      </c>
      <c r="C1872" s="260" t="s">
        <v>711</v>
      </c>
      <c r="D1872" s="180">
        <v>2010</v>
      </c>
      <c r="E1872" s="180">
        <v>8</v>
      </c>
      <c r="F1872" s="181">
        <v>4414</v>
      </c>
      <c r="G1872" s="181">
        <v>715</v>
      </c>
      <c r="H1872" s="181">
        <v>163</v>
      </c>
      <c r="I1872" s="181">
        <v>57</v>
      </c>
      <c r="J1872" s="181">
        <v>42</v>
      </c>
      <c r="K1872" s="181">
        <v>333</v>
      </c>
      <c r="L1872" s="181">
        <v>26</v>
      </c>
      <c r="M1872" s="181">
        <v>0</v>
      </c>
      <c r="N1872" s="181">
        <v>70</v>
      </c>
      <c r="O1872" s="181">
        <v>24</v>
      </c>
      <c r="P1872" s="181">
        <v>0</v>
      </c>
      <c r="Q1872" s="181">
        <f t="shared" ref="Q1872:Q1874" si="635">SUM(P1872+O1872+N1872+M1872+L1872+K1872+J1872+I1872+H1872+G1872)</f>
        <v>1430</v>
      </c>
      <c r="R1872" s="181">
        <v>86</v>
      </c>
      <c r="S1872" s="181">
        <f t="shared" si="634"/>
        <v>1516</v>
      </c>
      <c r="T1872" s="181">
        <f t="shared" si="613"/>
        <v>2898</v>
      </c>
      <c r="U1872" s="183">
        <f t="shared" si="614"/>
        <v>34.345265065700048</v>
      </c>
      <c r="V1872" s="183">
        <f t="shared" si="617"/>
        <v>65.654734934299952</v>
      </c>
      <c r="W1872" s="184">
        <f t="shared" si="629"/>
        <v>715</v>
      </c>
    </row>
    <row r="1873" spans="1:23" ht="15" customHeight="1">
      <c r="A1873" s="179">
        <v>450</v>
      </c>
      <c r="B1873" s="222">
        <v>19</v>
      </c>
      <c r="C1873" s="261" t="s">
        <v>711</v>
      </c>
      <c r="D1873" s="190">
        <v>2016</v>
      </c>
      <c r="E1873" s="180"/>
      <c r="F1873" s="181"/>
      <c r="G1873" s="181"/>
      <c r="H1873" s="181"/>
      <c r="I1873" s="181"/>
      <c r="J1873" s="181"/>
      <c r="K1873" s="181"/>
      <c r="L1873" s="181"/>
      <c r="M1873" s="181"/>
      <c r="N1873" s="181"/>
      <c r="O1873" s="181"/>
      <c r="P1873" s="181"/>
      <c r="Q1873" s="181">
        <f t="shared" si="635"/>
        <v>0</v>
      </c>
      <c r="R1873" s="181"/>
      <c r="S1873" s="181">
        <f t="shared" si="634"/>
        <v>0</v>
      </c>
      <c r="T1873" s="181">
        <f t="shared" si="613"/>
        <v>0</v>
      </c>
      <c r="U1873" s="183" t="e">
        <f t="shared" si="614"/>
        <v>#DIV/0!</v>
      </c>
      <c r="V1873" s="183" t="e">
        <f t="shared" si="617"/>
        <v>#DIV/0!</v>
      </c>
      <c r="W1873" s="184">
        <f t="shared" si="629"/>
        <v>0</v>
      </c>
    </row>
    <row r="1874" spans="1:23" ht="15" customHeight="1">
      <c r="A1874" s="179">
        <v>451</v>
      </c>
      <c r="B1874" s="222">
        <v>19</v>
      </c>
      <c r="C1874" s="260" t="s">
        <v>712</v>
      </c>
      <c r="D1874" s="180">
        <v>1998</v>
      </c>
      <c r="E1874" s="180">
        <v>4</v>
      </c>
      <c r="F1874" s="181">
        <v>1897</v>
      </c>
      <c r="G1874" s="181">
        <v>64</v>
      </c>
      <c r="H1874" s="181">
        <v>247</v>
      </c>
      <c r="I1874" s="181">
        <v>2</v>
      </c>
      <c r="J1874" s="181">
        <v>12</v>
      </c>
      <c r="K1874" s="181">
        <v>389</v>
      </c>
      <c r="L1874" s="181">
        <v>8</v>
      </c>
      <c r="M1874" s="181">
        <v>3</v>
      </c>
      <c r="N1874" s="181">
        <v>0</v>
      </c>
      <c r="O1874" s="181">
        <v>0</v>
      </c>
      <c r="P1874" s="181">
        <v>0</v>
      </c>
      <c r="Q1874" s="181">
        <f t="shared" si="635"/>
        <v>725</v>
      </c>
      <c r="R1874" s="181">
        <v>22</v>
      </c>
      <c r="S1874" s="181">
        <f t="shared" si="634"/>
        <v>747</v>
      </c>
      <c r="T1874" s="181">
        <f t="shared" ref="T1874:T1945" si="636">F1874-S1874</f>
        <v>1150</v>
      </c>
      <c r="U1874" s="183">
        <f t="shared" ref="U1874:U1945" si="637">(S1874*100)/F1874</f>
        <v>39.377965208223507</v>
      </c>
      <c r="V1874" s="183">
        <f t="shared" si="617"/>
        <v>60.622034791776493</v>
      </c>
      <c r="W1874" s="184">
        <f t="shared" si="629"/>
        <v>389</v>
      </c>
    </row>
    <row r="1875" spans="1:23" ht="15" customHeight="1">
      <c r="A1875" s="179">
        <v>451</v>
      </c>
      <c r="B1875" s="222">
        <v>19</v>
      </c>
      <c r="C1875" s="260" t="s">
        <v>712</v>
      </c>
      <c r="D1875" s="180">
        <v>2004</v>
      </c>
      <c r="E1875" s="180"/>
      <c r="F1875" s="181"/>
      <c r="G1875" s="181"/>
      <c r="H1875" s="181"/>
      <c r="I1875" s="181"/>
      <c r="J1875" s="181"/>
      <c r="K1875" s="181"/>
      <c r="L1875" s="181"/>
      <c r="M1875" s="181"/>
      <c r="N1875" s="181"/>
      <c r="O1875" s="181"/>
      <c r="P1875" s="181"/>
      <c r="Q1875" s="181">
        <f>SUM(G1875+J1875+M1875+N1875+O1875+P1875)</f>
        <v>0</v>
      </c>
      <c r="R1875" s="181"/>
      <c r="S1875" s="181">
        <f t="shared" si="634"/>
        <v>0</v>
      </c>
      <c r="T1875" s="181">
        <f t="shared" si="636"/>
        <v>0</v>
      </c>
      <c r="U1875" s="183" t="e">
        <f t="shared" si="637"/>
        <v>#DIV/0!</v>
      </c>
      <c r="V1875" s="183" t="e">
        <f t="shared" si="617"/>
        <v>#DIV/0!</v>
      </c>
      <c r="W1875" s="184">
        <f t="shared" si="629"/>
        <v>0</v>
      </c>
    </row>
    <row r="1876" spans="1:23" ht="15" customHeight="1">
      <c r="A1876" s="179">
        <v>451</v>
      </c>
      <c r="B1876" s="222">
        <v>19</v>
      </c>
      <c r="C1876" s="260" t="s">
        <v>712</v>
      </c>
      <c r="D1876" s="180">
        <v>2010</v>
      </c>
      <c r="E1876" s="180">
        <v>4</v>
      </c>
      <c r="F1876" s="181">
        <v>2712</v>
      </c>
      <c r="G1876" s="181">
        <v>105</v>
      </c>
      <c r="H1876" s="181">
        <v>625</v>
      </c>
      <c r="I1876" s="181">
        <v>14</v>
      </c>
      <c r="J1876" s="181">
        <v>10</v>
      </c>
      <c r="K1876" s="181">
        <v>755</v>
      </c>
      <c r="L1876" s="181">
        <v>22</v>
      </c>
      <c r="M1876" s="181">
        <v>0</v>
      </c>
      <c r="N1876" s="181">
        <v>16</v>
      </c>
      <c r="O1876" s="181">
        <v>5</v>
      </c>
      <c r="P1876" s="181">
        <v>0</v>
      </c>
      <c r="Q1876" s="181">
        <f t="shared" ref="Q1876:Q1878" si="638">SUM(P1876+O1876+N1876+M1876+L1876+K1876+J1876+I1876+H1876+G1876)</f>
        <v>1552</v>
      </c>
      <c r="R1876" s="181">
        <v>27</v>
      </c>
      <c r="S1876" s="181">
        <f t="shared" si="634"/>
        <v>1579</v>
      </c>
      <c r="T1876" s="181">
        <f t="shared" si="636"/>
        <v>1133</v>
      </c>
      <c r="U1876" s="183">
        <f t="shared" si="637"/>
        <v>58.222713864306783</v>
      </c>
      <c r="V1876" s="183">
        <f t="shared" si="617"/>
        <v>41.777286135693217</v>
      </c>
      <c r="W1876" s="184">
        <f t="shared" si="629"/>
        <v>755</v>
      </c>
    </row>
    <row r="1877" spans="1:23" ht="15" customHeight="1">
      <c r="A1877" s="179">
        <v>451</v>
      </c>
      <c r="B1877" s="222">
        <v>19</v>
      </c>
      <c r="C1877" s="261" t="s">
        <v>712</v>
      </c>
      <c r="D1877" s="190">
        <v>2016</v>
      </c>
      <c r="E1877" s="180"/>
      <c r="F1877" s="181"/>
      <c r="G1877" s="181"/>
      <c r="H1877" s="181"/>
      <c r="I1877" s="181"/>
      <c r="J1877" s="181"/>
      <c r="K1877" s="181"/>
      <c r="L1877" s="181"/>
      <c r="M1877" s="181"/>
      <c r="N1877" s="181"/>
      <c r="O1877" s="181"/>
      <c r="P1877" s="181"/>
      <c r="Q1877" s="181">
        <f t="shared" si="638"/>
        <v>0</v>
      </c>
      <c r="R1877" s="181"/>
      <c r="S1877" s="181">
        <f t="shared" si="634"/>
        <v>0</v>
      </c>
      <c r="T1877" s="181">
        <f t="shared" si="636"/>
        <v>0</v>
      </c>
      <c r="U1877" s="183" t="e">
        <f t="shared" si="637"/>
        <v>#DIV/0!</v>
      </c>
      <c r="V1877" s="183" t="e">
        <f t="shared" si="617"/>
        <v>#DIV/0!</v>
      </c>
      <c r="W1877" s="184">
        <f t="shared" si="629"/>
        <v>0</v>
      </c>
    </row>
    <row r="1878" spans="1:23" ht="15" customHeight="1">
      <c r="A1878" s="179">
        <v>452</v>
      </c>
      <c r="B1878" s="222">
        <v>19</v>
      </c>
      <c r="C1878" s="260" t="s">
        <v>713</v>
      </c>
      <c r="D1878" s="180">
        <v>1998</v>
      </c>
      <c r="E1878" s="180">
        <v>1</v>
      </c>
      <c r="F1878" s="181">
        <v>471</v>
      </c>
      <c r="G1878" s="181">
        <v>6</v>
      </c>
      <c r="H1878" s="181">
        <v>60</v>
      </c>
      <c r="I1878" s="181">
        <v>0</v>
      </c>
      <c r="J1878" s="181">
        <v>4</v>
      </c>
      <c r="K1878" s="181">
        <v>102</v>
      </c>
      <c r="L1878" s="181">
        <v>3</v>
      </c>
      <c r="M1878" s="181">
        <v>3</v>
      </c>
      <c r="N1878" s="181">
        <v>0</v>
      </c>
      <c r="O1878" s="181">
        <v>0</v>
      </c>
      <c r="P1878" s="181">
        <v>0</v>
      </c>
      <c r="Q1878" s="181">
        <f t="shared" si="638"/>
        <v>178</v>
      </c>
      <c r="R1878" s="181">
        <v>31</v>
      </c>
      <c r="S1878" s="181">
        <f t="shared" si="634"/>
        <v>209</v>
      </c>
      <c r="T1878" s="181">
        <f t="shared" si="636"/>
        <v>262</v>
      </c>
      <c r="U1878" s="183">
        <f t="shared" si="637"/>
        <v>44.373673036093422</v>
      </c>
      <c r="V1878" s="183">
        <f t="shared" si="617"/>
        <v>55.626326963906578</v>
      </c>
      <c r="W1878" s="184">
        <f t="shared" si="629"/>
        <v>102</v>
      </c>
    </row>
    <row r="1879" spans="1:23" ht="15" customHeight="1">
      <c r="A1879" s="179">
        <v>452</v>
      </c>
      <c r="B1879" s="222">
        <v>19</v>
      </c>
      <c r="C1879" s="260" t="s">
        <v>713</v>
      </c>
      <c r="D1879" s="180">
        <v>2004</v>
      </c>
      <c r="E1879" s="180"/>
      <c r="F1879" s="181"/>
      <c r="G1879" s="181"/>
      <c r="H1879" s="181"/>
      <c r="I1879" s="181"/>
      <c r="J1879" s="181"/>
      <c r="K1879" s="181"/>
      <c r="L1879" s="181"/>
      <c r="M1879" s="181"/>
      <c r="N1879" s="181"/>
      <c r="O1879" s="181"/>
      <c r="P1879" s="181"/>
      <c r="Q1879" s="181">
        <f>SUM(G1879+J1879+M1879+N1879+O1879+P1879)</f>
        <v>0</v>
      </c>
      <c r="R1879" s="181"/>
      <c r="S1879" s="181">
        <f t="shared" si="634"/>
        <v>0</v>
      </c>
      <c r="T1879" s="181">
        <f t="shared" si="636"/>
        <v>0</v>
      </c>
      <c r="U1879" s="183" t="e">
        <f t="shared" si="637"/>
        <v>#DIV/0!</v>
      </c>
      <c r="V1879" s="183" t="e">
        <f t="shared" si="617"/>
        <v>#DIV/0!</v>
      </c>
      <c r="W1879" s="184">
        <f t="shared" si="629"/>
        <v>0</v>
      </c>
    </row>
    <row r="1880" spans="1:23" ht="15" customHeight="1">
      <c r="A1880" s="179">
        <v>452</v>
      </c>
      <c r="B1880" s="222">
        <v>19</v>
      </c>
      <c r="C1880" s="260" t="s">
        <v>713</v>
      </c>
      <c r="D1880" s="180">
        <v>2010</v>
      </c>
      <c r="E1880" s="180">
        <v>1</v>
      </c>
      <c r="F1880" s="181">
        <v>669</v>
      </c>
      <c r="G1880" s="181">
        <v>71</v>
      </c>
      <c r="H1880" s="181">
        <v>74</v>
      </c>
      <c r="I1880" s="181">
        <v>7</v>
      </c>
      <c r="J1880" s="181">
        <v>8</v>
      </c>
      <c r="K1880" s="181">
        <v>87</v>
      </c>
      <c r="L1880" s="181">
        <v>3</v>
      </c>
      <c r="M1880" s="181">
        <v>0</v>
      </c>
      <c r="N1880" s="181">
        <v>1</v>
      </c>
      <c r="O1880" s="181">
        <v>4</v>
      </c>
      <c r="P1880" s="181">
        <v>0</v>
      </c>
      <c r="Q1880" s="181">
        <f t="shared" ref="Q1880:Q1882" si="639">SUM(P1880+O1880+N1880+M1880+L1880+K1880+J1880+I1880+H1880+G1880)</f>
        <v>255</v>
      </c>
      <c r="R1880" s="181">
        <v>9</v>
      </c>
      <c r="S1880" s="181">
        <f t="shared" si="634"/>
        <v>264</v>
      </c>
      <c r="T1880" s="181">
        <f t="shared" si="636"/>
        <v>405</v>
      </c>
      <c r="U1880" s="183">
        <f t="shared" si="637"/>
        <v>39.461883408071749</v>
      </c>
      <c r="V1880" s="183">
        <f t="shared" si="617"/>
        <v>60.538116591928251</v>
      </c>
      <c r="W1880" s="184">
        <f t="shared" si="629"/>
        <v>87</v>
      </c>
    </row>
    <row r="1881" spans="1:23" ht="15" customHeight="1">
      <c r="A1881" s="179">
        <v>452</v>
      </c>
      <c r="B1881" s="222">
        <v>19</v>
      </c>
      <c r="C1881" s="261" t="s">
        <v>713</v>
      </c>
      <c r="D1881" s="190">
        <v>2016</v>
      </c>
      <c r="E1881" s="180"/>
      <c r="F1881" s="181"/>
      <c r="G1881" s="181"/>
      <c r="H1881" s="181"/>
      <c r="I1881" s="181"/>
      <c r="J1881" s="181"/>
      <c r="K1881" s="181"/>
      <c r="L1881" s="181"/>
      <c r="M1881" s="181"/>
      <c r="N1881" s="181"/>
      <c r="O1881" s="181"/>
      <c r="P1881" s="181"/>
      <c r="Q1881" s="181">
        <f t="shared" si="639"/>
        <v>0</v>
      </c>
      <c r="R1881" s="181"/>
      <c r="S1881" s="181">
        <f t="shared" si="634"/>
        <v>0</v>
      </c>
      <c r="T1881" s="181">
        <f t="shared" si="636"/>
        <v>0</v>
      </c>
      <c r="U1881" s="183" t="e">
        <f t="shared" si="637"/>
        <v>#DIV/0!</v>
      </c>
      <c r="V1881" s="183" t="e">
        <f t="shared" si="617"/>
        <v>#DIV/0!</v>
      </c>
      <c r="W1881" s="184">
        <f t="shared" si="629"/>
        <v>0</v>
      </c>
    </row>
    <row r="1882" spans="1:23" ht="15" customHeight="1">
      <c r="A1882" s="179">
        <v>453</v>
      </c>
      <c r="B1882" s="222">
        <v>19</v>
      </c>
      <c r="C1882" s="260" t="s">
        <v>714</v>
      </c>
      <c r="D1882" s="180">
        <v>1998</v>
      </c>
      <c r="E1882" s="180">
        <v>1</v>
      </c>
      <c r="F1882" s="181">
        <v>562</v>
      </c>
      <c r="G1882" s="181">
        <v>9</v>
      </c>
      <c r="H1882" s="181">
        <v>118</v>
      </c>
      <c r="I1882" s="181">
        <v>0</v>
      </c>
      <c r="J1882" s="181">
        <v>1</v>
      </c>
      <c r="K1882" s="181">
        <v>158</v>
      </c>
      <c r="L1882" s="181">
        <v>0</v>
      </c>
      <c r="M1882" s="181">
        <v>0</v>
      </c>
      <c r="N1882" s="181">
        <v>0</v>
      </c>
      <c r="O1882" s="181">
        <v>0</v>
      </c>
      <c r="P1882" s="181">
        <v>0</v>
      </c>
      <c r="Q1882" s="181">
        <f t="shared" si="639"/>
        <v>286</v>
      </c>
      <c r="R1882" s="181">
        <v>8</v>
      </c>
      <c r="S1882" s="181">
        <f t="shared" si="634"/>
        <v>294</v>
      </c>
      <c r="T1882" s="181">
        <f t="shared" si="636"/>
        <v>268</v>
      </c>
      <c r="U1882" s="183">
        <f t="shared" si="637"/>
        <v>52.313167259786475</v>
      </c>
      <c r="V1882" s="183">
        <f t="shared" si="617"/>
        <v>47.686832740213525</v>
      </c>
      <c r="W1882" s="184">
        <f t="shared" si="629"/>
        <v>158</v>
      </c>
    </row>
    <row r="1883" spans="1:23" ht="15" customHeight="1">
      <c r="A1883" s="179">
        <v>453</v>
      </c>
      <c r="B1883" s="222">
        <v>19</v>
      </c>
      <c r="C1883" s="260" t="s">
        <v>714</v>
      </c>
      <c r="D1883" s="180">
        <v>2004</v>
      </c>
      <c r="E1883" s="180"/>
      <c r="F1883" s="181"/>
      <c r="G1883" s="181"/>
      <c r="H1883" s="181"/>
      <c r="I1883" s="181"/>
      <c r="J1883" s="181"/>
      <c r="K1883" s="181"/>
      <c r="L1883" s="181"/>
      <c r="M1883" s="181"/>
      <c r="N1883" s="181"/>
      <c r="O1883" s="181"/>
      <c r="P1883" s="181"/>
      <c r="Q1883" s="181">
        <f>SUM(G1883+J1883+M1883+N1883+O1883+P1883)</f>
        <v>0</v>
      </c>
      <c r="R1883" s="181"/>
      <c r="S1883" s="181">
        <f t="shared" si="634"/>
        <v>0</v>
      </c>
      <c r="T1883" s="181">
        <f t="shared" si="636"/>
        <v>0</v>
      </c>
      <c r="U1883" s="183" t="e">
        <f t="shared" si="637"/>
        <v>#DIV/0!</v>
      </c>
      <c r="V1883" s="183" t="e">
        <f t="shared" si="617"/>
        <v>#DIV/0!</v>
      </c>
      <c r="W1883" s="184">
        <f t="shared" si="629"/>
        <v>0</v>
      </c>
    </row>
    <row r="1884" spans="1:23" ht="15" customHeight="1">
      <c r="A1884" s="179">
        <v>453</v>
      </c>
      <c r="B1884" s="222">
        <v>19</v>
      </c>
      <c r="C1884" s="260" t="s">
        <v>714</v>
      </c>
      <c r="D1884" s="180">
        <v>2010</v>
      </c>
      <c r="E1884" s="180">
        <v>2</v>
      </c>
      <c r="F1884" s="181">
        <v>807</v>
      </c>
      <c r="G1884" s="181">
        <v>32</v>
      </c>
      <c r="H1884" s="181">
        <v>279</v>
      </c>
      <c r="I1884" s="181">
        <v>4</v>
      </c>
      <c r="J1884" s="181">
        <v>8</v>
      </c>
      <c r="K1884" s="181">
        <v>208</v>
      </c>
      <c r="L1884" s="181">
        <v>5</v>
      </c>
      <c r="M1884" s="181">
        <v>0</v>
      </c>
      <c r="N1884" s="181">
        <v>14</v>
      </c>
      <c r="O1884" s="181">
        <v>0</v>
      </c>
      <c r="P1884" s="181">
        <v>0</v>
      </c>
      <c r="Q1884" s="181">
        <f t="shared" ref="Q1884:Q1886" si="640">SUM(P1884+O1884+N1884+M1884+L1884+K1884+J1884+I1884+H1884+G1884)</f>
        <v>550</v>
      </c>
      <c r="R1884" s="181">
        <v>22</v>
      </c>
      <c r="S1884" s="181">
        <f t="shared" si="634"/>
        <v>572</v>
      </c>
      <c r="T1884" s="181">
        <f t="shared" si="636"/>
        <v>235</v>
      </c>
      <c r="U1884" s="183">
        <f t="shared" si="637"/>
        <v>70.879801734820319</v>
      </c>
      <c r="V1884" s="183">
        <f t="shared" si="617"/>
        <v>29.120198265179678</v>
      </c>
      <c r="W1884" s="184">
        <f t="shared" si="629"/>
        <v>279</v>
      </c>
    </row>
    <row r="1885" spans="1:23" ht="15" customHeight="1">
      <c r="A1885" s="179">
        <v>453</v>
      </c>
      <c r="B1885" s="222">
        <v>19</v>
      </c>
      <c r="C1885" s="261" t="s">
        <v>714</v>
      </c>
      <c r="D1885" s="190">
        <v>2016</v>
      </c>
      <c r="E1885" s="180"/>
      <c r="F1885" s="181"/>
      <c r="G1885" s="181"/>
      <c r="H1885" s="181"/>
      <c r="I1885" s="181"/>
      <c r="J1885" s="181"/>
      <c r="K1885" s="181"/>
      <c r="L1885" s="181"/>
      <c r="M1885" s="181"/>
      <c r="N1885" s="181"/>
      <c r="O1885" s="181"/>
      <c r="P1885" s="181"/>
      <c r="Q1885" s="181">
        <f t="shared" si="640"/>
        <v>0</v>
      </c>
      <c r="R1885" s="181"/>
      <c r="S1885" s="181">
        <f t="shared" si="634"/>
        <v>0</v>
      </c>
      <c r="T1885" s="181">
        <f t="shared" si="636"/>
        <v>0</v>
      </c>
      <c r="U1885" s="183" t="e">
        <f t="shared" si="637"/>
        <v>#DIV/0!</v>
      </c>
      <c r="V1885" s="183" t="e">
        <f t="shared" si="617"/>
        <v>#DIV/0!</v>
      </c>
      <c r="W1885" s="184">
        <f t="shared" si="629"/>
        <v>0</v>
      </c>
    </row>
    <row r="1886" spans="1:23" ht="15" customHeight="1">
      <c r="A1886" s="179">
        <v>454</v>
      </c>
      <c r="B1886" s="222">
        <v>19</v>
      </c>
      <c r="C1886" s="260" t="s">
        <v>715</v>
      </c>
      <c r="D1886" s="180">
        <v>1998</v>
      </c>
      <c r="E1886" s="180">
        <v>22</v>
      </c>
      <c r="F1886" s="181">
        <v>10150</v>
      </c>
      <c r="G1886" s="181">
        <v>817</v>
      </c>
      <c r="H1886" s="181">
        <v>1458</v>
      </c>
      <c r="I1886" s="181">
        <v>11</v>
      </c>
      <c r="J1886" s="181">
        <v>56</v>
      </c>
      <c r="K1886" s="181">
        <v>1896</v>
      </c>
      <c r="L1886" s="181">
        <v>101</v>
      </c>
      <c r="M1886" s="181">
        <v>17</v>
      </c>
      <c r="N1886" s="181">
        <v>0</v>
      </c>
      <c r="O1886" s="181">
        <v>0</v>
      </c>
      <c r="P1886" s="181">
        <v>4</v>
      </c>
      <c r="Q1886" s="181">
        <f t="shared" si="640"/>
        <v>4360</v>
      </c>
      <c r="R1886" s="181">
        <v>116</v>
      </c>
      <c r="S1886" s="181">
        <f t="shared" si="634"/>
        <v>4476</v>
      </c>
      <c r="T1886" s="181">
        <f t="shared" si="636"/>
        <v>5674</v>
      </c>
      <c r="U1886" s="183">
        <f t="shared" si="637"/>
        <v>44.098522167487687</v>
      </c>
      <c r="V1886" s="183">
        <f t="shared" si="617"/>
        <v>55.901477832512313</v>
      </c>
      <c r="W1886" s="184">
        <f t="shared" si="629"/>
        <v>1896</v>
      </c>
    </row>
    <row r="1887" spans="1:23" ht="15" customHeight="1">
      <c r="A1887" s="179">
        <v>454</v>
      </c>
      <c r="B1887" s="222">
        <v>19</v>
      </c>
      <c r="C1887" s="260" t="s">
        <v>715</v>
      </c>
      <c r="D1887" s="180">
        <v>2004</v>
      </c>
      <c r="E1887" s="180"/>
      <c r="F1887" s="181"/>
      <c r="G1887" s="181"/>
      <c r="H1887" s="181"/>
      <c r="I1887" s="181"/>
      <c r="J1887" s="181"/>
      <c r="K1887" s="181"/>
      <c r="L1887" s="181"/>
      <c r="M1887" s="181"/>
      <c r="N1887" s="181"/>
      <c r="O1887" s="181"/>
      <c r="P1887" s="181"/>
      <c r="Q1887" s="181">
        <f>SUM(G1887+J1887+M1887+N1887+O1887+P1887)</f>
        <v>0</v>
      </c>
      <c r="R1887" s="181"/>
      <c r="S1887" s="181">
        <f t="shared" si="634"/>
        <v>0</v>
      </c>
      <c r="T1887" s="181">
        <f t="shared" si="636"/>
        <v>0</v>
      </c>
      <c r="U1887" s="183" t="e">
        <f t="shared" si="637"/>
        <v>#DIV/0!</v>
      </c>
      <c r="V1887" s="183" t="e">
        <f t="shared" si="617"/>
        <v>#DIV/0!</v>
      </c>
      <c r="W1887" s="184">
        <f t="shared" si="629"/>
        <v>0</v>
      </c>
    </row>
    <row r="1888" spans="1:23" ht="15" customHeight="1">
      <c r="A1888" s="179">
        <v>454</v>
      </c>
      <c r="B1888" s="222">
        <v>19</v>
      </c>
      <c r="C1888" s="260" t="s">
        <v>715</v>
      </c>
      <c r="D1888" s="180">
        <v>2010</v>
      </c>
      <c r="E1888" s="180">
        <v>30</v>
      </c>
      <c r="F1888" s="181">
        <v>14947</v>
      </c>
      <c r="G1888" s="181">
        <v>3152</v>
      </c>
      <c r="H1888" s="181">
        <v>867</v>
      </c>
      <c r="I1888" s="181">
        <v>583</v>
      </c>
      <c r="J1888" s="181">
        <v>301</v>
      </c>
      <c r="K1888" s="181">
        <v>3486</v>
      </c>
      <c r="L1888" s="181">
        <v>119</v>
      </c>
      <c r="M1888" s="181">
        <v>0</v>
      </c>
      <c r="N1888" s="181">
        <v>165</v>
      </c>
      <c r="O1888" s="181">
        <v>361</v>
      </c>
      <c r="P1888" s="181">
        <v>1</v>
      </c>
      <c r="Q1888" s="181">
        <f t="shared" ref="Q1888:Q1890" si="641">SUM(P1888+O1888+N1888+M1888+L1888+K1888+J1888+I1888+H1888+G1888)</f>
        <v>9035</v>
      </c>
      <c r="R1888" s="181">
        <v>304</v>
      </c>
      <c r="S1888" s="181">
        <f t="shared" si="634"/>
        <v>9339</v>
      </c>
      <c r="T1888" s="181">
        <f t="shared" si="636"/>
        <v>5608</v>
      </c>
      <c r="U1888" s="183">
        <f t="shared" si="637"/>
        <v>62.480765370977451</v>
      </c>
      <c r="V1888" s="183">
        <f t="shared" si="617"/>
        <v>37.519234629022549</v>
      </c>
      <c r="W1888" s="184">
        <f t="shared" si="629"/>
        <v>3486</v>
      </c>
    </row>
    <row r="1889" spans="1:23" ht="15" customHeight="1">
      <c r="A1889" s="179">
        <v>454</v>
      </c>
      <c r="B1889" s="222">
        <v>19</v>
      </c>
      <c r="C1889" s="261" t="s">
        <v>715</v>
      </c>
      <c r="D1889" s="190">
        <v>2016</v>
      </c>
      <c r="E1889" s="180"/>
      <c r="F1889" s="181"/>
      <c r="G1889" s="181"/>
      <c r="H1889" s="181"/>
      <c r="I1889" s="181"/>
      <c r="J1889" s="181"/>
      <c r="K1889" s="181"/>
      <c r="L1889" s="181"/>
      <c r="M1889" s="181"/>
      <c r="N1889" s="181"/>
      <c r="O1889" s="181"/>
      <c r="P1889" s="181"/>
      <c r="Q1889" s="181">
        <f t="shared" si="641"/>
        <v>0</v>
      </c>
      <c r="R1889" s="181"/>
      <c r="S1889" s="181">
        <f t="shared" si="634"/>
        <v>0</v>
      </c>
      <c r="T1889" s="181">
        <f t="shared" si="636"/>
        <v>0</v>
      </c>
      <c r="U1889" s="183" t="e">
        <f t="shared" si="637"/>
        <v>#DIV/0!</v>
      </c>
      <c r="V1889" s="183" t="e">
        <f t="shared" si="617"/>
        <v>#DIV/0!</v>
      </c>
      <c r="W1889" s="184">
        <f t="shared" si="629"/>
        <v>0</v>
      </c>
    </row>
    <row r="1890" spans="1:23" ht="15" customHeight="1">
      <c r="A1890" s="179">
        <v>455</v>
      </c>
      <c r="B1890" s="222">
        <v>19</v>
      </c>
      <c r="C1890" s="260" t="s">
        <v>716</v>
      </c>
      <c r="D1890" s="180">
        <v>1998</v>
      </c>
      <c r="E1890" s="180">
        <v>4</v>
      </c>
      <c r="F1890" s="181">
        <v>2521</v>
      </c>
      <c r="G1890" s="181">
        <v>63</v>
      </c>
      <c r="H1890" s="181">
        <v>605</v>
      </c>
      <c r="I1890" s="181">
        <v>0</v>
      </c>
      <c r="J1890" s="181">
        <v>1</v>
      </c>
      <c r="K1890" s="181">
        <v>263</v>
      </c>
      <c r="L1890" s="181">
        <v>9</v>
      </c>
      <c r="M1890" s="181">
        <v>2</v>
      </c>
      <c r="N1890" s="181">
        <v>0</v>
      </c>
      <c r="O1890" s="181">
        <v>0</v>
      </c>
      <c r="P1890" s="181">
        <v>0</v>
      </c>
      <c r="Q1890" s="181">
        <f t="shared" si="641"/>
        <v>943</v>
      </c>
      <c r="R1890" s="181">
        <v>7</v>
      </c>
      <c r="S1890" s="181">
        <f t="shared" si="634"/>
        <v>950</v>
      </c>
      <c r="T1890" s="181">
        <f t="shared" si="636"/>
        <v>1571</v>
      </c>
      <c r="U1890" s="183">
        <f t="shared" si="637"/>
        <v>37.683458944863148</v>
      </c>
      <c r="V1890" s="183">
        <f t="shared" ref="V1890:V1953" si="642">(T1890*100)/F1890</f>
        <v>62.316541055136852</v>
      </c>
      <c r="W1890" s="184">
        <f t="shared" si="629"/>
        <v>605</v>
      </c>
    </row>
    <row r="1891" spans="1:23" ht="15" customHeight="1">
      <c r="A1891" s="179">
        <v>455</v>
      </c>
      <c r="B1891" s="222">
        <v>19</v>
      </c>
      <c r="C1891" s="260" t="s">
        <v>716</v>
      </c>
      <c r="D1891" s="180">
        <v>2004</v>
      </c>
      <c r="E1891" s="180"/>
      <c r="F1891" s="181"/>
      <c r="G1891" s="181"/>
      <c r="H1891" s="181"/>
      <c r="I1891" s="181"/>
      <c r="J1891" s="181"/>
      <c r="K1891" s="181"/>
      <c r="L1891" s="181"/>
      <c r="M1891" s="181"/>
      <c r="N1891" s="181"/>
      <c r="O1891" s="181"/>
      <c r="P1891" s="181"/>
      <c r="Q1891" s="181">
        <f>SUM(G1891+J1891+M1891+N1891+O1891+P1891)</f>
        <v>0</v>
      </c>
      <c r="R1891" s="181"/>
      <c r="S1891" s="181">
        <f t="shared" si="634"/>
        <v>0</v>
      </c>
      <c r="T1891" s="181">
        <f t="shared" si="636"/>
        <v>0</v>
      </c>
      <c r="U1891" s="183" t="e">
        <f t="shared" si="637"/>
        <v>#DIV/0!</v>
      </c>
      <c r="V1891" s="183" t="e">
        <f t="shared" si="642"/>
        <v>#DIV/0!</v>
      </c>
      <c r="W1891" s="184">
        <f t="shared" si="629"/>
        <v>0</v>
      </c>
    </row>
    <row r="1892" spans="1:23" ht="15" customHeight="1">
      <c r="A1892" s="179">
        <v>455</v>
      </c>
      <c r="B1892" s="222">
        <v>19</v>
      </c>
      <c r="C1892" s="260" t="s">
        <v>716</v>
      </c>
      <c r="D1892" s="180">
        <v>2010</v>
      </c>
      <c r="E1892" s="180">
        <v>8</v>
      </c>
      <c r="F1892" s="181">
        <v>3768</v>
      </c>
      <c r="G1892" s="181">
        <v>220</v>
      </c>
      <c r="H1892" s="181">
        <v>846</v>
      </c>
      <c r="I1892" s="181">
        <v>57</v>
      </c>
      <c r="J1892" s="181">
        <v>35</v>
      </c>
      <c r="K1892" s="181">
        <v>904</v>
      </c>
      <c r="L1892" s="181">
        <v>32</v>
      </c>
      <c r="M1892" s="181">
        <v>0</v>
      </c>
      <c r="N1892" s="181">
        <v>260</v>
      </c>
      <c r="O1892" s="181">
        <v>78</v>
      </c>
      <c r="P1892" s="181">
        <v>0</v>
      </c>
      <c r="Q1892" s="181">
        <f t="shared" ref="Q1892:Q1894" si="643">SUM(P1892+O1892+N1892+M1892+L1892+K1892+J1892+I1892+H1892+G1892)</f>
        <v>2432</v>
      </c>
      <c r="R1892" s="181">
        <v>78</v>
      </c>
      <c r="S1892" s="181">
        <f t="shared" si="634"/>
        <v>2510</v>
      </c>
      <c r="T1892" s="181">
        <f t="shared" si="636"/>
        <v>1258</v>
      </c>
      <c r="U1892" s="183">
        <f t="shared" si="637"/>
        <v>66.613588110403398</v>
      </c>
      <c r="V1892" s="183">
        <f t="shared" si="642"/>
        <v>33.386411889596602</v>
      </c>
      <c r="W1892" s="184">
        <f t="shared" si="629"/>
        <v>904</v>
      </c>
    </row>
    <row r="1893" spans="1:23" ht="15" customHeight="1">
      <c r="A1893" s="179">
        <v>455</v>
      </c>
      <c r="B1893" s="222">
        <v>19</v>
      </c>
      <c r="C1893" s="261" t="s">
        <v>716</v>
      </c>
      <c r="D1893" s="190">
        <v>2016</v>
      </c>
      <c r="E1893" s="180"/>
      <c r="F1893" s="181"/>
      <c r="G1893" s="181"/>
      <c r="H1893" s="181"/>
      <c r="I1893" s="181"/>
      <c r="J1893" s="181"/>
      <c r="K1893" s="181"/>
      <c r="L1893" s="181"/>
      <c r="M1893" s="181"/>
      <c r="N1893" s="181"/>
      <c r="O1893" s="181"/>
      <c r="P1893" s="181"/>
      <c r="Q1893" s="181">
        <f t="shared" si="643"/>
        <v>0</v>
      </c>
      <c r="R1893" s="181"/>
      <c r="S1893" s="181">
        <f t="shared" si="634"/>
        <v>0</v>
      </c>
      <c r="T1893" s="181">
        <f t="shared" si="636"/>
        <v>0</v>
      </c>
      <c r="U1893" s="183" t="e">
        <f t="shared" si="637"/>
        <v>#DIV/0!</v>
      </c>
      <c r="V1893" s="183" t="e">
        <f t="shared" si="642"/>
        <v>#DIV/0!</v>
      </c>
      <c r="W1893" s="184">
        <f t="shared" si="629"/>
        <v>0</v>
      </c>
    </row>
    <row r="1894" spans="1:23" ht="15" customHeight="1">
      <c r="A1894" s="179">
        <v>456</v>
      </c>
      <c r="B1894" s="222">
        <v>19</v>
      </c>
      <c r="C1894" s="260" t="s">
        <v>717</v>
      </c>
      <c r="D1894" s="180">
        <v>1998</v>
      </c>
      <c r="E1894" s="180">
        <v>3</v>
      </c>
      <c r="F1894" s="181">
        <v>1084</v>
      </c>
      <c r="G1894" s="181">
        <v>18</v>
      </c>
      <c r="H1894" s="181">
        <v>271</v>
      </c>
      <c r="I1894" s="181">
        <v>3</v>
      </c>
      <c r="J1894" s="181">
        <v>12</v>
      </c>
      <c r="K1894" s="181">
        <v>239</v>
      </c>
      <c r="L1894" s="181">
        <v>7</v>
      </c>
      <c r="M1894" s="181">
        <v>2</v>
      </c>
      <c r="N1894" s="181">
        <v>0</v>
      </c>
      <c r="O1894" s="181">
        <v>0</v>
      </c>
      <c r="P1894" s="181">
        <v>0</v>
      </c>
      <c r="Q1894" s="181">
        <f t="shared" si="643"/>
        <v>552</v>
      </c>
      <c r="R1894" s="181">
        <v>51</v>
      </c>
      <c r="S1894" s="181">
        <f t="shared" si="634"/>
        <v>603</v>
      </c>
      <c r="T1894" s="181">
        <f t="shared" si="636"/>
        <v>481</v>
      </c>
      <c r="U1894" s="183">
        <f t="shared" si="637"/>
        <v>55.627306273062729</v>
      </c>
      <c r="V1894" s="183">
        <f t="shared" si="642"/>
        <v>44.372693726937271</v>
      </c>
      <c r="W1894" s="184">
        <f t="shared" si="629"/>
        <v>271</v>
      </c>
    </row>
    <row r="1895" spans="1:23" ht="15" customHeight="1">
      <c r="A1895" s="179">
        <v>456</v>
      </c>
      <c r="B1895" s="222">
        <v>19</v>
      </c>
      <c r="C1895" s="260" t="s">
        <v>717</v>
      </c>
      <c r="D1895" s="180">
        <v>2004</v>
      </c>
      <c r="E1895" s="180"/>
      <c r="F1895" s="181"/>
      <c r="G1895" s="181"/>
      <c r="H1895" s="181"/>
      <c r="I1895" s="181"/>
      <c r="J1895" s="181"/>
      <c r="K1895" s="181"/>
      <c r="L1895" s="181"/>
      <c r="M1895" s="181"/>
      <c r="N1895" s="181"/>
      <c r="O1895" s="181"/>
      <c r="P1895" s="181"/>
      <c r="Q1895" s="181">
        <f>SUM(G1895+J1895+M1895+N1895+O1895+P1895)</f>
        <v>0</v>
      </c>
      <c r="R1895" s="181"/>
      <c r="S1895" s="181">
        <f t="shared" si="634"/>
        <v>0</v>
      </c>
      <c r="T1895" s="181">
        <f t="shared" si="636"/>
        <v>0</v>
      </c>
      <c r="U1895" s="183" t="e">
        <f t="shared" si="637"/>
        <v>#DIV/0!</v>
      </c>
      <c r="V1895" s="183" t="e">
        <f t="shared" si="642"/>
        <v>#DIV/0!</v>
      </c>
      <c r="W1895" s="184">
        <f t="shared" si="629"/>
        <v>0</v>
      </c>
    </row>
    <row r="1896" spans="1:23" ht="15" customHeight="1">
      <c r="A1896" s="179">
        <v>456</v>
      </c>
      <c r="B1896" s="222">
        <v>19</v>
      </c>
      <c r="C1896" s="260" t="s">
        <v>717</v>
      </c>
      <c r="D1896" s="180">
        <v>2010</v>
      </c>
      <c r="E1896" s="180">
        <v>3</v>
      </c>
      <c r="F1896" s="181">
        <v>1466</v>
      </c>
      <c r="G1896" s="181">
        <v>107</v>
      </c>
      <c r="H1896" s="181">
        <v>114</v>
      </c>
      <c r="I1896" s="181">
        <v>12</v>
      </c>
      <c r="J1896" s="181">
        <v>19</v>
      </c>
      <c r="K1896" s="181">
        <v>328</v>
      </c>
      <c r="L1896" s="181">
        <v>11</v>
      </c>
      <c r="M1896" s="181">
        <v>0</v>
      </c>
      <c r="N1896" s="181">
        <v>5</v>
      </c>
      <c r="O1896" s="181">
        <v>11</v>
      </c>
      <c r="P1896" s="181">
        <v>0</v>
      </c>
      <c r="Q1896" s="181">
        <f t="shared" ref="Q1896:Q1898" si="644">SUM(P1896+O1896+N1896+M1896+L1896+K1896+J1896+I1896+H1896+G1896)</f>
        <v>607</v>
      </c>
      <c r="R1896" s="181">
        <v>29</v>
      </c>
      <c r="S1896" s="181">
        <f t="shared" si="634"/>
        <v>636</v>
      </c>
      <c r="T1896" s="181">
        <f t="shared" si="636"/>
        <v>830</v>
      </c>
      <c r="U1896" s="183">
        <f t="shared" si="637"/>
        <v>43.383356070941339</v>
      </c>
      <c r="V1896" s="183">
        <f t="shared" si="642"/>
        <v>56.616643929058661</v>
      </c>
      <c r="W1896" s="184">
        <f t="shared" si="629"/>
        <v>328</v>
      </c>
    </row>
    <row r="1897" spans="1:23" ht="15" customHeight="1">
      <c r="A1897" s="179">
        <v>456</v>
      </c>
      <c r="B1897" s="222">
        <v>19</v>
      </c>
      <c r="C1897" s="261" t="s">
        <v>717</v>
      </c>
      <c r="D1897" s="190">
        <v>2016</v>
      </c>
      <c r="E1897" s="180"/>
      <c r="F1897" s="181"/>
      <c r="G1897" s="181"/>
      <c r="H1897" s="181"/>
      <c r="I1897" s="181"/>
      <c r="J1897" s="181"/>
      <c r="K1897" s="181"/>
      <c r="L1897" s="181"/>
      <c r="M1897" s="181"/>
      <c r="N1897" s="181"/>
      <c r="O1897" s="181"/>
      <c r="P1897" s="181"/>
      <c r="Q1897" s="181">
        <f t="shared" si="644"/>
        <v>0</v>
      </c>
      <c r="R1897" s="181"/>
      <c r="S1897" s="181">
        <f t="shared" si="634"/>
        <v>0</v>
      </c>
      <c r="T1897" s="181">
        <f t="shared" si="636"/>
        <v>0</v>
      </c>
      <c r="U1897" s="183" t="e">
        <f t="shared" si="637"/>
        <v>#DIV/0!</v>
      </c>
      <c r="V1897" s="183" t="e">
        <f t="shared" si="642"/>
        <v>#DIV/0!</v>
      </c>
      <c r="W1897" s="184">
        <f t="shared" si="629"/>
        <v>0</v>
      </c>
    </row>
    <row r="1898" spans="1:23" ht="15" customHeight="1">
      <c r="A1898" s="179">
        <v>457</v>
      </c>
      <c r="B1898" s="222">
        <v>19</v>
      </c>
      <c r="C1898" s="260" t="s">
        <v>718</v>
      </c>
      <c r="D1898" s="180">
        <v>1998</v>
      </c>
      <c r="E1898" s="180">
        <v>4</v>
      </c>
      <c r="F1898" s="181">
        <v>1796</v>
      </c>
      <c r="G1898" s="181">
        <v>6</v>
      </c>
      <c r="H1898" s="181">
        <v>377</v>
      </c>
      <c r="I1898" s="181">
        <v>4</v>
      </c>
      <c r="J1898" s="181">
        <v>14</v>
      </c>
      <c r="K1898" s="181">
        <v>585</v>
      </c>
      <c r="L1898" s="181">
        <v>7</v>
      </c>
      <c r="M1898" s="181">
        <v>3</v>
      </c>
      <c r="N1898" s="181">
        <v>0</v>
      </c>
      <c r="O1898" s="181">
        <v>0</v>
      </c>
      <c r="P1898" s="181">
        <v>0</v>
      </c>
      <c r="Q1898" s="181">
        <f t="shared" si="644"/>
        <v>996</v>
      </c>
      <c r="R1898" s="181">
        <v>68</v>
      </c>
      <c r="S1898" s="181">
        <f t="shared" si="634"/>
        <v>1064</v>
      </c>
      <c r="T1898" s="181">
        <f t="shared" si="636"/>
        <v>732</v>
      </c>
      <c r="U1898" s="183">
        <f t="shared" si="637"/>
        <v>59.242761692650333</v>
      </c>
      <c r="V1898" s="183">
        <f t="shared" si="642"/>
        <v>40.757238307349667</v>
      </c>
      <c r="W1898" s="184">
        <f t="shared" si="629"/>
        <v>585</v>
      </c>
    </row>
    <row r="1899" spans="1:23" ht="15" customHeight="1">
      <c r="A1899" s="179">
        <v>457</v>
      </c>
      <c r="B1899" s="222">
        <v>19</v>
      </c>
      <c r="C1899" s="260" t="s">
        <v>718</v>
      </c>
      <c r="D1899" s="180">
        <v>2004</v>
      </c>
      <c r="E1899" s="180"/>
      <c r="F1899" s="181"/>
      <c r="G1899" s="181"/>
      <c r="H1899" s="181"/>
      <c r="I1899" s="181"/>
      <c r="J1899" s="181"/>
      <c r="K1899" s="181"/>
      <c r="L1899" s="181"/>
      <c r="M1899" s="181"/>
      <c r="N1899" s="181"/>
      <c r="O1899" s="181"/>
      <c r="P1899" s="181"/>
      <c r="Q1899" s="181">
        <f>SUM(G1899+J1899+M1899+N1899+O1899+P1899)</f>
        <v>0</v>
      </c>
      <c r="R1899" s="181"/>
      <c r="S1899" s="181">
        <f t="shared" si="634"/>
        <v>0</v>
      </c>
      <c r="T1899" s="181">
        <f t="shared" si="636"/>
        <v>0</v>
      </c>
      <c r="U1899" s="183" t="e">
        <f t="shared" si="637"/>
        <v>#DIV/0!</v>
      </c>
      <c r="V1899" s="183" t="e">
        <f t="shared" si="642"/>
        <v>#DIV/0!</v>
      </c>
      <c r="W1899" s="184">
        <f t="shared" si="629"/>
        <v>0</v>
      </c>
    </row>
    <row r="1900" spans="1:23" ht="15" customHeight="1">
      <c r="A1900" s="179">
        <v>457</v>
      </c>
      <c r="B1900" s="222">
        <v>19</v>
      </c>
      <c r="C1900" s="260" t="s">
        <v>718</v>
      </c>
      <c r="D1900" s="180">
        <v>2010</v>
      </c>
      <c r="E1900" s="180">
        <v>4</v>
      </c>
      <c r="F1900" s="181">
        <v>2318</v>
      </c>
      <c r="G1900" s="181">
        <v>123</v>
      </c>
      <c r="H1900" s="181">
        <v>817</v>
      </c>
      <c r="I1900" s="181">
        <v>17</v>
      </c>
      <c r="J1900" s="181">
        <v>13</v>
      </c>
      <c r="K1900" s="181">
        <v>710</v>
      </c>
      <c r="L1900" s="181">
        <v>21</v>
      </c>
      <c r="M1900" s="181">
        <v>0</v>
      </c>
      <c r="N1900" s="181">
        <v>7</v>
      </c>
      <c r="O1900" s="181">
        <v>1</v>
      </c>
      <c r="P1900" s="181">
        <v>0</v>
      </c>
      <c r="Q1900" s="181">
        <f t="shared" ref="Q1900:Q1902" si="645">SUM(P1900+O1900+N1900+M1900+L1900+K1900+J1900+I1900+H1900+G1900)</f>
        <v>1709</v>
      </c>
      <c r="R1900" s="181">
        <v>44</v>
      </c>
      <c r="S1900" s="181">
        <f t="shared" si="634"/>
        <v>1753</v>
      </c>
      <c r="T1900" s="181">
        <f t="shared" si="636"/>
        <v>565</v>
      </c>
      <c r="U1900" s="183">
        <f t="shared" si="637"/>
        <v>75.625539257981018</v>
      </c>
      <c r="V1900" s="183">
        <f t="shared" si="642"/>
        <v>24.374460742018982</v>
      </c>
      <c r="W1900" s="184">
        <f t="shared" si="629"/>
        <v>817</v>
      </c>
    </row>
    <row r="1901" spans="1:23" ht="15" customHeight="1">
      <c r="A1901" s="179">
        <v>457</v>
      </c>
      <c r="B1901" s="222">
        <v>19</v>
      </c>
      <c r="C1901" s="261" t="s">
        <v>718</v>
      </c>
      <c r="D1901" s="190">
        <v>2016</v>
      </c>
      <c r="E1901" s="180"/>
      <c r="F1901" s="181"/>
      <c r="G1901" s="181"/>
      <c r="H1901" s="181"/>
      <c r="I1901" s="181"/>
      <c r="J1901" s="181"/>
      <c r="K1901" s="181"/>
      <c r="L1901" s="181"/>
      <c r="M1901" s="181"/>
      <c r="N1901" s="181"/>
      <c r="O1901" s="181"/>
      <c r="P1901" s="181"/>
      <c r="Q1901" s="181">
        <f t="shared" si="645"/>
        <v>0</v>
      </c>
      <c r="R1901" s="181"/>
      <c r="S1901" s="181">
        <f t="shared" si="634"/>
        <v>0</v>
      </c>
      <c r="T1901" s="181">
        <f t="shared" si="636"/>
        <v>0</v>
      </c>
      <c r="U1901" s="183" t="e">
        <f t="shared" si="637"/>
        <v>#DIV/0!</v>
      </c>
      <c r="V1901" s="183" t="e">
        <f t="shared" si="642"/>
        <v>#DIV/0!</v>
      </c>
      <c r="W1901" s="184">
        <f t="shared" si="629"/>
        <v>0</v>
      </c>
    </row>
    <row r="1902" spans="1:23" ht="15" customHeight="1">
      <c r="A1902" s="179">
        <v>458</v>
      </c>
      <c r="B1902" s="222">
        <v>19</v>
      </c>
      <c r="C1902" s="260" t="s">
        <v>719</v>
      </c>
      <c r="D1902" s="180">
        <v>1998</v>
      </c>
      <c r="E1902" s="180">
        <v>2</v>
      </c>
      <c r="F1902" s="181">
        <v>1365</v>
      </c>
      <c r="G1902" s="181">
        <v>12</v>
      </c>
      <c r="H1902" s="181">
        <v>256</v>
      </c>
      <c r="I1902" s="181">
        <v>4</v>
      </c>
      <c r="J1902" s="181">
        <v>13</v>
      </c>
      <c r="K1902" s="181">
        <v>375</v>
      </c>
      <c r="L1902" s="181">
        <v>3</v>
      </c>
      <c r="M1902" s="181">
        <v>3</v>
      </c>
      <c r="N1902" s="181">
        <v>0</v>
      </c>
      <c r="O1902" s="181">
        <v>0</v>
      </c>
      <c r="P1902" s="181">
        <v>1</v>
      </c>
      <c r="Q1902" s="181">
        <f t="shared" si="645"/>
        <v>667</v>
      </c>
      <c r="R1902" s="181">
        <v>33</v>
      </c>
      <c r="S1902" s="181">
        <f t="shared" si="634"/>
        <v>700</v>
      </c>
      <c r="T1902" s="181">
        <f t="shared" si="636"/>
        <v>665</v>
      </c>
      <c r="U1902" s="183">
        <f t="shared" si="637"/>
        <v>51.282051282051285</v>
      </c>
      <c r="V1902" s="183">
        <f t="shared" si="642"/>
        <v>48.717948717948715</v>
      </c>
      <c r="W1902" s="184">
        <f t="shared" si="629"/>
        <v>375</v>
      </c>
    </row>
    <row r="1903" spans="1:23" ht="15" customHeight="1">
      <c r="A1903" s="179">
        <v>458</v>
      </c>
      <c r="B1903" s="222">
        <v>19</v>
      </c>
      <c r="C1903" s="260" t="s">
        <v>719</v>
      </c>
      <c r="D1903" s="180">
        <v>2004</v>
      </c>
      <c r="E1903" s="180"/>
      <c r="F1903" s="181"/>
      <c r="G1903" s="181"/>
      <c r="H1903" s="181"/>
      <c r="I1903" s="181"/>
      <c r="J1903" s="181"/>
      <c r="K1903" s="181"/>
      <c r="L1903" s="181"/>
      <c r="M1903" s="181"/>
      <c r="N1903" s="181"/>
      <c r="O1903" s="181"/>
      <c r="P1903" s="181"/>
      <c r="Q1903" s="181">
        <f>SUM(G1903+J1903+M1903+N1903+O1903+P1903)</f>
        <v>0</v>
      </c>
      <c r="R1903" s="181"/>
      <c r="S1903" s="181">
        <f t="shared" si="634"/>
        <v>0</v>
      </c>
      <c r="T1903" s="181">
        <f t="shared" si="636"/>
        <v>0</v>
      </c>
      <c r="U1903" s="183" t="e">
        <f t="shared" si="637"/>
        <v>#DIV/0!</v>
      </c>
      <c r="V1903" s="183" t="e">
        <f t="shared" si="642"/>
        <v>#DIV/0!</v>
      </c>
      <c r="W1903" s="184">
        <f t="shared" si="629"/>
        <v>0</v>
      </c>
    </row>
    <row r="1904" spans="1:23" ht="15" customHeight="1">
      <c r="A1904" s="179">
        <v>458</v>
      </c>
      <c r="B1904" s="222">
        <v>19</v>
      </c>
      <c r="C1904" s="260" t="s">
        <v>719</v>
      </c>
      <c r="D1904" s="180">
        <v>2010</v>
      </c>
      <c r="E1904" s="180">
        <v>4</v>
      </c>
      <c r="F1904" s="181">
        <v>2101</v>
      </c>
      <c r="G1904" s="181">
        <v>264</v>
      </c>
      <c r="H1904" s="181">
        <v>168</v>
      </c>
      <c r="I1904" s="181">
        <v>19</v>
      </c>
      <c r="J1904" s="181">
        <v>15</v>
      </c>
      <c r="K1904" s="181">
        <v>398</v>
      </c>
      <c r="L1904" s="181">
        <v>23</v>
      </c>
      <c r="M1904" s="181">
        <v>0</v>
      </c>
      <c r="N1904" s="181">
        <v>12</v>
      </c>
      <c r="O1904" s="181">
        <v>8</v>
      </c>
      <c r="P1904" s="181">
        <v>0</v>
      </c>
      <c r="Q1904" s="181">
        <f t="shared" ref="Q1904:Q1906" si="646">SUM(P1904+O1904+N1904+M1904+L1904+K1904+J1904+I1904+H1904+G1904)</f>
        <v>907</v>
      </c>
      <c r="R1904" s="181">
        <v>16</v>
      </c>
      <c r="S1904" s="181">
        <f t="shared" si="634"/>
        <v>923</v>
      </c>
      <c r="T1904" s="181">
        <f t="shared" si="636"/>
        <v>1178</v>
      </c>
      <c r="U1904" s="183">
        <f t="shared" si="637"/>
        <v>43.931461208948122</v>
      </c>
      <c r="V1904" s="183">
        <f t="shared" si="642"/>
        <v>56.068538791051878</v>
      </c>
      <c r="W1904" s="184">
        <f t="shared" si="629"/>
        <v>398</v>
      </c>
    </row>
    <row r="1905" spans="1:23" ht="15" customHeight="1">
      <c r="A1905" s="179">
        <v>458</v>
      </c>
      <c r="B1905" s="222">
        <v>19</v>
      </c>
      <c r="C1905" s="261" t="s">
        <v>719</v>
      </c>
      <c r="D1905" s="190">
        <v>2016</v>
      </c>
      <c r="E1905" s="180"/>
      <c r="F1905" s="181"/>
      <c r="G1905" s="181"/>
      <c r="H1905" s="181"/>
      <c r="I1905" s="181"/>
      <c r="J1905" s="181"/>
      <c r="K1905" s="181"/>
      <c r="L1905" s="181"/>
      <c r="M1905" s="181"/>
      <c r="N1905" s="181"/>
      <c r="O1905" s="181"/>
      <c r="P1905" s="181"/>
      <c r="Q1905" s="181">
        <f t="shared" si="646"/>
        <v>0</v>
      </c>
      <c r="R1905" s="181"/>
      <c r="S1905" s="181">
        <f t="shared" si="634"/>
        <v>0</v>
      </c>
      <c r="T1905" s="181">
        <f t="shared" si="636"/>
        <v>0</v>
      </c>
      <c r="U1905" s="183" t="e">
        <f t="shared" si="637"/>
        <v>#DIV/0!</v>
      </c>
      <c r="V1905" s="183" t="e">
        <f t="shared" si="642"/>
        <v>#DIV/0!</v>
      </c>
      <c r="W1905" s="184">
        <f t="shared" si="629"/>
        <v>0</v>
      </c>
    </row>
    <row r="1906" spans="1:23" ht="15" customHeight="1">
      <c r="A1906" s="179">
        <v>459</v>
      </c>
      <c r="B1906" s="222">
        <v>19</v>
      </c>
      <c r="C1906" s="260" t="s">
        <v>720</v>
      </c>
      <c r="D1906" s="180">
        <v>1998</v>
      </c>
      <c r="E1906" s="180">
        <v>1</v>
      </c>
      <c r="F1906" s="181">
        <v>715</v>
      </c>
      <c r="G1906" s="181">
        <v>49</v>
      </c>
      <c r="H1906" s="181">
        <v>97</v>
      </c>
      <c r="I1906" s="181">
        <v>4</v>
      </c>
      <c r="J1906" s="181">
        <v>2</v>
      </c>
      <c r="K1906" s="181">
        <v>185</v>
      </c>
      <c r="L1906" s="181">
        <v>2</v>
      </c>
      <c r="M1906" s="181">
        <v>0</v>
      </c>
      <c r="N1906" s="181">
        <v>0</v>
      </c>
      <c r="O1906" s="181">
        <v>0</v>
      </c>
      <c r="P1906" s="181">
        <v>0</v>
      </c>
      <c r="Q1906" s="181">
        <f t="shared" si="646"/>
        <v>339</v>
      </c>
      <c r="R1906" s="181">
        <v>9</v>
      </c>
      <c r="S1906" s="181">
        <f t="shared" si="634"/>
        <v>348</v>
      </c>
      <c r="T1906" s="181">
        <f t="shared" si="636"/>
        <v>367</v>
      </c>
      <c r="U1906" s="183">
        <f t="shared" si="637"/>
        <v>48.671328671328673</v>
      </c>
      <c r="V1906" s="183">
        <f t="shared" si="642"/>
        <v>51.328671328671327</v>
      </c>
      <c r="W1906" s="184">
        <f t="shared" si="629"/>
        <v>185</v>
      </c>
    </row>
    <row r="1907" spans="1:23" ht="15" customHeight="1">
      <c r="A1907" s="179">
        <v>459</v>
      </c>
      <c r="B1907" s="222">
        <v>19</v>
      </c>
      <c r="C1907" s="260" t="s">
        <v>720</v>
      </c>
      <c r="D1907" s="180">
        <v>2004</v>
      </c>
      <c r="E1907" s="180"/>
      <c r="F1907" s="181"/>
      <c r="G1907" s="181"/>
      <c r="H1907" s="181"/>
      <c r="I1907" s="181"/>
      <c r="J1907" s="181"/>
      <c r="K1907" s="181"/>
      <c r="L1907" s="181"/>
      <c r="M1907" s="181"/>
      <c r="N1907" s="181"/>
      <c r="O1907" s="181"/>
      <c r="P1907" s="181"/>
      <c r="Q1907" s="181">
        <f>SUM(G1907+J1907+M1907+N1907+O1907+P1907)</f>
        <v>0</v>
      </c>
      <c r="R1907" s="181"/>
      <c r="S1907" s="181">
        <f t="shared" si="634"/>
        <v>0</v>
      </c>
      <c r="T1907" s="181">
        <f t="shared" si="636"/>
        <v>0</v>
      </c>
      <c r="U1907" s="183" t="e">
        <f t="shared" si="637"/>
        <v>#DIV/0!</v>
      </c>
      <c r="V1907" s="183" t="e">
        <f t="shared" si="642"/>
        <v>#DIV/0!</v>
      </c>
      <c r="W1907" s="184">
        <f t="shared" si="629"/>
        <v>0</v>
      </c>
    </row>
    <row r="1908" spans="1:23" ht="15" customHeight="1">
      <c r="A1908" s="179">
        <v>459</v>
      </c>
      <c r="B1908" s="222">
        <v>19</v>
      </c>
      <c r="C1908" s="260" t="s">
        <v>720</v>
      </c>
      <c r="D1908" s="180">
        <v>2010</v>
      </c>
      <c r="E1908" s="180">
        <v>2</v>
      </c>
      <c r="F1908" s="181">
        <v>881</v>
      </c>
      <c r="G1908" s="181">
        <v>117</v>
      </c>
      <c r="H1908" s="181">
        <v>36</v>
      </c>
      <c r="I1908" s="181">
        <v>10</v>
      </c>
      <c r="J1908" s="181">
        <v>8</v>
      </c>
      <c r="K1908" s="181">
        <v>176</v>
      </c>
      <c r="L1908" s="181">
        <v>9</v>
      </c>
      <c r="M1908" s="181">
        <v>0</v>
      </c>
      <c r="N1908" s="181">
        <v>11</v>
      </c>
      <c r="O1908" s="181">
        <v>10</v>
      </c>
      <c r="P1908" s="181">
        <v>0</v>
      </c>
      <c r="Q1908" s="181">
        <f t="shared" ref="Q1908:Q1910" si="647">SUM(P1908+O1908+N1908+M1908+L1908+K1908+J1908+I1908+H1908+G1908)</f>
        <v>377</v>
      </c>
      <c r="R1908" s="181">
        <v>15</v>
      </c>
      <c r="S1908" s="181">
        <f t="shared" si="634"/>
        <v>392</v>
      </c>
      <c r="T1908" s="181">
        <f t="shared" si="636"/>
        <v>489</v>
      </c>
      <c r="U1908" s="183">
        <f t="shared" si="637"/>
        <v>44.494892167990919</v>
      </c>
      <c r="V1908" s="183">
        <f t="shared" si="642"/>
        <v>55.505107832009081</v>
      </c>
      <c r="W1908" s="184">
        <f t="shared" si="629"/>
        <v>176</v>
      </c>
    </row>
    <row r="1909" spans="1:23" ht="15" customHeight="1">
      <c r="A1909" s="179">
        <v>459</v>
      </c>
      <c r="B1909" s="222">
        <v>19</v>
      </c>
      <c r="C1909" s="261" t="s">
        <v>720</v>
      </c>
      <c r="D1909" s="190">
        <v>2016</v>
      </c>
      <c r="E1909" s="180"/>
      <c r="F1909" s="181"/>
      <c r="G1909" s="181"/>
      <c r="H1909" s="181"/>
      <c r="I1909" s="181"/>
      <c r="J1909" s="181"/>
      <c r="K1909" s="181"/>
      <c r="L1909" s="181"/>
      <c r="M1909" s="181"/>
      <c r="N1909" s="181"/>
      <c r="O1909" s="181"/>
      <c r="P1909" s="181"/>
      <c r="Q1909" s="181">
        <f t="shared" si="647"/>
        <v>0</v>
      </c>
      <c r="R1909" s="181"/>
      <c r="S1909" s="181">
        <f t="shared" si="634"/>
        <v>0</v>
      </c>
      <c r="T1909" s="181">
        <f t="shared" si="636"/>
        <v>0</v>
      </c>
      <c r="U1909" s="183" t="e">
        <f t="shared" si="637"/>
        <v>#DIV/0!</v>
      </c>
      <c r="V1909" s="183" t="e">
        <f t="shared" si="642"/>
        <v>#DIV/0!</v>
      </c>
      <c r="W1909" s="184">
        <f t="shared" si="629"/>
        <v>0</v>
      </c>
    </row>
    <row r="1910" spans="1:23" ht="15" customHeight="1">
      <c r="A1910" s="179">
        <v>460</v>
      </c>
      <c r="B1910" s="222">
        <v>19</v>
      </c>
      <c r="C1910" s="260" t="s">
        <v>721</v>
      </c>
      <c r="D1910" s="180">
        <v>1998</v>
      </c>
      <c r="E1910" s="180">
        <v>1</v>
      </c>
      <c r="F1910" s="181">
        <v>681</v>
      </c>
      <c r="G1910" s="181">
        <v>6</v>
      </c>
      <c r="H1910" s="181">
        <v>56</v>
      </c>
      <c r="I1910" s="181">
        <v>0</v>
      </c>
      <c r="J1910" s="181">
        <v>3</v>
      </c>
      <c r="K1910" s="181">
        <v>251</v>
      </c>
      <c r="L1910" s="181">
        <v>2</v>
      </c>
      <c r="M1910" s="181">
        <v>3</v>
      </c>
      <c r="N1910" s="181">
        <v>0</v>
      </c>
      <c r="O1910" s="181">
        <v>0</v>
      </c>
      <c r="P1910" s="181">
        <v>0</v>
      </c>
      <c r="Q1910" s="181">
        <f t="shared" si="647"/>
        <v>321</v>
      </c>
      <c r="R1910" s="181">
        <v>12</v>
      </c>
      <c r="S1910" s="181">
        <f t="shared" si="634"/>
        <v>333</v>
      </c>
      <c r="T1910" s="181">
        <f t="shared" si="636"/>
        <v>348</v>
      </c>
      <c r="U1910" s="183">
        <f t="shared" si="637"/>
        <v>48.898678414096914</v>
      </c>
      <c r="V1910" s="183">
        <f t="shared" si="642"/>
        <v>51.101321585903086</v>
      </c>
      <c r="W1910" s="184">
        <f t="shared" si="629"/>
        <v>251</v>
      </c>
    </row>
    <row r="1911" spans="1:23" ht="15" customHeight="1">
      <c r="A1911" s="179">
        <v>460</v>
      </c>
      <c r="B1911" s="222">
        <v>19</v>
      </c>
      <c r="C1911" s="260" t="s">
        <v>721</v>
      </c>
      <c r="D1911" s="180">
        <v>2004</v>
      </c>
      <c r="E1911" s="180"/>
      <c r="F1911" s="181"/>
      <c r="G1911" s="181"/>
      <c r="H1911" s="181"/>
      <c r="I1911" s="181"/>
      <c r="J1911" s="181"/>
      <c r="K1911" s="181"/>
      <c r="L1911" s="181"/>
      <c r="M1911" s="181"/>
      <c r="N1911" s="181"/>
      <c r="O1911" s="181"/>
      <c r="P1911" s="181"/>
      <c r="Q1911" s="181">
        <f>SUM(G1911+J1911+M1911+N1911+O1911+P1911)</f>
        <v>0</v>
      </c>
      <c r="R1911" s="181"/>
      <c r="S1911" s="181">
        <f t="shared" si="634"/>
        <v>0</v>
      </c>
      <c r="T1911" s="181">
        <f t="shared" si="636"/>
        <v>0</v>
      </c>
      <c r="U1911" s="183" t="e">
        <f t="shared" si="637"/>
        <v>#DIV/0!</v>
      </c>
      <c r="V1911" s="183" t="e">
        <f t="shared" si="642"/>
        <v>#DIV/0!</v>
      </c>
      <c r="W1911" s="184">
        <f t="shared" si="629"/>
        <v>0</v>
      </c>
    </row>
    <row r="1912" spans="1:23" ht="15" customHeight="1">
      <c r="A1912" s="179">
        <v>460</v>
      </c>
      <c r="B1912" s="222">
        <v>19</v>
      </c>
      <c r="C1912" s="260" t="s">
        <v>721</v>
      </c>
      <c r="D1912" s="180">
        <v>2010</v>
      </c>
      <c r="E1912" s="180">
        <v>2</v>
      </c>
      <c r="F1912" s="181">
        <v>1022</v>
      </c>
      <c r="G1912" s="181">
        <v>71</v>
      </c>
      <c r="H1912" s="181">
        <v>53</v>
      </c>
      <c r="I1912" s="181">
        <v>10</v>
      </c>
      <c r="J1912" s="181">
        <v>21</v>
      </c>
      <c r="K1912" s="181">
        <v>278</v>
      </c>
      <c r="L1912" s="181">
        <v>10</v>
      </c>
      <c r="M1912" s="181">
        <v>0</v>
      </c>
      <c r="N1912" s="181">
        <v>2</v>
      </c>
      <c r="O1912" s="181">
        <v>3</v>
      </c>
      <c r="P1912" s="181">
        <v>0</v>
      </c>
      <c r="Q1912" s="181">
        <f t="shared" ref="Q1912:Q1914" si="648">SUM(P1912+O1912+N1912+M1912+L1912+K1912+J1912+I1912+H1912+G1912)</f>
        <v>448</v>
      </c>
      <c r="R1912" s="181">
        <v>15</v>
      </c>
      <c r="S1912" s="181">
        <f t="shared" si="634"/>
        <v>463</v>
      </c>
      <c r="T1912" s="181">
        <f t="shared" si="636"/>
        <v>559</v>
      </c>
      <c r="U1912" s="183">
        <f t="shared" si="637"/>
        <v>45.303326810176124</v>
      </c>
      <c r="V1912" s="183">
        <f t="shared" si="642"/>
        <v>54.696673189823876</v>
      </c>
      <c r="W1912" s="184">
        <f t="shared" si="629"/>
        <v>278</v>
      </c>
    </row>
    <row r="1913" spans="1:23" ht="15" customHeight="1">
      <c r="A1913" s="179">
        <v>460</v>
      </c>
      <c r="B1913" s="222">
        <v>19</v>
      </c>
      <c r="C1913" s="261" t="s">
        <v>721</v>
      </c>
      <c r="D1913" s="190">
        <v>2016</v>
      </c>
      <c r="E1913" s="180"/>
      <c r="F1913" s="181"/>
      <c r="G1913" s="181"/>
      <c r="H1913" s="181"/>
      <c r="I1913" s="181"/>
      <c r="J1913" s="181"/>
      <c r="K1913" s="181"/>
      <c r="L1913" s="181"/>
      <c r="M1913" s="181"/>
      <c r="N1913" s="181"/>
      <c r="O1913" s="181"/>
      <c r="P1913" s="181"/>
      <c r="Q1913" s="181">
        <f t="shared" si="648"/>
        <v>0</v>
      </c>
      <c r="R1913" s="181"/>
      <c r="S1913" s="181">
        <f t="shared" si="634"/>
        <v>0</v>
      </c>
      <c r="T1913" s="181">
        <f t="shared" si="636"/>
        <v>0</v>
      </c>
      <c r="U1913" s="183" t="e">
        <f t="shared" si="637"/>
        <v>#DIV/0!</v>
      </c>
      <c r="V1913" s="183" t="e">
        <f t="shared" si="642"/>
        <v>#DIV/0!</v>
      </c>
      <c r="W1913" s="184">
        <f t="shared" si="629"/>
        <v>0</v>
      </c>
    </row>
    <row r="1914" spans="1:23" ht="15" customHeight="1">
      <c r="A1914" s="179">
        <v>461</v>
      </c>
      <c r="B1914" s="222">
        <v>19</v>
      </c>
      <c r="C1914" s="260" t="s">
        <v>722</v>
      </c>
      <c r="D1914" s="180">
        <v>1998</v>
      </c>
      <c r="E1914" s="180">
        <v>6</v>
      </c>
      <c r="F1914" s="181">
        <v>2865</v>
      </c>
      <c r="G1914" s="181">
        <v>111</v>
      </c>
      <c r="H1914" s="181">
        <v>325</v>
      </c>
      <c r="I1914" s="181">
        <v>3</v>
      </c>
      <c r="J1914" s="181">
        <v>30</v>
      </c>
      <c r="K1914" s="181">
        <v>821</v>
      </c>
      <c r="L1914" s="181">
        <v>26</v>
      </c>
      <c r="M1914" s="181">
        <v>9</v>
      </c>
      <c r="N1914" s="181">
        <v>0</v>
      </c>
      <c r="O1914" s="181">
        <v>0</v>
      </c>
      <c r="P1914" s="181">
        <v>0</v>
      </c>
      <c r="Q1914" s="181">
        <f t="shared" si="648"/>
        <v>1325</v>
      </c>
      <c r="R1914" s="181">
        <v>28</v>
      </c>
      <c r="S1914" s="181">
        <f t="shared" si="634"/>
        <v>1353</v>
      </c>
      <c r="T1914" s="181">
        <f t="shared" si="636"/>
        <v>1512</v>
      </c>
      <c r="U1914" s="183">
        <f t="shared" si="637"/>
        <v>47.225130890052355</v>
      </c>
      <c r="V1914" s="183">
        <f t="shared" si="642"/>
        <v>52.774869109947645</v>
      </c>
      <c r="W1914" s="184">
        <f t="shared" si="629"/>
        <v>821</v>
      </c>
    </row>
    <row r="1915" spans="1:23" ht="15" customHeight="1">
      <c r="A1915" s="179">
        <v>461</v>
      </c>
      <c r="B1915" s="222">
        <v>19</v>
      </c>
      <c r="C1915" s="260" t="s">
        <v>722</v>
      </c>
      <c r="D1915" s="180">
        <v>2004</v>
      </c>
      <c r="E1915" s="180"/>
      <c r="F1915" s="181"/>
      <c r="G1915" s="181"/>
      <c r="H1915" s="181"/>
      <c r="I1915" s="181"/>
      <c r="J1915" s="181"/>
      <c r="K1915" s="181"/>
      <c r="L1915" s="181"/>
      <c r="M1915" s="181"/>
      <c r="N1915" s="181"/>
      <c r="O1915" s="181"/>
      <c r="P1915" s="181"/>
      <c r="Q1915" s="181">
        <f>SUM(G1915+J1915+M1915+N1915+O1915+P1915)</f>
        <v>0</v>
      </c>
      <c r="R1915" s="181"/>
      <c r="S1915" s="181">
        <f t="shared" si="634"/>
        <v>0</v>
      </c>
      <c r="T1915" s="181">
        <f t="shared" si="636"/>
        <v>0</v>
      </c>
      <c r="U1915" s="183" t="e">
        <f t="shared" si="637"/>
        <v>#DIV/0!</v>
      </c>
      <c r="V1915" s="183" t="e">
        <f t="shared" si="642"/>
        <v>#DIV/0!</v>
      </c>
      <c r="W1915" s="184">
        <f t="shared" si="629"/>
        <v>0</v>
      </c>
    </row>
    <row r="1916" spans="1:23" ht="15" customHeight="1">
      <c r="A1916" s="179">
        <v>461</v>
      </c>
      <c r="B1916" s="222">
        <v>19</v>
      </c>
      <c r="C1916" s="260" t="s">
        <v>722</v>
      </c>
      <c r="D1916" s="180">
        <v>2010</v>
      </c>
      <c r="E1916" s="180">
        <v>8</v>
      </c>
      <c r="F1916" s="181">
        <v>4121</v>
      </c>
      <c r="G1916" s="181">
        <v>552</v>
      </c>
      <c r="H1916" s="181">
        <v>266</v>
      </c>
      <c r="I1916" s="181">
        <v>86</v>
      </c>
      <c r="J1916" s="181">
        <v>88</v>
      </c>
      <c r="K1916" s="181">
        <v>845</v>
      </c>
      <c r="L1916" s="181">
        <v>45</v>
      </c>
      <c r="M1916" s="181">
        <v>0</v>
      </c>
      <c r="N1916" s="181">
        <v>123</v>
      </c>
      <c r="O1916" s="181">
        <v>8</v>
      </c>
      <c r="P1916" s="181">
        <v>0</v>
      </c>
      <c r="Q1916" s="181">
        <f t="shared" ref="Q1916:Q1918" si="649">SUM(P1916+O1916+N1916+M1916+L1916+K1916+J1916+I1916+H1916+G1916)</f>
        <v>2013</v>
      </c>
      <c r="R1916" s="181">
        <v>60</v>
      </c>
      <c r="S1916" s="181">
        <f t="shared" si="634"/>
        <v>2073</v>
      </c>
      <c r="T1916" s="181">
        <f t="shared" si="636"/>
        <v>2048</v>
      </c>
      <c r="U1916" s="183">
        <f t="shared" si="637"/>
        <v>50.303324435816549</v>
      </c>
      <c r="V1916" s="183">
        <f t="shared" si="642"/>
        <v>49.696675564183451</v>
      </c>
      <c r="W1916" s="184">
        <f t="shared" si="629"/>
        <v>845</v>
      </c>
    </row>
    <row r="1917" spans="1:23" ht="15" customHeight="1">
      <c r="A1917" s="179">
        <v>461</v>
      </c>
      <c r="B1917" s="222">
        <v>19</v>
      </c>
      <c r="C1917" s="261" t="s">
        <v>722</v>
      </c>
      <c r="D1917" s="190">
        <v>2016</v>
      </c>
      <c r="E1917" s="180"/>
      <c r="F1917" s="181"/>
      <c r="G1917" s="181"/>
      <c r="H1917" s="181"/>
      <c r="I1917" s="181"/>
      <c r="J1917" s="181"/>
      <c r="K1917" s="181"/>
      <c r="L1917" s="181"/>
      <c r="M1917" s="181"/>
      <c r="N1917" s="181"/>
      <c r="O1917" s="181"/>
      <c r="P1917" s="181"/>
      <c r="Q1917" s="181">
        <f t="shared" si="649"/>
        <v>0</v>
      </c>
      <c r="R1917" s="181"/>
      <c r="S1917" s="181">
        <f t="shared" si="634"/>
        <v>0</v>
      </c>
      <c r="T1917" s="181">
        <f t="shared" si="636"/>
        <v>0</v>
      </c>
      <c r="U1917" s="183" t="e">
        <f t="shared" si="637"/>
        <v>#DIV/0!</v>
      </c>
      <c r="V1917" s="183" t="e">
        <f t="shared" si="642"/>
        <v>#DIV/0!</v>
      </c>
      <c r="W1917" s="184">
        <f t="shared" si="629"/>
        <v>0</v>
      </c>
    </row>
    <row r="1918" spans="1:23" ht="15" customHeight="1">
      <c r="A1918" s="179">
        <v>462</v>
      </c>
      <c r="B1918" s="222">
        <v>19</v>
      </c>
      <c r="C1918" s="260" t="s">
        <v>723</v>
      </c>
      <c r="D1918" s="180">
        <v>1998</v>
      </c>
      <c r="E1918" s="180">
        <v>2</v>
      </c>
      <c r="F1918" s="181">
        <v>879</v>
      </c>
      <c r="G1918" s="181">
        <v>49</v>
      </c>
      <c r="H1918" s="181">
        <v>148</v>
      </c>
      <c r="I1918" s="181">
        <v>0</v>
      </c>
      <c r="J1918" s="181">
        <v>2</v>
      </c>
      <c r="K1918" s="181">
        <v>244</v>
      </c>
      <c r="L1918" s="181">
        <v>6</v>
      </c>
      <c r="M1918" s="181">
        <v>0</v>
      </c>
      <c r="N1918" s="181">
        <v>0</v>
      </c>
      <c r="O1918" s="181">
        <v>0</v>
      </c>
      <c r="P1918" s="181">
        <v>0</v>
      </c>
      <c r="Q1918" s="181">
        <f t="shared" si="649"/>
        <v>449</v>
      </c>
      <c r="R1918" s="181">
        <v>11</v>
      </c>
      <c r="S1918" s="181">
        <f t="shared" si="634"/>
        <v>460</v>
      </c>
      <c r="T1918" s="181">
        <f t="shared" si="636"/>
        <v>419</v>
      </c>
      <c r="U1918" s="183">
        <f t="shared" si="637"/>
        <v>52.332195676905577</v>
      </c>
      <c r="V1918" s="183">
        <f t="shared" si="642"/>
        <v>47.667804323094423</v>
      </c>
      <c r="W1918" s="184">
        <f t="shared" si="629"/>
        <v>244</v>
      </c>
    </row>
    <row r="1919" spans="1:23" ht="15" customHeight="1">
      <c r="A1919" s="179">
        <v>462</v>
      </c>
      <c r="B1919" s="222">
        <v>19</v>
      </c>
      <c r="C1919" s="260" t="s">
        <v>723</v>
      </c>
      <c r="D1919" s="180">
        <v>2004</v>
      </c>
      <c r="E1919" s="180"/>
      <c r="F1919" s="181"/>
      <c r="G1919" s="181"/>
      <c r="H1919" s="181"/>
      <c r="I1919" s="181"/>
      <c r="J1919" s="181"/>
      <c r="K1919" s="181"/>
      <c r="L1919" s="181"/>
      <c r="M1919" s="181"/>
      <c r="N1919" s="181"/>
      <c r="O1919" s="181"/>
      <c r="P1919" s="181"/>
      <c r="Q1919" s="181">
        <f>SUM(G1919+J1919+M1919+N1919+O1919+P1919)</f>
        <v>0</v>
      </c>
      <c r="R1919" s="181"/>
      <c r="S1919" s="181">
        <f t="shared" si="634"/>
        <v>0</v>
      </c>
      <c r="T1919" s="181">
        <f t="shared" si="636"/>
        <v>0</v>
      </c>
      <c r="U1919" s="183" t="e">
        <f t="shared" si="637"/>
        <v>#DIV/0!</v>
      </c>
      <c r="V1919" s="183" t="e">
        <f t="shared" si="642"/>
        <v>#DIV/0!</v>
      </c>
      <c r="W1919" s="184">
        <f t="shared" si="629"/>
        <v>0</v>
      </c>
    </row>
    <row r="1920" spans="1:23" ht="15" customHeight="1">
      <c r="A1920" s="179">
        <v>462</v>
      </c>
      <c r="B1920" s="222">
        <v>19</v>
      </c>
      <c r="C1920" s="260" t="s">
        <v>723</v>
      </c>
      <c r="D1920" s="180">
        <v>2010</v>
      </c>
      <c r="E1920" s="180">
        <v>2</v>
      </c>
      <c r="F1920" s="181">
        <v>1159</v>
      </c>
      <c r="G1920" s="181">
        <v>127</v>
      </c>
      <c r="H1920" s="181">
        <v>81</v>
      </c>
      <c r="I1920" s="181">
        <v>124</v>
      </c>
      <c r="J1920" s="181">
        <v>16</v>
      </c>
      <c r="K1920" s="181">
        <v>340</v>
      </c>
      <c r="L1920" s="181">
        <v>14</v>
      </c>
      <c r="M1920" s="181">
        <v>0</v>
      </c>
      <c r="N1920" s="181">
        <v>16</v>
      </c>
      <c r="O1920" s="181">
        <v>8</v>
      </c>
      <c r="P1920" s="181">
        <v>0</v>
      </c>
      <c r="Q1920" s="181">
        <f t="shared" ref="Q1920:Q1922" si="650">SUM(P1920+O1920+N1920+M1920+L1920+K1920+J1920+I1920+H1920+G1920)</f>
        <v>726</v>
      </c>
      <c r="R1920" s="181">
        <v>20</v>
      </c>
      <c r="S1920" s="181">
        <f t="shared" si="634"/>
        <v>746</v>
      </c>
      <c r="T1920" s="181">
        <f t="shared" si="636"/>
        <v>413</v>
      </c>
      <c r="U1920" s="183">
        <f t="shared" si="637"/>
        <v>64.365832614322699</v>
      </c>
      <c r="V1920" s="183">
        <f t="shared" si="642"/>
        <v>35.634167385677308</v>
      </c>
      <c r="W1920" s="184">
        <f t="shared" si="629"/>
        <v>340</v>
      </c>
    </row>
    <row r="1921" spans="1:23" ht="15" customHeight="1">
      <c r="A1921" s="179">
        <v>462</v>
      </c>
      <c r="B1921" s="222">
        <v>19</v>
      </c>
      <c r="C1921" s="261" t="s">
        <v>723</v>
      </c>
      <c r="D1921" s="190">
        <v>2016</v>
      </c>
      <c r="E1921" s="180"/>
      <c r="F1921" s="181"/>
      <c r="G1921" s="181"/>
      <c r="H1921" s="181"/>
      <c r="I1921" s="181"/>
      <c r="J1921" s="181"/>
      <c r="K1921" s="181"/>
      <c r="L1921" s="181"/>
      <c r="M1921" s="181"/>
      <c r="N1921" s="181"/>
      <c r="O1921" s="181"/>
      <c r="P1921" s="181"/>
      <c r="Q1921" s="181">
        <f t="shared" si="650"/>
        <v>0</v>
      </c>
      <c r="R1921" s="181"/>
      <c r="S1921" s="181">
        <f t="shared" si="634"/>
        <v>0</v>
      </c>
      <c r="T1921" s="181">
        <f t="shared" si="636"/>
        <v>0</v>
      </c>
      <c r="U1921" s="183" t="e">
        <f t="shared" si="637"/>
        <v>#DIV/0!</v>
      </c>
      <c r="V1921" s="183" t="e">
        <f t="shared" si="642"/>
        <v>#DIV/0!</v>
      </c>
      <c r="W1921" s="184">
        <f t="shared" si="629"/>
        <v>0</v>
      </c>
    </row>
    <row r="1922" spans="1:23" ht="15" customHeight="1">
      <c r="A1922" s="179">
        <v>463</v>
      </c>
      <c r="B1922" s="222">
        <v>19</v>
      </c>
      <c r="C1922" s="260" t="s">
        <v>724</v>
      </c>
      <c r="D1922" s="180">
        <v>1998</v>
      </c>
      <c r="E1922" s="180">
        <v>2</v>
      </c>
      <c r="F1922" s="181">
        <v>1043</v>
      </c>
      <c r="G1922" s="181">
        <v>85</v>
      </c>
      <c r="H1922" s="181">
        <v>71</v>
      </c>
      <c r="I1922" s="181">
        <v>0</v>
      </c>
      <c r="J1922" s="181">
        <v>1</v>
      </c>
      <c r="K1922" s="181">
        <v>124</v>
      </c>
      <c r="L1922" s="181">
        <v>6</v>
      </c>
      <c r="M1922" s="181">
        <v>0</v>
      </c>
      <c r="N1922" s="181">
        <v>0</v>
      </c>
      <c r="O1922" s="181">
        <v>0</v>
      </c>
      <c r="P1922" s="181">
        <v>0</v>
      </c>
      <c r="Q1922" s="181">
        <f t="shared" si="650"/>
        <v>287</v>
      </c>
      <c r="R1922" s="181">
        <v>14</v>
      </c>
      <c r="S1922" s="181">
        <f t="shared" si="634"/>
        <v>301</v>
      </c>
      <c r="T1922" s="181">
        <f t="shared" si="636"/>
        <v>742</v>
      </c>
      <c r="U1922" s="183">
        <f t="shared" si="637"/>
        <v>28.859060402684563</v>
      </c>
      <c r="V1922" s="183">
        <f t="shared" si="642"/>
        <v>71.140939597315437</v>
      </c>
      <c r="W1922" s="184">
        <f t="shared" si="629"/>
        <v>124</v>
      </c>
    </row>
    <row r="1923" spans="1:23" ht="15" customHeight="1">
      <c r="A1923" s="179">
        <v>463</v>
      </c>
      <c r="B1923" s="222">
        <v>19</v>
      </c>
      <c r="C1923" s="260" t="s">
        <v>724</v>
      </c>
      <c r="D1923" s="180">
        <v>2004</v>
      </c>
      <c r="E1923" s="180"/>
      <c r="F1923" s="181"/>
      <c r="G1923" s="181"/>
      <c r="H1923" s="181"/>
      <c r="I1923" s="181"/>
      <c r="J1923" s="181"/>
      <c r="K1923" s="181"/>
      <c r="L1923" s="181"/>
      <c r="M1923" s="181"/>
      <c r="N1923" s="181"/>
      <c r="O1923" s="181"/>
      <c r="P1923" s="181"/>
      <c r="Q1923" s="181">
        <f>SUM(G1923+J1923+M1923+N1923+O1923+P1923)</f>
        <v>0</v>
      </c>
      <c r="R1923" s="181"/>
      <c r="S1923" s="181">
        <f t="shared" si="634"/>
        <v>0</v>
      </c>
      <c r="T1923" s="181">
        <f t="shared" si="636"/>
        <v>0</v>
      </c>
      <c r="U1923" s="183" t="e">
        <f t="shared" si="637"/>
        <v>#DIV/0!</v>
      </c>
      <c r="V1923" s="183" t="e">
        <f t="shared" si="642"/>
        <v>#DIV/0!</v>
      </c>
      <c r="W1923" s="184">
        <f t="shared" ref="W1923:W1986" si="651">MAX(G1923,H1923,I1923,J1923,K1923,L1923,M1923,N1923,O1923,P1923)</f>
        <v>0</v>
      </c>
    </row>
    <row r="1924" spans="1:23" ht="15" customHeight="1">
      <c r="A1924" s="179">
        <v>463</v>
      </c>
      <c r="B1924" s="222">
        <v>19</v>
      </c>
      <c r="C1924" s="260" t="s">
        <v>724</v>
      </c>
      <c r="D1924" s="180">
        <v>2010</v>
      </c>
      <c r="E1924" s="180">
        <v>2</v>
      </c>
      <c r="F1924" s="181">
        <v>1363</v>
      </c>
      <c r="G1924" s="181">
        <v>138</v>
      </c>
      <c r="H1924" s="181">
        <v>56</v>
      </c>
      <c r="I1924" s="181">
        <v>25</v>
      </c>
      <c r="J1924" s="181">
        <v>17</v>
      </c>
      <c r="K1924" s="181">
        <v>209</v>
      </c>
      <c r="L1924" s="181">
        <v>13</v>
      </c>
      <c r="M1924" s="181">
        <v>0</v>
      </c>
      <c r="N1924" s="181">
        <v>11</v>
      </c>
      <c r="O1924" s="181">
        <v>5</v>
      </c>
      <c r="P1924" s="181">
        <v>0</v>
      </c>
      <c r="Q1924" s="181">
        <f t="shared" ref="Q1924:Q1926" si="652">SUM(P1924+O1924+N1924+M1924+L1924+K1924+J1924+I1924+H1924+G1924)</f>
        <v>474</v>
      </c>
      <c r="R1924" s="181">
        <v>34</v>
      </c>
      <c r="S1924" s="181">
        <f t="shared" si="634"/>
        <v>508</v>
      </c>
      <c r="T1924" s="181">
        <f t="shared" si="636"/>
        <v>855</v>
      </c>
      <c r="U1924" s="183">
        <f t="shared" si="637"/>
        <v>37.270726338958184</v>
      </c>
      <c r="V1924" s="183">
        <f t="shared" si="642"/>
        <v>62.729273661041816</v>
      </c>
      <c r="W1924" s="184">
        <f t="shared" si="651"/>
        <v>209</v>
      </c>
    </row>
    <row r="1925" spans="1:23" ht="15" customHeight="1">
      <c r="A1925" s="179">
        <v>463</v>
      </c>
      <c r="B1925" s="222">
        <v>19</v>
      </c>
      <c r="C1925" s="261" t="s">
        <v>724</v>
      </c>
      <c r="D1925" s="190">
        <v>2016</v>
      </c>
      <c r="E1925" s="180"/>
      <c r="F1925" s="181"/>
      <c r="G1925" s="181"/>
      <c r="H1925" s="181"/>
      <c r="I1925" s="181"/>
      <c r="J1925" s="181"/>
      <c r="K1925" s="181"/>
      <c r="L1925" s="181"/>
      <c r="M1925" s="181"/>
      <c r="N1925" s="181"/>
      <c r="O1925" s="181"/>
      <c r="P1925" s="181"/>
      <c r="Q1925" s="181">
        <f t="shared" si="652"/>
        <v>0</v>
      </c>
      <c r="R1925" s="181"/>
      <c r="S1925" s="181">
        <f t="shared" si="634"/>
        <v>0</v>
      </c>
      <c r="T1925" s="181">
        <f t="shared" si="636"/>
        <v>0</v>
      </c>
      <c r="U1925" s="183" t="e">
        <f t="shared" si="637"/>
        <v>#DIV/0!</v>
      </c>
      <c r="V1925" s="183" t="e">
        <f t="shared" si="642"/>
        <v>#DIV/0!</v>
      </c>
      <c r="W1925" s="184">
        <f t="shared" si="651"/>
        <v>0</v>
      </c>
    </row>
    <row r="1926" spans="1:23" ht="15" customHeight="1">
      <c r="A1926" s="179">
        <v>464</v>
      </c>
      <c r="B1926" s="222">
        <v>19</v>
      </c>
      <c r="C1926" s="260" t="s">
        <v>725</v>
      </c>
      <c r="D1926" s="180">
        <v>1998</v>
      </c>
      <c r="E1926" s="180">
        <v>2</v>
      </c>
      <c r="F1926" s="181">
        <v>1214</v>
      </c>
      <c r="G1926" s="181">
        <v>24</v>
      </c>
      <c r="H1926" s="181">
        <v>182</v>
      </c>
      <c r="I1926" s="181">
        <v>2</v>
      </c>
      <c r="J1926" s="181">
        <v>10</v>
      </c>
      <c r="K1926" s="181">
        <v>410</v>
      </c>
      <c r="L1926" s="181">
        <v>8</v>
      </c>
      <c r="M1926" s="181">
        <v>5</v>
      </c>
      <c r="N1926" s="181">
        <v>0</v>
      </c>
      <c r="O1926" s="181">
        <v>0</v>
      </c>
      <c r="P1926" s="181">
        <v>0</v>
      </c>
      <c r="Q1926" s="181">
        <f t="shared" si="652"/>
        <v>641</v>
      </c>
      <c r="R1926" s="181">
        <v>52</v>
      </c>
      <c r="S1926" s="181">
        <f t="shared" si="634"/>
        <v>693</v>
      </c>
      <c r="T1926" s="181">
        <f t="shared" si="636"/>
        <v>521</v>
      </c>
      <c r="U1926" s="183">
        <f t="shared" si="637"/>
        <v>57.084019769357496</v>
      </c>
      <c r="V1926" s="183">
        <f t="shared" si="642"/>
        <v>42.915980230642504</v>
      </c>
      <c r="W1926" s="184">
        <f t="shared" si="651"/>
        <v>410</v>
      </c>
    </row>
    <row r="1927" spans="1:23" ht="15" customHeight="1">
      <c r="A1927" s="179">
        <v>464</v>
      </c>
      <c r="B1927" s="222">
        <v>19</v>
      </c>
      <c r="C1927" s="260" t="s">
        <v>725</v>
      </c>
      <c r="D1927" s="180">
        <v>2004</v>
      </c>
      <c r="E1927" s="180"/>
      <c r="F1927" s="181"/>
      <c r="G1927" s="181"/>
      <c r="H1927" s="181"/>
      <c r="I1927" s="181"/>
      <c r="J1927" s="181"/>
      <c r="K1927" s="181"/>
      <c r="L1927" s="181"/>
      <c r="M1927" s="181"/>
      <c r="N1927" s="181"/>
      <c r="O1927" s="181"/>
      <c r="P1927" s="181"/>
      <c r="Q1927" s="181">
        <f>SUM(G1927+J1927+M1927+N1927+O1927+P1927)</f>
        <v>0</v>
      </c>
      <c r="R1927" s="181"/>
      <c r="S1927" s="181">
        <f t="shared" si="634"/>
        <v>0</v>
      </c>
      <c r="T1927" s="181">
        <f t="shared" si="636"/>
        <v>0</v>
      </c>
      <c r="U1927" s="183" t="e">
        <f t="shared" si="637"/>
        <v>#DIV/0!</v>
      </c>
      <c r="V1927" s="183" t="e">
        <f t="shared" si="642"/>
        <v>#DIV/0!</v>
      </c>
      <c r="W1927" s="184">
        <f t="shared" si="651"/>
        <v>0</v>
      </c>
    </row>
    <row r="1928" spans="1:23" ht="15" customHeight="1">
      <c r="A1928" s="179">
        <v>464</v>
      </c>
      <c r="B1928" s="222">
        <v>19</v>
      </c>
      <c r="C1928" s="260" t="s">
        <v>725</v>
      </c>
      <c r="D1928" s="180">
        <v>2010</v>
      </c>
      <c r="E1928" s="180">
        <v>4</v>
      </c>
      <c r="F1928" s="181">
        <v>1794</v>
      </c>
      <c r="G1928" s="181">
        <v>265</v>
      </c>
      <c r="H1928" s="181">
        <v>229</v>
      </c>
      <c r="I1928" s="181">
        <v>20</v>
      </c>
      <c r="J1928" s="181">
        <v>43</v>
      </c>
      <c r="K1928" s="181">
        <v>256</v>
      </c>
      <c r="L1928" s="181">
        <v>26</v>
      </c>
      <c r="M1928" s="181">
        <v>0</v>
      </c>
      <c r="N1928" s="181">
        <v>8</v>
      </c>
      <c r="O1928" s="181">
        <v>3</v>
      </c>
      <c r="P1928" s="181">
        <v>0</v>
      </c>
      <c r="Q1928" s="181">
        <f t="shared" ref="Q1928:Q1930" si="653">SUM(P1928+O1928+N1928+M1928+L1928+K1928+J1928+I1928+H1928+G1928)</f>
        <v>850</v>
      </c>
      <c r="R1928" s="181">
        <v>82</v>
      </c>
      <c r="S1928" s="181">
        <f t="shared" si="634"/>
        <v>932</v>
      </c>
      <c r="T1928" s="181">
        <f t="shared" si="636"/>
        <v>862</v>
      </c>
      <c r="U1928" s="183">
        <f t="shared" si="637"/>
        <v>51.950947603121513</v>
      </c>
      <c r="V1928" s="183">
        <f t="shared" si="642"/>
        <v>48.049052396878487</v>
      </c>
      <c r="W1928" s="184">
        <f t="shared" si="651"/>
        <v>265</v>
      </c>
    </row>
    <row r="1929" spans="1:23" ht="15" customHeight="1">
      <c r="A1929" s="179">
        <v>464</v>
      </c>
      <c r="B1929" s="222">
        <v>19</v>
      </c>
      <c r="C1929" s="261" t="s">
        <v>725</v>
      </c>
      <c r="D1929" s="190">
        <v>2016</v>
      </c>
      <c r="E1929" s="180"/>
      <c r="F1929" s="181"/>
      <c r="G1929" s="181"/>
      <c r="H1929" s="181"/>
      <c r="I1929" s="181"/>
      <c r="J1929" s="181"/>
      <c r="K1929" s="181"/>
      <c r="L1929" s="181"/>
      <c r="M1929" s="181"/>
      <c r="N1929" s="181"/>
      <c r="O1929" s="181"/>
      <c r="P1929" s="181"/>
      <c r="Q1929" s="181">
        <f t="shared" si="653"/>
        <v>0</v>
      </c>
      <c r="R1929" s="181"/>
      <c r="S1929" s="181">
        <f t="shared" si="634"/>
        <v>0</v>
      </c>
      <c r="T1929" s="181">
        <f t="shared" si="636"/>
        <v>0</v>
      </c>
      <c r="U1929" s="183" t="e">
        <f t="shared" si="637"/>
        <v>#DIV/0!</v>
      </c>
      <c r="V1929" s="183" t="e">
        <f t="shared" si="642"/>
        <v>#DIV/0!</v>
      </c>
      <c r="W1929" s="184">
        <f t="shared" si="651"/>
        <v>0</v>
      </c>
    </row>
    <row r="1930" spans="1:23" ht="15" customHeight="1">
      <c r="A1930" s="179">
        <v>465</v>
      </c>
      <c r="B1930" s="222">
        <v>19</v>
      </c>
      <c r="C1930" s="260" t="s">
        <v>726</v>
      </c>
      <c r="D1930" s="180">
        <v>1998</v>
      </c>
      <c r="E1930" s="180">
        <v>3</v>
      </c>
      <c r="F1930" s="181">
        <v>1602</v>
      </c>
      <c r="G1930" s="181">
        <v>6</v>
      </c>
      <c r="H1930" s="181">
        <v>125</v>
      </c>
      <c r="I1930" s="181">
        <v>0</v>
      </c>
      <c r="J1930" s="181">
        <v>7</v>
      </c>
      <c r="K1930" s="181">
        <v>151</v>
      </c>
      <c r="L1930" s="181">
        <v>2</v>
      </c>
      <c r="M1930" s="181">
        <v>3</v>
      </c>
      <c r="N1930" s="181">
        <v>0</v>
      </c>
      <c r="O1930" s="181">
        <v>0</v>
      </c>
      <c r="P1930" s="181">
        <v>0</v>
      </c>
      <c r="Q1930" s="181">
        <f t="shared" si="653"/>
        <v>294</v>
      </c>
      <c r="R1930" s="181">
        <v>35</v>
      </c>
      <c r="S1930" s="181">
        <f t="shared" si="634"/>
        <v>329</v>
      </c>
      <c r="T1930" s="181">
        <f t="shared" si="636"/>
        <v>1273</v>
      </c>
      <c r="U1930" s="183">
        <f t="shared" si="637"/>
        <v>20.536828963795255</v>
      </c>
      <c r="V1930" s="183">
        <f t="shared" si="642"/>
        <v>79.463171036204741</v>
      </c>
      <c r="W1930" s="184">
        <f t="shared" si="651"/>
        <v>151</v>
      </c>
    </row>
    <row r="1931" spans="1:23" ht="15" customHeight="1">
      <c r="A1931" s="179">
        <v>465</v>
      </c>
      <c r="B1931" s="222">
        <v>19</v>
      </c>
      <c r="C1931" s="260" t="s">
        <v>726</v>
      </c>
      <c r="D1931" s="180">
        <v>2004</v>
      </c>
      <c r="E1931" s="180"/>
      <c r="F1931" s="181"/>
      <c r="G1931" s="181"/>
      <c r="H1931" s="181"/>
      <c r="I1931" s="181"/>
      <c r="J1931" s="181"/>
      <c r="K1931" s="181"/>
      <c r="L1931" s="181"/>
      <c r="M1931" s="181"/>
      <c r="N1931" s="181"/>
      <c r="O1931" s="181"/>
      <c r="P1931" s="181"/>
      <c r="Q1931" s="181">
        <f>SUM(G1931+J1931+M1931+N1931+O1931+P1931)</f>
        <v>0</v>
      </c>
      <c r="R1931" s="181"/>
      <c r="S1931" s="181">
        <f t="shared" si="634"/>
        <v>0</v>
      </c>
      <c r="T1931" s="181">
        <f t="shared" si="636"/>
        <v>0</v>
      </c>
      <c r="U1931" s="183" t="e">
        <f t="shared" si="637"/>
        <v>#DIV/0!</v>
      </c>
      <c r="V1931" s="183" t="e">
        <f t="shared" si="642"/>
        <v>#DIV/0!</v>
      </c>
      <c r="W1931" s="184">
        <f t="shared" si="651"/>
        <v>0</v>
      </c>
    </row>
    <row r="1932" spans="1:23" ht="15" customHeight="1">
      <c r="A1932" s="179">
        <v>465</v>
      </c>
      <c r="B1932" s="222">
        <v>19</v>
      </c>
      <c r="C1932" s="260" t="s">
        <v>726</v>
      </c>
      <c r="D1932" s="180">
        <v>2010</v>
      </c>
      <c r="E1932" s="180">
        <v>4</v>
      </c>
      <c r="F1932" s="181">
        <v>2281</v>
      </c>
      <c r="G1932" s="181">
        <v>92</v>
      </c>
      <c r="H1932" s="181">
        <v>171</v>
      </c>
      <c r="I1932" s="181">
        <v>39</v>
      </c>
      <c r="J1932" s="181">
        <v>304</v>
      </c>
      <c r="K1932" s="181">
        <v>246</v>
      </c>
      <c r="L1932" s="181">
        <v>23</v>
      </c>
      <c r="M1932" s="181">
        <v>0</v>
      </c>
      <c r="N1932" s="181">
        <v>10</v>
      </c>
      <c r="O1932" s="181">
        <v>22</v>
      </c>
      <c r="P1932" s="181">
        <v>2</v>
      </c>
      <c r="Q1932" s="181">
        <f t="shared" ref="Q1932:Q1934" si="654">SUM(P1932+O1932+N1932+M1932+L1932+K1932+J1932+I1932+H1932+G1932)</f>
        <v>909</v>
      </c>
      <c r="R1932" s="181">
        <v>67</v>
      </c>
      <c r="S1932" s="181">
        <f t="shared" si="634"/>
        <v>976</v>
      </c>
      <c r="T1932" s="181">
        <f t="shared" si="636"/>
        <v>1305</v>
      </c>
      <c r="U1932" s="183">
        <f t="shared" si="637"/>
        <v>42.788250767207366</v>
      </c>
      <c r="V1932" s="183">
        <f t="shared" si="642"/>
        <v>57.211749232792634</v>
      </c>
      <c r="W1932" s="184">
        <f t="shared" si="651"/>
        <v>304</v>
      </c>
    </row>
    <row r="1933" spans="1:23" ht="15" customHeight="1">
      <c r="A1933" s="179">
        <v>465</v>
      </c>
      <c r="B1933" s="222">
        <v>19</v>
      </c>
      <c r="C1933" s="261" t="s">
        <v>726</v>
      </c>
      <c r="D1933" s="190">
        <v>2016</v>
      </c>
      <c r="E1933" s="180"/>
      <c r="F1933" s="181"/>
      <c r="G1933" s="181"/>
      <c r="H1933" s="181"/>
      <c r="I1933" s="181"/>
      <c r="J1933" s="181"/>
      <c r="K1933" s="181"/>
      <c r="L1933" s="181"/>
      <c r="M1933" s="181"/>
      <c r="N1933" s="181"/>
      <c r="O1933" s="181"/>
      <c r="P1933" s="181"/>
      <c r="Q1933" s="181">
        <f t="shared" si="654"/>
        <v>0</v>
      </c>
      <c r="R1933" s="181"/>
      <c r="S1933" s="181">
        <f t="shared" si="634"/>
        <v>0</v>
      </c>
      <c r="T1933" s="181">
        <f t="shared" si="636"/>
        <v>0</v>
      </c>
      <c r="U1933" s="183" t="e">
        <f t="shared" si="637"/>
        <v>#DIV/0!</v>
      </c>
      <c r="V1933" s="183" t="e">
        <f t="shared" si="642"/>
        <v>#DIV/0!</v>
      </c>
      <c r="W1933" s="184">
        <f t="shared" si="651"/>
        <v>0</v>
      </c>
    </row>
    <row r="1934" spans="1:23" ht="15" customHeight="1">
      <c r="A1934" s="179">
        <v>466</v>
      </c>
      <c r="B1934" s="222">
        <v>19</v>
      </c>
      <c r="C1934" s="260" t="s">
        <v>727</v>
      </c>
      <c r="D1934" s="180">
        <v>1998</v>
      </c>
      <c r="E1934" s="180">
        <v>9</v>
      </c>
      <c r="F1934" s="181">
        <v>4647</v>
      </c>
      <c r="G1934" s="181">
        <v>832</v>
      </c>
      <c r="H1934" s="181">
        <v>402</v>
      </c>
      <c r="I1934" s="181">
        <v>2</v>
      </c>
      <c r="J1934" s="181">
        <v>14</v>
      </c>
      <c r="K1934" s="181">
        <v>1059</v>
      </c>
      <c r="L1934" s="181">
        <v>16</v>
      </c>
      <c r="M1934" s="181">
        <v>1</v>
      </c>
      <c r="N1934" s="181">
        <v>0</v>
      </c>
      <c r="O1934" s="181">
        <v>0</v>
      </c>
      <c r="P1934" s="181">
        <v>1</v>
      </c>
      <c r="Q1934" s="181">
        <f t="shared" si="654"/>
        <v>2327</v>
      </c>
      <c r="R1934" s="181">
        <v>39</v>
      </c>
      <c r="S1934" s="181">
        <f t="shared" si="634"/>
        <v>2366</v>
      </c>
      <c r="T1934" s="181">
        <f t="shared" si="636"/>
        <v>2281</v>
      </c>
      <c r="U1934" s="183">
        <f t="shared" si="637"/>
        <v>50.914568538842261</v>
      </c>
      <c r="V1934" s="183">
        <f t="shared" si="642"/>
        <v>49.085431461157739</v>
      </c>
      <c r="W1934" s="184">
        <f t="shared" si="651"/>
        <v>1059</v>
      </c>
    </row>
    <row r="1935" spans="1:23" ht="15" customHeight="1">
      <c r="A1935" s="179">
        <v>466</v>
      </c>
      <c r="B1935" s="222">
        <v>19</v>
      </c>
      <c r="C1935" s="260" t="s">
        <v>727</v>
      </c>
      <c r="D1935" s="180">
        <v>2004</v>
      </c>
      <c r="E1935" s="180"/>
      <c r="F1935" s="181"/>
      <c r="G1935" s="181"/>
      <c r="H1935" s="181"/>
      <c r="I1935" s="181"/>
      <c r="J1935" s="181"/>
      <c r="K1935" s="181"/>
      <c r="L1935" s="181"/>
      <c r="M1935" s="181"/>
      <c r="N1935" s="181"/>
      <c r="O1935" s="181"/>
      <c r="P1935" s="181"/>
      <c r="Q1935" s="181">
        <f>SUM(G1935+J1935+M1935+N1935+O1935+P1935)</f>
        <v>0</v>
      </c>
      <c r="R1935" s="181"/>
      <c r="S1935" s="181">
        <f t="shared" si="634"/>
        <v>0</v>
      </c>
      <c r="T1935" s="181">
        <f t="shared" si="636"/>
        <v>0</v>
      </c>
      <c r="U1935" s="183" t="e">
        <f t="shared" si="637"/>
        <v>#DIV/0!</v>
      </c>
      <c r="V1935" s="183" t="e">
        <f t="shared" si="642"/>
        <v>#DIV/0!</v>
      </c>
      <c r="W1935" s="184">
        <f t="shared" si="651"/>
        <v>0</v>
      </c>
    </row>
    <row r="1936" spans="1:23" ht="15" customHeight="1">
      <c r="A1936" s="179">
        <v>466</v>
      </c>
      <c r="B1936" s="222">
        <v>19</v>
      </c>
      <c r="C1936" s="260" t="s">
        <v>727</v>
      </c>
      <c r="D1936" s="180">
        <v>2010</v>
      </c>
      <c r="E1936" s="180">
        <v>12</v>
      </c>
      <c r="F1936" s="181">
        <v>7046</v>
      </c>
      <c r="G1936" s="181">
        <v>1510</v>
      </c>
      <c r="H1936" s="181">
        <v>441</v>
      </c>
      <c r="I1936" s="181">
        <v>100</v>
      </c>
      <c r="J1936" s="181">
        <v>37</v>
      </c>
      <c r="K1936" s="181">
        <v>2203</v>
      </c>
      <c r="L1936" s="181">
        <v>63</v>
      </c>
      <c r="M1936" s="181">
        <v>0</v>
      </c>
      <c r="N1936" s="181">
        <v>42</v>
      </c>
      <c r="O1936" s="181">
        <v>8</v>
      </c>
      <c r="P1936" s="181">
        <v>0</v>
      </c>
      <c r="Q1936" s="181">
        <f t="shared" ref="Q1936:Q1938" si="655">SUM(P1936+O1936+N1936+M1936+L1936+K1936+J1936+I1936+H1936+G1936)</f>
        <v>4404</v>
      </c>
      <c r="R1936" s="181">
        <v>82</v>
      </c>
      <c r="S1936" s="181">
        <f t="shared" si="634"/>
        <v>4486</v>
      </c>
      <c r="T1936" s="181">
        <f t="shared" si="636"/>
        <v>2560</v>
      </c>
      <c r="U1936" s="183">
        <f t="shared" si="637"/>
        <v>63.66732898098212</v>
      </c>
      <c r="V1936" s="183">
        <f t="shared" si="642"/>
        <v>36.33267101901788</v>
      </c>
      <c r="W1936" s="184">
        <f t="shared" si="651"/>
        <v>2203</v>
      </c>
    </row>
    <row r="1937" spans="1:23" ht="15" customHeight="1">
      <c r="A1937" s="179">
        <v>466</v>
      </c>
      <c r="B1937" s="222">
        <v>19</v>
      </c>
      <c r="C1937" s="261" t="s">
        <v>727</v>
      </c>
      <c r="D1937" s="190">
        <v>2016</v>
      </c>
      <c r="E1937" s="180"/>
      <c r="F1937" s="181"/>
      <c r="G1937" s="181"/>
      <c r="H1937" s="181"/>
      <c r="I1937" s="181"/>
      <c r="J1937" s="181"/>
      <c r="K1937" s="181"/>
      <c r="L1937" s="181"/>
      <c r="M1937" s="181"/>
      <c r="N1937" s="181"/>
      <c r="O1937" s="181"/>
      <c r="P1937" s="181"/>
      <c r="Q1937" s="181">
        <f t="shared" si="655"/>
        <v>0</v>
      </c>
      <c r="R1937" s="181"/>
      <c r="S1937" s="181">
        <f t="shared" si="634"/>
        <v>0</v>
      </c>
      <c r="T1937" s="181">
        <f t="shared" si="636"/>
        <v>0</v>
      </c>
      <c r="U1937" s="183" t="e">
        <f t="shared" si="637"/>
        <v>#DIV/0!</v>
      </c>
      <c r="V1937" s="183" t="e">
        <f t="shared" si="642"/>
        <v>#DIV/0!</v>
      </c>
      <c r="W1937" s="184">
        <f t="shared" si="651"/>
        <v>0</v>
      </c>
    </row>
    <row r="1938" spans="1:23" ht="15" customHeight="1">
      <c r="A1938" s="179">
        <v>467</v>
      </c>
      <c r="B1938" s="222">
        <v>19</v>
      </c>
      <c r="C1938" s="260" t="s">
        <v>728</v>
      </c>
      <c r="D1938" s="180">
        <v>1998</v>
      </c>
      <c r="E1938" s="180">
        <v>2</v>
      </c>
      <c r="F1938" s="181">
        <v>1042</v>
      </c>
      <c r="G1938" s="181">
        <v>32</v>
      </c>
      <c r="H1938" s="181">
        <v>76</v>
      </c>
      <c r="I1938" s="181">
        <v>0</v>
      </c>
      <c r="J1938" s="181">
        <v>4</v>
      </c>
      <c r="K1938" s="181">
        <v>175</v>
      </c>
      <c r="L1938" s="181">
        <v>0</v>
      </c>
      <c r="M1938" s="181">
        <v>0</v>
      </c>
      <c r="N1938" s="181">
        <v>0</v>
      </c>
      <c r="O1938" s="181">
        <v>0</v>
      </c>
      <c r="P1938" s="181">
        <v>0</v>
      </c>
      <c r="Q1938" s="181">
        <f t="shared" si="655"/>
        <v>287</v>
      </c>
      <c r="R1938" s="181">
        <v>14</v>
      </c>
      <c r="S1938" s="181">
        <f t="shared" si="634"/>
        <v>301</v>
      </c>
      <c r="T1938" s="181">
        <f t="shared" si="636"/>
        <v>741</v>
      </c>
      <c r="U1938" s="183">
        <f t="shared" si="637"/>
        <v>28.886756238003837</v>
      </c>
      <c r="V1938" s="183">
        <f t="shared" si="642"/>
        <v>71.113243761996159</v>
      </c>
      <c r="W1938" s="184">
        <f t="shared" si="651"/>
        <v>175</v>
      </c>
    </row>
    <row r="1939" spans="1:23" ht="15" customHeight="1">
      <c r="A1939" s="179">
        <v>467</v>
      </c>
      <c r="B1939" s="222">
        <v>19</v>
      </c>
      <c r="C1939" s="260" t="s">
        <v>728</v>
      </c>
      <c r="D1939" s="180">
        <v>2004</v>
      </c>
      <c r="E1939" s="180"/>
      <c r="F1939" s="181"/>
      <c r="G1939" s="181"/>
      <c r="H1939" s="181"/>
      <c r="I1939" s="181"/>
      <c r="J1939" s="181"/>
      <c r="K1939" s="181"/>
      <c r="L1939" s="181"/>
      <c r="M1939" s="181"/>
      <c r="N1939" s="181"/>
      <c r="O1939" s="181"/>
      <c r="P1939" s="181"/>
      <c r="Q1939" s="181">
        <f>SUM(G1939+J1939+M1939+N1939+O1939+P1939)</f>
        <v>0</v>
      </c>
      <c r="R1939" s="181"/>
      <c r="S1939" s="181">
        <f t="shared" si="634"/>
        <v>0</v>
      </c>
      <c r="T1939" s="181">
        <f t="shared" si="636"/>
        <v>0</v>
      </c>
      <c r="U1939" s="183" t="e">
        <f t="shared" si="637"/>
        <v>#DIV/0!</v>
      </c>
      <c r="V1939" s="183" t="e">
        <f t="shared" si="642"/>
        <v>#DIV/0!</v>
      </c>
      <c r="W1939" s="184">
        <f t="shared" si="651"/>
        <v>0</v>
      </c>
    </row>
    <row r="1940" spans="1:23" ht="15" customHeight="1">
      <c r="A1940" s="179">
        <v>467</v>
      </c>
      <c r="B1940" s="222">
        <v>19</v>
      </c>
      <c r="C1940" s="260" t="s">
        <v>728</v>
      </c>
      <c r="D1940" s="180">
        <v>2010</v>
      </c>
      <c r="E1940" s="180">
        <v>3</v>
      </c>
      <c r="F1940" s="181">
        <v>1355</v>
      </c>
      <c r="G1940" s="181">
        <v>154</v>
      </c>
      <c r="H1940" s="181">
        <v>74</v>
      </c>
      <c r="I1940" s="181">
        <v>29</v>
      </c>
      <c r="J1940" s="181">
        <v>23</v>
      </c>
      <c r="K1940" s="181">
        <v>154</v>
      </c>
      <c r="L1940" s="181">
        <v>8</v>
      </c>
      <c r="M1940" s="181">
        <v>0</v>
      </c>
      <c r="N1940" s="181">
        <v>18</v>
      </c>
      <c r="O1940" s="181">
        <v>8</v>
      </c>
      <c r="P1940" s="181">
        <v>0</v>
      </c>
      <c r="Q1940" s="181">
        <f t="shared" ref="Q1940:Q1942" si="656">SUM(P1940+O1940+N1940+M1940+L1940+K1940+J1940+I1940+H1940+G1940)</f>
        <v>468</v>
      </c>
      <c r="R1940" s="181">
        <v>15</v>
      </c>
      <c r="S1940" s="181">
        <f t="shared" si="634"/>
        <v>483</v>
      </c>
      <c r="T1940" s="181">
        <f t="shared" si="636"/>
        <v>872</v>
      </c>
      <c r="U1940" s="183">
        <f t="shared" si="637"/>
        <v>35.645756457564573</v>
      </c>
      <c r="V1940" s="183">
        <f t="shared" si="642"/>
        <v>64.354243542435427</v>
      </c>
      <c r="W1940" s="184">
        <f t="shared" si="651"/>
        <v>154</v>
      </c>
    </row>
    <row r="1941" spans="1:23" ht="15" customHeight="1">
      <c r="A1941" s="179">
        <v>467</v>
      </c>
      <c r="B1941" s="222">
        <v>19</v>
      </c>
      <c r="C1941" s="261" t="s">
        <v>728</v>
      </c>
      <c r="D1941" s="190">
        <v>2016</v>
      </c>
      <c r="E1941" s="180"/>
      <c r="F1941" s="181"/>
      <c r="G1941" s="181"/>
      <c r="H1941" s="181"/>
      <c r="I1941" s="181"/>
      <c r="J1941" s="181"/>
      <c r="K1941" s="181"/>
      <c r="L1941" s="181"/>
      <c r="M1941" s="181"/>
      <c r="N1941" s="181"/>
      <c r="O1941" s="181"/>
      <c r="P1941" s="181"/>
      <c r="Q1941" s="181">
        <f t="shared" si="656"/>
        <v>0</v>
      </c>
      <c r="R1941" s="181"/>
      <c r="S1941" s="181">
        <f t="shared" si="634"/>
        <v>0</v>
      </c>
      <c r="T1941" s="181">
        <f t="shared" si="636"/>
        <v>0</v>
      </c>
      <c r="U1941" s="183" t="e">
        <f t="shared" si="637"/>
        <v>#DIV/0!</v>
      </c>
      <c r="V1941" s="183" t="e">
        <f t="shared" si="642"/>
        <v>#DIV/0!</v>
      </c>
      <c r="W1941" s="184">
        <f t="shared" si="651"/>
        <v>0</v>
      </c>
    </row>
    <row r="1942" spans="1:23" ht="15" customHeight="1">
      <c r="A1942" s="179">
        <v>468</v>
      </c>
      <c r="B1942" s="222">
        <v>19</v>
      </c>
      <c r="C1942" s="260" t="s">
        <v>729</v>
      </c>
      <c r="D1942" s="180">
        <v>1998</v>
      </c>
      <c r="E1942" s="180">
        <v>2</v>
      </c>
      <c r="F1942" s="181">
        <v>1066</v>
      </c>
      <c r="G1942" s="181">
        <v>35</v>
      </c>
      <c r="H1942" s="181">
        <v>79</v>
      </c>
      <c r="I1942" s="181">
        <v>0</v>
      </c>
      <c r="J1942" s="181">
        <v>4</v>
      </c>
      <c r="K1942" s="181">
        <v>226</v>
      </c>
      <c r="L1942" s="181">
        <v>2</v>
      </c>
      <c r="M1942" s="181">
        <v>1</v>
      </c>
      <c r="N1942" s="181">
        <v>0</v>
      </c>
      <c r="O1942" s="181">
        <v>0</v>
      </c>
      <c r="P1942" s="181">
        <v>2</v>
      </c>
      <c r="Q1942" s="181">
        <f t="shared" si="656"/>
        <v>349</v>
      </c>
      <c r="R1942" s="181">
        <v>22</v>
      </c>
      <c r="S1942" s="181">
        <f t="shared" ref="S1942:S2005" si="657">Q1942+R1942</f>
        <v>371</v>
      </c>
      <c r="T1942" s="181">
        <f t="shared" si="636"/>
        <v>695</v>
      </c>
      <c r="U1942" s="183">
        <f t="shared" si="637"/>
        <v>34.803001876172608</v>
      </c>
      <c r="V1942" s="183">
        <f t="shared" si="642"/>
        <v>65.196998123827399</v>
      </c>
      <c r="W1942" s="184">
        <f t="shared" si="651"/>
        <v>226</v>
      </c>
    </row>
    <row r="1943" spans="1:23" ht="15" customHeight="1">
      <c r="A1943" s="179">
        <v>468</v>
      </c>
      <c r="B1943" s="222">
        <v>19</v>
      </c>
      <c r="C1943" s="260" t="s">
        <v>729</v>
      </c>
      <c r="D1943" s="180">
        <v>2004</v>
      </c>
      <c r="E1943" s="180"/>
      <c r="F1943" s="181"/>
      <c r="G1943" s="181"/>
      <c r="H1943" s="181"/>
      <c r="I1943" s="181"/>
      <c r="J1943" s="181"/>
      <c r="K1943" s="181"/>
      <c r="L1943" s="181"/>
      <c r="M1943" s="181"/>
      <c r="N1943" s="181"/>
      <c r="O1943" s="181"/>
      <c r="P1943" s="181"/>
      <c r="Q1943" s="181">
        <f>SUM(G1943+J1943+M1943+N1943+O1943+P1943)</f>
        <v>0</v>
      </c>
      <c r="R1943" s="181"/>
      <c r="S1943" s="181">
        <f t="shared" si="657"/>
        <v>0</v>
      </c>
      <c r="T1943" s="181">
        <f t="shared" si="636"/>
        <v>0</v>
      </c>
      <c r="U1943" s="183" t="e">
        <f t="shared" si="637"/>
        <v>#DIV/0!</v>
      </c>
      <c r="V1943" s="183" t="e">
        <f t="shared" si="642"/>
        <v>#DIV/0!</v>
      </c>
      <c r="W1943" s="184">
        <f t="shared" si="651"/>
        <v>0</v>
      </c>
    </row>
    <row r="1944" spans="1:23" ht="15" customHeight="1">
      <c r="A1944" s="179">
        <v>468</v>
      </c>
      <c r="B1944" s="222">
        <v>19</v>
      </c>
      <c r="C1944" s="260" t="s">
        <v>729</v>
      </c>
      <c r="D1944" s="180">
        <v>2010</v>
      </c>
      <c r="E1944" s="180">
        <v>2</v>
      </c>
      <c r="F1944" s="181">
        <v>1451</v>
      </c>
      <c r="G1944" s="181">
        <v>199</v>
      </c>
      <c r="H1944" s="181">
        <v>80</v>
      </c>
      <c r="I1944" s="181">
        <v>54</v>
      </c>
      <c r="J1944" s="181">
        <v>12</v>
      </c>
      <c r="K1944" s="181">
        <v>139</v>
      </c>
      <c r="L1944" s="181">
        <v>15</v>
      </c>
      <c r="M1944" s="181">
        <v>0</v>
      </c>
      <c r="N1944" s="181">
        <v>4</v>
      </c>
      <c r="O1944" s="181">
        <v>3</v>
      </c>
      <c r="P1944" s="181">
        <v>0</v>
      </c>
      <c r="Q1944" s="181">
        <f t="shared" ref="Q1944:Q1946" si="658">SUM(P1944+O1944+N1944+M1944+L1944+K1944+J1944+I1944+H1944+G1944)</f>
        <v>506</v>
      </c>
      <c r="R1944" s="181">
        <v>30</v>
      </c>
      <c r="S1944" s="181">
        <f t="shared" si="657"/>
        <v>536</v>
      </c>
      <c r="T1944" s="181">
        <f t="shared" si="636"/>
        <v>915</v>
      </c>
      <c r="U1944" s="183">
        <f t="shared" si="637"/>
        <v>36.940041350792555</v>
      </c>
      <c r="V1944" s="183">
        <f t="shared" si="642"/>
        <v>63.059958649207445</v>
      </c>
      <c r="W1944" s="184">
        <f t="shared" si="651"/>
        <v>199</v>
      </c>
    </row>
    <row r="1945" spans="1:23" ht="15" customHeight="1">
      <c r="A1945" s="179">
        <v>468</v>
      </c>
      <c r="B1945" s="222">
        <v>19</v>
      </c>
      <c r="C1945" s="261" t="s">
        <v>729</v>
      </c>
      <c r="D1945" s="190">
        <v>2016</v>
      </c>
      <c r="E1945" s="180"/>
      <c r="F1945" s="181"/>
      <c r="G1945" s="181"/>
      <c r="H1945" s="181"/>
      <c r="I1945" s="181"/>
      <c r="J1945" s="181"/>
      <c r="K1945" s="181"/>
      <c r="L1945" s="181"/>
      <c r="M1945" s="181"/>
      <c r="N1945" s="181"/>
      <c r="O1945" s="181"/>
      <c r="P1945" s="181"/>
      <c r="Q1945" s="181">
        <f t="shared" si="658"/>
        <v>0</v>
      </c>
      <c r="R1945" s="181"/>
      <c r="S1945" s="181">
        <f t="shared" si="657"/>
        <v>0</v>
      </c>
      <c r="T1945" s="181">
        <f t="shared" si="636"/>
        <v>0</v>
      </c>
      <c r="U1945" s="183" t="e">
        <f t="shared" si="637"/>
        <v>#DIV/0!</v>
      </c>
      <c r="V1945" s="183" t="e">
        <f t="shared" si="642"/>
        <v>#DIV/0!</v>
      </c>
      <c r="W1945" s="184">
        <f t="shared" si="651"/>
        <v>0</v>
      </c>
    </row>
    <row r="1946" spans="1:23" ht="15" customHeight="1">
      <c r="A1946" s="179">
        <v>469</v>
      </c>
      <c r="B1946" s="222">
        <v>19</v>
      </c>
      <c r="C1946" s="260" t="s">
        <v>730</v>
      </c>
      <c r="D1946" s="180">
        <v>1998</v>
      </c>
      <c r="E1946" s="180">
        <v>1</v>
      </c>
      <c r="F1946" s="181">
        <v>455</v>
      </c>
      <c r="G1946" s="181">
        <v>9</v>
      </c>
      <c r="H1946" s="181">
        <v>71</v>
      </c>
      <c r="I1946" s="181">
        <v>2</v>
      </c>
      <c r="J1946" s="181">
        <v>4</v>
      </c>
      <c r="K1946" s="181">
        <v>167</v>
      </c>
      <c r="L1946" s="181">
        <v>3</v>
      </c>
      <c r="M1946" s="181">
        <v>1</v>
      </c>
      <c r="N1946" s="181">
        <v>0</v>
      </c>
      <c r="O1946" s="181">
        <v>0</v>
      </c>
      <c r="P1946" s="181">
        <v>0</v>
      </c>
      <c r="Q1946" s="181">
        <f t="shared" si="658"/>
        <v>257</v>
      </c>
      <c r="R1946" s="181">
        <v>11</v>
      </c>
      <c r="S1946" s="181">
        <f t="shared" si="657"/>
        <v>268</v>
      </c>
      <c r="T1946" s="181">
        <f t="shared" ref="T1946:T2009" si="659">F1946-S1946</f>
        <v>187</v>
      </c>
      <c r="U1946" s="183">
        <f t="shared" ref="U1946:U2009" si="660">(S1946*100)/F1946</f>
        <v>58.901098901098898</v>
      </c>
      <c r="V1946" s="183">
        <f t="shared" si="642"/>
        <v>41.098901098901102</v>
      </c>
      <c r="W1946" s="184">
        <f t="shared" si="651"/>
        <v>167</v>
      </c>
    </row>
    <row r="1947" spans="1:23" ht="15" customHeight="1">
      <c r="A1947" s="179">
        <v>469</v>
      </c>
      <c r="B1947" s="222">
        <v>19</v>
      </c>
      <c r="C1947" s="260" t="s">
        <v>730</v>
      </c>
      <c r="D1947" s="180">
        <v>2004</v>
      </c>
      <c r="E1947" s="180"/>
      <c r="F1947" s="181"/>
      <c r="G1947" s="181"/>
      <c r="H1947" s="181"/>
      <c r="I1947" s="181"/>
      <c r="J1947" s="181"/>
      <c r="K1947" s="181"/>
      <c r="L1947" s="181"/>
      <c r="M1947" s="181"/>
      <c r="N1947" s="181"/>
      <c r="O1947" s="181"/>
      <c r="P1947" s="181"/>
      <c r="Q1947" s="181">
        <f>SUM(G1947+J1947+M1947+N1947+O1947+P1947)</f>
        <v>0</v>
      </c>
      <c r="R1947" s="181"/>
      <c r="S1947" s="181">
        <f t="shared" si="657"/>
        <v>0</v>
      </c>
      <c r="T1947" s="181">
        <f t="shared" si="659"/>
        <v>0</v>
      </c>
      <c r="U1947" s="183" t="e">
        <f t="shared" si="660"/>
        <v>#DIV/0!</v>
      </c>
      <c r="V1947" s="183" t="e">
        <f t="shared" si="642"/>
        <v>#DIV/0!</v>
      </c>
      <c r="W1947" s="184">
        <f t="shared" si="651"/>
        <v>0</v>
      </c>
    </row>
    <row r="1948" spans="1:23" ht="15" customHeight="1">
      <c r="A1948" s="179">
        <v>469</v>
      </c>
      <c r="B1948" s="222">
        <v>19</v>
      </c>
      <c r="C1948" s="260" t="s">
        <v>730</v>
      </c>
      <c r="D1948" s="180">
        <v>2010</v>
      </c>
      <c r="E1948" s="180">
        <v>1</v>
      </c>
      <c r="F1948" s="181">
        <v>624</v>
      </c>
      <c r="G1948" s="181">
        <v>70</v>
      </c>
      <c r="H1948" s="181">
        <v>16</v>
      </c>
      <c r="I1948" s="181">
        <v>7</v>
      </c>
      <c r="J1948" s="181">
        <v>4</v>
      </c>
      <c r="K1948" s="181">
        <v>136</v>
      </c>
      <c r="L1948" s="181">
        <v>8</v>
      </c>
      <c r="M1948" s="181">
        <v>0</v>
      </c>
      <c r="N1948" s="181">
        <v>7</v>
      </c>
      <c r="O1948" s="181">
        <v>1</v>
      </c>
      <c r="P1948" s="181">
        <v>0</v>
      </c>
      <c r="Q1948" s="181">
        <f t="shared" ref="Q1948:Q1950" si="661">SUM(P1948+O1948+N1948+M1948+L1948+K1948+J1948+I1948+H1948+G1948)</f>
        <v>249</v>
      </c>
      <c r="R1948" s="181">
        <v>14</v>
      </c>
      <c r="S1948" s="181">
        <f t="shared" si="657"/>
        <v>263</v>
      </c>
      <c r="T1948" s="181">
        <f t="shared" si="659"/>
        <v>361</v>
      </c>
      <c r="U1948" s="183">
        <f t="shared" si="660"/>
        <v>42.147435897435898</v>
      </c>
      <c r="V1948" s="183">
        <f t="shared" si="642"/>
        <v>57.852564102564102</v>
      </c>
      <c r="W1948" s="184">
        <f t="shared" si="651"/>
        <v>136</v>
      </c>
    </row>
    <row r="1949" spans="1:23" ht="15" customHeight="1">
      <c r="A1949" s="179">
        <v>469</v>
      </c>
      <c r="B1949" s="222">
        <v>19</v>
      </c>
      <c r="C1949" s="261" t="s">
        <v>730</v>
      </c>
      <c r="D1949" s="190">
        <v>2016</v>
      </c>
      <c r="E1949" s="180"/>
      <c r="F1949" s="181"/>
      <c r="G1949" s="181"/>
      <c r="H1949" s="181"/>
      <c r="I1949" s="181"/>
      <c r="J1949" s="181"/>
      <c r="K1949" s="181"/>
      <c r="L1949" s="181"/>
      <c r="M1949" s="181"/>
      <c r="N1949" s="181"/>
      <c r="O1949" s="181"/>
      <c r="P1949" s="181"/>
      <c r="Q1949" s="181">
        <f t="shared" si="661"/>
        <v>0</v>
      </c>
      <c r="R1949" s="181"/>
      <c r="S1949" s="181">
        <f t="shared" si="657"/>
        <v>0</v>
      </c>
      <c r="T1949" s="181">
        <f t="shared" si="659"/>
        <v>0</v>
      </c>
      <c r="U1949" s="183" t="e">
        <f t="shared" si="660"/>
        <v>#DIV/0!</v>
      </c>
      <c r="V1949" s="183" t="e">
        <f t="shared" si="642"/>
        <v>#DIV/0!</v>
      </c>
      <c r="W1949" s="184">
        <f t="shared" si="651"/>
        <v>0</v>
      </c>
    </row>
    <row r="1950" spans="1:23" ht="15" customHeight="1">
      <c r="A1950" s="179">
        <v>470</v>
      </c>
      <c r="B1950" s="222">
        <v>19</v>
      </c>
      <c r="C1950" s="260" t="s">
        <v>731</v>
      </c>
      <c r="D1950" s="180">
        <v>1998</v>
      </c>
      <c r="E1950" s="180">
        <v>3</v>
      </c>
      <c r="F1950" s="181">
        <v>1370</v>
      </c>
      <c r="G1950" s="181">
        <v>65</v>
      </c>
      <c r="H1950" s="181">
        <v>185</v>
      </c>
      <c r="I1950" s="181">
        <v>3</v>
      </c>
      <c r="J1950" s="181">
        <v>26</v>
      </c>
      <c r="K1950" s="181">
        <v>273</v>
      </c>
      <c r="L1950" s="181">
        <v>9</v>
      </c>
      <c r="M1950" s="181">
        <v>5</v>
      </c>
      <c r="N1950" s="181">
        <v>0</v>
      </c>
      <c r="O1950" s="181">
        <v>0</v>
      </c>
      <c r="P1950" s="181">
        <v>0</v>
      </c>
      <c r="Q1950" s="181">
        <f t="shared" si="661"/>
        <v>566</v>
      </c>
      <c r="R1950" s="181">
        <v>27</v>
      </c>
      <c r="S1950" s="181">
        <f t="shared" si="657"/>
        <v>593</v>
      </c>
      <c r="T1950" s="181">
        <f t="shared" si="659"/>
        <v>777</v>
      </c>
      <c r="U1950" s="183">
        <f t="shared" si="660"/>
        <v>43.284671532846716</v>
      </c>
      <c r="V1950" s="183">
        <f t="shared" si="642"/>
        <v>56.715328467153284</v>
      </c>
      <c r="W1950" s="184">
        <f t="shared" si="651"/>
        <v>273</v>
      </c>
    </row>
    <row r="1951" spans="1:23" ht="15" customHeight="1">
      <c r="A1951" s="179">
        <v>470</v>
      </c>
      <c r="B1951" s="222">
        <v>19</v>
      </c>
      <c r="C1951" s="260" t="s">
        <v>731</v>
      </c>
      <c r="D1951" s="180">
        <v>2004</v>
      </c>
      <c r="E1951" s="180"/>
      <c r="F1951" s="181"/>
      <c r="G1951" s="181"/>
      <c r="H1951" s="181"/>
      <c r="I1951" s="181"/>
      <c r="J1951" s="181"/>
      <c r="K1951" s="181"/>
      <c r="L1951" s="181"/>
      <c r="M1951" s="181"/>
      <c r="N1951" s="181"/>
      <c r="O1951" s="181"/>
      <c r="P1951" s="181"/>
      <c r="Q1951" s="181">
        <f>SUM(G1951+J1951+M1951+N1951+O1951+P1951)</f>
        <v>0</v>
      </c>
      <c r="R1951" s="181"/>
      <c r="S1951" s="181">
        <f t="shared" si="657"/>
        <v>0</v>
      </c>
      <c r="T1951" s="181">
        <f t="shared" si="659"/>
        <v>0</v>
      </c>
      <c r="U1951" s="183" t="e">
        <f t="shared" si="660"/>
        <v>#DIV/0!</v>
      </c>
      <c r="V1951" s="183" t="e">
        <f t="shared" si="642"/>
        <v>#DIV/0!</v>
      </c>
      <c r="W1951" s="184">
        <f t="shared" si="651"/>
        <v>0</v>
      </c>
    </row>
    <row r="1952" spans="1:23" ht="15" customHeight="1">
      <c r="A1952" s="179">
        <v>470</v>
      </c>
      <c r="B1952" s="222">
        <v>19</v>
      </c>
      <c r="C1952" s="260" t="s">
        <v>731</v>
      </c>
      <c r="D1952" s="180">
        <v>2010</v>
      </c>
      <c r="E1952" s="180">
        <v>4</v>
      </c>
      <c r="F1952" s="181">
        <v>1867</v>
      </c>
      <c r="G1952" s="181">
        <v>258</v>
      </c>
      <c r="H1952" s="181">
        <v>86</v>
      </c>
      <c r="I1952" s="181">
        <v>22</v>
      </c>
      <c r="J1952" s="181">
        <v>29</v>
      </c>
      <c r="K1952" s="181">
        <v>360</v>
      </c>
      <c r="L1952" s="181">
        <v>33</v>
      </c>
      <c r="M1952" s="181">
        <v>0</v>
      </c>
      <c r="N1952" s="181">
        <v>12</v>
      </c>
      <c r="O1952" s="181">
        <v>5</v>
      </c>
      <c r="P1952" s="181">
        <v>1</v>
      </c>
      <c r="Q1952" s="181">
        <f t="shared" ref="Q1952:Q1954" si="662">SUM(P1952+O1952+N1952+M1952+L1952+K1952+J1952+I1952+H1952+G1952)</f>
        <v>806</v>
      </c>
      <c r="R1952" s="181">
        <v>41</v>
      </c>
      <c r="S1952" s="181">
        <f t="shared" si="657"/>
        <v>847</v>
      </c>
      <c r="T1952" s="181">
        <f t="shared" si="659"/>
        <v>1020</v>
      </c>
      <c r="U1952" s="183">
        <f t="shared" si="660"/>
        <v>45.366898768077128</v>
      </c>
      <c r="V1952" s="183">
        <f t="shared" si="642"/>
        <v>54.633101231922872</v>
      </c>
      <c r="W1952" s="184">
        <f t="shared" si="651"/>
        <v>360</v>
      </c>
    </row>
    <row r="1953" spans="1:23" ht="15" customHeight="1">
      <c r="A1953" s="179">
        <v>470</v>
      </c>
      <c r="B1953" s="222">
        <v>19</v>
      </c>
      <c r="C1953" s="261" t="s">
        <v>731</v>
      </c>
      <c r="D1953" s="190">
        <v>2016</v>
      </c>
      <c r="E1953" s="180"/>
      <c r="F1953" s="181"/>
      <c r="G1953" s="181"/>
      <c r="H1953" s="181"/>
      <c r="I1953" s="181"/>
      <c r="J1953" s="181"/>
      <c r="K1953" s="181"/>
      <c r="L1953" s="181"/>
      <c r="M1953" s="181"/>
      <c r="N1953" s="181"/>
      <c r="O1953" s="181"/>
      <c r="P1953" s="181"/>
      <c r="Q1953" s="181">
        <f t="shared" si="662"/>
        <v>0</v>
      </c>
      <c r="R1953" s="181"/>
      <c r="S1953" s="181">
        <f t="shared" si="657"/>
        <v>0</v>
      </c>
      <c r="T1953" s="181">
        <f t="shared" si="659"/>
        <v>0</v>
      </c>
      <c r="U1953" s="183" t="e">
        <f t="shared" si="660"/>
        <v>#DIV/0!</v>
      </c>
      <c r="V1953" s="183" t="e">
        <f t="shared" si="642"/>
        <v>#DIV/0!</v>
      </c>
      <c r="W1953" s="184">
        <f t="shared" si="651"/>
        <v>0</v>
      </c>
    </row>
    <row r="1954" spans="1:23" ht="15" customHeight="1">
      <c r="A1954" s="179">
        <v>471</v>
      </c>
      <c r="B1954" s="222">
        <v>19</v>
      </c>
      <c r="C1954" s="260" t="s">
        <v>732</v>
      </c>
      <c r="D1954" s="180">
        <v>1998</v>
      </c>
      <c r="E1954" s="180">
        <v>3</v>
      </c>
      <c r="F1954" s="181">
        <v>1780</v>
      </c>
      <c r="G1954" s="181">
        <v>61</v>
      </c>
      <c r="H1954" s="181">
        <v>282</v>
      </c>
      <c r="I1954" s="181">
        <v>2</v>
      </c>
      <c r="J1954" s="181">
        <v>16</v>
      </c>
      <c r="K1954" s="181">
        <v>318</v>
      </c>
      <c r="L1954" s="181">
        <v>11</v>
      </c>
      <c r="M1954" s="181">
        <v>0</v>
      </c>
      <c r="N1954" s="181">
        <v>0</v>
      </c>
      <c r="O1954" s="181">
        <v>0</v>
      </c>
      <c r="P1954" s="181">
        <v>0</v>
      </c>
      <c r="Q1954" s="181">
        <f t="shared" si="662"/>
        <v>690</v>
      </c>
      <c r="R1954" s="181">
        <v>46</v>
      </c>
      <c r="S1954" s="181">
        <f t="shared" si="657"/>
        <v>736</v>
      </c>
      <c r="T1954" s="181">
        <f t="shared" si="659"/>
        <v>1044</v>
      </c>
      <c r="U1954" s="183">
        <f t="shared" si="660"/>
        <v>41.348314606741575</v>
      </c>
      <c r="V1954" s="183">
        <f t="shared" ref="V1954:V2021" si="663">(T1954*100)/F1954</f>
        <v>58.651685393258425</v>
      </c>
      <c r="W1954" s="184">
        <f t="shared" si="651"/>
        <v>318</v>
      </c>
    </row>
    <row r="1955" spans="1:23" ht="15" customHeight="1">
      <c r="A1955" s="179">
        <v>471</v>
      </c>
      <c r="B1955" s="222">
        <v>19</v>
      </c>
      <c r="C1955" s="260" t="s">
        <v>732</v>
      </c>
      <c r="D1955" s="180">
        <v>2004</v>
      </c>
      <c r="E1955" s="180"/>
      <c r="F1955" s="181"/>
      <c r="G1955" s="181"/>
      <c r="H1955" s="181"/>
      <c r="I1955" s="181"/>
      <c r="J1955" s="181"/>
      <c r="K1955" s="181"/>
      <c r="L1955" s="181"/>
      <c r="M1955" s="181"/>
      <c r="N1955" s="181"/>
      <c r="O1955" s="181"/>
      <c r="P1955" s="181"/>
      <c r="Q1955" s="181">
        <f>SUM(G1955+J1955+M1955+N1955+O1955+P1955)</f>
        <v>0</v>
      </c>
      <c r="R1955" s="181"/>
      <c r="S1955" s="181">
        <f t="shared" si="657"/>
        <v>0</v>
      </c>
      <c r="T1955" s="181">
        <f t="shared" si="659"/>
        <v>0</v>
      </c>
      <c r="U1955" s="183" t="e">
        <f t="shared" si="660"/>
        <v>#DIV/0!</v>
      </c>
      <c r="V1955" s="183" t="e">
        <f t="shared" si="663"/>
        <v>#DIV/0!</v>
      </c>
      <c r="W1955" s="184">
        <f t="shared" si="651"/>
        <v>0</v>
      </c>
    </row>
    <row r="1956" spans="1:23" ht="15" customHeight="1">
      <c r="A1956" s="179">
        <v>471</v>
      </c>
      <c r="B1956" s="222">
        <v>19</v>
      </c>
      <c r="C1956" s="260" t="s">
        <v>732</v>
      </c>
      <c r="D1956" s="180">
        <v>2010</v>
      </c>
      <c r="E1956" s="180">
        <v>5</v>
      </c>
      <c r="F1956" s="181">
        <v>2796</v>
      </c>
      <c r="G1956" s="181">
        <v>68</v>
      </c>
      <c r="H1956" s="181">
        <v>744</v>
      </c>
      <c r="I1956" s="181">
        <v>26</v>
      </c>
      <c r="J1956" s="181">
        <v>14</v>
      </c>
      <c r="K1956" s="181">
        <v>677</v>
      </c>
      <c r="L1956" s="181">
        <v>20</v>
      </c>
      <c r="M1956" s="181">
        <v>0</v>
      </c>
      <c r="N1956" s="181">
        <v>16</v>
      </c>
      <c r="O1956" s="181">
        <v>7</v>
      </c>
      <c r="P1956" s="181">
        <v>1</v>
      </c>
      <c r="Q1956" s="181">
        <f t="shared" ref="Q1956:Q1958" si="664">SUM(P1956+O1956+N1956+M1956+L1956+K1956+J1956+I1956+H1956+G1956)</f>
        <v>1573</v>
      </c>
      <c r="R1956" s="181">
        <v>44</v>
      </c>
      <c r="S1956" s="181">
        <f t="shared" si="657"/>
        <v>1617</v>
      </c>
      <c r="T1956" s="181">
        <f t="shared" si="659"/>
        <v>1179</v>
      </c>
      <c r="U1956" s="183">
        <f t="shared" si="660"/>
        <v>57.832618025751074</v>
      </c>
      <c r="V1956" s="183">
        <f t="shared" si="663"/>
        <v>42.167381974248926</v>
      </c>
      <c r="W1956" s="184">
        <f t="shared" si="651"/>
        <v>744</v>
      </c>
    </row>
    <row r="1957" spans="1:23" ht="15" customHeight="1">
      <c r="A1957" s="179">
        <v>471</v>
      </c>
      <c r="B1957" s="222">
        <v>19</v>
      </c>
      <c r="C1957" s="261" t="s">
        <v>732</v>
      </c>
      <c r="D1957" s="190">
        <v>2016</v>
      </c>
      <c r="E1957" s="180"/>
      <c r="F1957" s="181"/>
      <c r="G1957" s="181"/>
      <c r="H1957" s="181"/>
      <c r="I1957" s="181"/>
      <c r="J1957" s="181"/>
      <c r="K1957" s="181"/>
      <c r="L1957" s="181"/>
      <c r="M1957" s="181"/>
      <c r="N1957" s="181"/>
      <c r="O1957" s="181"/>
      <c r="P1957" s="181"/>
      <c r="Q1957" s="181">
        <f t="shared" si="664"/>
        <v>0</v>
      </c>
      <c r="R1957" s="181"/>
      <c r="S1957" s="181">
        <f t="shared" si="657"/>
        <v>0</v>
      </c>
      <c r="T1957" s="181">
        <f t="shared" si="659"/>
        <v>0</v>
      </c>
      <c r="U1957" s="183" t="e">
        <f t="shared" si="660"/>
        <v>#DIV/0!</v>
      </c>
      <c r="V1957" s="183" t="e">
        <f t="shared" si="663"/>
        <v>#DIV/0!</v>
      </c>
      <c r="W1957" s="184">
        <f t="shared" si="651"/>
        <v>0</v>
      </c>
    </row>
    <row r="1958" spans="1:23" ht="15" customHeight="1">
      <c r="A1958" s="179">
        <v>472</v>
      </c>
      <c r="B1958" s="222">
        <v>19</v>
      </c>
      <c r="C1958" s="260" t="s">
        <v>733</v>
      </c>
      <c r="D1958" s="180">
        <v>1998</v>
      </c>
      <c r="E1958" s="180">
        <v>2</v>
      </c>
      <c r="F1958" s="181">
        <v>828</v>
      </c>
      <c r="G1958" s="181">
        <v>21</v>
      </c>
      <c r="H1958" s="181">
        <v>178</v>
      </c>
      <c r="I1958" s="181">
        <v>0</v>
      </c>
      <c r="J1958" s="181">
        <v>10</v>
      </c>
      <c r="K1958" s="181">
        <v>152</v>
      </c>
      <c r="L1958" s="181">
        <v>3</v>
      </c>
      <c r="M1958" s="181">
        <v>1</v>
      </c>
      <c r="N1958" s="181">
        <v>0</v>
      </c>
      <c r="O1958" s="181">
        <v>0</v>
      </c>
      <c r="P1958" s="181">
        <v>0</v>
      </c>
      <c r="Q1958" s="181">
        <f t="shared" si="664"/>
        <v>365</v>
      </c>
      <c r="R1958" s="181">
        <v>19</v>
      </c>
      <c r="S1958" s="181">
        <f t="shared" si="657"/>
        <v>384</v>
      </c>
      <c r="T1958" s="181">
        <f t="shared" si="659"/>
        <v>444</v>
      </c>
      <c r="U1958" s="183">
        <f t="shared" si="660"/>
        <v>46.376811594202898</v>
      </c>
      <c r="V1958" s="183">
        <f t="shared" si="663"/>
        <v>53.623188405797102</v>
      </c>
      <c r="W1958" s="184">
        <f t="shared" si="651"/>
        <v>178</v>
      </c>
    </row>
    <row r="1959" spans="1:23" ht="15" customHeight="1">
      <c r="A1959" s="179">
        <v>472</v>
      </c>
      <c r="B1959" s="222">
        <v>19</v>
      </c>
      <c r="C1959" s="260" t="s">
        <v>733</v>
      </c>
      <c r="D1959" s="180">
        <v>2004</v>
      </c>
      <c r="E1959" s="180"/>
      <c r="F1959" s="181"/>
      <c r="G1959" s="181"/>
      <c r="H1959" s="181"/>
      <c r="I1959" s="181"/>
      <c r="J1959" s="181"/>
      <c r="K1959" s="181"/>
      <c r="L1959" s="181"/>
      <c r="M1959" s="181"/>
      <c r="N1959" s="181"/>
      <c r="O1959" s="181"/>
      <c r="P1959" s="181"/>
      <c r="Q1959" s="181">
        <f>SUM(G1959+J1959+M1959+N1959+O1959+P1959)</f>
        <v>0</v>
      </c>
      <c r="R1959" s="181"/>
      <c r="S1959" s="181">
        <f t="shared" si="657"/>
        <v>0</v>
      </c>
      <c r="T1959" s="181">
        <f t="shared" si="659"/>
        <v>0</v>
      </c>
      <c r="U1959" s="183" t="e">
        <f t="shared" si="660"/>
        <v>#DIV/0!</v>
      </c>
      <c r="V1959" s="183" t="e">
        <f t="shared" si="663"/>
        <v>#DIV/0!</v>
      </c>
      <c r="W1959" s="184">
        <f t="shared" si="651"/>
        <v>0</v>
      </c>
    </row>
    <row r="1960" spans="1:23" ht="15" customHeight="1">
      <c r="A1960" s="179">
        <v>472</v>
      </c>
      <c r="B1960" s="222">
        <v>19</v>
      </c>
      <c r="C1960" s="260" t="s">
        <v>733</v>
      </c>
      <c r="D1960" s="180">
        <v>2010</v>
      </c>
      <c r="E1960" s="180">
        <v>2</v>
      </c>
      <c r="F1960" s="181">
        <v>1304</v>
      </c>
      <c r="G1960" s="181">
        <v>199</v>
      </c>
      <c r="H1960" s="181">
        <v>116</v>
      </c>
      <c r="I1960" s="181">
        <v>14</v>
      </c>
      <c r="J1960" s="181">
        <v>14</v>
      </c>
      <c r="K1960" s="181">
        <v>158</v>
      </c>
      <c r="L1960" s="181">
        <v>13</v>
      </c>
      <c r="M1960" s="181">
        <v>0</v>
      </c>
      <c r="N1960" s="181">
        <v>24</v>
      </c>
      <c r="O1960" s="181">
        <v>6</v>
      </c>
      <c r="P1960" s="181">
        <v>1</v>
      </c>
      <c r="Q1960" s="181">
        <f t="shared" ref="Q1960:Q1962" si="665">SUM(P1960+O1960+N1960+M1960+L1960+K1960+J1960+I1960+H1960+G1960)</f>
        <v>545</v>
      </c>
      <c r="R1960" s="181">
        <v>24</v>
      </c>
      <c r="S1960" s="181">
        <f t="shared" si="657"/>
        <v>569</v>
      </c>
      <c r="T1960" s="181">
        <f t="shared" si="659"/>
        <v>735</v>
      </c>
      <c r="U1960" s="183">
        <f t="shared" si="660"/>
        <v>43.634969325153371</v>
      </c>
      <c r="V1960" s="183">
        <f t="shared" si="663"/>
        <v>56.365030674846629</v>
      </c>
      <c r="W1960" s="184">
        <f t="shared" si="651"/>
        <v>199</v>
      </c>
    </row>
    <row r="1961" spans="1:23" ht="15" customHeight="1">
      <c r="A1961" s="179">
        <v>472</v>
      </c>
      <c r="B1961" s="222">
        <v>19</v>
      </c>
      <c r="C1961" s="261" t="s">
        <v>733</v>
      </c>
      <c r="D1961" s="190">
        <v>2016</v>
      </c>
      <c r="E1961" s="180"/>
      <c r="F1961" s="181"/>
      <c r="G1961" s="181"/>
      <c r="H1961" s="181"/>
      <c r="I1961" s="181"/>
      <c r="J1961" s="181"/>
      <c r="K1961" s="181"/>
      <c r="L1961" s="181"/>
      <c r="M1961" s="181"/>
      <c r="N1961" s="181"/>
      <c r="O1961" s="181"/>
      <c r="P1961" s="181"/>
      <c r="Q1961" s="181">
        <f t="shared" si="665"/>
        <v>0</v>
      </c>
      <c r="R1961" s="181"/>
      <c r="S1961" s="181">
        <f t="shared" si="657"/>
        <v>0</v>
      </c>
      <c r="T1961" s="181">
        <f t="shared" si="659"/>
        <v>0</v>
      </c>
      <c r="U1961" s="183" t="e">
        <f t="shared" si="660"/>
        <v>#DIV/0!</v>
      </c>
      <c r="V1961" s="183" t="e">
        <f t="shared" si="663"/>
        <v>#DIV/0!</v>
      </c>
      <c r="W1961" s="184">
        <f t="shared" si="651"/>
        <v>0</v>
      </c>
    </row>
    <row r="1962" spans="1:23" ht="15" customHeight="1">
      <c r="A1962" s="179">
        <v>473</v>
      </c>
      <c r="B1962" s="222">
        <v>19</v>
      </c>
      <c r="C1962" s="260" t="s">
        <v>734</v>
      </c>
      <c r="D1962" s="180">
        <v>1998</v>
      </c>
      <c r="E1962" s="180">
        <v>2</v>
      </c>
      <c r="F1962" s="181">
        <v>977</v>
      </c>
      <c r="G1962" s="181">
        <v>33</v>
      </c>
      <c r="H1962" s="181">
        <v>83</v>
      </c>
      <c r="I1962" s="181">
        <v>0</v>
      </c>
      <c r="J1962" s="181">
        <v>5</v>
      </c>
      <c r="K1962" s="181">
        <v>186</v>
      </c>
      <c r="L1962" s="181">
        <v>5</v>
      </c>
      <c r="M1962" s="181">
        <v>1</v>
      </c>
      <c r="N1962" s="181">
        <v>0</v>
      </c>
      <c r="O1962" s="181">
        <v>0</v>
      </c>
      <c r="P1962" s="181">
        <v>0</v>
      </c>
      <c r="Q1962" s="181">
        <f t="shared" si="665"/>
        <v>313</v>
      </c>
      <c r="R1962" s="181">
        <v>30</v>
      </c>
      <c r="S1962" s="181">
        <f t="shared" si="657"/>
        <v>343</v>
      </c>
      <c r="T1962" s="181">
        <f t="shared" si="659"/>
        <v>634</v>
      </c>
      <c r="U1962" s="183">
        <f t="shared" si="660"/>
        <v>35.107471852610033</v>
      </c>
      <c r="V1962" s="183">
        <f t="shared" si="663"/>
        <v>64.892528147389967</v>
      </c>
      <c r="W1962" s="184">
        <f t="shared" si="651"/>
        <v>186</v>
      </c>
    </row>
    <row r="1963" spans="1:23" ht="15" customHeight="1">
      <c r="A1963" s="179">
        <v>473</v>
      </c>
      <c r="B1963" s="222">
        <v>19</v>
      </c>
      <c r="C1963" s="260" t="s">
        <v>734</v>
      </c>
      <c r="D1963" s="180">
        <v>2004</v>
      </c>
      <c r="E1963" s="180"/>
      <c r="F1963" s="181"/>
      <c r="G1963" s="181"/>
      <c r="H1963" s="181"/>
      <c r="I1963" s="181"/>
      <c r="J1963" s="181"/>
      <c r="K1963" s="181"/>
      <c r="L1963" s="181"/>
      <c r="M1963" s="181"/>
      <c r="N1963" s="181"/>
      <c r="O1963" s="181"/>
      <c r="P1963" s="181"/>
      <c r="Q1963" s="181">
        <f>SUM(G1963+J1963+M1963+N1963+O1963+P1963)</f>
        <v>0</v>
      </c>
      <c r="R1963" s="181"/>
      <c r="S1963" s="181">
        <f t="shared" si="657"/>
        <v>0</v>
      </c>
      <c r="T1963" s="181">
        <f t="shared" si="659"/>
        <v>0</v>
      </c>
      <c r="U1963" s="183" t="e">
        <f t="shared" si="660"/>
        <v>#DIV/0!</v>
      </c>
      <c r="V1963" s="183" t="e">
        <f t="shared" si="663"/>
        <v>#DIV/0!</v>
      </c>
      <c r="W1963" s="184">
        <f t="shared" si="651"/>
        <v>0</v>
      </c>
    </row>
    <row r="1964" spans="1:23" ht="15" customHeight="1">
      <c r="A1964" s="179">
        <v>473</v>
      </c>
      <c r="B1964" s="222">
        <v>19</v>
      </c>
      <c r="C1964" s="260" t="s">
        <v>734</v>
      </c>
      <c r="D1964" s="180">
        <v>2010</v>
      </c>
      <c r="E1964" s="180">
        <v>3</v>
      </c>
      <c r="F1964" s="181">
        <v>1503</v>
      </c>
      <c r="G1964" s="181">
        <v>177</v>
      </c>
      <c r="H1964" s="181">
        <v>93</v>
      </c>
      <c r="I1964" s="181">
        <v>23</v>
      </c>
      <c r="J1964" s="181">
        <v>13</v>
      </c>
      <c r="K1964" s="181">
        <v>345</v>
      </c>
      <c r="L1964" s="181">
        <v>22</v>
      </c>
      <c r="M1964" s="181">
        <v>0</v>
      </c>
      <c r="N1964" s="181">
        <v>10</v>
      </c>
      <c r="O1964" s="181">
        <v>7</v>
      </c>
      <c r="P1964" s="181">
        <v>0</v>
      </c>
      <c r="Q1964" s="181">
        <f t="shared" ref="Q1964:Q1966" si="666">SUM(P1964+O1964+N1964+M1964+L1964+K1964+J1964+I1964+H1964+G1964)</f>
        <v>690</v>
      </c>
      <c r="R1964" s="181">
        <v>17</v>
      </c>
      <c r="S1964" s="181">
        <f t="shared" si="657"/>
        <v>707</v>
      </c>
      <c r="T1964" s="181">
        <f t="shared" si="659"/>
        <v>796</v>
      </c>
      <c r="U1964" s="183">
        <f t="shared" si="660"/>
        <v>47.039254823685958</v>
      </c>
      <c r="V1964" s="183">
        <f t="shared" si="663"/>
        <v>52.960745176314042</v>
      </c>
      <c r="W1964" s="184">
        <f t="shared" si="651"/>
        <v>345</v>
      </c>
    </row>
    <row r="1965" spans="1:23" ht="15" customHeight="1">
      <c r="A1965" s="179">
        <v>473</v>
      </c>
      <c r="B1965" s="222">
        <v>19</v>
      </c>
      <c r="C1965" s="261" t="s">
        <v>734</v>
      </c>
      <c r="D1965" s="190">
        <v>2016</v>
      </c>
      <c r="E1965" s="180"/>
      <c r="F1965" s="181"/>
      <c r="G1965" s="181"/>
      <c r="H1965" s="181"/>
      <c r="I1965" s="181"/>
      <c r="J1965" s="181"/>
      <c r="K1965" s="181"/>
      <c r="L1965" s="181"/>
      <c r="M1965" s="181"/>
      <c r="N1965" s="181"/>
      <c r="O1965" s="181"/>
      <c r="P1965" s="181"/>
      <c r="Q1965" s="181">
        <f t="shared" si="666"/>
        <v>0</v>
      </c>
      <c r="R1965" s="181"/>
      <c r="S1965" s="181">
        <f t="shared" si="657"/>
        <v>0</v>
      </c>
      <c r="T1965" s="181">
        <f t="shared" si="659"/>
        <v>0</v>
      </c>
      <c r="U1965" s="183" t="e">
        <f t="shared" si="660"/>
        <v>#DIV/0!</v>
      </c>
      <c r="V1965" s="183" t="e">
        <f t="shared" si="663"/>
        <v>#DIV/0!</v>
      </c>
      <c r="W1965" s="184">
        <f t="shared" si="651"/>
        <v>0</v>
      </c>
    </row>
    <row r="1966" spans="1:23" ht="15" customHeight="1">
      <c r="A1966" s="179">
        <v>474</v>
      </c>
      <c r="B1966" s="222">
        <v>19</v>
      </c>
      <c r="C1966" s="260" t="s">
        <v>735</v>
      </c>
      <c r="D1966" s="180">
        <v>1998</v>
      </c>
      <c r="E1966" s="180">
        <v>4</v>
      </c>
      <c r="F1966" s="181">
        <v>1735</v>
      </c>
      <c r="G1966" s="181">
        <v>23</v>
      </c>
      <c r="H1966" s="181">
        <v>367</v>
      </c>
      <c r="I1966" s="181">
        <v>3</v>
      </c>
      <c r="J1966" s="181">
        <v>12</v>
      </c>
      <c r="K1966" s="181">
        <v>471</v>
      </c>
      <c r="L1966" s="181">
        <v>9</v>
      </c>
      <c r="M1966" s="181">
        <v>1</v>
      </c>
      <c r="N1966" s="181">
        <v>0</v>
      </c>
      <c r="O1966" s="181">
        <v>0</v>
      </c>
      <c r="P1966" s="181">
        <v>0</v>
      </c>
      <c r="Q1966" s="181">
        <f t="shared" si="666"/>
        <v>886</v>
      </c>
      <c r="R1966" s="181">
        <v>56</v>
      </c>
      <c r="S1966" s="181">
        <f t="shared" si="657"/>
        <v>942</v>
      </c>
      <c r="T1966" s="181">
        <f t="shared" si="659"/>
        <v>793</v>
      </c>
      <c r="U1966" s="183">
        <f t="shared" si="660"/>
        <v>54.293948126801155</v>
      </c>
      <c r="V1966" s="183">
        <f t="shared" si="663"/>
        <v>45.706051873198845</v>
      </c>
      <c r="W1966" s="184">
        <f t="shared" si="651"/>
        <v>471</v>
      </c>
    </row>
    <row r="1967" spans="1:23" ht="15" customHeight="1">
      <c r="A1967" s="179">
        <v>474</v>
      </c>
      <c r="B1967" s="222">
        <v>19</v>
      </c>
      <c r="C1967" s="260" t="s">
        <v>735</v>
      </c>
      <c r="D1967" s="180">
        <v>2004</v>
      </c>
      <c r="E1967" s="180"/>
      <c r="F1967" s="181"/>
      <c r="G1967" s="181"/>
      <c r="H1967" s="181"/>
      <c r="I1967" s="181"/>
      <c r="J1967" s="181"/>
      <c r="K1967" s="181"/>
      <c r="L1967" s="181"/>
      <c r="M1967" s="181"/>
      <c r="N1967" s="181"/>
      <c r="O1967" s="181"/>
      <c r="P1967" s="181"/>
      <c r="Q1967" s="181">
        <f>SUM(G1967+J1967+M1967+N1967+O1967+P1967)</f>
        <v>0</v>
      </c>
      <c r="R1967" s="181"/>
      <c r="S1967" s="181">
        <f t="shared" si="657"/>
        <v>0</v>
      </c>
      <c r="T1967" s="181">
        <f t="shared" si="659"/>
        <v>0</v>
      </c>
      <c r="U1967" s="183" t="e">
        <f t="shared" si="660"/>
        <v>#DIV/0!</v>
      </c>
      <c r="V1967" s="183" t="e">
        <f t="shared" si="663"/>
        <v>#DIV/0!</v>
      </c>
      <c r="W1967" s="184">
        <f t="shared" si="651"/>
        <v>0</v>
      </c>
    </row>
    <row r="1968" spans="1:23" ht="15" customHeight="1">
      <c r="A1968" s="179">
        <v>474</v>
      </c>
      <c r="B1968" s="222">
        <v>19</v>
      </c>
      <c r="C1968" s="260" t="s">
        <v>735</v>
      </c>
      <c r="D1968" s="180">
        <v>2010</v>
      </c>
      <c r="E1968" s="180">
        <v>5</v>
      </c>
      <c r="F1968" s="181">
        <v>2545</v>
      </c>
      <c r="G1968" s="181">
        <v>348</v>
      </c>
      <c r="H1968" s="181">
        <v>264</v>
      </c>
      <c r="I1968" s="181">
        <v>34</v>
      </c>
      <c r="J1968" s="181">
        <v>39</v>
      </c>
      <c r="K1968" s="181">
        <v>406</v>
      </c>
      <c r="L1968" s="181">
        <v>24</v>
      </c>
      <c r="M1968" s="181">
        <v>0</v>
      </c>
      <c r="N1968" s="181">
        <v>29</v>
      </c>
      <c r="O1968" s="181">
        <v>14</v>
      </c>
      <c r="P1968" s="181">
        <v>0</v>
      </c>
      <c r="Q1968" s="181">
        <f t="shared" ref="Q1968:Q1970" si="667">SUM(P1968+O1968+N1968+M1968+L1968+K1968+J1968+I1968+H1968+G1968)</f>
        <v>1158</v>
      </c>
      <c r="R1968" s="181">
        <v>64</v>
      </c>
      <c r="S1968" s="181">
        <f t="shared" si="657"/>
        <v>1222</v>
      </c>
      <c r="T1968" s="181">
        <f t="shared" si="659"/>
        <v>1323</v>
      </c>
      <c r="U1968" s="183">
        <f t="shared" si="660"/>
        <v>48.015717092337916</v>
      </c>
      <c r="V1968" s="183">
        <f t="shared" si="663"/>
        <v>51.984282907662084</v>
      </c>
      <c r="W1968" s="184">
        <f t="shared" si="651"/>
        <v>406</v>
      </c>
    </row>
    <row r="1969" spans="1:23" ht="15" customHeight="1">
      <c r="A1969" s="179">
        <v>474</v>
      </c>
      <c r="B1969" s="222">
        <v>19</v>
      </c>
      <c r="C1969" s="261" t="s">
        <v>735</v>
      </c>
      <c r="D1969" s="190">
        <v>2016</v>
      </c>
      <c r="E1969" s="180"/>
      <c r="F1969" s="181"/>
      <c r="G1969" s="181"/>
      <c r="H1969" s="181"/>
      <c r="I1969" s="181"/>
      <c r="J1969" s="181"/>
      <c r="K1969" s="181"/>
      <c r="L1969" s="181"/>
      <c r="M1969" s="181"/>
      <c r="N1969" s="181"/>
      <c r="O1969" s="181"/>
      <c r="P1969" s="181"/>
      <c r="Q1969" s="181">
        <f t="shared" si="667"/>
        <v>0</v>
      </c>
      <c r="R1969" s="181"/>
      <c r="S1969" s="181">
        <f t="shared" si="657"/>
        <v>0</v>
      </c>
      <c r="T1969" s="181">
        <f t="shared" si="659"/>
        <v>0</v>
      </c>
      <c r="U1969" s="183" t="e">
        <f t="shared" si="660"/>
        <v>#DIV/0!</v>
      </c>
      <c r="V1969" s="183" t="e">
        <f t="shared" si="663"/>
        <v>#DIV/0!</v>
      </c>
      <c r="W1969" s="184">
        <f t="shared" si="651"/>
        <v>0</v>
      </c>
    </row>
    <row r="1970" spans="1:23" ht="15" customHeight="1">
      <c r="A1970" s="179">
        <v>475</v>
      </c>
      <c r="B1970" s="222">
        <v>19</v>
      </c>
      <c r="C1970" s="260" t="s">
        <v>736</v>
      </c>
      <c r="D1970" s="180">
        <v>1998</v>
      </c>
      <c r="E1970" s="180">
        <v>4</v>
      </c>
      <c r="F1970" s="181">
        <v>1740</v>
      </c>
      <c r="G1970" s="181">
        <v>22</v>
      </c>
      <c r="H1970" s="181">
        <v>427</v>
      </c>
      <c r="I1970" s="181">
        <v>24</v>
      </c>
      <c r="J1970" s="181">
        <v>4</v>
      </c>
      <c r="K1970" s="181">
        <v>396</v>
      </c>
      <c r="L1970" s="181">
        <v>5</v>
      </c>
      <c r="M1970" s="181">
        <v>0</v>
      </c>
      <c r="N1970" s="181">
        <v>0</v>
      </c>
      <c r="O1970" s="181">
        <v>0</v>
      </c>
      <c r="P1970" s="181">
        <v>0</v>
      </c>
      <c r="Q1970" s="181">
        <f t="shared" si="667"/>
        <v>878</v>
      </c>
      <c r="R1970" s="181">
        <v>32</v>
      </c>
      <c r="S1970" s="181">
        <f t="shared" si="657"/>
        <v>910</v>
      </c>
      <c r="T1970" s="181">
        <f t="shared" si="659"/>
        <v>830</v>
      </c>
      <c r="U1970" s="183">
        <f t="shared" si="660"/>
        <v>52.298850574712645</v>
      </c>
      <c r="V1970" s="183">
        <f t="shared" si="663"/>
        <v>47.701149425287355</v>
      </c>
      <c r="W1970" s="184">
        <f t="shared" si="651"/>
        <v>427</v>
      </c>
    </row>
    <row r="1971" spans="1:23" ht="15" customHeight="1">
      <c r="A1971" s="179">
        <v>475</v>
      </c>
      <c r="B1971" s="222">
        <v>19</v>
      </c>
      <c r="C1971" s="260" t="s">
        <v>736</v>
      </c>
      <c r="D1971" s="180">
        <v>2004</v>
      </c>
      <c r="E1971" s="180"/>
      <c r="F1971" s="181"/>
      <c r="G1971" s="181"/>
      <c r="H1971" s="181"/>
      <c r="I1971" s="181"/>
      <c r="J1971" s="181"/>
      <c r="K1971" s="181"/>
      <c r="L1971" s="181"/>
      <c r="M1971" s="181"/>
      <c r="N1971" s="181"/>
      <c r="O1971" s="181"/>
      <c r="P1971" s="181"/>
      <c r="Q1971" s="181">
        <f>SUM(G1971+J1971+M1971+N1971+O1971+P1971)</f>
        <v>0</v>
      </c>
      <c r="R1971" s="181"/>
      <c r="S1971" s="181">
        <f t="shared" si="657"/>
        <v>0</v>
      </c>
      <c r="T1971" s="181">
        <f t="shared" si="659"/>
        <v>0</v>
      </c>
      <c r="U1971" s="183" t="e">
        <f t="shared" si="660"/>
        <v>#DIV/0!</v>
      </c>
      <c r="V1971" s="183" t="e">
        <f t="shared" si="663"/>
        <v>#DIV/0!</v>
      </c>
      <c r="W1971" s="184">
        <f t="shared" si="651"/>
        <v>0</v>
      </c>
    </row>
    <row r="1972" spans="1:23" ht="15" customHeight="1">
      <c r="A1972" s="179">
        <v>475</v>
      </c>
      <c r="B1972" s="222">
        <v>19</v>
      </c>
      <c r="C1972" s="260" t="s">
        <v>736</v>
      </c>
      <c r="D1972" s="180">
        <v>2010</v>
      </c>
      <c r="E1972" s="180">
        <v>5</v>
      </c>
      <c r="F1972" s="181">
        <v>2552</v>
      </c>
      <c r="G1972" s="181">
        <v>145</v>
      </c>
      <c r="H1972" s="181">
        <v>494</v>
      </c>
      <c r="I1972" s="181">
        <v>24</v>
      </c>
      <c r="J1972" s="181">
        <v>11</v>
      </c>
      <c r="K1972" s="181">
        <v>642</v>
      </c>
      <c r="L1972" s="181">
        <v>29</v>
      </c>
      <c r="M1972" s="181">
        <v>0</v>
      </c>
      <c r="N1972" s="181">
        <v>11</v>
      </c>
      <c r="O1972" s="181">
        <v>116</v>
      </c>
      <c r="P1972" s="181">
        <v>0</v>
      </c>
      <c r="Q1972" s="181">
        <f t="shared" ref="Q1972:Q1974" si="668">SUM(P1972+O1972+N1972+M1972+L1972+K1972+J1972+I1972+H1972+G1972)</f>
        <v>1472</v>
      </c>
      <c r="R1972" s="181">
        <v>53</v>
      </c>
      <c r="S1972" s="181">
        <f t="shared" si="657"/>
        <v>1525</v>
      </c>
      <c r="T1972" s="181">
        <f t="shared" si="659"/>
        <v>1027</v>
      </c>
      <c r="U1972" s="183">
        <f t="shared" si="660"/>
        <v>59.757053291536053</v>
      </c>
      <c r="V1972" s="183">
        <f t="shared" si="663"/>
        <v>40.242946708463947</v>
      </c>
      <c r="W1972" s="184">
        <f t="shared" si="651"/>
        <v>642</v>
      </c>
    </row>
    <row r="1973" spans="1:23" ht="15" customHeight="1">
      <c r="A1973" s="179">
        <v>475</v>
      </c>
      <c r="B1973" s="222">
        <v>19</v>
      </c>
      <c r="C1973" s="261" t="s">
        <v>736</v>
      </c>
      <c r="D1973" s="190">
        <v>2016</v>
      </c>
      <c r="E1973" s="180"/>
      <c r="F1973" s="181"/>
      <c r="G1973" s="181"/>
      <c r="H1973" s="181"/>
      <c r="I1973" s="181"/>
      <c r="J1973" s="181"/>
      <c r="K1973" s="181"/>
      <c r="L1973" s="181"/>
      <c r="M1973" s="181"/>
      <c r="N1973" s="181"/>
      <c r="O1973" s="181"/>
      <c r="P1973" s="181"/>
      <c r="Q1973" s="181">
        <f t="shared" si="668"/>
        <v>0</v>
      </c>
      <c r="R1973" s="181"/>
      <c r="S1973" s="181">
        <f t="shared" si="657"/>
        <v>0</v>
      </c>
      <c r="T1973" s="181">
        <f t="shared" si="659"/>
        <v>0</v>
      </c>
      <c r="U1973" s="183" t="e">
        <f t="shared" si="660"/>
        <v>#DIV/0!</v>
      </c>
      <c r="V1973" s="183" t="e">
        <f t="shared" si="663"/>
        <v>#DIV/0!</v>
      </c>
      <c r="W1973" s="184">
        <f t="shared" si="651"/>
        <v>0</v>
      </c>
    </row>
    <row r="1974" spans="1:23" ht="15" customHeight="1">
      <c r="A1974" s="179">
        <v>476</v>
      </c>
      <c r="B1974" s="222">
        <v>19</v>
      </c>
      <c r="C1974" s="260" t="s">
        <v>737</v>
      </c>
      <c r="D1974" s="180">
        <v>1998</v>
      </c>
      <c r="E1974" s="180">
        <v>1</v>
      </c>
      <c r="F1974" s="181">
        <v>592</v>
      </c>
      <c r="G1974" s="181">
        <v>5</v>
      </c>
      <c r="H1974" s="181">
        <v>7</v>
      </c>
      <c r="I1974" s="181">
        <v>0</v>
      </c>
      <c r="J1974" s="181">
        <v>2</v>
      </c>
      <c r="K1974" s="181">
        <v>79</v>
      </c>
      <c r="L1974" s="181">
        <v>1</v>
      </c>
      <c r="M1974" s="181">
        <v>1</v>
      </c>
      <c r="N1974" s="181">
        <v>0</v>
      </c>
      <c r="O1974" s="181">
        <v>0</v>
      </c>
      <c r="P1974" s="181">
        <v>0</v>
      </c>
      <c r="Q1974" s="181">
        <f t="shared" si="668"/>
        <v>95</v>
      </c>
      <c r="R1974" s="181">
        <v>8</v>
      </c>
      <c r="S1974" s="181">
        <f t="shared" si="657"/>
        <v>103</v>
      </c>
      <c r="T1974" s="181">
        <f t="shared" si="659"/>
        <v>489</v>
      </c>
      <c r="U1974" s="183">
        <f t="shared" si="660"/>
        <v>17.398648648648649</v>
      </c>
      <c r="V1974" s="183">
        <f t="shared" si="663"/>
        <v>82.601351351351354</v>
      </c>
      <c r="W1974" s="184">
        <f t="shared" si="651"/>
        <v>79</v>
      </c>
    </row>
    <row r="1975" spans="1:23" ht="15" customHeight="1">
      <c r="A1975" s="179">
        <v>476</v>
      </c>
      <c r="B1975" s="222">
        <v>19</v>
      </c>
      <c r="C1975" s="260" t="s">
        <v>737</v>
      </c>
      <c r="D1975" s="180">
        <v>2004</v>
      </c>
      <c r="E1975" s="180"/>
      <c r="F1975" s="181"/>
      <c r="G1975" s="181"/>
      <c r="H1975" s="181"/>
      <c r="I1975" s="181"/>
      <c r="J1975" s="181"/>
      <c r="K1975" s="181"/>
      <c r="L1975" s="181"/>
      <c r="M1975" s="181"/>
      <c r="N1975" s="181"/>
      <c r="O1975" s="181"/>
      <c r="P1975" s="181"/>
      <c r="Q1975" s="181">
        <f>SUM(G1975+J1975+M1975+N1975+O1975+P1975)</f>
        <v>0</v>
      </c>
      <c r="R1975" s="181"/>
      <c r="S1975" s="181">
        <f t="shared" si="657"/>
        <v>0</v>
      </c>
      <c r="T1975" s="181">
        <f t="shared" si="659"/>
        <v>0</v>
      </c>
      <c r="U1975" s="183" t="e">
        <f t="shared" si="660"/>
        <v>#DIV/0!</v>
      </c>
      <c r="V1975" s="183" t="e">
        <f t="shared" si="663"/>
        <v>#DIV/0!</v>
      </c>
      <c r="W1975" s="184">
        <f t="shared" si="651"/>
        <v>0</v>
      </c>
    </row>
    <row r="1976" spans="1:23" ht="15" customHeight="1">
      <c r="A1976" s="179">
        <v>476</v>
      </c>
      <c r="B1976" s="222">
        <v>19</v>
      </c>
      <c r="C1976" s="260" t="s">
        <v>737</v>
      </c>
      <c r="D1976" s="180">
        <v>2010</v>
      </c>
      <c r="E1976" s="180">
        <v>2</v>
      </c>
      <c r="F1976" s="181">
        <v>844</v>
      </c>
      <c r="G1976" s="181">
        <v>56</v>
      </c>
      <c r="H1976" s="181">
        <v>18</v>
      </c>
      <c r="I1976" s="181">
        <v>9</v>
      </c>
      <c r="J1976" s="181">
        <v>2</v>
      </c>
      <c r="K1976" s="181">
        <v>109</v>
      </c>
      <c r="L1976" s="181">
        <v>5</v>
      </c>
      <c r="M1976" s="181">
        <v>0</v>
      </c>
      <c r="N1976" s="181">
        <v>2</v>
      </c>
      <c r="O1976" s="181">
        <v>0</v>
      </c>
      <c r="P1976" s="181">
        <v>0</v>
      </c>
      <c r="Q1976" s="181">
        <f t="shared" ref="Q1976:Q1978" si="669">SUM(P1976+O1976+N1976+M1976+L1976+K1976+J1976+I1976+H1976+G1976)</f>
        <v>201</v>
      </c>
      <c r="R1976" s="181">
        <v>9</v>
      </c>
      <c r="S1976" s="181">
        <f t="shared" si="657"/>
        <v>210</v>
      </c>
      <c r="T1976" s="181">
        <f t="shared" si="659"/>
        <v>634</v>
      </c>
      <c r="U1976" s="183">
        <f t="shared" si="660"/>
        <v>24.881516587677726</v>
      </c>
      <c r="V1976" s="183">
        <f t="shared" si="663"/>
        <v>75.118483412322277</v>
      </c>
      <c r="W1976" s="184">
        <f t="shared" si="651"/>
        <v>109</v>
      </c>
    </row>
    <row r="1977" spans="1:23" ht="15" customHeight="1">
      <c r="A1977" s="179">
        <v>476</v>
      </c>
      <c r="B1977" s="222">
        <v>19</v>
      </c>
      <c r="C1977" s="261" t="s">
        <v>737</v>
      </c>
      <c r="D1977" s="190">
        <v>2016</v>
      </c>
      <c r="E1977" s="180"/>
      <c r="F1977" s="181"/>
      <c r="G1977" s="181"/>
      <c r="H1977" s="181"/>
      <c r="I1977" s="181"/>
      <c r="J1977" s="181"/>
      <c r="K1977" s="181"/>
      <c r="L1977" s="181"/>
      <c r="M1977" s="181"/>
      <c r="N1977" s="181"/>
      <c r="O1977" s="181"/>
      <c r="P1977" s="181"/>
      <c r="Q1977" s="181">
        <f t="shared" si="669"/>
        <v>0</v>
      </c>
      <c r="R1977" s="181"/>
      <c r="S1977" s="181">
        <f t="shared" si="657"/>
        <v>0</v>
      </c>
      <c r="T1977" s="181">
        <f t="shared" si="659"/>
        <v>0</v>
      </c>
      <c r="U1977" s="183" t="e">
        <f t="shared" si="660"/>
        <v>#DIV/0!</v>
      </c>
      <c r="V1977" s="183" t="e">
        <f t="shared" si="663"/>
        <v>#DIV/0!</v>
      </c>
      <c r="W1977" s="184">
        <f t="shared" si="651"/>
        <v>0</v>
      </c>
    </row>
    <row r="1978" spans="1:23" ht="15" customHeight="1">
      <c r="A1978" s="179">
        <v>477</v>
      </c>
      <c r="B1978" s="222">
        <v>19</v>
      </c>
      <c r="C1978" s="260" t="s">
        <v>738</v>
      </c>
      <c r="D1978" s="180">
        <v>1998</v>
      </c>
      <c r="E1978" s="180">
        <v>3</v>
      </c>
      <c r="F1978" s="181">
        <v>1842</v>
      </c>
      <c r="G1978" s="181">
        <v>22</v>
      </c>
      <c r="H1978" s="181">
        <v>45</v>
      </c>
      <c r="I1978" s="181">
        <v>3</v>
      </c>
      <c r="J1978" s="181">
        <v>4</v>
      </c>
      <c r="K1978" s="181">
        <v>459</v>
      </c>
      <c r="L1978" s="181">
        <v>7</v>
      </c>
      <c r="M1978" s="181">
        <v>2</v>
      </c>
      <c r="N1978" s="181">
        <v>0</v>
      </c>
      <c r="O1978" s="181">
        <v>0</v>
      </c>
      <c r="P1978" s="181">
        <v>0</v>
      </c>
      <c r="Q1978" s="181">
        <f t="shared" si="669"/>
        <v>542</v>
      </c>
      <c r="R1978" s="181">
        <v>44</v>
      </c>
      <c r="S1978" s="181">
        <f t="shared" si="657"/>
        <v>586</v>
      </c>
      <c r="T1978" s="181">
        <f t="shared" si="659"/>
        <v>1256</v>
      </c>
      <c r="U1978" s="183">
        <f t="shared" si="660"/>
        <v>31.813246471226929</v>
      </c>
      <c r="V1978" s="183">
        <f t="shared" si="663"/>
        <v>68.186753528773068</v>
      </c>
      <c r="W1978" s="184">
        <f t="shared" si="651"/>
        <v>459</v>
      </c>
    </row>
    <row r="1979" spans="1:23" ht="15" customHeight="1">
      <c r="A1979" s="179">
        <v>477</v>
      </c>
      <c r="B1979" s="222">
        <v>19</v>
      </c>
      <c r="C1979" s="260" t="s">
        <v>738</v>
      </c>
      <c r="D1979" s="180">
        <v>2004</v>
      </c>
      <c r="E1979" s="180"/>
      <c r="F1979" s="181"/>
      <c r="G1979" s="181"/>
      <c r="H1979" s="181"/>
      <c r="I1979" s="181"/>
      <c r="J1979" s="181"/>
      <c r="K1979" s="181"/>
      <c r="L1979" s="181"/>
      <c r="M1979" s="181"/>
      <c r="N1979" s="181"/>
      <c r="O1979" s="181"/>
      <c r="P1979" s="181"/>
      <c r="Q1979" s="181">
        <f>SUM(G1979+J1979+M1979+N1979+O1979+P1979)</f>
        <v>0</v>
      </c>
      <c r="R1979" s="181"/>
      <c r="S1979" s="181">
        <f t="shared" si="657"/>
        <v>0</v>
      </c>
      <c r="T1979" s="181">
        <f t="shared" si="659"/>
        <v>0</v>
      </c>
      <c r="U1979" s="183" t="e">
        <f t="shared" si="660"/>
        <v>#DIV/0!</v>
      </c>
      <c r="V1979" s="183" t="e">
        <f t="shared" si="663"/>
        <v>#DIV/0!</v>
      </c>
      <c r="W1979" s="184">
        <f t="shared" si="651"/>
        <v>0</v>
      </c>
    </row>
    <row r="1980" spans="1:23" ht="15" customHeight="1">
      <c r="A1980" s="179">
        <v>477</v>
      </c>
      <c r="B1980" s="222">
        <v>19</v>
      </c>
      <c r="C1980" s="260" t="s">
        <v>738</v>
      </c>
      <c r="D1980" s="180">
        <v>2010</v>
      </c>
      <c r="E1980" s="180">
        <v>4</v>
      </c>
      <c r="F1980" s="181">
        <v>2568</v>
      </c>
      <c r="G1980" s="181">
        <v>155</v>
      </c>
      <c r="H1980" s="181">
        <v>50</v>
      </c>
      <c r="I1980" s="181">
        <v>19</v>
      </c>
      <c r="J1980" s="181">
        <v>7</v>
      </c>
      <c r="K1980" s="181">
        <v>427</v>
      </c>
      <c r="L1980" s="181">
        <v>23</v>
      </c>
      <c r="M1980" s="181">
        <v>0</v>
      </c>
      <c r="N1980" s="181">
        <v>41</v>
      </c>
      <c r="O1980" s="181">
        <v>7</v>
      </c>
      <c r="P1980" s="181">
        <v>0</v>
      </c>
      <c r="Q1980" s="181">
        <f t="shared" ref="Q1980:Q1982" si="670">SUM(P1980+O1980+N1980+M1980+L1980+K1980+J1980+I1980+H1980+G1980)</f>
        <v>729</v>
      </c>
      <c r="R1980" s="181">
        <v>55</v>
      </c>
      <c r="S1980" s="181">
        <f t="shared" si="657"/>
        <v>784</v>
      </c>
      <c r="T1980" s="181">
        <f t="shared" si="659"/>
        <v>1784</v>
      </c>
      <c r="U1980" s="183">
        <f t="shared" si="660"/>
        <v>30.529595015576323</v>
      </c>
      <c r="V1980" s="183">
        <f t="shared" si="663"/>
        <v>69.470404984423681</v>
      </c>
      <c r="W1980" s="184">
        <f t="shared" si="651"/>
        <v>427</v>
      </c>
    </row>
    <row r="1981" spans="1:23" ht="15" customHeight="1">
      <c r="A1981" s="179">
        <v>477</v>
      </c>
      <c r="B1981" s="222">
        <v>19</v>
      </c>
      <c r="C1981" s="261" t="s">
        <v>738</v>
      </c>
      <c r="D1981" s="190">
        <v>2016</v>
      </c>
      <c r="E1981" s="180"/>
      <c r="F1981" s="181"/>
      <c r="G1981" s="181"/>
      <c r="H1981" s="181"/>
      <c r="I1981" s="181"/>
      <c r="J1981" s="181"/>
      <c r="K1981" s="181"/>
      <c r="L1981" s="181"/>
      <c r="M1981" s="181"/>
      <c r="N1981" s="181"/>
      <c r="O1981" s="181"/>
      <c r="P1981" s="181"/>
      <c r="Q1981" s="181">
        <f t="shared" si="670"/>
        <v>0</v>
      </c>
      <c r="R1981" s="181"/>
      <c r="S1981" s="181">
        <f t="shared" si="657"/>
        <v>0</v>
      </c>
      <c r="T1981" s="181">
        <f t="shared" si="659"/>
        <v>0</v>
      </c>
      <c r="U1981" s="183" t="e">
        <f t="shared" si="660"/>
        <v>#DIV/0!</v>
      </c>
      <c r="V1981" s="183" t="e">
        <f t="shared" si="663"/>
        <v>#DIV/0!</v>
      </c>
      <c r="W1981" s="184">
        <f t="shared" si="651"/>
        <v>0</v>
      </c>
    </row>
    <row r="1982" spans="1:23" ht="15" customHeight="1">
      <c r="A1982" s="179">
        <v>478</v>
      </c>
      <c r="B1982" s="222">
        <v>19</v>
      </c>
      <c r="C1982" s="260" t="s">
        <v>739</v>
      </c>
      <c r="D1982" s="180">
        <v>1998</v>
      </c>
      <c r="E1982" s="180">
        <v>4</v>
      </c>
      <c r="F1982" s="181">
        <v>2125</v>
      </c>
      <c r="G1982" s="181">
        <v>48</v>
      </c>
      <c r="H1982" s="181">
        <v>212</v>
      </c>
      <c r="I1982" s="181">
        <v>6</v>
      </c>
      <c r="J1982" s="181">
        <v>12</v>
      </c>
      <c r="K1982" s="181">
        <v>256</v>
      </c>
      <c r="L1982" s="181">
        <v>13</v>
      </c>
      <c r="M1982" s="181">
        <v>5</v>
      </c>
      <c r="N1982" s="181">
        <v>0</v>
      </c>
      <c r="O1982" s="181">
        <v>0</v>
      </c>
      <c r="P1982" s="181">
        <v>0</v>
      </c>
      <c r="Q1982" s="181">
        <f t="shared" si="670"/>
        <v>552</v>
      </c>
      <c r="R1982" s="181">
        <v>22</v>
      </c>
      <c r="S1982" s="181">
        <f t="shared" si="657"/>
        <v>574</v>
      </c>
      <c r="T1982" s="181">
        <f t="shared" si="659"/>
        <v>1551</v>
      </c>
      <c r="U1982" s="183">
        <f t="shared" si="660"/>
        <v>27.011764705882353</v>
      </c>
      <c r="V1982" s="183">
        <f t="shared" si="663"/>
        <v>72.988235294117644</v>
      </c>
      <c r="W1982" s="184">
        <f t="shared" si="651"/>
        <v>256</v>
      </c>
    </row>
    <row r="1983" spans="1:23" ht="15" customHeight="1">
      <c r="A1983" s="179">
        <v>478</v>
      </c>
      <c r="B1983" s="222">
        <v>19</v>
      </c>
      <c r="C1983" s="260" t="s">
        <v>739</v>
      </c>
      <c r="D1983" s="180">
        <v>2004</v>
      </c>
      <c r="E1983" s="180"/>
      <c r="F1983" s="181"/>
      <c r="G1983" s="181"/>
      <c r="H1983" s="181"/>
      <c r="I1983" s="181"/>
      <c r="J1983" s="181"/>
      <c r="K1983" s="181"/>
      <c r="L1983" s="181"/>
      <c r="M1983" s="181"/>
      <c r="N1983" s="181"/>
      <c r="O1983" s="181"/>
      <c r="P1983" s="181"/>
      <c r="Q1983" s="181">
        <f>SUM(G1983+J1983+M1983+N1983+O1983+P1983)</f>
        <v>0</v>
      </c>
      <c r="R1983" s="181"/>
      <c r="S1983" s="181">
        <f t="shared" si="657"/>
        <v>0</v>
      </c>
      <c r="T1983" s="181">
        <f t="shared" si="659"/>
        <v>0</v>
      </c>
      <c r="U1983" s="183" t="e">
        <f t="shared" si="660"/>
        <v>#DIV/0!</v>
      </c>
      <c r="V1983" s="183" t="e">
        <f t="shared" si="663"/>
        <v>#DIV/0!</v>
      </c>
      <c r="W1983" s="184">
        <f t="shared" si="651"/>
        <v>0</v>
      </c>
    </row>
    <row r="1984" spans="1:23" ht="15" customHeight="1">
      <c r="A1984" s="179">
        <v>478</v>
      </c>
      <c r="B1984" s="222">
        <v>19</v>
      </c>
      <c r="C1984" s="260" t="s">
        <v>739</v>
      </c>
      <c r="D1984" s="180">
        <v>2010</v>
      </c>
      <c r="E1984" s="180">
        <v>6</v>
      </c>
      <c r="F1984" s="181">
        <v>3397</v>
      </c>
      <c r="G1984" s="181">
        <v>373</v>
      </c>
      <c r="H1984" s="181">
        <v>103</v>
      </c>
      <c r="I1984" s="181">
        <v>35</v>
      </c>
      <c r="J1984" s="181">
        <v>20</v>
      </c>
      <c r="K1984" s="181">
        <v>408</v>
      </c>
      <c r="L1984" s="181">
        <v>29</v>
      </c>
      <c r="M1984" s="181">
        <v>0</v>
      </c>
      <c r="N1984" s="181">
        <v>48</v>
      </c>
      <c r="O1984" s="181">
        <v>16</v>
      </c>
      <c r="P1984" s="181">
        <v>1</v>
      </c>
      <c r="Q1984" s="181">
        <f t="shared" ref="Q1984:Q1986" si="671">SUM(P1984+O1984+N1984+M1984+L1984+K1984+J1984+I1984+H1984+G1984)</f>
        <v>1033</v>
      </c>
      <c r="R1984" s="181">
        <v>51</v>
      </c>
      <c r="S1984" s="181">
        <f t="shared" si="657"/>
        <v>1084</v>
      </c>
      <c r="T1984" s="181">
        <f t="shared" si="659"/>
        <v>2313</v>
      </c>
      <c r="U1984" s="183">
        <f t="shared" si="660"/>
        <v>31.910509272887843</v>
      </c>
      <c r="V1984" s="183">
        <f t="shared" si="663"/>
        <v>68.089490727112164</v>
      </c>
      <c r="W1984" s="184">
        <f t="shared" si="651"/>
        <v>408</v>
      </c>
    </row>
    <row r="1985" spans="1:23" ht="15" customHeight="1">
      <c r="A1985" s="179">
        <v>478</v>
      </c>
      <c r="B1985" s="222">
        <v>19</v>
      </c>
      <c r="C1985" s="261" t="s">
        <v>739</v>
      </c>
      <c r="D1985" s="190">
        <v>2016</v>
      </c>
      <c r="E1985" s="180"/>
      <c r="F1985" s="181"/>
      <c r="G1985" s="181"/>
      <c r="H1985" s="181"/>
      <c r="I1985" s="181"/>
      <c r="J1985" s="181"/>
      <c r="K1985" s="181"/>
      <c r="L1985" s="181"/>
      <c r="M1985" s="181"/>
      <c r="N1985" s="181"/>
      <c r="O1985" s="181"/>
      <c r="P1985" s="181"/>
      <c r="Q1985" s="181">
        <f t="shared" si="671"/>
        <v>0</v>
      </c>
      <c r="R1985" s="181"/>
      <c r="S1985" s="181">
        <f t="shared" si="657"/>
        <v>0</v>
      </c>
      <c r="T1985" s="181">
        <f t="shared" si="659"/>
        <v>0</v>
      </c>
      <c r="U1985" s="183" t="e">
        <f t="shared" si="660"/>
        <v>#DIV/0!</v>
      </c>
      <c r="V1985" s="183" t="e">
        <f t="shared" si="663"/>
        <v>#DIV/0!</v>
      </c>
      <c r="W1985" s="184">
        <f t="shared" si="651"/>
        <v>0</v>
      </c>
    </row>
    <row r="1986" spans="1:23" ht="15" customHeight="1">
      <c r="A1986" s="179">
        <v>479</v>
      </c>
      <c r="B1986" s="222">
        <v>19</v>
      </c>
      <c r="C1986" s="260" t="s">
        <v>740</v>
      </c>
      <c r="D1986" s="180">
        <v>1998</v>
      </c>
      <c r="E1986" s="180">
        <v>4</v>
      </c>
      <c r="F1986" s="181">
        <v>1470</v>
      </c>
      <c r="G1986" s="181">
        <v>37</v>
      </c>
      <c r="H1986" s="181">
        <v>89</v>
      </c>
      <c r="I1986" s="181">
        <v>0</v>
      </c>
      <c r="J1986" s="181">
        <v>3</v>
      </c>
      <c r="K1986" s="181">
        <v>637</v>
      </c>
      <c r="L1986" s="181">
        <v>7</v>
      </c>
      <c r="M1986" s="181">
        <v>4</v>
      </c>
      <c r="N1986" s="181">
        <v>0</v>
      </c>
      <c r="O1986" s="181">
        <v>0</v>
      </c>
      <c r="P1986" s="181">
        <v>0</v>
      </c>
      <c r="Q1986" s="181">
        <f t="shared" si="671"/>
        <v>777</v>
      </c>
      <c r="R1986" s="181">
        <v>6</v>
      </c>
      <c r="S1986" s="181">
        <f t="shared" si="657"/>
        <v>783</v>
      </c>
      <c r="T1986" s="181">
        <f t="shared" si="659"/>
        <v>687</v>
      </c>
      <c r="U1986" s="183">
        <f t="shared" si="660"/>
        <v>53.265306122448976</v>
      </c>
      <c r="V1986" s="183">
        <f t="shared" si="663"/>
        <v>46.734693877551024</v>
      </c>
      <c r="W1986" s="184">
        <f t="shared" si="651"/>
        <v>637</v>
      </c>
    </row>
    <row r="1987" spans="1:23" ht="15" customHeight="1">
      <c r="A1987" s="179">
        <v>479</v>
      </c>
      <c r="B1987" s="222">
        <v>19</v>
      </c>
      <c r="C1987" s="260" t="s">
        <v>740</v>
      </c>
      <c r="D1987" s="180">
        <v>2004</v>
      </c>
      <c r="E1987" s="180"/>
      <c r="F1987" s="181"/>
      <c r="G1987" s="181"/>
      <c r="H1987" s="181"/>
      <c r="I1987" s="181"/>
      <c r="J1987" s="181"/>
      <c r="K1987" s="181"/>
      <c r="L1987" s="181"/>
      <c r="M1987" s="181"/>
      <c r="N1987" s="181"/>
      <c r="O1987" s="181"/>
      <c r="P1987" s="181"/>
      <c r="Q1987" s="181">
        <f>SUM(G1987+J1987+M1987+N1987+O1987+P1987)</f>
        <v>0</v>
      </c>
      <c r="R1987" s="181"/>
      <c r="S1987" s="181">
        <f t="shared" si="657"/>
        <v>0</v>
      </c>
      <c r="T1987" s="181">
        <f t="shared" si="659"/>
        <v>0</v>
      </c>
      <c r="U1987" s="183" t="e">
        <f t="shared" si="660"/>
        <v>#DIV/0!</v>
      </c>
      <c r="V1987" s="183" t="e">
        <f t="shared" si="663"/>
        <v>#DIV/0!</v>
      </c>
      <c r="W1987" s="184">
        <f t="shared" ref="W1987:W2050" si="672">MAX(G1987,H1987,I1987,J1987,K1987,L1987,M1987,N1987,O1987,P1987)</f>
        <v>0</v>
      </c>
    </row>
    <row r="1988" spans="1:23" ht="15" customHeight="1">
      <c r="A1988" s="179">
        <v>479</v>
      </c>
      <c r="B1988" s="222">
        <v>19</v>
      </c>
      <c r="C1988" s="260" t="s">
        <v>740</v>
      </c>
      <c r="D1988" s="180">
        <v>2010</v>
      </c>
      <c r="E1988" s="180">
        <v>4</v>
      </c>
      <c r="F1988" s="181">
        <v>2039</v>
      </c>
      <c r="G1988" s="181">
        <v>219</v>
      </c>
      <c r="H1988" s="181">
        <v>50</v>
      </c>
      <c r="I1988" s="181">
        <v>38</v>
      </c>
      <c r="J1988" s="181">
        <v>17</v>
      </c>
      <c r="K1988" s="181">
        <v>537</v>
      </c>
      <c r="L1988" s="181">
        <v>9</v>
      </c>
      <c r="M1988" s="181">
        <v>0</v>
      </c>
      <c r="N1988" s="181">
        <v>21</v>
      </c>
      <c r="O1988" s="181">
        <v>5</v>
      </c>
      <c r="P1988" s="181">
        <v>0</v>
      </c>
      <c r="Q1988" s="181">
        <f t="shared" ref="Q1988:Q1990" si="673">SUM(P1988+O1988+N1988+M1988+L1988+K1988+J1988+I1988+H1988+G1988)</f>
        <v>896</v>
      </c>
      <c r="R1988" s="181">
        <v>30</v>
      </c>
      <c r="S1988" s="181">
        <f t="shared" si="657"/>
        <v>926</v>
      </c>
      <c r="T1988" s="181">
        <f t="shared" si="659"/>
        <v>1113</v>
      </c>
      <c r="U1988" s="183">
        <f t="shared" si="660"/>
        <v>45.414418832761157</v>
      </c>
      <c r="V1988" s="183">
        <f t="shared" si="663"/>
        <v>54.585581167238843</v>
      </c>
      <c r="W1988" s="184">
        <f t="shared" si="672"/>
        <v>537</v>
      </c>
    </row>
    <row r="1989" spans="1:23" ht="15" customHeight="1">
      <c r="A1989" s="179">
        <v>479</v>
      </c>
      <c r="B1989" s="222">
        <v>19</v>
      </c>
      <c r="C1989" s="261" t="s">
        <v>740</v>
      </c>
      <c r="D1989" s="190">
        <v>2016</v>
      </c>
      <c r="E1989" s="180"/>
      <c r="F1989" s="181"/>
      <c r="G1989" s="181"/>
      <c r="H1989" s="181"/>
      <c r="I1989" s="181"/>
      <c r="J1989" s="181"/>
      <c r="K1989" s="181"/>
      <c r="L1989" s="181"/>
      <c r="M1989" s="181"/>
      <c r="N1989" s="181"/>
      <c r="O1989" s="181"/>
      <c r="P1989" s="181"/>
      <c r="Q1989" s="181">
        <f t="shared" si="673"/>
        <v>0</v>
      </c>
      <c r="R1989" s="181"/>
      <c r="S1989" s="181">
        <f t="shared" si="657"/>
        <v>0</v>
      </c>
      <c r="T1989" s="181">
        <f t="shared" si="659"/>
        <v>0</v>
      </c>
      <c r="U1989" s="183" t="e">
        <f t="shared" si="660"/>
        <v>#DIV/0!</v>
      </c>
      <c r="V1989" s="183" t="e">
        <f t="shared" si="663"/>
        <v>#DIV/0!</v>
      </c>
      <c r="W1989" s="184">
        <f t="shared" si="672"/>
        <v>0</v>
      </c>
    </row>
    <row r="1990" spans="1:23" ht="15" customHeight="1">
      <c r="A1990" s="179">
        <v>480</v>
      </c>
      <c r="B1990" s="222">
        <v>19</v>
      </c>
      <c r="C1990" s="260" t="s">
        <v>741</v>
      </c>
      <c r="D1990" s="180">
        <v>1998</v>
      </c>
      <c r="E1990" s="180">
        <v>2</v>
      </c>
      <c r="F1990" s="181">
        <v>1111</v>
      </c>
      <c r="G1990" s="181">
        <v>7</v>
      </c>
      <c r="H1990" s="181">
        <v>227</v>
      </c>
      <c r="I1990" s="181">
        <v>1</v>
      </c>
      <c r="J1990" s="181">
        <v>5</v>
      </c>
      <c r="K1990" s="181">
        <v>355</v>
      </c>
      <c r="L1990" s="181">
        <v>2</v>
      </c>
      <c r="M1990" s="181">
        <v>6</v>
      </c>
      <c r="N1990" s="181">
        <v>0</v>
      </c>
      <c r="O1990" s="181">
        <v>0</v>
      </c>
      <c r="P1990" s="181">
        <v>0</v>
      </c>
      <c r="Q1990" s="181">
        <f t="shared" si="673"/>
        <v>603</v>
      </c>
      <c r="R1990" s="181">
        <v>40</v>
      </c>
      <c r="S1990" s="181">
        <f t="shared" si="657"/>
        <v>643</v>
      </c>
      <c r="T1990" s="181">
        <f t="shared" si="659"/>
        <v>468</v>
      </c>
      <c r="U1990" s="183">
        <f t="shared" si="660"/>
        <v>57.875787578757873</v>
      </c>
      <c r="V1990" s="183">
        <f t="shared" si="663"/>
        <v>42.124212421242127</v>
      </c>
      <c r="W1990" s="184">
        <f t="shared" si="672"/>
        <v>355</v>
      </c>
    </row>
    <row r="1991" spans="1:23" ht="15" customHeight="1">
      <c r="A1991" s="179">
        <v>480</v>
      </c>
      <c r="B1991" s="222">
        <v>19</v>
      </c>
      <c r="C1991" s="260" t="s">
        <v>741</v>
      </c>
      <c r="D1991" s="180">
        <v>2004</v>
      </c>
      <c r="E1991" s="180"/>
      <c r="F1991" s="181"/>
      <c r="G1991" s="181"/>
      <c r="H1991" s="181"/>
      <c r="I1991" s="181"/>
      <c r="J1991" s="181"/>
      <c r="K1991" s="181"/>
      <c r="L1991" s="181"/>
      <c r="M1991" s="181"/>
      <c r="N1991" s="181"/>
      <c r="O1991" s="181"/>
      <c r="P1991" s="181"/>
      <c r="Q1991" s="181">
        <f>SUM(G1991+J1991+M1991+N1991+O1991+P1991)</f>
        <v>0</v>
      </c>
      <c r="R1991" s="181"/>
      <c r="S1991" s="181">
        <f t="shared" si="657"/>
        <v>0</v>
      </c>
      <c r="T1991" s="181">
        <f t="shared" si="659"/>
        <v>0</v>
      </c>
      <c r="U1991" s="183" t="e">
        <f t="shared" si="660"/>
        <v>#DIV/0!</v>
      </c>
      <c r="V1991" s="183" t="e">
        <f t="shared" si="663"/>
        <v>#DIV/0!</v>
      </c>
      <c r="W1991" s="184">
        <f t="shared" si="672"/>
        <v>0</v>
      </c>
    </row>
    <row r="1992" spans="1:23" ht="15" customHeight="1">
      <c r="A1992" s="179">
        <v>480</v>
      </c>
      <c r="B1992" s="222">
        <v>19</v>
      </c>
      <c r="C1992" s="260" t="s">
        <v>741</v>
      </c>
      <c r="D1992" s="180">
        <v>2010</v>
      </c>
      <c r="E1992" s="180">
        <v>3</v>
      </c>
      <c r="F1992" s="181">
        <v>1510</v>
      </c>
      <c r="G1992" s="181">
        <v>151</v>
      </c>
      <c r="H1992" s="181">
        <v>123</v>
      </c>
      <c r="I1992" s="181">
        <v>18</v>
      </c>
      <c r="J1992" s="181">
        <v>15</v>
      </c>
      <c r="K1992" s="181">
        <v>298</v>
      </c>
      <c r="L1992" s="181">
        <v>20</v>
      </c>
      <c r="M1992" s="181">
        <v>0</v>
      </c>
      <c r="N1992" s="181">
        <v>3</v>
      </c>
      <c r="O1992" s="181">
        <v>0</v>
      </c>
      <c r="P1992" s="181">
        <v>0</v>
      </c>
      <c r="Q1992" s="181">
        <f t="shared" ref="Q1992:Q1994" si="674">SUM(P1992+O1992+N1992+M1992+L1992+K1992+J1992+I1992+H1992+G1992)</f>
        <v>628</v>
      </c>
      <c r="R1992" s="181">
        <v>32</v>
      </c>
      <c r="S1992" s="181">
        <f t="shared" si="657"/>
        <v>660</v>
      </c>
      <c r="T1992" s="181">
        <f t="shared" si="659"/>
        <v>850</v>
      </c>
      <c r="U1992" s="183">
        <f t="shared" si="660"/>
        <v>43.70860927152318</v>
      </c>
      <c r="V1992" s="183">
        <f t="shared" si="663"/>
        <v>56.29139072847682</v>
      </c>
      <c r="W1992" s="184">
        <f t="shared" si="672"/>
        <v>298</v>
      </c>
    </row>
    <row r="1993" spans="1:23" ht="15" customHeight="1">
      <c r="A1993" s="179">
        <v>480</v>
      </c>
      <c r="B1993" s="222">
        <v>19</v>
      </c>
      <c r="C1993" s="261" t="s">
        <v>741</v>
      </c>
      <c r="D1993" s="190">
        <v>2016</v>
      </c>
      <c r="E1993" s="180"/>
      <c r="F1993" s="181"/>
      <c r="G1993" s="181"/>
      <c r="H1993" s="181"/>
      <c r="I1993" s="181"/>
      <c r="J1993" s="181"/>
      <c r="K1993" s="181"/>
      <c r="L1993" s="181"/>
      <c r="M1993" s="181"/>
      <c r="N1993" s="181"/>
      <c r="O1993" s="181"/>
      <c r="P1993" s="181"/>
      <c r="Q1993" s="181">
        <f t="shared" si="674"/>
        <v>0</v>
      </c>
      <c r="R1993" s="181"/>
      <c r="S1993" s="181">
        <f t="shared" si="657"/>
        <v>0</v>
      </c>
      <c r="T1993" s="181">
        <f t="shared" si="659"/>
        <v>0</v>
      </c>
      <c r="U1993" s="183" t="e">
        <f t="shared" si="660"/>
        <v>#DIV/0!</v>
      </c>
      <c r="V1993" s="183" t="e">
        <f t="shared" si="663"/>
        <v>#DIV/0!</v>
      </c>
      <c r="W1993" s="184">
        <f t="shared" si="672"/>
        <v>0</v>
      </c>
    </row>
    <row r="1994" spans="1:23" ht="15" customHeight="1">
      <c r="A1994" s="179">
        <v>481</v>
      </c>
      <c r="B1994" s="222">
        <v>19</v>
      </c>
      <c r="C1994" s="260" t="s">
        <v>742</v>
      </c>
      <c r="D1994" s="180">
        <v>1998</v>
      </c>
      <c r="E1994" s="180">
        <v>20</v>
      </c>
      <c r="F1994" s="181">
        <v>9129</v>
      </c>
      <c r="G1994" s="181">
        <v>335</v>
      </c>
      <c r="H1994" s="181">
        <v>2044</v>
      </c>
      <c r="I1994" s="181">
        <v>2</v>
      </c>
      <c r="J1994" s="181">
        <v>51</v>
      </c>
      <c r="K1994" s="181">
        <v>1789</v>
      </c>
      <c r="L1994" s="181">
        <v>43</v>
      </c>
      <c r="M1994" s="181">
        <v>9</v>
      </c>
      <c r="N1994" s="181">
        <v>0</v>
      </c>
      <c r="O1994" s="181">
        <v>0</v>
      </c>
      <c r="P1994" s="181">
        <v>4</v>
      </c>
      <c r="Q1994" s="181">
        <f t="shared" si="674"/>
        <v>4277</v>
      </c>
      <c r="R1994" s="181">
        <v>165</v>
      </c>
      <c r="S1994" s="181">
        <f t="shared" si="657"/>
        <v>4442</v>
      </c>
      <c r="T1994" s="181">
        <f t="shared" si="659"/>
        <v>4687</v>
      </c>
      <c r="U1994" s="183">
        <f t="shared" si="660"/>
        <v>48.658122466863837</v>
      </c>
      <c r="V1994" s="183">
        <f t="shared" si="663"/>
        <v>51.341877533136163</v>
      </c>
      <c r="W1994" s="184">
        <f t="shared" si="672"/>
        <v>2044</v>
      </c>
    </row>
    <row r="1995" spans="1:23" ht="15" customHeight="1">
      <c r="A1995" s="179">
        <v>481</v>
      </c>
      <c r="B1995" s="222">
        <v>19</v>
      </c>
      <c r="C1995" s="260" t="s">
        <v>742</v>
      </c>
      <c r="D1995" s="180">
        <v>2004</v>
      </c>
      <c r="E1995" s="180"/>
      <c r="F1995" s="181"/>
      <c r="G1995" s="181"/>
      <c r="H1995" s="181"/>
      <c r="I1995" s="181"/>
      <c r="J1995" s="181"/>
      <c r="K1995" s="181"/>
      <c r="L1995" s="181"/>
      <c r="M1995" s="181"/>
      <c r="N1995" s="181"/>
      <c r="O1995" s="181"/>
      <c r="P1995" s="181"/>
      <c r="Q1995" s="181">
        <f>SUM(G1995+J1995+M1995+N1995+O1995+P1995)</f>
        <v>0</v>
      </c>
      <c r="R1995" s="181"/>
      <c r="S1995" s="181">
        <f t="shared" si="657"/>
        <v>0</v>
      </c>
      <c r="T1995" s="181">
        <f t="shared" si="659"/>
        <v>0</v>
      </c>
      <c r="U1995" s="183" t="e">
        <f t="shared" si="660"/>
        <v>#DIV/0!</v>
      </c>
      <c r="V1995" s="183" t="e">
        <f t="shared" si="663"/>
        <v>#DIV/0!</v>
      </c>
      <c r="W1995" s="184">
        <f t="shared" si="672"/>
        <v>0</v>
      </c>
    </row>
    <row r="1996" spans="1:23" ht="15" customHeight="1">
      <c r="A1996" s="179">
        <v>481</v>
      </c>
      <c r="B1996" s="222">
        <v>19</v>
      </c>
      <c r="C1996" s="260" t="s">
        <v>742</v>
      </c>
      <c r="D1996" s="180">
        <v>2010</v>
      </c>
      <c r="E1996" s="180">
        <v>26</v>
      </c>
      <c r="F1996" s="181">
        <v>14027</v>
      </c>
      <c r="G1996" s="181">
        <v>1441</v>
      </c>
      <c r="H1996" s="181">
        <v>2574</v>
      </c>
      <c r="I1996" s="181">
        <v>227</v>
      </c>
      <c r="J1996" s="181">
        <v>153</v>
      </c>
      <c r="K1996" s="181">
        <v>3499</v>
      </c>
      <c r="L1996" s="181">
        <v>139</v>
      </c>
      <c r="M1996" s="181">
        <v>0</v>
      </c>
      <c r="N1996" s="181">
        <v>81</v>
      </c>
      <c r="O1996" s="181">
        <v>33</v>
      </c>
      <c r="P1996" s="181">
        <v>2</v>
      </c>
      <c r="Q1996" s="181">
        <f t="shared" ref="Q1996:Q2002" si="675">SUM(P1996+O1996+N1996+M1996+L1996+K1996+J1996+I1996+H1996+G1996)</f>
        <v>8149</v>
      </c>
      <c r="R1996" s="181">
        <v>240</v>
      </c>
      <c r="S1996" s="181">
        <f t="shared" si="657"/>
        <v>8389</v>
      </c>
      <c r="T1996" s="181">
        <f t="shared" si="659"/>
        <v>5638</v>
      </c>
      <c r="U1996" s="183">
        <f t="shared" si="660"/>
        <v>59.806088258358876</v>
      </c>
      <c r="V1996" s="183">
        <f t="shared" si="663"/>
        <v>40.193911741641124</v>
      </c>
      <c r="W1996" s="184">
        <f t="shared" si="672"/>
        <v>3499</v>
      </c>
    </row>
    <row r="1997" spans="1:23" ht="15" customHeight="1">
      <c r="A1997" s="179">
        <v>481</v>
      </c>
      <c r="B1997" s="222">
        <v>19</v>
      </c>
      <c r="C1997" s="261" t="s">
        <v>742</v>
      </c>
      <c r="D1997" s="190">
        <v>2016</v>
      </c>
      <c r="E1997" s="180"/>
      <c r="F1997" s="181"/>
      <c r="G1997" s="181"/>
      <c r="H1997" s="181"/>
      <c r="I1997" s="181"/>
      <c r="J1997" s="181"/>
      <c r="K1997" s="181"/>
      <c r="L1997" s="181"/>
      <c r="M1997" s="181"/>
      <c r="N1997" s="181"/>
      <c r="O1997" s="181"/>
      <c r="P1997" s="181"/>
      <c r="Q1997" s="181">
        <f t="shared" si="675"/>
        <v>0</v>
      </c>
      <c r="R1997" s="181"/>
      <c r="S1997" s="181">
        <f t="shared" si="657"/>
        <v>0</v>
      </c>
      <c r="T1997" s="181">
        <f t="shared" si="659"/>
        <v>0</v>
      </c>
      <c r="U1997" s="183" t="e">
        <f t="shared" si="660"/>
        <v>#DIV/0!</v>
      </c>
      <c r="V1997" s="183" t="e">
        <f t="shared" si="663"/>
        <v>#DIV/0!</v>
      </c>
      <c r="W1997" s="184">
        <f t="shared" si="672"/>
        <v>0</v>
      </c>
    </row>
    <row r="1998" spans="1:23" s="197" customFormat="1" ht="15" customHeight="1">
      <c r="A1998" s="193" t="s">
        <v>448</v>
      </c>
      <c r="B1998" s="223">
        <v>19</v>
      </c>
      <c r="C1998" s="262" t="s">
        <v>743</v>
      </c>
      <c r="D1998" s="151">
        <v>1998</v>
      </c>
      <c r="E1998" s="151">
        <f>SUM(E1994,E1990,E1986,E1982,E1978,E1974,E1970,E1966,E1962,E1958,E1954,E1950,E1946,E1942,E1938,E1934,E1930,E1926,E1922,E1918,E1914,E1910,E1906,E1902,E1898,E1894,E1890,E1886,E1882,E1878,E1874,E1870,E1866)</f>
        <v>135</v>
      </c>
      <c r="F1998" s="151">
        <f t="shared" ref="F1998:T1998" si="676">SUM(F1994,F1990,F1986,F1982,F1978,F1974,F1970,F1966,F1962,F1958,F1954,F1950,F1946,F1942,F1938,F1934,F1930,F1926,F1922,F1918,F1914,F1910,F1906,F1902,F1898,F1894,F1890,F1886,F1882,F1878,F1874,F1870,F1866)</f>
        <v>65977</v>
      </c>
      <c r="G1998" s="151">
        <f t="shared" si="676"/>
        <v>3054</v>
      </c>
      <c r="H1998" s="151">
        <f t="shared" si="676"/>
        <v>9791</v>
      </c>
      <c r="I1998" s="151">
        <f t="shared" si="676"/>
        <v>101</v>
      </c>
      <c r="J1998" s="151">
        <f t="shared" si="676"/>
        <v>379</v>
      </c>
      <c r="K1998" s="151">
        <f t="shared" si="676"/>
        <v>13835</v>
      </c>
      <c r="L1998" s="151">
        <f t="shared" si="676"/>
        <v>335</v>
      </c>
      <c r="M1998" s="151">
        <f t="shared" si="676"/>
        <v>96</v>
      </c>
      <c r="N1998" s="151">
        <f t="shared" si="676"/>
        <v>0</v>
      </c>
      <c r="O1998" s="151">
        <f t="shared" si="676"/>
        <v>0</v>
      </c>
      <c r="P1998" s="151">
        <f t="shared" si="676"/>
        <v>12</v>
      </c>
      <c r="Q1998" s="151">
        <f t="shared" si="676"/>
        <v>27603</v>
      </c>
      <c r="R1998" s="151">
        <f t="shared" si="676"/>
        <v>1153</v>
      </c>
      <c r="S1998" s="151">
        <f t="shared" si="676"/>
        <v>28756</v>
      </c>
      <c r="T1998" s="151">
        <f t="shared" si="676"/>
        <v>37221</v>
      </c>
      <c r="U1998" s="196">
        <f>(S1998*100)/F1998</f>
        <v>43.584885641966139</v>
      </c>
      <c r="V1998" s="151">
        <f>(T1998*100)/F1998</f>
        <v>56.415114358033861</v>
      </c>
      <c r="W1998" s="184">
        <f t="shared" si="672"/>
        <v>13835</v>
      </c>
    </row>
    <row r="1999" spans="1:23" s="197" customFormat="1" ht="15" customHeight="1">
      <c r="A1999" s="193" t="s">
        <v>448</v>
      </c>
      <c r="B1999" s="223">
        <v>19</v>
      </c>
      <c r="C1999" s="262" t="s">
        <v>743</v>
      </c>
      <c r="D1999" s="151">
        <v>2004</v>
      </c>
      <c r="E1999" s="151"/>
      <c r="F1999" s="215"/>
      <c r="G1999" s="215"/>
      <c r="H1999" s="215"/>
      <c r="I1999" s="215"/>
      <c r="J1999" s="215"/>
      <c r="K1999" s="215"/>
      <c r="L1999" s="215"/>
      <c r="M1999" s="215"/>
      <c r="N1999" s="215"/>
      <c r="O1999" s="215"/>
      <c r="P1999" s="215"/>
      <c r="Q1999" s="215"/>
      <c r="R1999" s="215"/>
      <c r="S1999" s="215"/>
      <c r="T1999" s="215"/>
      <c r="U1999" s="216"/>
      <c r="V1999" s="216"/>
      <c r="W1999" s="184">
        <f t="shared" si="672"/>
        <v>0</v>
      </c>
    </row>
    <row r="2000" spans="1:23" s="197" customFormat="1" ht="15" customHeight="1">
      <c r="A2000" s="193" t="s">
        <v>448</v>
      </c>
      <c r="B2000" s="223">
        <v>19</v>
      </c>
      <c r="C2000" s="262" t="s">
        <v>743</v>
      </c>
      <c r="D2000" s="151">
        <v>2010</v>
      </c>
      <c r="E2000" s="151">
        <f>SUM(E1996,E1992,E1988,E1984,E1980,E1976,E1972,E1968,E1964,E1960,E1956,E1952,E1948,E1944,E1940,E1936,E1932,E1928,E1924,E1920,E1916,E1912,E1908,E1904,E1900,E1896,E1892,E1888,E1884,E1880,E1876,E1872,E1868)</f>
        <v>181</v>
      </c>
      <c r="F2000" s="151">
        <f t="shared" ref="F2000:T2000" si="677">SUM(F1996,F1992,F1988,F1984,F1980,F1976,F1972,F1968,F1964,F1960,F1956,F1952,F1948,F1944,F1940,F1936,F1932,F1928,F1924,F1920,F1916,F1912,F1908,F1904,F1900,F1896,F1892,F1888,F1884,F1880,F1876,F1872,F1868)</f>
        <v>96378</v>
      </c>
      <c r="G2000" s="151">
        <f t="shared" si="677"/>
        <v>11787</v>
      </c>
      <c r="H2000" s="151">
        <f t="shared" si="677"/>
        <v>10230</v>
      </c>
      <c r="I2000" s="151">
        <f t="shared" si="677"/>
        <v>2076</v>
      </c>
      <c r="J2000" s="151">
        <f t="shared" si="677"/>
        <v>1380</v>
      </c>
      <c r="K2000" s="151">
        <f t="shared" si="677"/>
        <v>20527</v>
      </c>
      <c r="L2000" s="151">
        <f t="shared" si="677"/>
        <v>881</v>
      </c>
      <c r="M2000" s="151">
        <f t="shared" si="677"/>
        <v>0</v>
      </c>
      <c r="N2000" s="151">
        <f t="shared" si="677"/>
        <v>1122</v>
      </c>
      <c r="O2000" s="151">
        <f t="shared" si="677"/>
        <v>1165</v>
      </c>
      <c r="P2000" s="151">
        <f t="shared" si="677"/>
        <v>11</v>
      </c>
      <c r="Q2000" s="151">
        <f t="shared" si="677"/>
        <v>49179</v>
      </c>
      <c r="R2000" s="151">
        <f t="shared" si="677"/>
        <v>1762</v>
      </c>
      <c r="S2000" s="151">
        <f t="shared" si="677"/>
        <v>50941</v>
      </c>
      <c r="T2000" s="151">
        <f t="shared" si="677"/>
        <v>45437</v>
      </c>
      <c r="U2000" s="217">
        <f>(S2000*100)/F2000</f>
        <v>52.855423436883939</v>
      </c>
      <c r="V2000" s="217">
        <f>(T2000*100)/F2000</f>
        <v>47.144576563116061</v>
      </c>
      <c r="W2000" s="184">
        <f t="shared" si="672"/>
        <v>20527</v>
      </c>
    </row>
    <row r="2001" spans="1:23" s="197" customFormat="1" ht="15" customHeight="1">
      <c r="A2001" s="193" t="s">
        <v>448</v>
      </c>
      <c r="B2001" s="223">
        <v>19</v>
      </c>
      <c r="C2001" s="262" t="s">
        <v>743</v>
      </c>
      <c r="D2001" s="151">
        <v>2016</v>
      </c>
      <c r="E2001" s="151"/>
      <c r="F2001" s="215"/>
      <c r="G2001" s="215"/>
      <c r="H2001" s="215"/>
      <c r="I2001" s="215"/>
      <c r="J2001" s="215"/>
      <c r="K2001" s="215"/>
      <c r="L2001" s="215"/>
      <c r="M2001" s="215"/>
      <c r="N2001" s="215"/>
      <c r="O2001" s="215"/>
      <c r="P2001" s="215"/>
      <c r="Q2001" s="215"/>
      <c r="R2001" s="215"/>
      <c r="S2001" s="215"/>
      <c r="T2001" s="215"/>
      <c r="U2001" s="216"/>
      <c r="V2001" s="216"/>
      <c r="W2001" s="184">
        <f t="shared" si="672"/>
        <v>0</v>
      </c>
    </row>
    <row r="2002" spans="1:23" ht="15" customHeight="1">
      <c r="A2002" s="179">
        <v>482</v>
      </c>
      <c r="B2002" s="222">
        <v>20</v>
      </c>
      <c r="C2002" s="263" t="s">
        <v>744</v>
      </c>
      <c r="D2002" s="180">
        <v>1998</v>
      </c>
      <c r="E2002" s="180">
        <v>3</v>
      </c>
      <c r="F2002" s="181">
        <v>1148</v>
      </c>
      <c r="G2002" s="181">
        <v>6</v>
      </c>
      <c r="H2002" s="181">
        <v>387</v>
      </c>
      <c r="I2002" s="181">
        <v>0</v>
      </c>
      <c r="J2002" s="181">
        <v>8</v>
      </c>
      <c r="K2002" s="181">
        <v>150</v>
      </c>
      <c r="L2002" s="181">
        <v>5</v>
      </c>
      <c r="M2002" s="181">
        <v>1</v>
      </c>
      <c r="N2002" s="181">
        <v>0</v>
      </c>
      <c r="O2002" s="181">
        <v>0</v>
      </c>
      <c r="P2002" s="181">
        <v>0</v>
      </c>
      <c r="Q2002" s="181">
        <f t="shared" si="675"/>
        <v>557</v>
      </c>
      <c r="R2002" s="181">
        <v>38</v>
      </c>
      <c r="S2002" s="181">
        <f t="shared" si="657"/>
        <v>595</v>
      </c>
      <c r="T2002" s="181">
        <f t="shared" si="659"/>
        <v>553</v>
      </c>
      <c r="U2002" s="183">
        <f t="shared" si="660"/>
        <v>51.829268292682926</v>
      </c>
      <c r="V2002" s="183">
        <f t="shared" si="663"/>
        <v>48.170731707317074</v>
      </c>
      <c r="W2002" s="184">
        <f t="shared" si="672"/>
        <v>387</v>
      </c>
    </row>
    <row r="2003" spans="1:23" ht="15" customHeight="1">
      <c r="A2003" s="179">
        <v>482</v>
      </c>
      <c r="B2003" s="222">
        <v>20</v>
      </c>
      <c r="C2003" s="263" t="s">
        <v>744</v>
      </c>
      <c r="D2003" s="180">
        <v>2004</v>
      </c>
      <c r="E2003" s="180"/>
      <c r="F2003" s="181"/>
      <c r="G2003" s="181"/>
      <c r="H2003" s="181"/>
      <c r="I2003" s="181"/>
      <c r="J2003" s="181"/>
      <c r="K2003" s="181"/>
      <c r="L2003" s="181"/>
      <c r="M2003" s="181"/>
      <c r="N2003" s="181"/>
      <c r="O2003" s="181"/>
      <c r="P2003" s="181"/>
      <c r="Q2003" s="181">
        <f>SUM(G2003+J2003+M2003+N2003+O2003+P2003)</f>
        <v>0</v>
      </c>
      <c r="R2003" s="181"/>
      <c r="S2003" s="181">
        <f t="shared" si="657"/>
        <v>0</v>
      </c>
      <c r="T2003" s="181">
        <f t="shared" si="659"/>
        <v>0</v>
      </c>
      <c r="U2003" s="183" t="e">
        <f t="shared" si="660"/>
        <v>#DIV/0!</v>
      </c>
      <c r="V2003" s="183" t="e">
        <f t="shared" si="663"/>
        <v>#DIV/0!</v>
      </c>
      <c r="W2003" s="184">
        <f t="shared" si="672"/>
        <v>0</v>
      </c>
    </row>
    <row r="2004" spans="1:23" ht="15" customHeight="1">
      <c r="A2004" s="179">
        <v>482</v>
      </c>
      <c r="B2004" s="222">
        <v>20</v>
      </c>
      <c r="C2004" s="263" t="s">
        <v>744</v>
      </c>
      <c r="D2004" s="180">
        <v>2010</v>
      </c>
      <c r="E2004" s="180">
        <v>3</v>
      </c>
      <c r="F2004" s="181">
        <v>1561</v>
      </c>
      <c r="G2004" s="181">
        <v>353</v>
      </c>
      <c r="H2004" s="181">
        <v>116</v>
      </c>
      <c r="I2004" s="181">
        <v>14</v>
      </c>
      <c r="J2004" s="181">
        <v>54</v>
      </c>
      <c r="K2004" s="181">
        <v>186</v>
      </c>
      <c r="L2004" s="181">
        <v>20</v>
      </c>
      <c r="M2004" s="181">
        <v>0</v>
      </c>
      <c r="N2004" s="181">
        <v>9</v>
      </c>
      <c r="O2004" s="181">
        <v>3</v>
      </c>
      <c r="P2004" s="181">
        <v>0</v>
      </c>
      <c r="Q2004" s="181">
        <f t="shared" ref="Q2004:Q2006" si="678">SUM(P2004+O2004+N2004+M2004+L2004+K2004+J2004+I2004+H2004+G2004)</f>
        <v>755</v>
      </c>
      <c r="R2004" s="181">
        <v>48</v>
      </c>
      <c r="S2004" s="181">
        <f t="shared" si="657"/>
        <v>803</v>
      </c>
      <c r="T2004" s="181">
        <f t="shared" si="659"/>
        <v>758</v>
      </c>
      <c r="U2004" s="183">
        <f t="shared" si="660"/>
        <v>51.441383728379243</v>
      </c>
      <c r="V2004" s="183">
        <f t="shared" si="663"/>
        <v>48.558616271620757</v>
      </c>
      <c r="W2004" s="184">
        <f t="shared" si="672"/>
        <v>353</v>
      </c>
    </row>
    <row r="2005" spans="1:23" ht="15" customHeight="1">
      <c r="A2005" s="179">
        <v>482</v>
      </c>
      <c r="B2005" s="222">
        <v>20</v>
      </c>
      <c r="C2005" s="264" t="s">
        <v>744</v>
      </c>
      <c r="D2005" s="190">
        <v>2016</v>
      </c>
      <c r="E2005" s="180"/>
      <c r="F2005" s="181"/>
      <c r="G2005" s="181"/>
      <c r="H2005" s="181"/>
      <c r="I2005" s="181"/>
      <c r="J2005" s="181"/>
      <c r="K2005" s="181"/>
      <c r="L2005" s="181"/>
      <c r="M2005" s="181"/>
      <c r="N2005" s="181"/>
      <c r="O2005" s="181"/>
      <c r="P2005" s="181"/>
      <c r="Q2005" s="181">
        <f t="shared" si="678"/>
        <v>0</v>
      </c>
      <c r="R2005" s="181"/>
      <c r="S2005" s="181">
        <f t="shared" si="657"/>
        <v>0</v>
      </c>
      <c r="T2005" s="181">
        <f t="shared" si="659"/>
        <v>0</v>
      </c>
      <c r="U2005" s="183" t="e">
        <f t="shared" si="660"/>
        <v>#DIV/0!</v>
      </c>
      <c r="V2005" s="183" t="e">
        <f t="shared" si="663"/>
        <v>#DIV/0!</v>
      </c>
      <c r="W2005" s="184">
        <f t="shared" si="672"/>
        <v>0</v>
      </c>
    </row>
    <row r="2006" spans="1:23" ht="15" customHeight="1">
      <c r="A2006" s="179">
        <v>483</v>
      </c>
      <c r="B2006" s="222">
        <v>20</v>
      </c>
      <c r="C2006" s="263" t="s">
        <v>745</v>
      </c>
      <c r="D2006" s="180">
        <v>1998</v>
      </c>
      <c r="E2006" s="180">
        <v>2</v>
      </c>
      <c r="F2006" s="181">
        <v>966</v>
      </c>
      <c r="G2006" s="181">
        <v>5</v>
      </c>
      <c r="H2006" s="181">
        <v>54</v>
      </c>
      <c r="I2006" s="181">
        <v>1</v>
      </c>
      <c r="J2006" s="181">
        <v>9</v>
      </c>
      <c r="K2006" s="181">
        <v>196</v>
      </c>
      <c r="L2006" s="181">
        <v>2</v>
      </c>
      <c r="M2006" s="181">
        <v>1</v>
      </c>
      <c r="N2006" s="181">
        <v>0</v>
      </c>
      <c r="O2006" s="181">
        <v>0</v>
      </c>
      <c r="P2006" s="181">
        <v>0</v>
      </c>
      <c r="Q2006" s="181">
        <f t="shared" si="678"/>
        <v>268</v>
      </c>
      <c r="R2006" s="181">
        <v>7</v>
      </c>
      <c r="S2006" s="181">
        <f t="shared" ref="S2006:S2072" si="679">Q2006+R2006</f>
        <v>275</v>
      </c>
      <c r="T2006" s="181">
        <f t="shared" si="659"/>
        <v>691</v>
      </c>
      <c r="U2006" s="183">
        <f t="shared" si="660"/>
        <v>28.467908902691512</v>
      </c>
      <c r="V2006" s="183">
        <f t="shared" si="663"/>
        <v>71.532091097308495</v>
      </c>
      <c r="W2006" s="184">
        <f t="shared" si="672"/>
        <v>196</v>
      </c>
    </row>
    <row r="2007" spans="1:23" ht="15" customHeight="1">
      <c r="A2007" s="179">
        <v>483</v>
      </c>
      <c r="B2007" s="222">
        <v>20</v>
      </c>
      <c r="C2007" s="263" t="s">
        <v>745</v>
      </c>
      <c r="D2007" s="180">
        <v>2004</v>
      </c>
      <c r="E2007" s="180"/>
      <c r="F2007" s="181"/>
      <c r="G2007" s="181"/>
      <c r="H2007" s="181"/>
      <c r="I2007" s="181"/>
      <c r="J2007" s="181"/>
      <c r="K2007" s="181"/>
      <c r="L2007" s="181"/>
      <c r="M2007" s="181"/>
      <c r="N2007" s="181"/>
      <c r="O2007" s="181"/>
      <c r="P2007" s="181"/>
      <c r="Q2007" s="181">
        <f>SUM(G2007+J2007+M2007+N2007+O2007+P2007)</f>
        <v>0</v>
      </c>
      <c r="R2007" s="181"/>
      <c r="S2007" s="181">
        <f t="shared" si="679"/>
        <v>0</v>
      </c>
      <c r="T2007" s="181">
        <f t="shared" si="659"/>
        <v>0</v>
      </c>
      <c r="U2007" s="183" t="e">
        <f t="shared" si="660"/>
        <v>#DIV/0!</v>
      </c>
      <c r="V2007" s="183" t="e">
        <f t="shared" si="663"/>
        <v>#DIV/0!</v>
      </c>
      <c r="W2007" s="184">
        <f t="shared" si="672"/>
        <v>0</v>
      </c>
    </row>
    <row r="2008" spans="1:23" ht="15" customHeight="1">
      <c r="A2008" s="179">
        <v>483</v>
      </c>
      <c r="B2008" s="222">
        <v>20</v>
      </c>
      <c r="C2008" s="263" t="s">
        <v>745</v>
      </c>
      <c r="D2008" s="180">
        <v>2010</v>
      </c>
      <c r="E2008" s="180">
        <v>3</v>
      </c>
      <c r="F2008" s="181">
        <v>1549</v>
      </c>
      <c r="G2008" s="181">
        <v>120</v>
      </c>
      <c r="H2008" s="181">
        <v>92</v>
      </c>
      <c r="I2008" s="181">
        <v>35</v>
      </c>
      <c r="J2008" s="181">
        <v>34</v>
      </c>
      <c r="K2008" s="181">
        <v>556</v>
      </c>
      <c r="L2008" s="181">
        <v>33</v>
      </c>
      <c r="M2008" s="181">
        <v>0</v>
      </c>
      <c r="N2008" s="181">
        <v>7</v>
      </c>
      <c r="O2008" s="181">
        <v>2</v>
      </c>
      <c r="P2008" s="181">
        <v>0</v>
      </c>
      <c r="Q2008" s="181">
        <f t="shared" ref="Q2008:Q2010" si="680">SUM(P2008+O2008+N2008+M2008+L2008+K2008+J2008+I2008+H2008+G2008)</f>
        <v>879</v>
      </c>
      <c r="R2008" s="181">
        <v>42</v>
      </c>
      <c r="S2008" s="181">
        <f t="shared" si="679"/>
        <v>921</v>
      </c>
      <c r="T2008" s="181">
        <f t="shared" si="659"/>
        <v>628</v>
      </c>
      <c r="U2008" s="183">
        <f t="shared" si="660"/>
        <v>59.457714654615884</v>
      </c>
      <c r="V2008" s="183">
        <f t="shared" si="663"/>
        <v>40.542285345384116</v>
      </c>
      <c r="W2008" s="184">
        <f t="shared" si="672"/>
        <v>556</v>
      </c>
    </row>
    <row r="2009" spans="1:23" ht="15" customHeight="1">
      <c r="A2009" s="179">
        <v>483</v>
      </c>
      <c r="B2009" s="222">
        <v>20</v>
      </c>
      <c r="C2009" s="264" t="s">
        <v>745</v>
      </c>
      <c r="D2009" s="190">
        <v>2016</v>
      </c>
      <c r="E2009" s="180"/>
      <c r="F2009" s="181"/>
      <c r="G2009" s="181"/>
      <c r="H2009" s="181"/>
      <c r="I2009" s="181"/>
      <c r="J2009" s="181"/>
      <c r="K2009" s="181"/>
      <c r="L2009" s="181"/>
      <c r="M2009" s="181"/>
      <c r="N2009" s="181"/>
      <c r="O2009" s="181"/>
      <c r="P2009" s="181"/>
      <c r="Q2009" s="181">
        <f t="shared" si="680"/>
        <v>0</v>
      </c>
      <c r="R2009" s="181"/>
      <c r="S2009" s="181">
        <f t="shared" si="679"/>
        <v>0</v>
      </c>
      <c r="T2009" s="181">
        <f t="shared" si="659"/>
        <v>0</v>
      </c>
      <c r="U2009" s="183" t="e">
        <f t="shared" si="660"/>
        <v>#DIV/0!</v>
      </c>
      <c r="V2009" s="183" t="e">
        <f t="shared" si="663"/>
        <v>#DIV/0!</v>
      </c>
      <c r="W2009" s="184">
        <f t="shared" si="672"/>
        <v>0</v>
      </c>
    </row>
    <row r="2010" spans="1:23" ht="15" customHeight="1">
      <c r="A2010" s="179">
        <v>484</v>
      </c>
      <c r="B2010" s="222">
        <v>20</v>
      </c>
      <c r="C2010" s="263" t="s">
        <v>746</v>
      </c>
      <c r="D2010" s="180">
        <v>1998</v>
      </c>
      <c r="E2010" s="180">
        <v>3</v>
      </c>
      <c r="F2010" s="181">
        <v>984</v>
      </c>
      <c r="G2010" s="181">
        <v>6</v>
      </c>
      <c r="H2010" s="181">
        <v>256</v>
      </c>
      <c r="I2010" s="181">
        <v>0</v>
      </c>
      <c r="J2010" s="181">
        <v>4</v>
      </c>
      <c r="K2010" s="181">
        <v>385</v>
      </c>
      <c r="L2010" s="181">
        <v>4</v>
      </c>
      <c r="M2010" s="181">
        <v>2</v>
      </c>
      <c r="N2010" s="181">
        <v>0</v>
      </c>
      <c r="O2010" s="181">
        <v>0</v>
      </c>
      <c r="P2010" s="181">
        <v>0</v>
      </c>
      <c r="Q2010" s="181">
        <f t="shared" si="680"/>
        <v>657</v>
      </c>
      <c r="R2010" s="181">
        <v>20</v>
      </c>
      <c r="S2010" s="181">
        <f t="shared" si="679"/>
        <v>677</v>
      </c>
      <c r="T2010" s="181">
        <f t="shared" ref="T2010:T2077" si="681">F2010-S2010</f>
        <v>307</v>
      </c>
      <c r="U2010" s="183">
        <f t="shared" ref="U2010:U2077" si="682">(S2010*100)/F2010</f>
        <v>68.800813008130078</v>
      </c>
      <c r="V2010" s="183">
        <f t="shared" si="663"/>
        <v>31.199186991869919</v>
      </c>
      <c r="W2010" s="184">
        <f t="shared" si="672"/>
        <v>385</v>
      </c>
    </row>
    <row r="2011" spans="1:23" ht="15" customHeight="1">
      <c r="A2011" s="179">
        <v>484</v>
      </c>
      <c r="B2011" s="222">
        <v>20</v>
      </c>
      <c r="C2011" s="263" t="s">
        <v>746</v>
      </c>
      <c r="D2011" s="180">
        <v>2004</v>
      </c>
      <c r="E2011" s="180"/>
      <c r="F2011" s="181"/>
      <c r="G2011" s="181"/>
      <c r="H2011" s="181"/>
      <c r="I2011" s="181"/>
      <c r="J2011" s="181"/>
      <c r="K2011" s="181"/>
      <c r="L2011" s="181"/>
      <c r="M2011" s="181"/>
      <c r="N2011" s="181"/>
      <c r="O2011" s="181"/>
      <c r="P2011" s="181"/>
      <c r="Q2011" s="181">
        <f>SUM(G2011+J2011+M2011+N2011+O2011+P2011)</f>
        <v>0</v>
      </c>
      <c r="R2011" s="181"/>
      <c r="S2011" s="181">
        <f t="shared" si="679"/>
        <v>0</v>
      </c>
      <c r="T2011" s="181">
        <f t="shared" si="681"/>
        <v>0</v>
      </c>
      <c r="U2011" s="183" t="e">
        <f t="shared" si="682"/>
        <v>#DIV/0!</v>
      </c>
      <c r="V2011" s="183" t="e">
        <f t="shared" si="663"/>
        <v>#DIV/0!</v>
      </c>
      <c r="W2011" s="184">
        <f t="shared" si="672"/>
        <v>0</v>
      </c>
    </row>
    <row r="2012" spans="1:23" ht="15" customHeight="1">
      <c r="A2012" s="179">
        <v>484</v>
      </c>
      <c r="B2012" s="222">
        <v>20</v>
      </c>
      <c r="C2012" s="263" t="s">
        <v>746</v>
      </c>
      <c r="D2012" s="180">
        <v>2010</v>
      </c>
      <c r="E2012" s="180">
        <v>3</v>
      </c>
      <c r="F2012" s="181">
        <v>1465</v>
      </c>
      <c r="G2012" s="181">
        <v>137</v>
      </c>
      <c r="H2012" s="181">
        <v>81</v>
      </c>
      <c r="I2012" s="181">
        <v>16</v>
      </c>
      <c r="J2012" s="181">
        <v>27</v>
      </c>
      <c r="K2012" s="181">
        <v>311</v>
      </c>
      <c r="L2012" s="181">
        <v>15</v>
      </c>
      <c r="M2012" s="181">
        <v>0</v>
      </c>
      <c r="N2012" s="181">
        <v>14</v>
      </c>
      <c r="O2012" s="181">
        <v>3</v>
      </c>
      <c r="P2012" s="181">
        <v>0</v>
      </c>
      <c r="Q2012" s="181">
        <f t="shared" ref="Q2012:Q2014" si="683">SUM(P2012+O2012+N2012+M2012+L2012+K2012+J2012+I2012+H2012+G2012)</f>
        <v>604</v>
      </c>
      <c r="R2012" s="181">
        <v>31</v>
      </c>
      <c r="S2012" s="181">
        <f t="shared" si="679"/>
        <v>635</v>
      </c>
      <c r="T2012" s="181">
        <f t="shared" si="681"/>
        <v>830</v>
      </c>
      <c r="U2012" s="183">
        <f t="shared" si="682"/>
        <v>43.344709897610919</v>
      </c>
      <c r="V2012" s="183">
        <f t="shared" si="663"/>
        <v>56.655290102389081</v>
      </c>
      <c r="W2012" s="184">
        <f t="shared" si="672"/>
        <v>311</v>
      </c>
    </row>
    <row r="2013" spans="1:23" ht="15" customHeight="1">
      <c r="A2013" s="179">
        <v>484</v>
      </c>
      <c r="B2013" s="222">
        <v>20</v>
      </c>
      <c r="C2013" s="264" t="s">
        <v>746</v>
      </c>
      <c r="D2013" s="190">
        <v>2016</v>
      </c>
      <c r="E2013" s="180"/>
      <c r="F2013" s="181"/>
      <c r="G2013" s="181"/>
      <c r="H2013" s="181"/>
      <c r="I2013" s="181"/>
      <c r="J2013" s="181"/>
      <c r="K2013" s="181"/>
      <c r="L2013" s="181"/>
      <c r="M2013" s="181"/>
      <c r="N2013" s="181"/>
      <c r="O2013" s="181"/>
      <c r="P2013" s="181"/>
      <c r="Q2013" s="181">
        <f t="shared" si="683"/>
        <v>0</v>
      </c>
      <c r="R2013" s="181"/>
      <c r="S2013" s="181">
        <f t="shared" si="679"/>
        <v>0</v>
      </c>
      <c r="T2013" s="181">
        <f t="shared" si="681"/>
        <v>0</v>
      </c>
      <c r="U2013" s="183" t="e">
        <f t="shared" si="682"/>
        <v>#DIV/0!</v>
      </c>
      <c r="V2013" s="183" t="e">
        <f t="shared" si="663"/>
        <v>#DIV/0!</v>
      </c>
      <c r="W2013" s="184">
        <f t="shared" si="672"/>
        <v>0</v>
      </c>
    </row>
    <row r="2014" spans="1:23" ht="15" customHeight="1">
      <c r="A2014" s="179">
        <v>485</v>
      </c>
      <c r="B2014" s="222">
        <v>20</v>
      </c>
      <c r="C2014" s="263" t="s">
        <v>747</v>
      </c>
      <c r="D2014" s="180">
        <v>1998</v>
      </c>
      <c r="E2014" s="180">
        <v>21</v>
      </c>
      <c r="F2014" s="181">
        <v>10615</v>
      </c>
      <c r="G2014" s="181">
        <v>91</v>
      </c>
      <c r="H2014" s="181">
        <v>2263</v>
      </c>
      <c r="I2014" s="181">
        <v>4</v>
      </c>
      <c r="J2014" s="181">
        <v>77</v>
      </c>
      <c r="K2014" s="181">
        <v>2867</v>
      </c>
      <c r="L2014" s="181">
        <v>35</v>
      </c>
      <c r="M2014" s="181">
        <v>22</v>
      </c>
      <c r="N2014" s="181">
        <v>0</v>
      </c>
      <c r="O2014" s="181">
        <v>0</v>
      </c>
      <c r="P2014" s="181">
        <v>2</v>
      </c>
      <c r="Q2014" s="181">
        <f t="shared" si="683"/>
        <v>5361</v>
      </c>
      <c r="R2014" s="181">
        <v>280</v>
      </c>
      <c r="S2014" s="181">
        <f t="shared" si="679"/>
        <v>5641</v>
      </c>
      <c r="T2014" s="181">
        <f t="shared" si="681"/>
        <v>4974</v>
      </c>
      <c r="U2014" s="183">
        <f t="shared" si="682"/>
        <v>53.141780499293453</v>
      </c>
      <c r="V2014" s="183">
        <f t="shared" si="663"/>
        <v>46.858219500706547</v>
      </c>
      <c r="W2014" s="184">
        <f t="shared" si="672"/>
        <v>2867</v>
      </c>
    </row>
    <row r="2015" spans="1:23" ht="15" customHeight="1">
      <c r="A2015" s="179">
        <v>485</v>
      </c>
      <c r="B2015" s="222">
        <v>20</v>
      </c>
      <c r="C2015" s="263" t="s">
        <v>747</v>
      </c>
      <c r="D2015" s="180">
        <v>2004</v>
      </c>
      <c r="E2015" s="180"/>
      <c r="F2015" s="181"/>
      <c r="G2015" s="181"/>
      <c r="H2015" s="181"/>
      <c r="I2015" s="181"/>
      <c r="J2015" s="181"/>
      <c r="K2015" s="181"/>
      <c r="L2015" s="181"/>
      <c r="M2015" s="181"/>
      <c r="N2015" s="181"/>
      <c r="O2015" s="181"/>
      <c r="P2015" s="181"/>
      <c r="Q2015" s="181">
        <f>SUM(G2015+J2015+M2015+N2015+O2015+P2015)</f>
        <v>0</v>
      </c>
      <c r="R2015" s="181"/>
      <c r="S2015" s="181">
        <f t="shared" si="679"/>
        <v>0</v>
      </c>
      <c r="T2015" s="181">
        <f t="shared" si="681"/>
        <v>0</v>
      </c>
      <c r="U2015" s="183" t="e">
        <f t="shared" si="682"/>
        <v>#DIV/0!</v>
      </c>
      <c r="V2015" s="183" t="e">
        <f t="shared" si="663"/>
        <v>#DIV/0!</v>
      </c>
      <c r="W2015" s="184">
        <f t="shared" si="672"/>
        <v>0</v>
      </c>
    </row>
    <row r="2016" spans="1:23" ht="15" customHeight="1">
      <c r="A2016" s="179">
        <v>485</v>
      </c>
      <c r="B2016" s="222">
        <v>20</v>
      </c>
      <c r="C2016" s="263" t="s">
        <v>747</v>
      </c>
      <c r="D2016" s="180">
        <v>2010</v>
      </c>
      <c r="E2016" s="180">
        <v>27</v>
      </c>
      <c r="F2016" s="181">
        <v>12594</v>
      </c>
      <c r="G2016" s="181">
        <v>2089</v>
      </c>
      <c r="H2016" s="181">
        <v>527</v>
      </c>
      <c r="I2016" s="181">
        <v>82</v>
      </c>
      <c r="J2016" s="181">
        <v>298</v>
      </c>
      <c r="K2016" s="181">
        <v>2655</v>
      </c>
      <c r="L2016" s="181">
        <v>116</v>
      </c>
      <c r="M2016" s="181">
        <v>0</v>
      </c>
      <c r="N2016" s="181">
        <v>19</v>
      </c>
      <c r="O2016" s="181">
        <v>9</v>
      </c>
      <c r="P2016" s="181">
        <v>10</v>
      </c>
      <c r="Q2016" s="181">
        <f t="shared" ref="Q2016:Q2018" si="684">SUM(P2016+O2016+N2016+M2016+L2016+K2016+J2016+I2016+H2016+G2016)</f>
        <v>5805</v>
      </c>
      <c r="R2016" s="181">
        <v>236</v>
      </c>
      <c r="S2016" s="181">
        <f t="shared" si="679"/>
        <v>6041</v>
      </c>
      <c r="T2016" s="181">
        <f t="shared" si="681"/>
        <v>6553</v>
      </c>
      <c r="U2016" s="183">
        <f t="shared" si="682"/>
        <v>47.967286009210738</v>
      </c>
      <c r="V2016" s="183">
        <f t="shared" si="663"/>
        <v>52.032713990789262</v>
      </c>
      <c r="W2016" s="184">
        <f t="shared" si="672"/>
        <v>2655</v>
      </c>
    </row>
    <row r="2017" spans="1:23" ht="15" customHeight="1">
      <c r="A2017" s="179">
        <v>485</v>
      </c>
      <c r="B2017" s="222">
        <v>20</v>
      </c>
      <c r="C2017" s="264" t="s">
        <v>747</v>
      </c>
      <c r="D2017" s="190">
        <v>2016</v>
      </c>
      <c r="E2017" s="180"/>
      <c r="F2017" s="181"/>
      <c r="G2017" s="181"/>
      <c r="H2017" s="181"/>
      <c r="I2017" s="181"/>
      <c r="J2017" s="181"/>
      <c r="K2017" s="181"/>
      <c r="L2017" s="181"/>
      <c r="M2017" s="181"/>
      <c r="N2017" s="181"/>
      <c r="O2017" s="181"/>
      <c r="P2017" s="181"/>
      <c r="Q2017" s="181">
        <f t="shared" si="684"/>
        <v>0</v>
      </c>
      <c r="R2017" s="181"/>
      <c r="S2017" s="181">
        <f t="shared" si="679"/>
        <v>0</v>
      </c>
      <c r="T2017" s="181">
        <f t="shared" si="681"/>
        <v>0</v>
      </c>
      <c r="U2017" s="183" t="e">
        <f t="shared" si="682"/>
        <v>#DIV/0!</v>
      </c>
      <c r="V2017" s="183" t="e">
        <f t="shared" si="663"/>
        <v>#DIV/0!</v>
      </c>
      <c r="W2017" s="184">
        <f t="shared" si="672"/>
        <v>0</v>
      </c>
    </row>
    <row r="2018" spans="1:23" ht="15" customHeight="1">
      <c r="A2018" s="179">
        <v>486</v>
      </c>
      <c r="B2018" s="222">
        <v>20</v>
      </c>
      <c r="C2018" s="263" t="s">
        <v>748</v>
      </c>
      <c r="D2018" s="180">
        <v>1998</v>
      </c>
      <c r="E2018" s="180">
        <v>14</v>
      </c>
      <c r="F2018" s="181">
        <v>7563</v>
      </c>
      <c r="G2018" s="181">
        <v>65</v>
      </c>
      <c r="H2018" s="181">
        <v>1503</v>
      </c>
      <c r="I2018" s="181">
        <v>5</v>
      </c>
      <c r="J2018" s="181">
        <v>38</v>
      </c>
      <c r="K2018" s="181">
        <v>3078</v>
      </c>
      <c r="L2018" s="181">
        <v>1</v>
      </c>
      <c r="M2018" s="181">
        <v>0</v>
      </c>
      <c r="N2018" s="181">
        <v>0</v>
      </c>
      <c r="O2018" s="181">
        <v>0</v>
      </c>
      <c r="P2018" s="181">
        <v>0</v>
      </c>
      <c r="Q2018" s="181">
        <f t="shared" si="684"/>
        <v>4690</v>
      </c>
      <c r="R2018" s="181">
        <v>138</v>
      </c>
      <c r="S2018" s="181">
        <f t="shared" si="679"/>
        <v>4828</v>
      </c>
      <c r="T2018" s="181">
        <f t="shared" si="681"/>
        <v>2735</v>
      </c>
      <c r="U2018" s="183">
        <f t="shared" si="682"/>
        <v>63.837101679227821</v>
      </c>
      <c r="V2018" s="183">
        <f t="shared" si="663"/>
        <v>36.162898320772179</v>
      </c>
      <c r="W2018" s="184">
        <f t="shared" si="672"/>
        <v>3078</v>
      </c>
    </row>
    <row r="2019" spans="1:23" ht="15" customHeight="1">
      <c r="A2019" s="179">
        <v>486</v>
      </c>
      <c r="B2019" s="222">
        <v>20</v>
      </c>
      <c r="C2019" s="263" t="s">
        <v>748</v>
      </c>
      <c r="D2019" s="180">
        <v>2004</v>
      </c>
      <c r="E2019" s="180"/>
      <c r="F2019" s="181"/>
      <c r="G2019" s="181"/>
      <c r="H2019" s="181"/>
      <c r="I2019" s="181"/>
      <c r="J2019" s="181"/>
      <c r="K2019" s="181"/>
      <c r="L2019" s="181"/>
      <c r="M2019" s="181"/>
      <c r="N2019" s="181"/>
      <c r="O2019" s="181"/>
      <c r="P2019" s="181"/>
      <c r="Q2019" s="181">
        <f>SUM(G2019+J2019+M2019+N2019+O2019+P2019)</f>
        <v>0</v>
      </c>
      <c r="R2019" s="181"/>
      <c r="S2019" s="181">
        <f t="shared" si="679"/>
        <v>0</v>
      </c>
      <c r="T2019" s="181">
        <f t="shared" si="681"/>
        <v>0</v>
      </c>
      <c r="U2019" s="183" t="e">
        <f t="shared" si="682"/>
        <v>#DIV/0!</v>
      </c>
      <c r="V2019" s="183" t="e">
        <f t="shared" si="663"/>
        <v>#DIV/0!</v>
      </c>
      <c r="W2019" s="184">
        <f t="shared" si="672"/>
        <v>0</v>
      </c>
    </row>
    <row r="2020" spans="1:23" ht="15" customHeight="1">
      <c r="A2020" s="179">
        <v>486</v>
      </c>
      <c r="B2020" s="222">
        <v>20</v>
      </c>
      <c r="C2020" s="263" t="s">
        <v>748</v>
      </c>
      <c r="D2020" s="180">
        <v>2010</v>
      </c>
      <c r="E2020" s="180">
        <v>17</v>
      </c>
      <c r="F2020" s="181">
        <v>9640</v>
      </c>
      <c r="G2020" s="181">
        <v>2581</v>
      </c>
      <c r="H2020" s="181">
        <v>542</v>
      </c>
      <c r="I2020" s="181">
        <v>111</v>
      </c>
      <c r="J2020" s="181">
        <v>209</v>
      </c>
      <c r="K2020" s="181">
        <v>2588</v>
      </c>
      <c r="L2020" s="181">
        <v>176</v>
      </c>
      <c r="M2020" s="181">
        <v>0</v>
      </c>
      <c r="N2020" s="181">
        <v>12</v>
      </c>
      <c r="O2020" s="181">
        <v>4</v>
      </c>
      <c r="P2020" s="181">
        <v>1</v>
      </c>
      <c r="Q2020" s="181">
        <f t="shared" ref="Q2020:Q2022" si="685">SUM(P2020+O2020+N2020+M2020+L2020+K2020+J2020+I2020+H2020+G2020)</f>
        <v>6224</v>
      </c>
      <c r="R2020" s="181">
        <v>200</v>
      </c>
      <c r="S2020" s="181">
        <f t="shared" si="679"/>
        <v>6424</v>
      </c>
      <c r="T2020" s="181">
        <f t="shared" si="681"/>
        <v>3216</v>
      </c>
      <c r="U2020" s="183">
        <f t="shared" si="682"/>
        <v>66.639004149377598</v>
      </c>
      <c r="V2020" s="183">
        <f t="shared" si="663"/>
        <v>33.360995850622409</v>
      </c>
      <c r="W2020" s="184">
        <f t="shared" si="672"/>
        <v>2588</v>
      </c>
    </row>
    <row r="2021" spans="1:23" ht="15" customHeight="1">
      <c r="A2021" s="179">
        <v>486</v>
      </c>
      <c r="B2021" s="222">
        <v>20</v>
      </c>
      <c r="C2021" s="264" t="s">
        <v>748</v>
      </c>
      <c r="D2021" s="190">
        <v>2016</v>
      </c>
      <c r="E2021" s="180"/>
      <c r="F2021" s="181"/>
      <c r="G2021" s="181"/>
      <c r="H2021" s="181"/>
      <c r="I2021" s="181"/>
      <c r="J2021" s="181"/>
      <c r="K2021" s="181"/>
      <c r="L2021" s="181"/>
      <c r="M2021" s="181"/>
      <c r="N2021" s="181"/>
      <c r="O2021" s="181"/>
      <c r="P2021" s="181"/>
      <c r="Q2021" s="181">
        <f t="shared" si="685"/>
        <v>0</v>
      </c>
      <c r="R2021" s="181"/>
      <c r="S2021" s="181">
        <f t="shared" si="679"/>
        <v>0</v>
      </c>
      <c r="T2021" s="181">
        <f t="shared" si="681"/>
        <v>0</v>
      </c>
      <c r="U2021" s="183" t="e">
        <f t="shared" si="682"/>
        <v>#DIV/0!</v>
      </c>
      <c r="V2021" s="183" t="e">
        <f t="shared" si="663"/>
        <v>#DIV/0!</v>
      </c>
      <c r="W2021" s="184">
        <f t="shared" si="672"/>
        <v>0</v>
      </c>
    </row>
    <row r="2022" spans="1:23" ht="15" customHeight="1">
      <c r="A2022" s="179">
        <v>487</v>
      </c>
      <c r="B2022" s="222">
        <v>20</v>
      </c>
      <c r="C2022" s="263" t="s">
        <v>749</v>
      </c>
      <c r="D2022" s="180">
        <v>1998</v>
      </c>
      <c r="E2022" s="180">
        <v>16</v>
      </c>
      <c r="F2022" s="181">
        <v>7197</v>
      </c>
      <c r="G2022" s="181">
        <v>53</v>
      </c>
      <c r="H2022" s="181">
        <v>1514</v>
      </c>
      <c r="I2022" s="181">
        <v>9</v>
      </c>
      <c r="J2022" s="181">
        <v>74</v>
      </c>
      <c r="K2022" s="181">
        <v>1584</v>
      </c>
      <c r="L2022" s="181">
        <v>16</v>
      </c>
      <c r="M2022" s="181">
        <v>19</v>
      </c>
      <c r="N2022" s="181">
        <v>0</v>
      </c>
      <c r="O2022" s="181">
        <v>0</v>
      </c>
      <c r="P2022" s="181">
        <v>13</v>
      </c>
      <c r="Q2022" s="181">
        <f t="shared" si="685"/>
        <v>3282</v>
      </c>
      <c r="R2022" s="181">
        <v>207</v>
      </c>
      <c r="S2022" s="181">
        <f t="shared" si="679"/>
        <v>3489</v>
      </c>
      <c r="T2022" s="181">
        <f t="shared" si="681"/>
        <v>3708</v>
      </c>
      <c r="U2022" s="183">
        <f t="shared" si="682"/>
        <v>48.47853272196749</v>
      </c>
      <c r="V2022" s="183">
        <f t="shared" ref="V2022:V2085" si="686">(T2022*100)/F2022</f>
        <v>51.52146727803251</v>
      </c>
      <c r="W2022" s="184">
        <f t="shared" si="672"/>
        <v>1584</v>
      </c>
    </row>
    <row r="2023" spans="1:23" ht="15" customHeight="1">
      <c r="A2023" s="179">
        <v>487</v>
      </c>
      <c r="B2023" s="222">
        <v>20</v>
      </c>
      <c r="C2023" s="263" t="s">
        <v>749</v>
      </c>
      <c r="D2023" s="180">
        <v>2004</v>
      </c>
      <c r="E2023" s="180"/>
      <c r="F2023" s="181"/>
      <c r="G2023" s="181"/>
      <c r="H2023" s="181"/>
      <c r="I2023" s="181"/>
      <c r="J2023" s="181"/>
      <c r="K2023" s="181"/>
      <c r="L2023" s="181"/>
      <c r="M2023" s="181"/>
      <c r="N2023" s="181"/>
      <c r="O2023" s="181"/>
      <c r="P2023" s="181"/>
      <c r="Q2023" s="181">
        <f>SUM(G2023+J2023+M2023+N2023+O2023+P2023)</f>
        <v>0</v>
      </c>
      <c r="R2023" s="181"/>
      <c r="S2023" s="181">
        <f t="shared" si="679"/>
        <v>0</v>
      </c>
      <c r="T2023" s="181">
        <f t="shared" si="681"/>
        <v>0</v>
      </c>
      <c r="U2023" s="183" t="e">
        <f t="shared" si="682"/>
        <v>#DIV/0!</v>
      </c>
      <c r="V2023" s="183" t="e">
        <f t="shared" si="686"/>
        <v>#DIV/0!</v>
      </c>
      <c r="W2023" s="184">
        <f t="shared" si="672"/>
        <v>0</v>
      </c>
    </row>
    <row r="2024" spans="1:23" ht="15" customHeight="1">
      <c r="A2024" s="179">
        <v>487</v>
      </c>
      <c r="B2024" s="222">
        <v>20</v>
      </c>
      <c r="C2024" s="263" t="s">
        <v>749</v>
      </c>
      <c r="D2024" s="180">
        <v>2010</v>
      </c>
      <c r="E2024" s="180">
        <v>20</v>
      </c>
      <c r="F2024" s="181">
        <v>9887</v>
      </c>
      <c r="G2024" s="181">
        <v>1816</v>
      </c>
      <c r="H2024" s="181">
        <v>767</v>
      </c>
      <c r="I2024" s="181">
        <v>241</v>
      </c>
      <c r="J2024" s="181">
        <v>203</v>
      </c>
      <c r="K2024" s="181">
        <v>2122</v>
      </c>
      <c r="L2024" s="181">
        <v>102</v>
      </c>
      <c r="M2024" s="181">
        <v>0</v>
      </c>
      <c r="N2024" s="181">
        <v>12</v>
      </c>
      <c r="O2024" s="181">
        <v>13</v>
      </c>
      <c r="P2024" s="181">
        <v>6</v>
      </c>
      <c r="Q2024" s="181">
        <f t="shared" ref="Q2024:Q2026" si="687">SUM(P2024+O2024+N2024+M2024+L2024+K2024+J2024+I2024+H2024+G2024)</f>
        <v>5282</v>
      </c>
      <c r="R2024" s="181">
        <v>187</v>
      </c>
      <c r="S2024" s="181">
        <f t="shared" si="679"/>
        <v>5469</v>
      </c>
      <c r="T2024" s="181">
        <f t="shared" si="681"/>
        <v>4418</v>
      </c>
      <c r="U2024" s="183">
        <f t="shared" si="682"/>
        <v>55.315060180034386</v>
      </c>
      <c r="V2024" s="183">
        <f t="shared" si="686"/>
        <v>44.684939819965614</v>
      </c>
      <c r="W2024" s="184">
        <f t="shared" si="672"/>
        <v>2122</v>
      </c>
    </row>
    <row r="2025" spans="1:23" ht="15" customHeight="1">
      <c r="A2025" s="179">
        <v>487</v>
      </c>
      <c r="B2025" s="222">
        <v>20</v>
      </c>
      <c r="C2025" s="264" t="s">
        <v>749</v>
      </c>
      <c r="D2025" s="190">
        <v>2016</v>
      </c>
      <c r="E2025" s="180"/>
      <c r="F2025" s="181"/>
      <c r="G2025" s="181"/>
      <c r="H2025" s="181"/>
      <c r="I2025" s="181"/>
      <c r="J2025" s="181"/>
      <c r="K2025" s="181"/>
      <c r="L2025" s="181"/>
      <c r="M2025" s="181"/>
      <c r="N2025" s="181"/>
      <c r="O2025" s="181"/>
      <c r="P2025" s="181"/>
      <c r="Q2025" s="181">
        <f t="shared" si="687"/>
        <v>0</v>
      </c>
      <c r="R2025" s="181"/>
      <c r="S2025" s="181">
        <f t="shared" si="679"/>
        <v>0</v>
      </c>
      <c r="T2025" s="181">
        <f t="shared" si="681"/>
        <v>0</v>
      </c>
      <c r="U2025" s="183" t="e">
        <f t="shared" si="682"/>
        <v>#DIV/0!</v>
      </c>
      <c r="V2025" s="183" t="e">
        <f t="shared" si="686"/>
        <v>#DIV/0!</v>
      </c>
      <c r="W2025" s="184">
        <f t="shared" si="672"/>
        <v>0</v>
      </c>
    </row>
    <row r="2026" spans="1:23" ht="15" customHeight="1">
      <c r="A2026" s="179">
        <v>488</v>
      </c>
      <c r="B2026" s="222">
        <v>20</v>
      </c>
      <c r="C2026" s="263" t="s">
        <v>750</v>
      </c>
      <c r="D2026" s="180">
        <v>1998</v>
      </c>
      <c r="E2026" s="180">
        <v>2</v>
      </c>
      <c r="F2026" s="181">
        <v>949</v>
      </c>
      <c r="G2026" s="181">
        <v>7</v>
      </c>
      <c r="H2026" s="181">
        <v>319</v>
      </c>
      <c r="I2026" s="181">
        <v>9</v>
      </c>
      <c r="J2026" s="181">
        <v>17</v>
      </c>
      <c r="K2026" s="181">
        <v>163</v>
      </c>
      <c r="L2026" s="181">
        <v>6</v>
      </c>
      <c r="M2026" s="181">
        <v>4</v>
      </c>
      <c r="N2026" s="181">
        <v>0</v>
      </c>
      <c r="O2026" s="181">
        <v>0</v>
      </c>
      <c r="P2026" s="181">
        <v>0</v>
      </c>
      <c r="Q2026" s="181">
        <f t="shared" si="687"/>
        <v>525</v>
      </c>
      <c r="R2026" s="181">
        <v>47</v>
      </c>
      <c r="S2026" s="181">
        <f t="shared" si="679"/>
        <v>572</v>
      </c>
      <c r="T2026" s="181">
        <f t="shared" si="681"/>
        <v>377</v>
      </c>
      <c r="U2026" s="183">
        <f t="shared" si="682"/>
        <v>60.273972602739725</v>
      </c>
      <c r="V2026" s="183">
        <f t="shared" si="686"/>
        <v>39.726027397260275</v>
      </c>
      <c r="W2026" s="184">
        <f t="shared" si="672"/>
        <v>319</v>
      </c>
    </row>
    <row r="2027" spans="1:23" ht="15" customHeight="1">
      <c r="A2027" s="179">
        <v>488</v>
      </c>
      <c r="B2027" s="222">
        <v>20</v>
      </c>
      <c r="C2027" s="263" t="s">
        <v>750</v>
      </c>
      <c r="D2027" s="180">
        <v>2004</v>
      </c>
      <c r="E2027" s="180"/>
      <c r="F2027" s="181"/>
      <c r="G2027" s="181"/>
      <c r="H2027" s="181"/>
      <c r="I2027" s="181"/>
      <c r="J2027" s="181"/>
      <c r="K2027" s="181"/>
      <c r="L2027" s="181"/>
      <c r="M2027" s="181"/>
      <c r="N2027" s="181"/>
      <c r="O2027" s="181"/>
      <c r="P2027" s="181"/>
      <c r="Q2027" s="181">
        <f>SUM(G2027+J2027+M2027+N2027+O2027+P2027)</f>
        <v>0</v>
      </c>
      <c r="R2027" s="181"/>
      <c r="S2027" s="181">
        <f t="shared" si="679"/>
        <v>0</v>
      </c>
      <c r="T2027" s="181">
        <f t="shared" si="681"/>
        <v>0</v>
      </c>
      <c r="U2027" s="183" t="e">
        <f t="shared" si="682"/>
        <v>#DIV/0!</v>
      </c>
      <c r="V2027" s="183" t="e">
        <f t="shared" si="686"/>
        <v>#DIV/0!</v>
      </c>
      <c r="W2027" s="184">
        <f t="shared" si="672"/>
        <v>0</v>
      </c>
    </row>
    <row r="2028" spans="1:23" ht="15" customHeight="1">
      <c r="A2028" s="179">
        <v>488</v>
      </c>
      <c r="B2028" s="222">
        <v>20</v>
      </c>
      <c r="C2028" s="263" t="s">
        <v>750</v>
      </c>
      <c r="D2028" s="180">
        <v>2010</v>
      </c>
      <c r="E2028" s="180">
        <v>4</v>
      </c>
      <c r="F2028" s="181">
        <v>1491</v>
      </c>
      <c r="G2028" s="181">
        <v>189</v>
      </c>
      <c r="H2028" s="181">
        <v>174</v>
      </c>
      <c r="I2028" s="181">
        <v>33</v>
      </c>
      <c r="J2028" s="181">
        <v>34</v>
      </c>
      <c r="K2028" s="181">
        <v>114</v>
      </c>
      <c r="L2028" s="181">
        <v>10</v>
      </c>
      <c r="M2028" s="181">
        <v>0</v>
      </c>
      <c r="N2028" s="181">
        <v>11</v>
      </c>
      <c r="O2028" s="181">
        <v>1</v>
      </c>
      <c r="P2028" s="181">
        <v>0</v>
      </c>
      <c r="Q2028" s="181">
        <f t="shared" ref="Q2028:Q2030" si="688">SUM(P2028+O2028+N2028+M2028+L2028+K2028+J2028+I2028+H2028+G2028)</f>
        <v>566</v>
      </c>
      <c r="R2028" s="181">
        <v>40</v>
      </c>
      <c r="S2028" s="181">
        <f t="shared" si="679"/>
        <v>606</v>
      </c>
      <c r="T2028" s="181">
        <f t="shared" si="681"/>
        <v>885</v>
      </c>
      <c r="U2028" s="183">
        <f t="shared" si="682"/>
        <v>40.643863179074444</v>
      </c>
      <c r="V2028" s="183">
        <f t="shared" si="686"/>
        <v>59.356136820925556</v>
      </c>
      <c r="W2028" s="184">
        <f t="shared" si="672"/>
        <v>189</v>
      </c>
    </row>
    <row r="2029" spans="1:23" ht="15" customHeight="1">
      <c r="A2029" s="179">
        <v>488</v>
      </c>
      <c r="B2029" s="222">
        <v>20</v>
      </c>
      <c r="C2029" s="264" t="s">
        <v>750</v>
      </c>
      <c r="D2029" s="190">
        <v>2016</v>
      </c>
      <c r="E2029" s="180"/>
      <c r="F2029" s="181"/>
      <c r="G2029" s="181"/>
      <c r="H2029" s="181"/>
      <c r="I2029" s="181"/>
      <c r="J2029" s="181"/>
      <c r="K2029" s="181"/>
      <c r="L2029" s="181"/>
      <c r="M2029" s="181"/>
      <c r="N2029" s="181"/>
      <c r="O2029" s="181"/>
      <c r="P2029" s="181"/>
      <c r="Q2029" s="181">
        <f t="shared" si="688"/>
        <v>0</v>
      </c>
      <c r="R2029" s="181"/>
      <c r="S2029" s="181">
        <f t="shared" si="679"/>
        <v>0</v>
      </c>
      <c r="T2029" s="181">
        <f t="shared" si="681"/>
        <v>0</v>
      </c>
      <c r="U2029" s="183" t="e">
        <f t="shared" si="682"/>
        <v>#DIV/0!</v>
      </c>
      <c r="V2029" s="183" t="e">
        <f t="shared" si="686"/>
        <v>#DIV/0!</v>
      </c>
      <c r="W2029" s="184">
        <f t="shared" si="672"/>
        <v>0</v>
      </c>
    </row>
    <row r="2030" spans="1:23" ht="15" customHeight="1">
      <c r="A2030" s="179">
        <v>489</v>
      </c>
      <c r="B2030" s="222">
        <v>20</v>
      </c>
      <c r="C2030" s="263" t="s">
        <v>751</v>
      </c>
      <c r="D2030" s="180">
        <v>1998</v>
      </c>
      <c r="E2030" s="180">
        <v>2</v>
      </c>
      <c r="F2030" s="181">
        <v>986</v>
      </c>
      <c r="G2030" s="181">
        <v>7</v>
      </c>
      <c r="H2030" s="181">
        <v>111</v>
      </c>
      <c r="I2030" s="181">
        <v>2</v>
      </c>
      <c r="J2030" s="181">
        <v>26</v>
      </c>
      <c r="K2030" s="181">
        <v>134</v>
      </c>
      <c r="L2030" s="181">
        <v>2</v>
      </c>
      <c r="M2030" s="181">
        <v>5</v>
      </c>
      <c r="N2030" s="181">
        <v>0</v>
      </c>
      <c r="O2030" s="181">
        <v>0</v>
      </c>
      <c r="P2030" s="181">
        <v>0</v>
      </c>
      <c r="Q2030" s="181">
        <f t="shared" si="688"/>
        <v>287</v>
      </c>
      <c r="R2030" s="181">
        <v>23</v>
      </c>
      <c r="S2030" s="181">
        <f t="shared" si="679"/>
        <v>310</v>
      </c>
      <c r="T2030" s="181">
        <f t="shared" si="681"/>
        <v>676</v>
      </c>
      <c r="U2030" s="183">
        <f t="shared" si="682"/>
        <v>31.440162271805274</v>
      </c>
      <c r="V2030" s="183">
        <f t="shared" si="686"/>
        <v>68.559837728194722</v>
      </c>
      <c r="W2030" s="184">
        <f t="shared" si="672"/>
        <v>134</v>
      </c>
    </row>
    <row r="2031" spans="1:23" ht="15" customHeight="1">
      <c r="A2031" s="179">
        <v>489</v>
      </c>
      <c r="B2031" s="222">
        <v>20</v>
      </c>
      <c r="C2031" s="263" t="s">
        <v>751</v>
      </c>
      <c r="D2031" s="180">
        <v>2004</v>
      </c>
      <c r="E2031" s="180"/>
      <c r="F2031" s="181"/>
      <c r="G2031" s="181"/>
      <c r="H2031" s="181"/>
      <c r="I2031" s="181"/>
      <c r="J2031" s="181"/>
      <c r="K2031" s="181"/>
      <c r="L2031" s="181"/>
      <c r="M2031" s="181"/>
      <c r="N2031" s="181"/>
      <c r="O2031" s="181"/>
      <c r="P2031" s="181"/>
      <c r="Q2031" s="181">
        <f>SUM(G2031+J2031+M2031+N2031+O2031+P2031)</f>
        <v>0</v>
      </c>
      <c r="R2031" s="181"/>
      <c r="S2031" s="181">
        <f t="shared" si="679"/>
        <v>0</v>
      </c>
      <c r="T2031" s="181">
        <f t="shared" si="681"/>
        <v>0</v>
      </c>
      <c r="U2031" s="183" t="e">
        <f t="shared" si="682"/>
        <v>#DIV/0!</v>
      </c>
      <c r="V2031" s="183" t="e">
        <f t="shared" si="686"/>
        <v>#DIV/0!</v>
      </c>
      <c r="W2031" s="184">
        <f t="shared" si="672"/>
        <v>0</v>
      </c>
    </row>
    <row r="2032" spans="1:23" ht="15" customHeight="1">
      <c r="A2032" s="179">
        <v>489</v>
      </c>
      <c r="B2032" s="222">
        <v>20</v>
      </c>
      <c r="C2032" s="263" t="s">
        <v>751</v>
      </c>
      <c r="D2032" s="180">
        <v>2010</v>
      </c>
      <c r="E2032" s="180">
        <v>3</v>
      </c>
      <c r="F2032" s="181">
        <v>1519</v>
      </c>
      <c r="G2032" s="181">
        <v>199</v>
      </c>
      <c r="H2032" s="181">
        <v>21</v>
      </c>
      <c r="I2032" s="181">
        <v>21</v>
      </c>
      <c r="J2032" s="181">
        <v>21</v>
      </c>
      <c r="K2032" s="181">
        <v>197</v>
      </c>
      <c r="L2032" s="181">
        <v>41</v>
      </c>
      <c r="M2032" s="181">
        <v>0</v>
      </c>
      <c r="N2032" s="181">
        <v>2</v>
      </c>
      <c r="O2032" s="181">
        <v>0</v>
      </c>
      <c r="P2032" s="181">
        <v>0</v>
      </c>
      <c r="Q2032" s="181">
        <f t="shared" ref="Q2032:Q2034" si="689">SUM(P2032+O2032+N2032+M2032+L2032+K2032+J2032+I2032+H2032+G2032)</f>
        <v>502</v>
      </c>
      <c r="R2032" s="181">
        <v>30</v>
      </c>
      <c r="S2032" s="181">
        <f t="shared" si="679"/>
        <v>532</v>
      </c>
      <c r="T2032" s="181">
        <f t="shared" si="681"/>
        <v>987</v>
      </c>
      <c r="U2032" s="183">
        <f t="shared" si="682"/>
        <v>35.023041474654377</v>
      </c>
      <c r="V2032" s="183">
        <f t="shared" si="686"/>
        <v>64.976958525345623</v>
      </c>
      <c r="W2032" s="184">
        <f t="shared" si="672"/>
        <v>199</v>
      </c>
    </row>
    <row r="2033" spans="1:23" ht="15" customHeight="1">
      <c r="A2033" s="179">
        <v>489</v>
      </c>
      <c r="B2033" s="222">
        <v>20</v>
      </c>
      <c r="C2033" s="264" t="s">
        <v>751</v>
      </c>
      <c r="D2033" s="190">
        <v>2016</v>
      </c>
      <c r="E2033" s="180"/>
      <c r="F2033" s="181"/>
      <c r="G2033" s="181"/>
      <c r="H2033" s="181"/>
      <c r="I2033" s="181"/>
      <c r="J2033" s="181"/>
      <c r="K2033" s="181"/>
      <c r="L2033" s="181"/>
      <c r="M2033" s="181"/>
      <c r="N2033" s="181"/>
      <c r="O2033" s="181"/>
      <c r="P2033" s="181"/>
      <c r="Q2033" s="181">
        <f t="shared" si="689"/>
        <v>0</v>
      </c>
      <c r="R2033" s="181"/>
      <c r="S2033" s="181">
        <f t="shared" si="679"/>
        <v>0</v>
      </c>
      <c r="T2033" s="181">
        <f t="shared" si="681"/>
        <v>0</v>
      </c>
      <c r="U2033" s="183" t="e">
        <f t="shared" si="682"/>
        <v>#DIV/0!</v>
      </c>
      <c r="V2033" s="183" t="e">
        <f t="shared" si="686"/>
        <v>#DIV/0!</v>
      </c>
      <c r="W2033" s="184">
        <f t="shared" si="672"/>
        <v>0</v>
      </c>
    </row>
    <row r="2034" spans="1:23" ht="15" customHeight="1">
      <c r="A2034" s="179">
        <v>490</v>
      </c>
      <c r="B2034" s="222">
        <v>20</v>
      </c>
      <c r="C2034" s="263" t="s">
        <v>752</v>
      </c>
      <c r="D2034" s="180">
        <v>1998</v>
      </c>
      <c r="E2034" s="180">
        <v>5</v>
      </c>
      <c r="F2034" s="181">
        <v>2725</v>
      </c>
      <c r="G2034" s="181">
        <v>15</v>
      </c>
      <c r="H2034" s="181">
        <v>321</v>
      </c>
      <c r="I2034" s="181">
        <v>5</v>
      </c>
      <c r="J2034" s="181">
        <v>28</v>
      </c>
      <c r="K2034" s="181">
        <v>437</v>
      </c>
      <c r="L2034" s="181">
        <v>6</v>
      </c>
      <c r="M2034" s="181">
        <v>3</v>
      </c>
      <c r="N2034" s="181">
        <v>0</v>
      </c>
      <c r="O2034" s="181">
        <v>0</v>
      </c>
      <c r="P2034" s="181">
        <v>0</v>
      </c>
      <c r="Q2034" s="181">
        <f t="shared" si="689"/>
        <v>815</v>
      </c>
      <c r="R2034" s="181">
        <v>59</v>
      </c>
      <c r="S2034" s="181">
        <f t="shared" si="679"/>
        <v>874</v>
      </c>
      <c r="T2034" s="181">
        <f t="shared" si="681"/>
        <v>1851</v>
      </c>
      <c r="U2034" s="183">
        <f t="shared" si="682"/>
        <v>32.073394495412842</v>
      </c>
      <c r="V2034" s="183">
        <f t="shared" si="686"/>
        <v>67.926605504587158</v>
      </c>
      <c r="W2034" s="184">
        <f t="shared" si="672"/>
        <v>437</v>
      </c>
    </row>
    <row r="2035" spans="1:23" ht="15" customHeight="1">
      <c r="A2035" s="179">
        <v>490</v>
      </c>
      <c r="B2035" s="222">
        <v>20</v>
      </c>
      <c r="C2035" s="263" t="s">
        <v>752</v>
      </c>
      <c r="D2035" s="180">
        <v>2004</v>
      </c>
      <c r="E2035" s="180"/>
      <c r="F2035" s="181"/>
      <c r="G2035" s="181"/>
      <c r="H2035" s="181"/>
      <c r="I2035" s="181"/>
      <c r="J2035" s="181"/>
      <c r="K2035" s="181"/>
      <c r="L2035" s="181"/>
      <c r="M2035" s="181"/>
      <c r="N2035" s="181"/>
      <c r="O2035" s="181"/>
      <c r="P2035" s="181"/>
      <c r="Q2035" s="181">
        <f>SUM(G2035+J2035+M2035+N2035+O2035+P2035)</f>
        <v>0</v>
      </c>
      <c r="R2035" s="181"/>
      <c r="S2035" s="181">
        <f t="shared" si="679"/>
        <v>0</v>
      </c>
      <c r="T2035" s="181">
        <f t="shared" si="681"/>
        <v>0</v>
      </c>
      <c r="U2035" s="183" t="e">
        <f t="shared" si="682"/>
        <v>#DIV/0!</v>
      </c>
      <c r="V2035" s="183" t="e">
        <f t="shared" si="686"/>
        <v>#DIV/0!</v>
      </c>
      <c r="W2035" s="184">
        <f t="shared" si="672"/>
        <v>0</v>
      </c>
    </row>
    <row r="2036" spans="1:23" ht="15" customHeight="1">
      <c r="A2036" s="179">
        <v>490</v>
      </c>
      <c r="B2036" s="222">
        <v>20</v>
      </c>
      <c r="C2036" s="263" t="s">
        <v>752</v>
      </c>
      <c r="D2036" s="180">
        <v>2010</v>
      </c>
      <c r="E2036" s="180">
        <v>8</v>
      </c>
      <c r="F2036" s="181">
        <v>4288</v>
      </c>
      <c r="G2036" s="181">
        <v>411</v>
      </c>
      <c r="H2036" s="181">
        <v>183</v>
      </c>
      <c r="I2036" s="181">
        <v>172</v>
      </c>
      <c r="J2036" s="181">
        <v>54</v>
      </c>
      <c r="K2036" s="181">
        <v>367</v>
      </c>
      <c r="L2036" s="181">
        <v>26</v>
      </c>
      <c r="M2036" s="181">
        <v>0</v>
      </c>
      <c r="N2036" s="181">
        <v>5</v>
      </c>
      <c r="O2036" s="181">
        <v>2</v>
      </c>
      <c r="P2036" s="181">
        <v>2</v>
      </c>
      <c r="Q2036" s="181">
        <f t="shared" ref="Q2036:Q2038" si="690">SUM(P2036+O2036+N2036+M2036+L2036+K2036+J2036+I2036+H2036+G2036)</f>
        <v>1222</v>
      </c>
      <c r="R2036" s="181">
        <v>66</v>
      </c>
      <c r="S2036" s="181">
        <f t="shared" si="679"/>
        <v>1288</v>
      </c>
      <c r="T2036" s="181">
        <f t="shared" si="681"/>
        <v>3000</v>
      </c>
      <c r="U2036" s="183">
        <f t="shared" si="682"/>
        <v>30.03731343283582</v>
      </c>
      <c r="V2036" s="183">
        <f t="shared" si="686"/>
        <v>69.962686567164184</v>
      </c>
      <c r="W2036" s="184">
        <f t="shared" si="672"/>
        <v>411</v>
      </c>
    </row>
    <row r="2037" spans="1:23" ht="15" customHeight="1">
      <c r="A2037" s="179">
        <v>490</v>
      </c>
      <c r="B2037" s="222">
        <v>20</v>
      </c>
      <c r="C2037" s="264" t="s">
        <v>752</v>
      </c>
      <c r="D2037" s="190">
        <v>2016</v>
      </c>
      <c r="E2037" s="180"/>
      <c r="F2037" s="181"/>
      <c r="G2037" s="181"/>
      <c r="H2037" s="181"/>
      <c r="I2037" s="181"/>
      <c r="J2037" s="181"/>
      <c r="K2037" s="181"/>
      <c r="L2037" s="181"/>
      <c r="M2037" s="181"/>
      <c r="N2037" s="181"/>
      <c r="O2037" s="181"/>
      <c r="P2037" s="181"/>
      <c r="Q2037" s="181">
        <f t="shared" si="690"/>
        <v>0</v>
      </c>
      <c r="R2037" s="181"/>
      <c r="S2037" s="181">
        <f t="shared" si="679"/>
        <v>0</v>
      </c>
      <c r="T2037" s="181">
        <f t="shared" si="681"/>
        <v>0</v>
      </c>
      <c r="U2037" s="183" t="e">
        <f t="shared" si="682"/>
        <v>#DIV/0!</v>
      </c>
      <c r="V2037" s="183" t="e">
        <f t="shared" si="686"/>
        <v>#DIV/0!</v>
      </c>
      <c r="W2037" s="184">
        <f t="shared" si="672"/>
        <v>0</v>
      </c>
    </row>
    <row r="2038" spans="1:23" ht="15" customHeight="1">
      <c r="A2038" s="179">
        <v>491</v>
      </c>
      <c r="B2038" s="222">
        <v>20</v>
      </c>
      <c r="C2038" s="263" t="s">
        <v>753</v>
      </c>
      <c r="D2038" s="180">
        <v>1998</v>
      </c>
      <c r="E2038" s="180">
        <v>2</v>
      </c>
      <c r="F2038" s="181">
        <v>831</v>
      </c>
      <c r="G2038" s="181">
        <v>9</v>
      </c>
      <c r="H2038" s="181">
        <v>30</v>
      </c>
      <c r="I2038" s="181">
        <v>0</v>
      </c>
      <c r="J2038" s="181">
        <v>4</v>
      </c>
      <c r="K2038" s="181">
        <v>55</v>
      </c>
      <c r="L2038" s="181">
        <v>0</v>
      </c>
      <c r="M2038" s="181">
        <v>2</v>
      </c>
      <c r="N2038" s="181">
        <v>0</v>
      </c>
      <c r="O2038" s="181">
        <v>0</v>
      </c>
      <c r="P2038" s="181">
        <v>0</v>
      </c>
      <c r="Q2038" s="181">
        <f t="shared" si="690"/>
        <v>100</v>
      </c>
      <c r="R2038" s="181">
        <v>6</v>
      </c>
      <c r="S2038" s="181">
        <f t="shared" si="679"/>
        <v>106</v>
      </c>
      <c r="T2038" s="181">
        <f t="shared" si="681"/>
        <v>725</v>
      </c>
      <c r="U2038" s="183">
        <f t="shared" si="682"/>
        <v>12.755716004813477</v>
      </c>
      <c r="V2038" s="183">
        <f t="shared" si="686"/>
        <v>87.244283995186521</v>
      </c>
      <c r="W2038" s="184">
        <f t="shared" si="672"/>
        <v>55</v>
      </c>
    </row>
    <row r="2039" spans="1:23" ht="15" customHeight="1">
      <c r="A2039" s="179">
        <v>491</v>
      </c>
      <c r="B2039" s="222">
        <v>20</v>
      </c>
      <c r="C2039" s="263" t="s">
        <v>753</v>
      </c>
      <c r="D2039" s="180">
        <v>2004</v>
      </c>
      <c r="E2039" s="180"/>
      <c r="F2039" s="181"/>
      <c r="G2039" s="181"/>
      <c r="H2039" s="181"/>
      <c r="I2039" s="181"/>
      <c r="J2039" s="181"/>
      <c r="K2039" s="181"/>
      <c r="L2039" s="181"/>
      <c r="M2039" s="181"/>
      <c r="N2039" s="181"/>
      <c r="O2039" s="181"/>
      <c r="P2039" s="181"/>
      <c r="Q2039" s="181">
        <f>SUM(G2039+J2039+M2039+N2039+O2039+P2039)</f>
        <v>0</v>
      </c>
      <c r="R2039" s="181"/>
      <c r="S2039" s="181">
        <f t="shared" si="679"/>
        <v>0</v>
      </c>
      <c r="T2039" s="181">
        <f t="shared" si="681"/>
        <v>0</v>
      </c>
      <c r="U2039" s="183" t="e">
        <f t="shared" si="682"/>
        <v>#DIV/0!</v>
      </c>
      <c r="V2039" s="183" t="e">
        <f t="shared" si="686"/>
        <v>#DIV/0!</v>
      </c>
      <c r="W2039" s="184">
        <f t="shared" si="672"/>
        <v>0</v>
      </c>
    </row>
    <row r="2040" spans="1:23" ht="15" customHeight="1">
      <c r="A2040" s="179">
        <v>491</v>
      </c>
      <c r="B2040" s="222">
        <v>20</v>
      </c>
      <c r="C2040" s="263" t="s">
        <v>753</v>
      </c>
      <c r="D2040" s="180">
        <v>2010</v>
      </c>
      <c r="E2040" s="180">
        <v>2</v>
      </c>
      <c r="F2040" s="181">
        <v>1170</v>
      </c>
      <c r="G2040" s="181">
        <v>97</v>
      </c>
      <c r="H2040" s="181">
        <v>39</v>
      </c>
      <c r="I2040" s="181">
        <v>11</v>
      </c>
      <c r="J2040" s="181">
        <v>15</v>
      </c>
      <c r="K2040" s="181">
        <v>122</v>
      </c>
      <c r="L2040" s="181">
        <v>2</v>
      </c>
      <c r="M2040" s="181">
        <v>0</v>
      </c>
      <c r="N2040" s="181">
        <v>2</v>
      </c>
      <c r="O2040" s="181">
        <v>0</v>
      </c>
      <c r="P2040" s="181">
        <v>0</v>
      </c>
      <c r="Q2040" s="181">
        <f t="shared" ref="Q2040:Q2042" si="691">SUM(P2040+O2040+N2040+M2040+L2040+K2040+J2040+I2040+H2040+G2040)</f>
        <v>288</v>
      </c>
      <c r="R2040" s="181">
        <v>13</v>
      </c>
      <c r="S2040" s="181">
        <f t="shared" si="679"/>
        <v>301</v>
      </c>
      <c r="T2040" s="181">
        <f t="shared" si="681"/>
        <v>869</v>
      </c>
      <c r="U2040" s="183">
        <f t="shared" si="682"/>
        <v>25.726495726495727</v>
      </c>
      <c r="V2040" s="183">
        <f t="shared" si="686"/>
        <v>74.273504273504273</v>
      </c>
      <c r="W2040" s="184">
        <f t="shared" si="672"/>
        <v>122</v>
      </c>
    </row>
    <row r="2041" spans="1:23" ht="15" customHeight="1">
      <c r="A2041" s="179">
        <v>491</v>
      </c>
      <c r="B2041" s="222">
        <v>20</v>
      </c>
      <c r="C2041" s="264" t="s">
        <v>753</v>
      </c>
      <c r="D2041" s="190">
        <v>2016</v>
      </c>
      <c r="E2041" s="180"/>
      <c r="F2041" s="181"/>
      <c r="G2041" s="181"/>
      <c r="H2041" s="181"/>
      <c r="I2041" s="181"/>
      <c r="J2041" s="181"/>
      <c r="K2041" s="181"/>
      <c r="L2041" s="181"/>
      <c r="M2041" s="181"/>
      <c r="N2041" s="181"/>
      <c r="O2041" s="181"/>
      <c r="P2041" s="181"/>
      <c r="Q2041" s="181">
        <f t="shared" si="691"/>
        <v>0</v>
      </c>
      <c r="R2041" s="181"/>
      <c r="S2041" s="181">
        <f t="shared" si="679"/>
        <v>0</v>
      </c>
      <c r="T2041" s="181">
        <f t="shared" si="681"/>
        <v>0</v>
      </c>
      <c r="U2041" s="183" t="e">
        <f t="shared" si="682"/>
        <v>#DIV/0!</v>
      </c>
      <c r="V2041" s="183" t="e">
        <f t="shared" si="686"/>
        <v>#DIV/0!</v>
      </c>
      <c r="W2041" s="184">
        <f t="shared" si="672"/>
        <v>0</v>
      </c>
    </row>
    <row r="2042" spans="1:23" ht="15" customHeight="1">
      <c r="A2042" s="179">
        <v>492</v>
      </c>
      <c r="B2042" s="222">
        <v>20</v>
      </c>
      <c r="C2042" s="263" t="s">
        <v>754</v>
      </c>
      <c r="D2042" s="180">
        <v>1998</v>
      </c>
      <c r="E2042" s="180">
        <v>3</v>
      </c>
      <c r="F2042" s="181">
        <v>739</v>
      </c>
      <c r="G2042" s="181">
        <v>6</v>
      </c>
      <c r="H2042" s="181">
        <v>17</v>
      </c>
      <c r="I2042" s="181">
        <v>1</v>
      </c>
      <c r="J2042" s="181">
        <v>6</v>
      </c>
      <c r="K2042" s="181">
        <v>214</v>
      </c>
      <c r="L2042" s="181">
        <v>2</v>
      </c>
      <c r="M2042" s="181">
        <v>1</v>
      </c>
      <c r="N2042" s="181">
        <v>0</v>
      </c>
      <c r="O2042" s="181">
        <v>0</v>
      </c>
      <c r="P2042" s="181">
        <v>0</v>
      </c>
      <c r="Q2042" s="181">
        <f t="shared" si="691"/>
        <v>247</v>
      </c>
      <c r="R2042" s="181">
        <v>27</v>
      </c>
      <c r="S2042" s="181">
        <f t="shared" si="679"/>
        <v>274</v>
      </c>
      <c r="T2042" s="181">
        <f t="shared" si="681"/>
        <v>465</v>
      </c>
      <c r="U2042" s="183">
        <f t="shared" si="682"/>
        <v>37.077131258457378</v>
      </c>
      <c r="V2042" s="183">
        <f t="shared" si="686"/>
        <v>62.922868741542622</v>
      </c>
      <c r="W2042" s="184">
        <f t="shared" si="672"/>
        <v>214</v>
      </c>
    </row>
    <row r="2043" spans="1:23" ht="15" customHeight="1">
      <c r="A2043" s="179">
        <v>492</v>
      </c>
      <c r="B2043" s="222">
        <v>20</v>
      </c>
      <c r="C2043" s="263" t="s">
        <v>754</v>
      </c>
      <c r="D2043" s="180">
        <v>2004</v>
      </c>
      <c r="E2043" s="180"/>
      <c r="F2043" s="181"/>
      <c r="G2043" s="181"/>
      <c r="H2043" s="181"/>
      <c r="I2043" s="181"/>
      <c r="J2043" s="181"/>
      <c r="K2043" s="181"/>
      <c r="L2043" s="181"/>
      <c r="M2043" s="181"/>
      <c r="N2043" s="181"/>
      <c r="O2043" s="181"/>
      <c r="P2043" s="181"/>
      <c r="Q2043" s="181">
        <f>SUM(G2043+J2043+M2043+N2043+O2043+P2043)</f>
        <v>0</v>
      </c>
      <c r="R2043" s="181"/>
      <c r="S2043" s="181">
        <f t="shared" si="679"/>
        <v>0</v>
      </c>
      <c r="T2043" s="181">
        <f t="shared" si="681"/>
        <v>0</v>
      </c>
      <c r="U2043" s="183" t="e">
        <f t="shared" si="682"/>
        <v>#DIV/0!</v>
      </c>
      <c r="V2043" s="183" t="e">
        <f t="shared" si="686"/>
        <v>#DIV/0!</v>
      </c>
      <c r="W2043" s="184">
        <f t="shared" si="672"/>
        <v>0</v>
      </c>
    </row>
    <row r="2044" spans="1:23" ht="15" customHeight="1">
      <c r="A2044" s="179">
        <v>492</v>
      </c>
      <c r="B2044" s="222">
        <v>20</v>
      </c>
      <c r="C2044" s="263" t="s">
        <v>754</v>
      </c>
      <c r="D2044" s="180">
        <v>2010</v>
      </c>
      <c r="E2044" s="180">
        <v>8</v>
      </c>
      <c r="F2044" s="181">
        <v>3411</v>
      </c>
      <c r="G2044" s="181">
        <v>481</v>
      </c>
      <c r="H2044" s="181">
        <v>205</v>
      </c>
      <c r="I2044" s="181">
        <v>72</v>
      </c>
      <c r="J2044" s="181">
        <v>89</v>
      </c>
      <c r="K2044" s="181">
        <v>436</v>
      </c>
      <c r="L2044" s="181">
        <v>29</v>
      </c>
      <c r="M2044" s="181">
        <v>0</v>
      </c>
      <c r="N2044" s="181">
        <v>18</v>
      </c>
      <c r="O2044" s="181">
        <v>3</v>
      </c>
      <c r="P2044" s="181">
        <v>0</v>
      </c>
      <c r="Q2044" s="181">
        <f t="shared" ref="Q2044:Q2046" si="692">SUM(P2044+O2044+N2044+M2044+L2044+K2044+J2044+I2044+H2044+G2044)</f>
        <v>1333</v>
      </c>
      <c r="R2044" s="181">
        <v>104</v>
      </c>
      <c r="S2044" s="181">
        <f t="shared" si="679"/>
        <v>1437</v>
      </c>
      <c r="T2044" s="181">
        <f t="shared" si="681"/>
        <v>1974</v>
      </c>
      <c r="U2044" s="183">
        <f t="shared" si="682"/>
        <v>42.128408091468778</v>
      </c>
      <c r="V2044" s="183">
        <f t="shared" si="686"/>
        <v>57.871591908531222</v>
      </c>
      <c r="W2044" s="184">
        <f t="shared" si="672"/>
        <v>481</v>
      </c>
    </row>
    <row r="2045" spans="1:23" ht="15" customHeight="1">
      <c r="A2045" s="179">
        <v>492</v>
      </c>
      <c r="B2045" s="222">
        <v>20</v>
      </c>
      <c r="C2045" s="264" t="s">
        <v>754</v>
      </c>
      <c r="D2045" s="190">
        <v>2016</v>
      </c>
      <c r="E2045" s="180"/>
      <c r="F2045" s="181"/>
      <c r="G2045" s="181"/>
      <c r="H2045" s="181"/>
      <c r="I2045" s="181"/>
      <c r="J2045" s="181"/>
      <c r="K2045" s="181"/>
      <c r="L2045" s="181"/>
      <c r="M2045" s="181"/>
      <c r="N2045" s="181"/>
      <c r="O2045" s="181"/>
      <c r="P2045" s="181"/>
      <c r="Q2045" s="181">
        <f t="shared" si="692"/>
        <v>0</v>
      </c>
      <c r="R2045" s="181"/>
      <c r="S2045" s="181">
        <f t="shared" si="679"/>
        <v>0</v>
      </c>
      <c r="T2045" s="181">
        <f t="shared" si="681"/>
        <v>0</v>
      </c>
      <c r="U2045" s="183" t="e">
        <f t="shared" si="682"/>
        <v>#DIV/0!</v>
      </c>
      <c r="V2045" s="183" t="e">
        <f t="shared" si="686"/>
        <v>#DIV/0!</v>
      </c>
      <c r="W2045" s="184">
        <f t="shared" si="672"/>
        <v>0</v>
      </c>
    </row>
    <row r="2046" spans="1:23" ht="15" customHeight="1">
      <c r="A2046" s="179">
        <v>493</v>
      </c>
      <c r="B2046" s="222">
        <v>20</v>
      </c>
      <c r="C2046" s="263" t="s">
        <v>755</v>
      </c>
      <c r="D2046" s="180">
        <v>1998</v>
      </c>
      <c r="E2046" s="180">
        <v>3</v>
      </c>
      <c r="F2046" s="181">
        <v>578</v>
      </c>
      <c r="G2046" s="181">
        <v>7</v>
      </c>
      <c r="H2046" s="181">
        <v>116</v>
      </c>
      <c r="I2046" s="181">
        <v>0</v>
      </c>
      <c r="J2046" s="181">
        <v>1</v>
      </c>
      <c r="K2046" s="181">
        <v>221</v>
      </c>
      <c r="L2046" s="181">
        <v>0</v>
      </c>
      <c r="M2046" s="181">
        <v>0</v>
      </c>
      <c r="N2046" s="181">
        <v>0</v>
      </c>
      <c r="O2046" s="181">
        <v>0</v>
      </c>
      <c r="P2046" s="181">
        <v>0</v>
      </c>
      <c r="Q2046" s="181">
        <f t="shared" si="692"/>
        <v>345</v>
      </c>
      <c r="R2046" s="181">
        <v>21</v>
      </c>
      <c r="S2046" s="181">
        <f t="shared" si="679"/>
        <v>366</v>
      </c>
      <c r="T2046" s="181">
        <f t="shared" si="681"/>
        <v>212</v>
      </c>
      <c r="U2046" s="183">
        <f t="shared" si="682"/>
        <v>63.321799307958479</v>
      </c>
      <c r="V2046" s="183">
        <f t="shared" si="686"/>
        <v>36.678200692041521</v>
      </c>
      <c r="W2046" s="184">
        <f t="shared" si="672"/>
        <v>221</v>
      </c>
    </row>
    <row r="2047" spans="1:23" ht="15" customHeight="1">
      <c r="A2047" s="179">
        <v>493</v>
      </c>
      <c r="B2047" s="222">
        <v>20</v>
      </c>
      <c r="C2047" s="263" t="s">
        <v>755</v>
      </c>
      <c r="D2047" s="180">
        <v>2004</v>
      </c>
      <c r="E2047" s="180"/>
      <c r="F2047" s="181"/>
      <c r="G2047" s="181"/>
      <c r="H2047" s="181"/>
      <c r="I2047" s="181"/>
      <c r="J2047" s="181"/>
      <c r="K2047" s="181"/>
      <c r="L2047" s="181"/>
      <c r="M2047" s="181"/>
      <c r="N2047" s="181"/>
      <c r="O2047" s="181"/>
      <c r="P2047" s="181"/>
      <c r="Q2047" s="181">
        <f>SUM(G2047+J2047+M2047+N2047+O2047+P2047)</f>
        <v>0</v>
      </c>
      <c r="R2047" s="181"/>
      <c r="S2047" s="181">
        <f t="shared" si="679"/>
        <v>0</v>
      </c>
      <c r="T2047" s="181">
        <f t="shared" si="681"/>
        <v>0</v>
      </c>
      <c r="U2047" s="183" t="e">
        <f t="shared" si="682"/>
        <v>#DIV/0!</v>
      </c>
      <c r="V2047" s="183" t="e">
        <f t="shared" si="686"/>
        <v>#DIV/0!</v>
      </c>
      <c r="W2047" s="184">
        <f t="shared" si="672"/>
        <v>0</v>
      </c>
    </row>
    <row r="2048" spans="1:23" ht="15" customHeight="1">
      <c r="A2048" s="179">
        <v>493</v>
      </c>
      <c r="B2048" s="222">
        <v>20</v>
      </c>
      <c r="C2048" s="263" t="s">
        <v>755</v>
      </c>
      <c r="D2048" s="180">
        <v>2010</v>
      </c>
      <c r="E2048" s="180">
        <v>4</v>
      </c>
      <c r="F2048" s="181">
        <v>1867</v>
      </c>
      <c r="G2048" s="181">
        <v>312</v>
      </c>
      <c r="H2048" s="181">
        <v>218</v>
      </c>
      <c r="I2048" s="181">
        <v>130</v>
      </c>
      <c r="J2048" s="181">
        <v>64</v>
      </c>
      <c r="K2048" s="181">
        <v>214</v>
      </c>
      <c r="L2048" s="181">
        <v>20</v>
      </c>
      <c r="M2048" s="181">
        <v>0</v>
      </c>
      <c r="N2048" s="181">
        <v>5</v>
      </c>
      <c r="O2048" s="181">
        <v>2</v>
      </c>
      <c r="P2048" s="181">
        <v>2</v>
      </c>
      <c r="Q2048" s="181">
        <f t="shared" ref="Q2048:Q2050" si="693">SUM(P2048+O2048+N2048+M2048+L2048+K2048+J2048+I2048+H2048+G2048)</f>
        <v>967</v>
      </c>
      <c r="R2048" s="181">
        <v>54</v>
      </c>
      <c r="S2048" s="181">
        <f t="shared" si="679"/>
        <v>1021</v>
      </c>
      <c r="T2048" s="181">
        <f t="shared" si="681"/>
        <v>846</v>
      </c>
      <c r="U2048" s="183">
        <f t="shared" si="682"/>
        <v>54.686663095875737</v>
      </c>
      <c r="V2048" s="183">
        <f t="shared" si="686"/>
        <v>45.313336904124263</v>
      </c>
      <c r="W2048" s="184">
        <f t="shared" si="672"/>
        <v>312</v>
      </c>
    </row>
    <row r="2049" spans="1:23" ht="15" customHeight="1">
      <c r="A2049" s="179">
        <v>493</v>
      </c>
      <c r="B2049" s="222">
        <v>20</v>
      </c>
      <c r="C2049" s="264" t="s">
        <v>755</v>
      </c>
      <c r="D2049" s="190">
        <v>2016</v>
      </c>
      <c r="E2049" s="180"/>
      <c r="F2049" s="181"/>
      <c r="G2049" s="181"/>
      <c r="H2049" s="181"/>
      <c r="I2049" s="181"/>
      <c r="J2049" s="181"/>
      <c r="K2049" s="181"/>
      <c r="L2049" s="181"/>
      <c r="M2049" s="181"/>
      <c r="N2049" s="181"/>
      <c r="O2049" s="181"/>
      <c r="P2049" s="181"/>
      <c r="Q2049" s="181">
        <f t="shared" si="693"/>
        <v>0</v>
      </c>
      <c r="R2049" s="181"/>
      <c r="S2049" s="181">
        <f t="shared" si="679"/>
        <v>0</v>
      </c>
      <c r="T2049" s="181">
        <f t="shared" si="681"/>
        <v>0</v>
      </c>
      <c r="U2049" s="183" t="e">
        <f t="shared" si="682"/>
        <v>#DIV/0!</v>
      </c>
      <c r="V2049" s="183" t="e">
        <f t="shared" si="686"/>
        <v>#DIV/0!</v>
      </c>
      <c r="W2049" s="184">
        <f t="shared" si="672"/>
        <v>0</v>
      </c>
    </row>
    <row r="2050" spans="1:23" ht="15" customHeight="1">
      <c r="A2050" s="179">
        <v>494</v>
      </c>
      <c r="B2050" s="222">
        <v>20</v>
      </c>
      <c r="C2050" s="263" t="s">
        <v>756</v>
      </c>
      <c r="D2050" s="180">
        <v>1998</v>
      </c>
      <c r="E2050" s="180">
        <v>2</v>
      </c>
      <c r="F2050" s="181">
        <v>896</v>
      </c>
      <c r="G2050" s="181">
        <v>20</v>
      </c>
      <c r="H2050" s="181">
        <v>116</v>
      </c>
      <c r="I2050" s="181">
        <v>0</v>
      </c>
      <c r="J2050" s="181">
        <v>22</v>
      </c>
      <c r="K2050" s="181">
        <v>52</v>
      </c>
      <c r="L2050" s="181">
        <v>8</v>
      </c>
      <c r="M2050" s="181">
        <v>3</v>
      </c>
      <c r="N2050" s="181">
        <v>0</v>
      </c>
      <c r="O2050" s="181">
        <v>0</v>
      </c>
      <c r="P2050" s="181">
        <v>1</v>
      </c>
      <c r="Q2050" s="181">
        <f t="shared" si="693"/>
        <v>222</v>
      </c>
      <c r="R2050" s="181">
        <v>29</v>
      </c>
      <c r="S2050" s="181">
        <f t="shared" si="679"/>
        <v>251</v>
      </c>
      <c r="T2050" s="181">
        <f t="shared" si="681"/>
        <v>645</v>
      </c>
      <c r="U2050" s="183">
        <f t="shared" si="682"/>
        <v>28.013392857142858</v>
      </c>
      <c r="V2050" s="183">
        <f t="shared" si="686"/>
        <v>71.986607142857139</v>
      </c>
      <c r="W2050" s="184">
        <f t="shared" si="672"/>
        <v>116</v>
      </c>
    </row>
    <row r="2051" spans="1:23" ht="15" customHeight="1">
      <c r="A2051" s="179">
        <v>494</v>
      </c>
      <c r="B2051" s="222">
        <v>20</v>
      </c>
      <c r="C2051" s="263" t="s">
        <v>756</v>
      </c>
      <c r="D2051" s="180">
        <v>2004</v>
      </c>
      <c r="E2051" s="180"/>
      <c r="F2051" s="181"/>
      <c r="G2051" s="181"/>
      <c r="H2051" s="181"/>
      <c r="I2051" s="181"/>
      <c r="J2051" s="181"/>
      <c r="K2051" s="181"/>
      <c r="L2051" s="181"/>
      <c r="M2051" s="181"/>
      <c r="N2051" s="181"/>
      <c r="O2051" s="181"/>
      <c r="P2051" s="181"/>
      <c r="Q2051" s="181">
        <f>SUM(G2051+J2051+M2051+N2051+O2051+P2051)</f>
        <v>0</v>
      </c>
      <c r="R2051" s="181"/>
      <c r="S2051" s="181">
        <f t="shared" si="679"/>
        <v>0</v>
      </c>
      <c r="T2051" s="181">
        <f t="shared" si="681"/>
        <v>0</v>
      </c>
      <c r="U2051" s="183" t="e">
        <f t="shared" si="682"/>
        <v>#DIV/0!</v>
      </c>
      <c r="V2051" s="183" t="e">
        <f t="shared" si="686"/>
        <v>#DIV/0!</v>
      </c>
      <c r="W2051" s="184">
        <f t="shared" ref="W2051:W2114" si="694">MAX(G2051,H2051,I2051,J2051,K2051,L2051,M2051,N2051,O2051,P2051)</f>
        <v>0</v>
      </c>
    </row>
    <row r="2052" spans="1:23" ht="15" customHeight="1">
      <c r="A2052" s="179">
        <v>494</v>
      </c>
      <c r="B2052" s="222">
        <v>20</v>
      </c>
      <c r="C2052" s="263" t="s">
        <v>756</v>
      </c>
      <c r="D2052" s="180">
        <v>2010</v>
      </c>
      <c r="E2052" s="180">
        <v>3</v>
      </c>
      <c r="F2052" s="181">
        <v>1777</v>
      </c>
      <c r="G2052" s="181">
        <v>178</v>
      </c>
      <c r="H2052" s="181">
        <v>95</v>
      </c>
      <c r="I2052" s="181">
        <v>30</v>
      </c>
      <c r="J2052" s="181">
        <v>76</v>
      </c>
      <c r="K2052" s="181">
        <v>257</v>
      </c>
      <c r="L2052" s="181">
        <v>44</v>
      </c>
      <c r="M2052" s="181">
        <v>0</v>
      </c>
      <c r="N2052" s="181">
        <v>36</v>
      </c>
      <c r="O2052" s="181">
        <v>2</v>
      </c>
      <c r="P2052" s="181">
        <v>0</v>
      </c>
      <c r="Q2052" s="181">
        <f t="shared" ref="Q2052:Q2054" si="695">SUM(P2052+O2052+N2052+M2052+L2052+K2052+J2052+I2052+H2052+G2052)</f>
        <v>718</v>
      </c>
      <c r="R2052" s="181">
        <v>31</v>
      </c>
      <c r="S2052" s="181">
        <f t="shared" si="679"/>
        <v>749</v>
      </c>
      <c r="T2052" s="181">
        <f t="shared" si="681"/>
        <v>1028</v>
      </c>
      <c r="U2052" s="183">
        <f t="shared" si="682"/>
        <v>42.149690489589197</v>
      </c>
      <c r="V2052" s="183">
        <f t="shared" si="686"/>
        <v>57.850309510410803</v>
      </c>
      <c r="W2052" s="184">
        <f t="shared" si="694"/>
        <v>257</v>
      </c>
    </row>
    <row r="2053" spans="1:23" ht="15" customHeight="1">
      <c r="A2053" s="179">
        <v>494</v>
      </c>
      <c r="B2053" s="222">
        <v>20</v>
      </c>
      <c r="C2053" s="264" t="s">
        <v>756</v>
      </c>
      <c r="D2053" s="190">
        <v>2016</v>
      </c>
      <c r="E2053" s="180"/>
      <c r="F2053" s="181"/>
      <c r="G2053" s="181"/>
      <c r="H2053" s="181"/>
      <c r="I2053" s="181"/>
      <c r="J2053" s="181"/>
      <c r="K2053" s="181"/>
      <c r="L2053" s="181"/>
      <c r="M2053" s="181"/>
      <c r="N2053" s="181"/>
      <c r="O2053" s="181"/>
      <c r="P2053" s="181"/>
      <c r="Q2053" s="181">
        <f t="shared" si="695"/>
        <v>0</v>
      </c>
      <c r="R2053" s="181"/>
      <c r="S2053" s="181">
        <f t="shared" si="679"/>
        <v>0</v>
      </c>
      <c r="T2053" s="181">
        <f t="shared" si="681"/>
        <v>0</v>
      </c>
      <c r="U2053" s="183" t="e">
        <f t="shared" si="682"/>
        <v>#DIV/0!</v>
      </c>
      <c r="V2053" s="183" t="e">
        <f t="shared" si="686"/>
        <v>#DIV/0!</v>
      </c>
      <c r="W2053" s="184">
        <f t="shared" si="694"/>
        <v>0</v>
      </c>
    </row>
    <row r="2054" spans="1:23" ht="15" customHeight="1">
      <c r="A2054" s="179">
        <v>495</v>
      </c>
      <c r="B2054" s="222">
        <v>20</v>
      </c>
      <c r="C2054" s="263" t="s">
        <v>757</v>
      </c>
      <c r="D2054" s="180">
        <v>1998</v>
      </c>
      <c r="E2054" s="180">
        <v>5</v>
      </c>
      <c r="F2054" s="181">
        <v>2757</v>
      </c>
      <c r="G2054" s="181">
        <v>70</v>
      </c>
      <c r="H2054" s="181">
        <v>240</v>
      </c>
      <c r="I2054" s="181">
        <v>5</v>
      </c>
      <c r="J2054" s="181">
        <v>45</v>
      </c>
      <c r="K2054" s="181">
        <v>203</v>
      </c>
      <c r="L2054" s="181">
        <v>21</v>
      </c>
      <c r="M2054" s="181">
        <v>14</v>
      </c>
      <c r="N2054" s="181">
        <v>0</v>
      </c>
      <c r="O2054" s="181">
        <v>0</v>
      </c>
      <c r="P2054" s="181">
        <v>2</v>
      </c>
      <c r="Q2054" s="181">
        <f t="shared" si="695"/>
        <v>600</v>
      </c>
      <c r="R2054" s="181">
        <v>42</v>
      </c>
      <c r="S2054" s="181">
        <f t="shared" si="679"/>
        <v>642</v>
      </c>
      <c r="T2054" s="181">
        <f t="shared" si="681"/>
        <v>2115</v>
      </c>
      <c r="U2054" s="183">
        <f t="shared" si="682"/>
        <v>23.286180631120782</v>
      </c>
      <c r="V2054" s="183">
        <f t="shared" si="686"/>
        <v>76.713819368879214</v>
      </c>
      <c r="W2054" s="184">
        <f t="shared" si="694"/>
        <v>240</v>
      </c>
    </row>
    <row r="2055" spans="1:23" ht="15" customHeight="1">
      <c r="A2055" s="179">
        <v>495</v>
      </c>
      <c r="B2055" s="222">
        <v>20</v>
      </c>
      <c r="C2055" s="263" t="s">
        <v>757</v>
      </c>
      <c r="D2055" s="180">
        <v>2004</v>
      </c>
      <c r="E2055" s="180"/>
      <c r="F2055" s="181"/>
      <c r="G2055" s="181"/>
      <c r="H2055" s="181"/>
      <c r="I2055" s="181"/>
      <c r="J2055" s="181"/>
      <c r="K2055" s="181"/>
      <c r="L2055" s="181"/>
      <c r="M2055" s="181"/>
      <c r="N2055" s="181"/>
      <c r="O2055" s="181"/>
      <c r="P2055" s="181"/>
      <c r="Q2055" s="181">
        <f>SUM(G2055+J2055+M2055+N2055+O2055+P2055)</f>
        <v>0</v>
      </c>
      <c r="R2055" s="181"/>
      <c r="S2055" s="181">
        <f t="shared" si="679"/>
        <v>0</v>
      </c>
      <c r="T2055" s="181">
        <f t="shared" si="681"/>
        <v>0</v>
      </c>
      <c r="U2055" s="183" t="e">
        <f t="shared" si="682"/>
        <v>#DIV/0!</v>
      </c>
      <c r="V2055" s="183" t="e">
        <f t="shared" si="686"/>
        <v>#DIV/0!</v>
      </c>
      <c r="W2055" s="184">
        <f t="shared" si="694"/>
        <v>0</v>
      </c>
    </row>
    <row r="2056" spans="1:23" ht="15" customHeight="1">
      <c r="A2056" s="179">
        <v>495</v>
      </c>
      <c r="B2056" s="222">
        <v>20</v>
      </c>
      <c r="C2056" s="263" t="s">
        <v>757</v>
      </c>
      <c r="D2056" s="180">
        <v>2010</v>
      </c>
      <c r="E2056" s="180">
        <v>9</v>
      </c>
      <c r="F2056" s="181">
        <v>4789</v>
      </c>
      <c r="G2056" s="181">
        <v>462</v>
      </c>
      <c r="H2056" s="181">
        <v>372</v>
      </c>
      <c r="I2056" s="181">
        <v>65</v>
      </c>
      <c r="J2056" s="181">
        <v>86</v>
      </c>
      <c r="K2056" s="181">
        <v>274</v>
      </c>
      <c r="L2056" s="181">
        <v>50</v>
      </c>
      <c r="M2056" s="181">
        <v>0</v>
      </c>
      <c r="N2056" s="181">
        <v>41</v>
      </c>
      <c r="O2056" s="181">
        <v>13</v>
      </c>
      <c r="P2056" s="181">
        <v>1</v>
      </c>
      <c r="Q2056" s="181">
        <f t="shared" ref="Q2056:Q2058" si="696">SUM(P2056+O2056+N2056+M2056+L2056+K2056+J2056+I2056+H2056+G2056)</f>
        <v>1364</v>
      </c>
      <c r="R2056" s="181">
        <v>99</v>
      </c>
      <c r="S2056" s="181">
        <f t="shared" si="679"/>
        <v>1463</v>
      </c>
      <c r="T2056" s="181">
        <f t="shared" si="681"/>
        <v>3326</v>
      </c>
      <c r="U2056" s="183">
        <f t="shared" si="682"/>
        <v>30.549175193150973</v>
      </c>
      <c r="V2056" s="183">
        <f t="shared" si="686"/>
        <v>69.450824806849027</v>
      </c>
      <c r="W2056" s="184">
        <f t="shared" si="694"/>
        <v>462</v>
      </c>
    </row>
    <row r="2057" spans="1:23" ht="14.25" customHeight="1">
      <c r="A2057" s="179">
        <v>495</v>
      </c>
      <c r="B2057" s="222">
        <v>20</v>
      </c>
      <c r="C2057" s="264" t="s">
        <v>757</v>
      </c>
      <c r="D2057" s="190">
        <v>2016</v>
      </c>
      <c r="E2057" s="180"/>
      <c r="F2057" s="181"/>
      <c r="G2057" s="181"/>
      <c r="H2057" s="181"/>
      <c r="I2057" s="181"/>
      <c r="J2057" s="181"/>
      <c r="K2057" s="181"/>
      <c r="L2057" s="181"/>
      <c r="M2057" s="181"/>
      <c r="N2057" s="181"/>
      <c r="O2057" s="181"/>
      <c r="P2057" s="181"/>
      <c r="Q2057" s="181">
        <f t="shared" si="696"/>
        <v>0</v>
      </c>
      <c r="R2057" s="181"/>
      <c r="S2057" s="181">
        <f t="shared" si="679"/>
        <v>0</v>
      </c>
      <c r="T2057" s="181">
        <f t="shared" si="681"/>
        <v>0</v>
      </c>
      <c r="U2057" s="183" t="e">
        <f t="shared" si="682"/>
        <v>#DIV/0!</v>
      </c>
      <c r="V2057" s="183" t="e">
        <f t="shared" si="686"/>
        <v>#DIV/0!</v>
      </c>
      <c r="W2057" s="184">
        <f t="shared" si="694"/>
        <v>0</v>
      </c>
    </row>
    <row r="2058" spans="1:23" ht="15" customHeight="1">
      <c r="A2058" s="179">
        <v>496</v>
      </c>
      <c r="B2058" s="222">
        <v>20</v>
      </c>
      <c r="C2058" s="263" t="s">
        <v>758</v>
      </c>
      <c r="D2058" s="180">
        <v>1998</v>
      </c>
      <c r="E2058" s="180">
        <v>2</v>
      </c>
      <c r="F2058" s="181">
        <v>1237</v>
      </c>
      <c r="G2058" s="181">
        <v>5</v>
      </c>
      <c r="H2058" s="181">
        <v>195</v>
      </c>
      <c r="I2058" s="181">
        <v>1</v>
      </c>
      <c r="J2058" s="181">
        <v>14</v>
      </c>
      <c r="K2058" s="181">
        <v>145</v>
      </c>
      <c r="L2058" s="181">
        <v>3</v>
      </c>
      <c r="M2058" s="181">
        <v>1</v>
      </c>
      <c r="N2058" s="181">
        <v>0</v>
      </c>
      <c r="O2058" s="181">
        <v>0</v>
      </c>
      <c r="P2058" s="181">
        <v>0</v>
      </c>
      <c r="Q2058" s="181">
        <f t="shared" si="696"/>
        <v>364</v>
      </c>
      <c r="R2058" s="181">
        <v>47</v>
      </c>
      <c r="S2058" s="181">
        <f t="shared" si="679"/>
        <v>411</v>
      </c>
      <c r="T2058" s="181">
        <f t="shared" si="681"/>
        <v>826</v>
      </c>
      <c r="U2058" s="183">
        <f t="shared" si="682"/>
        <v>33.225545675020207</v>
      </c>
      <c r="V2058" s="183">
        <f t="shared" si="686"/>
        <v>66.774454324979786</v>
      </c>
      <c r="W2058" s="184">
        <f t="shared" si="694"/>
        <v>195</v>
      </c>
    </row>
    <row r="2059" spans="1:23" ht="15" customHeight="1">
      <c r="A2059" s="179">
        <v>496</v>
      </c>
      <c r="B2059" s="222">
        <v>20</v>
      </c>
      <c r="C2059" s="263" t="s">
        <v>758</v>
      </c>
      <c r="D2059" s="180">
        <v>2004</v>
      </c>
      <c r="E2059" s="180"/>
      <c r="F2059" s="181"/>
      <c r="G2059" s="181"/>
      <c r="H2059" s="181"/>
      <c r="I2059" s="181"/>
      <c r="J2059" s="181"/>
      <c r="K2059" s="181"/>
      <c r="L2059" s="181"/>
      <c r="M2059" s="181"/>
      <c r="N2059" s="181"/>
      <c r="O2059" s="181"/>
      <c r="P2059" s="181"/>
      <c r="Q2059" s="181">
        <f>SUM(G2059+J2059+M2059+N2059+O2059+P2059)</f>
        <v>0</v>
      </c>
      <c r="R2059" s="181"/>
      <c r="S2059" s="181">
        <f t="shared" si="679"/>
        <v>0</v>
      </c>
      <c r="T2059" s="181">
        <f t="shared" si="681"/>
        <v>0</v>
      </c>
      <c r="U2059" s="183" t="e">
        <f t="shared" si="682"/>
        <v>#DIV/0!</v>
      </c>
      <c r="V2059" s="183" t="e">
        <f t="shared" si="686"/>
        <v>#DIV/0!</v>
      </c>
      <c r="W2059" s="184">
        <f t="shared" si="694"/>
        <v>0</v>
      </c>
    </row>
    <row r="2060" spans="1:23" ht="15" customHeight="1">
      <c r="A2060" s="179">
        <v>496</v>
      </c>
      <c r="B2060" s="222">
        <v>20</v>
      </c>
      <c r="C2060" s="263" t="s">
        <v>758</v>
      </c>
      <c r="D2060" s="180">
        <v>2010</v>
      </c>
      <c r="E2060" s="180">
        <v>4</v>
      </c>
      <c r="F2060" s="181">
        <v>1771</v>
      </c>
      <c r="G2060" s="181">
        <v>77</v>
      </c>
      <c r="H2060" s="181">
        <v>147</v>
      </c>
      <c r="I2060" s="181">
        <v>57</v>
      </c>
      <c r="J2060" s="181">
        <v>111</v>
      </c>
      <c r="K2060" s="181">
        <v>150</v>
      </c>
      <c r="L2060" s="181">
        <v>20</v>
      </c>
      <c r="M2060" s="181">
        <v>0</v>
      </c>
      <c r="N2060" s="181">
        <v>0</v>
      </c>
      <c r="O2060" s="181">
        <v>0</v>
      </c>
      <c r="P2060" s="181">
        <v>0</v>
      </c>
      <c r="Q2060" s="181">
        <f t="shared" ref="Q2060:Q2062" si="697">SUM(P2060+O2060+N2060+M2060+L2060+K2060+J2060+I2060+H2060+G2060)</f>
        <v>562</v>
      </c>
      <c r="R2060" s="181">
        <v>24</v>
      </c>
      <c r="S2060" s="181">
        <f t="shared" si="679"/>
        <v>586</v>
      </c>
      <c r="T2060" s="181">
        <f t="shared" si="681"/>
        <v>1185</v>
      </c>
      <c r="U2060" s="183">
        <f t="shared" si="682"/>
        <v>33.088650479954829</v>
      </c>
      <c r="V2060" s="183">
        <f t="shared" si="686"/>
        <v>66.911349520045178</v>
      </c>
      <c r="W2060" s="184">
        <f t="shared" si="694"/>
        <v>150</v>
      </c>
    </row>
    <row r="2061" spans="1:23" ht="15" customHeight="1">
      <c r="A2061" s="179">
        <v>496</v>
      </c>
      <c r="B2061" s="222">
        <v>20</v>
      </c>
      <c r="C2061" s="264" t="s">
        <v>758</v>
      </c>
      <c r="D2061" s="190">
        <v>2016</v>
      </c>
      <c r="E2061" s="180"/>
      <c r="F2061" s="181"/>
      <c r="G2061" s="181"/>
      <c r="H2061" s="181"/>
      <c r="I2061" s="181"/>
      <c r="J2061" s="181"/>
      <c r="K2061" s="181"/>
      <c r="L2061" s="181"/>
      <c r="M2061" s="181"/>
      <c r="N2061" s="181"/>
      <c r="O2061" s="181"/>
      <c r="P2061" s="181"/>
      <c r="Q2061" s="181">
        <f t="shared" si="697"/>
        <v>0</v>
      </c>
      <c r="R2061" s="181"/>
      <c r="S2061" s="181">
        <f t="shared" si="679"/>
        <v>0</v>
      </c>
      <c r="T2061" s="181">
        <f t="shared" si="681"/>
        <v>0</v>
      </c>
      <c r="U2061" s="183" t="e">
        <f t="shared" si="682"/>
        <v>#DIV/0!</v>
      </c>
      <c r="V2061" s="183" t="e">
        <f t="shared" si="686"/>
        <v>#DIV/0!</v>
      </c>
      <c r="W2061" s="184">
        <f t="shared" si="694"/>
        <v>0</v>
      </c>
    </row>
    <row r="2062" spans="1:23" ht="15" customHeight="1">
      <c r="A2062" s="179">
        <v>497</v>
      </c>
      <c r="B2062" s="222">
        <v>20</v>
      </c>
      <c r="C2062" s="263" t="s">
        <v>759</v>
      </c>
      <c r="D2062" s="180">
        <v>1998</v>
      </c>
      <c r="E2062" s="180">
        <v>5</v>
      </c>
      <c r="F2062" s="181">
        <v>2272</v>
      </c>
      <c r="G2062" s="181">
        <v>14</v>
      </c>
      <c r="H2062" s="181">
        <v>473</v>
      </c>
      <c r="I2062" s="181">
        <v>3</v>
      </c>
      <c r="J2062" s="181">
        <v>17</v>
      </c>
      <c r="K2062" s="181">
        <v>525</v>
      </c>
      <c r="L2062" s="181">
        <v>3</v>
      </c>
      <c r="M2062" s="181">
        <v>1</v>
      </c>
      <c r="N2062" s="181">
        <v>0</v>
      </c>
      <c r="O2062" s="181">
        <v>0</v>
      </c>
      <c r="P2062" s="181">
        <v>0</v>
      </c>
      <c r="Q2062" s="181">
        <f t="shared" si="697"/>
        <v>1036</v>
      </c>
      <c r="R2062" s="181">
        <v>61</v>
      </c>
      <c r="S2062" s="181">
        <f t="shared" si="679"/>
        <v>1097</v>
      </c>
      <c r="T2062" s="181">
        <f t="shared" si="681"/>
        <v>1175</v>
      </c>
      <c r="U2062" s="183">
        <f t="shared" si="682"/>
        <v>48.283450704225352</v>
      </c>
      <c r="V2062" s="183">
        <f t="shared" si="686"/>
        <v>51.716549295774648</v>
      </c>
      <c r="W2062" s="184">
        <f t="shared" si="694"/>
        <v>525</v>
      </c>
    </row>
    <row r="2063" spans="1:23" ht="15" customHeight="1">
      <c r="A2063" s="179">
        <v>497</v>
      </c>
      <c r="B2063" s="222">
        <v>20</v>
      </c>
      <c r="C2063" s="263" t="s">
        <v>759</v>
      </c>
      <c r="D2063" s="180">
        <v>2004</v>
      </c>
      <c r="E2063" s="180"/>
      <c r="F2063" s="181"/>
      <c r="G2063" s="181"/>
      <c r="H2063" s="181"/>
      <c r="I2063" s="181"/>
      <c r="J2063" s="181"/>
      <c r="K2063" s="181"/>
      <c r="L2063" s="181"/>
      <c r="M2063" s="181"/>
      <c r="N2063" s="181"/>
      <c r="O2063" s="181"/>
      <c r="P2063" s="181"/>
      <c r="Q2063" s="181">
        <f>SUM(G2063+J2063+M2063+N2063+O2063+P2063)</f>
        <v>0</v>
      </c>
      <c r="R2063" s="181"/>
      <c r="S2063" s="181">
        <f t="shared" si="679"/>
        <v>0</v>
      </c>
      <c r="T2063" s="181">
        <f t="shared" si="681"/>
        <v>0</v>
      </c>
      <c r="U2063" s="183" t="e">
        <f t="shared" si="682"/>
        <v>#DIV/0!</v>
      </c>
      <c r="V2063" s="183" t="e">
        <f t="shared" si="686"/>
        <v>#DIV/0!</v>
      </c>
      <c r="W2063" s="184">
        <f t="shared" si="694"/>
        <v>0</v>
      </c>
    </row>
    <row r="2064" spans="1:23" ht="15" customHeight="1">
      <c r="A2064" s="179">
        <v>497</v>
      </c>
      <c r="B2064" s="222">
        <v>20</v>
      </c>
      <c r="C2064" s="263" t="s">
        <v>759</v>
      </c>
      <c r="D2064" s="180">
        <v>2010</v>
      </c>
      <c r="E2064" s="180">
        <v>6</v>
      </c>
      <c r="F2064" s="181">
        <v>3094</v>
      </c>
      <c r="G2064" s="181">
        <v>368</v>
      </c>
      <c r="H2064" s="181">
        <v>167</v>
      </c>
      <c r="I2064" s="181">
        <v>33</v>
      </c>
      <c r="J2064" s="181">
        <v>47</v>
      </c>
      <c r="K2064" s="181">
        <v>642</v>
      </c>
      <c r="L2064" s="181">
        <v>19</v>
      </c>
      <c r="M2064" s="181">
        <v>0</v>
      </c>
      <c r="N2064" s="181">
        <v>6</v>
      </c>
      <c r="O2064" s="181">
        <v>0</v>
      </c>
      <c r="P2064" s="181">
        <v>0</v>
      </c>
      <c r="Q2064" s="181">
        <f t="shared" ref="Q2064:Q2066" si="698">SUM(P2064+O2064+N2064+M2064+L2064+K2064+J2064+I2064+H2064+G2064)</f>
        <v>1282</v>
      </c>
      <c r="R2064" s="181">
        <v>165</v>
      </c>
      <c r="S2064" s="181">
        <f t="shared" si="679"/>
        <v>1447</v>
      </c>
      <c r="T2064" s="181">
        <f t="shared" si="681"/>
        <v>1647</v>
      </c>
      <c r="U2064" s="183">
        <f t="shared" si="682"/>
        <v>46.76793794440853</v>
      </c>
      <c r="V2064" s="183">
        <f t="shared" si="686"/>
        <v>53.23206205559147</v>
      </c>
      <c r="W2064" s="184">
        <f t="shared" si="694"/>
        <v>642</v>
      </c>
    </row>
    <row r="2065" spans="1:23" ht="15" customHeight="1">
      <c r="A2065" s="179">
        <v>497</v>
      </c>
      <c r="B2065" s="222">
        <v>20</v>
      </c>
      <c r="C2065" s="264" t="s">
        <v>759</v>
      </c>
      <c r="D2065" s="190">
        <v>2016</v>
      </c>
      <c r="E2065" s="180"/>
      <c r="F2065" s="181"/>
      <c r="G2065" s="181"/>
      <c r="H2065" s="181"/>
      <c r="I2065" s="181"/>
      <c r="J2065" s="181"/>
      <c r="K2065" s="181"/>
      <c r="L2065" s="181"/>
      <c r="M2065" s="181"/>
      <c r="N2065" s="181"/>
      <c r="O2065" s="181"/>
      <c r="P2065" s="181"/>
      <c r="Q2065" s="181">
        <f t="shared" si="698"/>
        <v>0</v>
      </c>
      <c r="R2065" s="181"/>
      <c r="S2065" s="181">
        <f t="shared" si="679"/>
        <v>0</v>
      </c>
      <c r="T2065" s="181">
        <f t="shared" si="681"/>
        <v>0</v>
      </c>
      <c r="U2065" s="183" t="e">
        <f t="shared" si="682"/>
        <v>#DIV/0!</v>
      </c>
      <c r="V2065" s="183" t="e">
        <f t="shared" si="686"/>
        <v>#DIV/0!</v>
      </c>
      <c r="W2065" s="184">
        <f t="shared" si="694"/>
        <v>0</v>
      </c>
    </row>
    <row r="2066" spans="1:23" ht="15" customHeight="1">
      <c r="A2066" s="179">
        <v>498</v>
      </c>
      <c r="B2066" s="222">
        <v>20</v>
      </c>
      <c r="C2066" s="263" t="s">
        <v>760</v>
      </c>
      <c r="D2066" s="180">
        <v>1998</v>
      </c>
      <c r="E2066" s="180">
        <v>1</v>
      </c>
      <c r="F2066" s="181">
        <v>593</v>
      </c>
      <c r="G2066" s="181">
        <v>4</v>
      </c>
      <c r="H2066" s="181">
        <v>55</v>
      </c>
      <c r="I2066" s="181">
        <v>0</v>
      </c>
      <c r="J2066" s="181">
        <v>1</v>
      </c>
      <c r="K2066" s="181">
        <v>418</v>
      </c>
      <c r="L2066" s="181">
        <v>0</v>
      </c>
      <c r="M2066" s="181">
        <v>0</v>
      </c>
      <c r="N2066" s="181">
        <v>0</v>
      </c>
      <c r="O2066" s="181">
        <v>0</v>
      </c>
      <c r="P2066" s="181">
        <v>0</v>
      </c>
      <c r="Q2066" s="181">
        <f t="shared" si="698"/>
        <v>478</v>
      </c>
      <c r="R2066" s="181">
        <v>2</v>
      </c>
      <c r="S2066" s="181">
        <f t="shared" si="679"/>
        <v>480</v>
      </c>
      <c r="T2066" s="181">
        <f t="shared" si="681"/>
        <v>113</v>
      </c>
      <c r="U2066" s="183">
        <f t="shared" si="682"/>
        <v>80.94435075885329</v>
      </c>
      <c r="V2066" s="183">
        <f t="shared" si="686"/>
        <v>19.05564924114671</v>
      </c>
      <c r="W2066" s="184">
        <f t="shared" si="694"/>
        <v>418</v>
      </c>
    </row>
    <row r="2067" spans="1:23" ht="15" customHeight="1">
      <c r="A2067" s="179">
        <v>498</v>
      </c>
      <c r="B2067" s="222">
        <v>20</v>
      </c>
      <c r="C2067" s="263" t="s">
        <v>760</v>
      </c>
      <c r="D2067" s="180">
        <v>2004</v>
      </c>
      <c r="E2067" s="180"/>
      <c r="F2067" s="181"/>
      <c r="G2067" s="181"/>
      <c r="H2067" s="181"/>
      <c r="I2067" s="181"/>
      <c r="J2067" s="181"/>
      <c r="K2067" s="181"/>
      <c r="L2067" s="181"/>
      <c r="M2067" s="181"/>
      <c r="N2067" s="181"/>
      <c r="O2067" s="181"/>
      <c r="P2067" s="181"/>
      <c r="Q2067" s="181">
        <f>SUM(G2067+J2067+M2067+N2067+O2067+P2067)</f>
        <v>0</v>
      </c>
      <c r="R2067" s="181"/>
      <c r="S2067" s="181">
        <f t="shared" si="679"/>
        <v>0</v>
      </c>
      <c r="T2067" s="181">
        <f t="shared" si="681"/>
        <v>0</v>
      </c>
      <c r="U2067" s="183" t="e">
        <f t="shared" si="682"/>
        <v>#DIV/0!</v>
      </c>
      <c r="V2067" s="183" t="e">
        <f t="shared" si="686"/>
        <v>#DIV/0!</v>
      </c>
      <c r="W2067" s="184">
        <f t="shared" si="694"/>
        <v>0</v>
      </c>
    </row>
    <row r="2068" spans="1:23" ht="15" customHeight="1">
      <c r="A2068" s="179">
        <v>498</v>
      </c>
      <c r="B2068" s="222">
        <v>20</v>
      </c>
      <c r="C2068" s="263" t="s">
        <v>760</v>
      </c>
      <c r="D2068" s="180">
        <v>2010</v>
      </c>
      <c r="E2068" s="180">
        <v>2</v>
      </c>
      <c r="F2068" s="181">
        <v>834</v>
      </c>
      <c r="G2068" s="181">
        <v>47</v>
      </c>
      <c r="H2068" s="181">
        <v>32</v>
      </c>
      <c r="I2068" s="181">
        <v>5</v>
      </c>
      <c r="J2068" s="181">
        <v>5</v>
      </c>
      <c r="K2068" s="181">
        <v>355</v>
      </c>
      <c r="L2068" s="181">
        <v>6</v>
      </c>
      <c r="M2068" s="181">
        <v>0</v>
      </c>
      <c r="N2068" s="181">
        <v>1</v>
      </c>
      <c r="O2068" s="181">
        <v>0</v>
      </c>
      <c r="P2068" s="181">
        <v>0</v>
      </c>
      <c r="Q2068" s="181">
        <f t="shared" ref="Q2068:Q2070" si="699">SUM(P2068+O2068+N2068+M2068+L2068+K2068+J2068+I2068+H2068+G2068)</f>
        <v>451</v>
      </c>
      <c r="R2068" s="181">
        <v>13</v>
      </c>
      <c r="S2068" s="181">
        <f t="shared" si="679"/>
        <v>464</v>
      </c>
      <c r="T2068" s="181">
        <f t="shared" si="681"/>
        <v>370</v>
      </c>
      <c r="U2068" s="183">
        <f t="shared" si="682"/>
        <v>55.635491606714631</v>
      </c>
      <c r="V2068" s="183">
        <f t="shared" si="686"/>
        <v>44.364508393285369</v>
      </c>
      <c r="W2068" s="184">
        <f t="shared" si="694"/>
        <v>355</v>
      </c>
    </row>
    <row r="2069" spans="1:23" ht="15" customHeight="1">
      <c r="A2069" s="179">
        <v>498</v>
      </c>
      <c r="B2069" s="222">
        <v>20</v>
      </c>
      <c r="C2069" s="264" t="s">
        <v>760</v>
      </c>
      <c r="D2069" s="190">
        <v>2016</v>
      </c>
      <c r="E2069" s="180"/>
      <c r="F2069" s="181"/>
      <c r="G2069" s="181"/>
      <c r="H2069" s="181"/>
      <c r="I2069" s="181"/>
      <c r="J2069" s="181"/>
      <c r="K2069" s="181"/>
      <c r="L2069" s="181"/>
      <c r="M2069" s="181"/>
      <c r="N2069" s="181"/>
      <c r="O2069" s="181"/>
      <c r="P2069" s="181"/>
      <c r="Q2069" s="181">
        <f t="shared" si="699"/>
        <v>0</v>
      </c>
      <c r="R2069" s="181"/>
      <c r="S2069" s="181">
        <f t="shared" si="679"/>
        <v>0</v>
      </c>
      <c r="T2069" s="181">
        <f t="shared" si="681"/>
        <v>0</v>
      </c>
      <c r="U2069" s="183" t="e">
        <f t="shared" si="682"/>
        <v>#DIV/0!</v>
      </c>
      <c r="V2069" s="183" t="e">
        <f t="shared" si="686"/>
        <v>#DIV/0!</v>
      </c>
      <c r="W2069" s="184">
        <f t="shared" si="694"/>
        <v>0</v>
      </c>
    </row>
    <row r="2070" spans="1:23" ht="15" customHeight="1">
      <c r="A2070" s="179">
        <v>499</v>
      </c>
      <c r="B2070" s="222">
        <v>20</v>
      </c>
      <c r="C2070" s="263" t="s">
        <v>761</v>
      </c>
      <c r="D2070" s="180">
        <v>1998</v>
      </c>
      <c r="E2070" s="180">
        <v>11</v>
      </c>
      <c r="F2070" s="181">
        <v>5020</v>
      </c>
      <c r="G2070" s="181">
        <v>48</v>
      </c>
      <c r="H2070" s="181">
        <v>1581</v>
      </c>
      <c r="I2070" s="181">
        <v>4</v>
      </c>
      <c r="J2070" s="181">
        <v>33</v>
      </c>
      <c r="K2070" s="181">
        <v>1185</v>
      </c>
      <c r="L2070" s="181">
        <v>1</v>
      </c>
      <c r="M2070" s="181">
        <v>9</v>
      </c>
      <c r="N2070" s="181">
        <v>0</v>
      </c>
      <c r="O2070" s="181">
        <v>0</v>
      </c>
      <c r="P2070" s="181">
        <v>0</v>
      </c>
      <c r="Q2070" s="181">
        <f t="shared" si="699"/>
        <v>2861</v>
      </c>
      <c r="R2070" s="181">
        <v>128</v>
      </c>
      <c r="S2070" s="181">
        <f t="shared" si="679"/>
        <v>2989</v>
      </c>
      <c r="T2070" s="181">
        <f t="shared" si="681"/>
        <v>2031</v>
      </c>
      <c r="U2070" s="183">
        <f t="shared" si="682"/>
        <v>59.541832669322709</v>
      </c>
      <c r="V2070" s="183">
        <f t="shared" si="686"/>
        <v>40.458167330677291</v>
      </c>
      <c r="W2070" s="184">
        <f t="shared" si="694"/>
        <v>1581</v>
      </c>
    </row>
    <row r="2071" spans="1:23" ht="15" customHeight="1">
      <c r="A2071" s="179">
        <v>499</v>
      </c>
      <c r="B2071" s="222">
        <v>20</v>
      </c>
      <c r="C2071" s="263" t="s">
        <v>761</v>
      </c>
      <c r="D2071" s="180">
        <v>2004</v>
      </c>
      <c r="E2071" s="180"/>
      <c r="F2071" s="181"/>
      <c r="G2071" s="181"/>
      <c r="H2071" s="181"/>
      <c r="I2071" s="181"/>
      <c r="J2071" s="181"/>
      <c r="K2071" s="181"/>
      <c r="L2071" s="181"/>
      <c r="M2071" s="181"/>
      <c r="N2071" s="181"/>
      <c r="O2071" s="181"/>
      <c r="P2071" s="181"/>
      <c r="Q2071" s="181">
        <f>SUM(G2071+J2071+M2071+N2071+O2071+P2071)</f>
        <v>0</v>
      </c>
      <c r="R2071" s="181"/>
      <c r="S2071" s="181">
        <f t="shared" si="679"/>
        <v>0</v>
      </c>
      <c r="T2071" s="181">
        <f t="shared" si="681"/>
        <v>0</v>
      </c>
      <c r="U2071" s="183" t="e">
        <f t="shared" si="682"/>
        <v>#DIV/0!</v>
      </c>
      <c r="V2071" s="183" t="e">
        <f t="shared" si="686"/>
        <v>#DIV/0!</v>
      </c>
      <c r="W2071" s="184">
        <f t="shared" si="694"/>
        <v>0</v>
      </c>
    </row>
    <row r="2072" spans="1:23" ht="15" customHeight="1">
      <c r="A2072" s="179">
        <v>499</v>
      </c>
      <c r="B2072" s="222">
        <v>20</v>
      </c>
      <c r="C2072" s="263" t="s">
        <v>761</v>
      </c>
      <c r="D2072" s="180">
        <v>2010</v>
      </c>
      <c r="E2072" s="180">
        <v>16</v>
      </c>
      <c r="F2072" s="181">
        <v>7145</v>
      </c>
      <c r="G2072" s="181">
        <v>1369</v>
      </c>
      <c r="H2072" s="181">
        <v>784</v>
      </c>
      <c r="I2072" s="181">
        <v>136</v>
      </c>
      <c r="J2072" s="181">
        <v>132</v>
      </c>
      <c r="K2072" s="181">
        <v>1804</v>
      </c>
      <c r="L2072" s="181">
        <v>78</v>
      </c>
      <c r="M2072" s="181">
        <v>0</v>
      </c>
      <c r="N2072" s="181">
        <v>11</v>
      </c>
      <c r="O2072" s="181">
        <v>4</v>
      </c>
      <c r="P2072" s="181">
        <v>1</v>
      </c>
      <c r="Q2072" s="181">
        <f t="shared" ref="Q2072:Q2074" si="700">SUM(P2072+O2072+N2072+M2072+L2072+K2072+J2072+I2072+H2072+G2072)</f>
        <v>4319</v>
      </c>
      <c r="R2072" s="181">
        <v>130</v>
      </c>
      <c r="S2072" s="181">
        <f t="shared" si="679"/>
        <v>4449</v>
      </c>
      <c r="T2072" s="181">
        <f t="shared" si="681"/>
        <v>2696</v>
      </c>
      <c r="U2072" s="183">
        <f t="shared" si="682"/>
        <v>62.267319804058779</v>
      </c>
      <c r="V2072" s="183">
        <f t="shared" si="686"/>
        <v>37.732680195941221</v>
      </c>
      <c r="W2072" s="184">
        <f t="shared" si="694"/>
        <v>1804</v>
      </c>
    </row>
    <row r="2073" spans="1:23" ht="15" customHeight="1">
      <c r="A2073" s="179">
        <v>499</v>
      </c>
      <c r="B2073" s="222">
        <v>20</v>
      </c>
      <c r="C2073" s="264" t="s">
        <v>761</v>
      </c>
      <c r="D2073" s="190">
        <v>2016</v>
      </c>
      <c r="E2073" s="180"/>
      <c r="F2073" s="181"/>
      <c r="G2073" s="181"/>
      <c r="H2073" s="181"/>
      <c r="I2073" s="181"/>
      <c r="J2073" s="181"/>
      <c r="K2073" s="181"/>
      <c r="L2073" s="181"/>
      <c r="M2073" s="181"/>
      <c r="N2073" s="181"/>
      <c r="O2073" s="181"/>
      <c r="P2073" s="181"/>
      <c r="Q2073" s="181">
        <f t="shared" si="700"/>
        <v>0</v>
      </c>
      <c r="R2073" s="181"/>
      <c r="S2073" s="181">
        <f t="shared" ref="S2073:S2136" si="701">Q2073+R2073</f>
        <v>0</v>
      </c>
      <c r="T2073" s="181">
        <f t="shared" si="681"/>
        <v>0</v>
      </c>
      <c r="U2073" s="183" t="e">
        <f t="shared" si="682"/>
        <v>#DIV/0!</v>
      </c>
      <c r="V2073" s="183" t="e">
        <f t="shared" si="686"/>
        <v>#DIV/0!</v>
      </c>
      <c r="W2073" s="184">
        <f t="shared" si="694"/>
        <v>0</v>
      </c>
    </row>
    <row r="2074" spans="1:23" ht="15" customHeight="1">
      <c r="A2074" s="179">
        <v>500</v>
      </c>
      <c r="B2074" s="222">
        <v>20</v>
      </c>
      <c r="C2074" s="263" t="s">
        <v>762</v>
      </c>
      <c r="D2074" s="180">
        <v>1998</v>
      </c>
      <c r="E2074" s="180">
        <v>6</v>
      </c>
      <c r="F2074" s="181">
        <v>3053</v>
      </c>
      <c r="G2074" s="181">
        <v>22</v>
      </c>
      <c r="H2074" s="181">
        <v>702</v>
      </c>
      <c r="I2074" s="181">
        <v>3</v>
      </c>
      <c r="J2074" s="181">
        <v>18</v>
      </c>
      <c r="K2074" s="181">
        <v>583</v>
      </c>
      <c r="L2074" s="181">
        <v>5</v>
      </c>
      <c r="M2074" s="181">
        <v>4</v>
      </c>
      <c r="N2074" s="181">
        <v>0</v>
      </c>
      <c r="O2074" s="181">
        <v>0</v>
      </c>
      <c r="P2074" s="181">
        <v>2</v>
      </c>
      <c r="Q2074" s="181">
        <f t="shared" si="700"/>
        <v>1339</v>
      </c>
      <c r="R2074" s="181">
        <v>112</v>
      </c>
      <c r="S2074" s="181">
        <f t="shared" si="701"/>
        <v>1451</v>
      </c>
      <c r="T2074" s="181">
        <f t="shared" si="681"/>
        <v>1602</v>
      </c>
      <c r="U2074" s="183">
        <f t="shared" si="682"/>
        <v>47.527022600720599</v>
      </c>
      <c r="V2074" s="183">
        <f t="shared" si="686"/>
        <v>52.472977399279401</v>
      </c>
      <c r="W2074" s="184">
        <f t="shared" si="694"/>
        <v>702</v>
      </c>
    </row>
    <row r="2075" spans="1:23" ht="15" customHeight="1">
      <c r="A2075" s="179">
        <v>500</v>
      </c>
      <c r="B2075" s="222">
        <v>20</v>
      </c>
      <c r="C2075" s="263" t="s">
        <v>762</v>
      </c>
      <c r="D2075" s="180">
        <v>2004</v>
      </c>
      <c r="E2075" s="180"/>
      <c r="F2075" s="181"/>
      <c r="G2075" s="181"/>
      <c r="H2075" s="181"/>
      <c r="I2075" s="181"/>
      <c r="J2075" s="181"/>
      <c r="K2075" s="181"/>
      <c r="L2075" s="181"/>
      <c r="M2075" s="181"/>
      <c r="N2075" s="181"/>
      <c r="O2075" s="181"/>
      <c r="P2075" s="181"/>
      <c r="Q2075" s="181">
        <f>SUM(G2075+J2075+M2075+N2075+O2075+P2075)</f>
        <v>0</v>
      </c>
      <c r="R2075" s="181"/>
      <c r="S2075" s="181">
        <f t="shared" si="701"/>
        <v>0</v>
      </c>
      <c r="T2075" s="181">
        <f t="shared" si="681"/>
        <v>0</v>
      </c>
      <c r="U2075" s="183" t="e">
        <f t="shared" si="682"/>
        <v>#DIV/0!</v>
      </c>
      <c r="V2075" s="183" t="e">
        <f t="shared" si="686"/>
        <v>#DIV/0!</v>
      </c>
      <c r="W2075" s="184">
        <f t="shared" si="694"/>
        <v>0</v>
      </c>
    </row>
    <row r="2076" spans="1:23" ht="15" customHeight="1">
      <c r="A2076" s="179">
        <v>500</v>
      </c>
      <c r="B2076" s="222">
        <v>20</v>
      </c>
      <c r="C2076" s="263" t="s">
        <v>762</v>
      </c>
      <c r="D2076" s="180">
        <v>2010</v>
      </c>
      <c r="E2076" s="180">
        <v>7</v>
      </c>
      <c r="F2076" s="181">
        <v>3271</v>
      </c>
      <c r="G2076" s="181">
        <v>522</v>
      </c>
      <c r="H2076" s="181">
        <v>72</v>
      </c>
      <c r="I2076" s="181">
        <v>20</v>
      </c>
      <c r="J2076" s="181">
        <v>56</v>
      </c>
      <c r="K2076" s="181">
        <v>758</v>
      </c>
      <c r="L2076" s="181">
        <v>18</v>
      </c>
      <c r="M2076" s="181">
        <v>0</v>
      </c>
      <c r="N2076" s="181">
        <v>3</v>
      </c>
      <c r="O2076" s="181">
        <v>2</v>
      </c>
      <c r="P2076" s="181">
        <v>0</v>
      </c>
      <c r="Q2076" s="181">
        <f t="shared" ref="Q2076:Q2078" si="702">SUM(P2076+O2076+N2076+M2076+L2076+K2076+J2076+I2076+H2076+G2076)</f>
        <v>1451</v>
      </c>
      <c r="R2076" s="181">
        <v>48</v>
      </c>
      <c r="S2076" s="181">
        <f t="shared" si="701"/>
        <v>1499</v>
      </c>
      <c r="T2076" s="181">
        <f t="shared" si="681"/>
        <v>1772</v>
      </c>
      <c r="U2076" s="183">
        <f t="shared" si="682"/>
        <v>45.826964231121984</v>
      </c>
      <c r="V2076" s="183">
        <f t="shared" si="686"/>
        <v>54.173035768878016</v>
      </c>
      <c r="W2076" s="184">
        <f t="shared" si="694"/>
        <v>758</v>
      </c>
    </row>
    <row r="2077" spans="1:23" ht="15" customHeight="1">
      <c r="A2077" s="179">
        <v>500</v>
      </c>
      <c r="B2077" s="222">
        <v>20</v>
      </c>
      <c r="C2077" s="264" t="s">
        <v>762</v>
      </c>
      <c r="D2077" s="190">
        <v>2016</v>
      </c>
      <c r="E2077" s="180"/>
      <c r="F2077" s="181"/>
      <c r="G2077" s="181"/>
      <c r="H2077" s="181"/>
      <c r="I2077" s="181"/>
      <c r="J2077" s="181"/>
      <c r="K2077" s="181"/>
      <c r="L2077" s="181"/>
      <c r="M2077" s="181"/>
      <c r="N2077" s="181"/>
      <c r="O2077" s="181"/>
      <c r="P2077" s="181"/>
      <c r="Q2077" s="181">
        <f t="shared" si="702"/>
        <v>0</v>
      </c>
      <c r="R2077" s="181"/>
      <c r="S2077" s="181">
        <f t="shared" si="701"/>
        <v>0</v>
      </c>
      <c r="T2077" s="181">
        <f t="shared" si="681"/>
        <v>0</v>
      </c>
      <c r="U2077" s="183" t="e">
        <f t="shared" si="682"/>
        <v>#DIV/0!</v>
      </c>
      <c r="V2077" s="183" t="e">
        <f t="shared" si="686"/>
        <v>#DIV/0!</v>
      </c>
      <c r="W2077" s="184">
        <f t="shared" si="694"/>
        <v>0</v>
      </c>
    </row>
    <row r="2078" spans="1:23" ht="15" customHeight="1">
      <c r="A2078" s="179">
        <v>501</v>
      </c>
      <c r="B2078" s="222">
        <v>20</v>
      </c>
      <c r="C2078" s="263" t="s">
        <v>763</v>
      </c>
      <c r="D2078" s="180">
        <v>1998</v>
      </c>
      <c r="E2078" s="180">
        <v>5</v>
      </c>
      <c r="F2078" s="181">
        <v>2665</v>
      </c>
      <c r="G2078" s="181">
        <v>8</v>
      </c>
      <c r="H2078" s="181">
        <v>576</v>
      </c>
      <c r="I2078" s="181">
        <v>7</v>
      </c>
      <c r="J2078" s="181">
        <v>46</v>
      </c>
      <c r="K2078" s="181">
        <v>726</v>
      </c>
      <c r="L2078" s="181">
        <v>9</v>
      </c>
      <c r="M2078" s="181">
        <v>7</v>
      </c>
      <c r="N2078" s="181">
        <v>0</v>
      </c>
      <c r="O2078" s="181">
        <v>0</v>
      </c>
      <c r="P2078" s="181">
        <v>0</v>
      </c>
      <c r="Q2078" s="181">
        <f t="shared" si="702"/>
        <v>1379</v>
      </c>
      <c r="R2078" s="181">
        <v>87</v>
      </c>
      <c r="S2078" s="181">
        <f t="shared" si="701"/>
        <v>1466</v>
      </c>
      <c r="T2078" s="181">
        <f t="shared" ref="T2078:T2141" si="703">F2078-S2078</f>
        <v>1199</v>
      </c>
      <c r="U2078" s="183">
        <f t="shared" ref="U2078:U2141" si="704">(S2078*100)/F2078</f>
        <v>55.009380863039397</v>
      </c>
      <c r="V2078" s="183">
        <f t="shared" si="686"/>
        <v>44.990619136960603</v>
      </c>
      <c r="W2078" s="184">
        <f t="shared" si="694"/>
        <v>726</v>
      </c>
    </row>
    <row r="2079" spans="1:23" ht="15" customHeight="1">
      <c r="A2079" s="179">
        <v>501</v>
      </c>
      <c r="B2079" s="222">
        <v>20</v>
      </c>
      <c r="C2079" s="263" t="s">
        <v>763</v>
      </c>
      <c r="D2079" s="180">
        <v>2004</v>
      </c>
      <c r="E2079" s="180"/>
      <c r="F2079" s="181"/>
      <c r="G2079" s="181"/>
      <c r="H2079" s="181"/>
      <c r="I2079" s="181"/>
      <c r="J2079" s="181"/>
      <c r="K2079" s="181"/>
      <c r="L2079" s="181"/>
      <c r="M2079" s="181"/>
      <c r="N2079" s="181"/>
      <c r="O2079" s="181"/>
      <c r="P2079" s="181"/>
      <c r="Q2079" s="181">
        <f>SUM(G2079+J2079+M2079+N2079+O2079+P2079)</f>
        <v>0</v>
      </c>
      <c r="R2079" s="181"/>
      <c r="S2079" s="181">
        <f t="shared" si="701"/>
        <v>0</v>
      </c>
      <c r="T2079" s="181">
        <f t="shared" si="703"/>
        <v>0</v>
      </c>
      <c r="U2079" s="183" t="e">
        <f t="shared" si="704"/>
        <v>#DIV/0!</v>
      </c>
      <c r="V2079" s="183" t="e">
        <f t="shared" si="686"/>
        <v>#DIV/0!</v>
      </c>
      <c r="W2079" s="184">
        <f t="shared" si="694"/>
        <v>0</v>
      </c>
    </row>
    <row r="2080" spans="1:23" ht="15" customHeight="1">
      <c r="A2080" s="179">
        <v>501</v>
      </c>
      <c r="B2080" s="222">
        <v>20</v>
      </c>
      <c r="C2080" s="263" t="s">
        <v>763</v>
      </c>
      <c r="D2080" s="180">
        <v>2010</v>
      </c>
      <c r="E2080" s="180">
        <v>6</v>
      </c>
      <c r="F2080" s="181">
        <v>3114</v>
      </c>
      <c r="G2080" s="181">
        <v>363</v>
      </c>
      <c r="H2080" s="181">
        <v>196</v>
      </c>
      <c r="I2080" s="181">
        <v>34</v>
      </c>
      <c r="J2080" s="181">
        <v>54</v>
      </c>
      <c r="K2080" s="181">
        <v>396</v>
      </c>
      <c r="L2080" s="181">
        <v>20</v>
      </c>
      <c r="M2080" s="181">
        <v>0</v>
      </c>
      <c r="N2080" s="181">
        <v>25</v>
      </c>
      <c r="O2080" s="181">
        <v>6</v>
      </c>
      <c r="P2080" s="181">
        <v>0</v>
      </c>
      <c r="Q2080" s="181">
        <f t="shared" ref="Q2080:Q2082" si="705">SUM(P2080+O2080+N2080+M2080+L2080+K2080+J2080+I2080+H2080+G2080)</f>
        <v>1094</v>
      </c>
      <c r="R2080" s="181">
        <v>90</v>
      </c>
      <c r="S2080" s="181">
        <f t="shared" si="701"/>
        <v>1184</v>
      </c>
      <c r="T2080" s="181">
        <f t="shared" si="703"/>
        <v>1930</v>
      </c>
      <c r="U2080" s="183">
        <f t="shared" si="704"/>
        <v>38.021836865767504</v>
      </c>
      <c r="V2080" s="183">
        <f t="shared" si="686"/>
        <v>61.978163134232496</v>
      </c>
      <c r="W2080" s="184">
        <f t="shared" si="694"/>
        <v>396</v>
      </c>
    </row>
    <row r="2081" spans="1:23" ht="15" customHeight="1">
      <c r="A2081" s="179">
        <v>501</v>
      </c>
      <c r="B2081" s="222">
        <v>20</v>
      </c>
      <c r="C2081" s="264" t="s">
        <v>763</v>
      </c>
      <c r="D2081" s="190">
        <v>2016</v>
      </c>
      <c r="E2081" s="180"/>
      <c r="F2081" s="181"/>
      <c r="G2081" s="181"/>
      <c r="H2081" s="181"/>
      <c r="I2081" s="181"/>
      <c r="J2081" s="181"/>
      <c r="K2081" s="181"/>
      <c r="L2081" s="181"/>
      <c r="M2081" s="181"/>
      <c r="N2081" s="181"/>
      <c r="O2081" s="181"/>
      <c r="P2081" s="181"/>
      <c r="Q2081" s="181">
        <f t="shared" si="705"/>
        <v>0</v>
      </c>
      <c r="R2081" s="181"/>
      <c r="S2081" s="181">
        <f t="shared" si="701"/>
        <v>0</v>
      </c>
      <c r="T2081" s="181">
        <f t="shared" si="703"/>
        <v>0</v>
      </c>
      <c r="U2081" s="183" t="e">
        <f t="shared" si="704"/>
        <v>#DIV/0!</v>
      </c>
      <c r="V2081" s="183" t="e">
        <f t="shared" si="686"/>
        <v>#DIV/0!</v>
      </c>
      <c r="W2081" s="184">
        <f t="shared" si="694"/>
        <v>0</v>
      </c>
    </row>
    <row r="2082" spans="1:23" ht="15" customHeight="1">
      <c r="A2082" s="179">
        <v>502</v>
      </c>
      <c r="B2082" s="222">
        <v>20</v>
      </c>
      <c r="C2082" s="263" t="s">
        <v>764</v>
      </c>
      <c r="D2082" s="180">
        <v>1998</v>
      </c>
      <c r="E2082" s="180">
        <v>4</v>
      </c>
      <c r="F2082" s="181">
        <v>1710</v>
      </c>
      <c r="G2082" s="181">
        <v>7</v>
      </c>
      <c r="H2082" s="181">
        <v>32</v>
      </c>
      <c r="I2082" s="181">
        <v>1</v>
      </c>
      <c r="J2082" s="181">
        <v>8</v>
      </c>
      <c r="K2082" s="181">
        <v>214</v>
      </c>
      <c r="L2082" s="181">
        <v>1</v>
      </c>
      <c r="M2082" s="181">
        <v>5</v>
      </c>
      <c r="N2082" s="181">
        <v>0</v>
      </c>
      <c r="O2082" s="181">
        <v>0</v>
      </c>
      <c r="P2082" s="181">
        <v>0</v>
      </c>
      <c r="Q2082" s="181">
        <f t="shared" si="705"/>
        <v>268</v>
      </c>
      <c r="R2082" s="181">
        <v>49</v>
      </c>
      <c r="S2082" s="181">
        <f t="shared" si="701"/>
        <v>317</v>
      </c>
      <c r="T2082" s="181">
        <f t="shared" si="703"/>
        <v>1393</v>
      </c>
      <c r="U2082" s="183">
        <f t="shared" si="704"/>
        <v>18.538011695906434</v>
      </c>
      <c r="V2082" s="183">
        <f t="shared" si="686"/>
        <v>81.461988304093566</v>
      </c>
      <c r="W2082" s="184">
        <f t="shared" si="694"/>
        <v>214</v>
      </c>
    </row>
    <row r="2083" spans="1:23" ht="15" customHeight="1">
      <c r="A2083" s="179">
        <v>502</v>
      </c>
      <c r="B2083" s="222">
        <v>20</v>
      </c>
      <c r="C2083" s="263" t="s">
        <v>764</v>
      </c>
      <c r="D2083" s="180">
        <v>2004</v>
      </c>
      <c r="E2083" s="180"/>
      <c r="F2083" s="181"/>
      <c r="G2083" s="181"/>
      <c r="H2083" s="181"/>
      <c r="I2083" s="181"/>
      <c r="J2083" s="181"/>
      <c r="K2083" s="181"/>
      <c r="L2083" s="181"/>
      <c r="M2083" s="181"/>
      <c r="N2083" s="181"/>
      <c r="O2083" s="181"/>
      <c r="P2083" s="181"/>
      <c r="Q2083" s="181">
        <f>SUM(G2083+J2083+M2083+N2083+O2083+P2083)</f>
        <v>0</v>
      </c>
      <c r="R2083" s="181"/>
      <c r="S2083" s="181">
        <f t="shared" si="701"/>
        <v>0</v>
      </c>
      <c r="T2083" s="181">
        <f t="shared" si="703"/>
        <v>0</v>
      </c>
      <c r="U2083" s="183" t="e">
        <f t="shared" si="704"/>
        <v>#DIV/0!</v>
      </c>
      <c r="V2083" s="183" t="e">
        <f t="shared" si="686"/>
        <v>#DIV/0!</v>
      </c>
      <c r="W2083" s="184">
        <f t="shared" si="694"/>
        <v>0</v>
      </c>
    </row>
    <row r="2084" spans="1:23" ht="15" customHeight="1">
      <c r="A2084" s="179">
        <v>502</v>
      </c>
      <c r="B2084" s="222">
        <v>20</v>
      </c>
      <c r="C2084" s="263" t="s">
        <v>764</v>
      </c>
      <c r="D2084" s="180">
        <v>2010</v>
      </c>
      <c r="E2084" s="180">
        <v>6</v>
      </c>
      <c r="F2084" s="181">
        <v>3058</v>
      </c>
      <c r="G2084" s="181">
        <v>166</v>
      </c>
      <c r="H2084" s="181">
        <v>72</v>
      </c>
      <c r="I2084" s="181">
        <v>20</v>
      </c>
      <c r="J2084" s="181">
        <v>32</v>
      </c>
      <c r="K2084" s="181">
        <v>808</v>
      </c>
      <c r="L2084" s="181">
        <v>66</v>
      </c>
      <c r="M2084" s="181">
        <v>0</v>
      </c>
      <c r="N2084" s="181">
        <v>17</v>
      </c>
      <c r="O2084" s="181">
        <v>6</v>
      </c>
      <c r="P2084" s="181">
        <v>1</v>
      </c>
      <c r="Q2084" s="181">
        <f t="shared" ref="Q2084:Q2086" si="706">SUM(P2084+O2084+N2084+M2084+L2084+K2084+J2084+I2084+H2084+G2084)</f>
        <v>1188</v>
      </c>
      <c r="R2084" s="181">
        <v>67</v>
      </c>
      <c r="S2084" s="181">
        <f t="shared" si="701"/>
        <v>1255</v>
      </c>
      <c r="T2084" s="181">
        <f t="shared" si="703"/>
        <v>1803</v>
      </c>
      <c r="U2084" s="183">
        <f t="shared" si="704"/>
        <v>41.039895356442116</v>
      </c>
      <c r="V2084" s="183">
        <f t="shared" si="686"/>
        <v>58.960104643557884</v>
      </c>
      <c r="W2084" s="184">
        <f t="shared" si="694"/>
        <v>808</v>
      </c>
    </row>
    <row r="2085" spans="1:23" ht="15" customHeight="1">
      <c r="A2085" s="179">
        <v>502</v>
      </c>
      <c r="B2085" s="222">
        <v>20</v>
      </c>
      <c r="C2085" s="264" t="s">
        <v>764</v>
      </c>
      <c r="D2085" s="190">
        <v>2016</v>
      </c>
      <c r="E2085" s="180"/>
      <c r="F2085" s="181"/>
      <c r="G2085" s="181"/>
      <c r="H2085" s="181"/>
      <c r="I2085" s="181"/>
      <c r="J2085" s="181"/>
      <c r="K2085" s="181"/>
      <c r="L2085" s="181"/>
      <c r="M2085" s="181"/>
      <c r="N2085" s="181"/>
      <c r="O2085" s="181"/>
      <c r="P2085" s="181"/>
      <c r="Q2085" s="181">
        <f t="shared" si="706"/>
        <v>0</v>
      </c>
      <c r="R2085" s="181"/>
      <c r="S2085" s="181">
        <f t="shared" si="701"/>
        <v>0</v>
      </c>
      <c r="T2085" s="181">
        <f t="shared" si="703"/>
        <v>0</v>
      </c>
      <c r="U2085" s="183" t="e">
        <f t="shared" si="704"/>
        <v>#DIV/0!</v>
      </c>
      <c r="V2085" s="183" t="e">
        <f t="shared" si="686"/>
        <v>#DIV/0!</v>
      </c>
      <c r="W2085" s="184">
        <f t="shared" si="694"/>
        <v>0</v>
      </c>
    </row>
    <row r="2086" spans="1:23" ht="15" customHeight="1">
      <c r="A2086" s="179">
        <v>503</v>
      </c>
      <c r="B2086" s="222">
        <v>20</v>
      </c>
      <c r="C2086" s="263" t="s">
        <v>765</v>
      </c>
      <c r="D2086" s="180">
        <v>1998</v>
      </c>
      <c r="E2086" s="180">
        <v>7</v>
      </c>
      <c r="F2086" s="181">
        <v>2509</v>
      </c>
      <c r="G2086" s="181">
        <v>57</v>
      </c>
      <c r="H2086" s="181">
        <v>384</v>
      </c>
      <c r="I2086" s="181">
        <v>5</v>
      </c>
      <c r="J2086" s="181">
        <v>52</v>
      </c>
      <c r="K2086" s="181">
        <v>409</v>
      </c>
      <c r="L2086" s="181">
        <v>8</v>
      </c>
      <c r="M2086" s="181">
        <v>10</v>
      </c>
      <c r="N2086" s="181">
        <v>0</v>
      </c>
      <c r="O2086" s="181">
        <v>0</v>
      </c>
      <c r="P2086" s="181">
        <v>0</v>
      </c>
      <c r="Q2086" s="181">
        <f t="shared" si="706"/>
        <v>925</v>
      </c>
      <c r="R2086" s="181">
        <v>74</v>
      </c>
      <c r="S2086" s="181">
        <f t="shared" si="701"/>
        <v>999</v>
      </c>
      <c r="T2086" s="181">
        <f t="shared" si="703"/>
        <v>1510</v>
      </c>
      <c r="U2086" s="183">
        <f t="shared" si="704"/>
        <v>39.816660023913911</v>
      </c>
      <c r="V2086" s="183">
        <f t="shared" ref="V2086:V2153" si="707">(T2086*100)/F2086</f>
        <v>60.183339976086089</v>
      </c>
      <c r="W2086" s="184">
        <f t="shared" si="694"/>
        <v>409</v>
      </c>
    </row>
    <row r="2087" spans="1:23" ht="15" customHeight="1">
      <c r="A2087" s="179">
        <v>503</v>
      </c>
      <c r="B2087" s="222">
        <v>20</v>
      </c>
      <c r="C2087" s="263" t="s">
        <v>765</v>
      </c>
      <c r="D2087" s="180">
        <v>2004</v>
      </c>
      <c r="E2087" s="180"/>
      <c r="F2087" s="181"/>
      <c r="G2087" s="181"/>
      <c r="H2087" s="181"/>
      <c r="I2087" s="181"/>
      <c r="J2087" s="181"/>
      <c r="K2087" s="181"/>
      <c r="L2087" s="181"/>
      <c r="M2087" s="181"/>
      <c r="N2087" s="181"/>
      <c r="O2087" s="181"/>
      <c r="P2087" s="181"/>
      <c r="Q2087" s="181">
        <f>SUM(G2087+J2087+M2087+N2087+O2087+P2087)</f>
        <v>0</v>
      </c>
      <c r="R2087" s="181"/>
      <c r="S2087" s="181">
        <f t="shared" si="701"/>
        <v>0</v>
      </c>
      <c r="T2087" s="181">
        <f t="shared" si="703"/>
        <v>0</v>
      </c>
      <c r="U2087" s="183" t="e">
        <f t="shared" si="704"/>
        <v>#DIV/0!</v>
      </c>
      <c r="V2087" s="183" t="e">
        <f t="shared" si="707"/>
        <v>#DIV/0!</v>
      </c>
      <c r="W2087" s="184">
        <f t="shared" si="694"/>
        <v>0</v>
      </c>
    </row>
    <row r="2088" spans="1:23" ht="15" customHeight="1">
      <c r="A2088" s="179">
        <v>503</v>
      </c>
      <c r="B2088" s="222">
        <v>20</v>
      </c>
      <c r="C2088" s="263" t="s">
        <v>765</v>
      </c>
      <c r="D2088" s="180">
        <v>2010</v>
      </c>
      <c r="E2088" s="180">
        <v>8</v>
      </c>
      <c r="F2088" s="181">
        <v>4347</v>
      </c>
      <c r="G2088" s="181">
        <v>465</v>
      </c>
      <c r="H2088" s="181">
        <v>454</v>
      </c>
      <c r="I2088" s="181">
        <v>64</v>
      </c>
      <c r="J2088" s="181">
        <v>143</v>
      </c>
      <c r="K2088" s="181">
        <v>420</v>
      </c>
      <c r="L2088" s="181">
        <v>48</v>
      </c>
      <c r="M2088" s="181">
        <v>0</v>
      </c>
      <c r="N2088" s="181">
        <v>26</v>
      </c>
      <c r="O2088" s="181">
        <v>5</v>
      </c>
      <c r="P2088" s="181">
        <v>5</v>
      </c>
      <c r="Q2088" s="181">
        <f t="shared" ref="Q2088:Q2090" si="708">SUM(P2088+O2088+N2088+M2088+L2088+K2088+J2088+I2088+H2088+G2088)</f>
        <v>1630</v>
      </c>
      <c r="R2088" s="181">
        <v>105</v>
      </c>
      <c r="S2088" s="181">
        <f t="shared" si="701"/>
        <v>1735</v>
      </c>
      <c r="T2088" s="181">
        <f t="shared" si="703"/>
        <v>2612</v>
      </c>
      <c r="U2088" s="183">
        <f t="shared" si="704"/>
        <v>39.912583390844262</v>
      </c>
      <c r="V2088" s="183">
        <f t="shared" si="707"/>
        <v>60.087416609155738</v>
      </c>
      <c r="W2088" s="184">
        <f t="shared" si="694"/>
        <v>465</v>
      </c>
    </row>
    <row r="2089" spans="1:23" ht="15" customHeight="1">
      <c r="A2089" s="179">
        <v>503</v>
      </c>
      <c r="B2089" s="222">
        <v>20</v>
      </c>
      <c r="C2089" s="264" t="s">
        <v>765</v>
      </c>
      <c r="D2089" s="190">
        <v>2016</v>
      </c>
      <c r="E2089" s="180"/>
      <c r="F2089" s="181"/>
      <c r="G2089" s="181"/>
      <c r="H2089" s="181"/>
      <c r="I2089" s="181"/>
      <c r="J2089" s="181"/>
      <c r="K2089" s="181"/>
      <c r="L2089" s="181"/>
      <c r="M2089" s="181"/>
      <c r="N2089" s="181"/>
      <c r="O2089" s="181"/>
      <c r="P2089" s="181"/>
      <c r="Q2089" s="181">
        <f t="shared" si="708"/>
        <v>0</v>
      </c>
      <c r="R2089" s="181"/>
      <c r="S2089" s="181">
        <f t="shared" si="701"/>
        <v>0</v>
      </c>
      <c r="T2089" s="181">
        <f t="shared" si="703"/>
        <v>0</v>
      </c>
      <c r="U2089" s="183" t="e">
        <f t="shared" si="704"/>
        <v>#DIV/0!</v>
      </c>
      <c r="V2089" s="183" t="e">
        <f t="shared" si="707"/>
        <v>#DIV/0!</v>
      </c>
      <c r="W2089" s="184">
        <f t="shared" si="694"/>
        <v>0</v>
      </c>
    </row>
    <row r="2090" spans="1:23" ht="15" customHeight="1">
      <c r="A2090" s="179">
        <v>504</v>
      </c>
      <c r="B2090" s="222">
        <v>20</v>
      </c>
      <c r="C2090" s="263" t="s">
        <v>766</v>
      </c>
      <c r="D2090" s="180">
        <v>1998</v>
      </c>
      <c r="E2090" s="180">
        <v>5</v>
      </c>
      <c r="F2090" s="181">
        <v>2408</v>
      </c>
      <c r="G2090" s="181">
        <v>51</v>
      </c>
      <c r="H2090" s="181">
        <v>234</v>
      </c>
      <c r="I2090" s="181">
        <v>3</v>
      </c>
      <c r="J2090" s="181">
        <v>31</v>
      </c>
      <c r="K2090" s="181">
        <v>394</v>
      </c>
      <c r="L2090" s="181">
        <v>11</v>
      </c>
      <c r="M2090" s="181">
        <v>9</v>
      </c>
      <c r="N2090" s="181">
        <v>0</v>
      </c>
      <c r="O2090" s="181">
        <v>0</v>
      </c>
      <c r="P2090" s="181">
        <v>3</v>
      </c>
      <c r="Q2090" s="181">
        <f t="shared" si="708"/>
        <v>736</v>
      </c>
      <c r="R2090" s="181">
        <v>43</v>
      </c>
      <c r="S2090" s="181">
        <f t="shared" si="701"/>
        <v>779</v>
      </c>
      <c r="T2090" s="181">
        <f t="shared" si="703"/>
        <v>1629</v>
      </c>
      <c r="U2090" s="183">
        <f t="shared" si="704"/>
        <v>32.35049833887043</v>
      </c>
      <c r="V2090" s="183">
        <f t="shared" si="707"/>
        <v>67.649501661129563</v>
      </c>
      <c r="W2090" s="184">
        <f t="shared" si="694"/>
        <v>394</v>
      </c>
    </row>
    <row r="2091" spans="1:23" ht="15" customHeight="1">
      <c r="A2091" s="179">
        <v>504</v>
      </c>
      <c r="B2091" s="222">
        <v>20</v>
      </c>
      <c r="C2091" s="263" t="s">
        <v>766</v>
      </c>
      <c r="D2091" s="180">
        <v>2004</v>
      </c>
      <c r="E2091" s="180"/>
      <c r="F2091" s="181"/>
      <c r="G2091" s="181"/>
      <c r="H2091" s="181"/>
      <c r="I2091" s="181"/>
      <c r="J2091" s="181"/>
      <c r="K2091" s="181"/>
      <c r="L2091" s="181"/>
      <c r="M2091" s="181"/>
      <c r="N2091" s="181"/>
      <c r="O2091" s="181"/>
      <c r="P2091" s="181"/>
      <c r="Q2091" s="181">
        <f>SUM(G2091+J2091+M2091+N2091+O2091+P2091)</f>
        <v>0</v>
      </c>
      <c r="R2091" s="181"/>
      <c r="S2091" s="181">
        <f t="shared" si="701"/>
        <v>0</v>
      </c>
      <c r="T2091" s="181">
        <f t="shared" si="703"/>
        <v>0</v>
      </c>
      <c r="U2091" s="183" t="e">
        <f t="shared" si="704"/>
        <v>#DIV/0!</v>
      </c>
      <c r="V2091" s="183" t="e">
        <f t="shared" si="707"/>
        <v>#DIV/0!</v>
      </c>
      <c r="W2091" s="184">
        <f t="shared" si="694"/>
        <v>0</v>
      </c>
    </row>
    <row r="2092" spans="1:23" ht="15" customHeight="1">
      <c r="A2092" s="179">
        <v>504</v>
      </c>
      <c r="B2092" s="222">
        <v>20</v>
      </c>
      <c r="C2092" s="263" t="s">
        <v>766</v>
      </c>
      <c r="D2092" s="180">
        <v>2010</v>
      </c>
      <c r="E2092" s="180">
        <v>8</v>
      </c>
      <c r="F2092" s="181">
        <v>3363</v>
      </c>
      <c r="G2092" s="181">
        <v>453</v>
      </c>
      <c r="H2092" s="181">
        <v>169</v>
      </c>
      <c r="I2092" s="181">
        <v>42</v>
      </c>
      <c r="J2092" s="181">
        <v>90</v>
      </c>
      <c r="K2092" s="181">
        <v>366</v>
      </c>
      <c r="L2092" s="181">
        <v>34</v>
      </c>
      <c r="M2092" s="181">
        <v>0</v>
      </c>
      <c r="N2092" s="181">
        <v>73</v>
      </c>
      <c r="O2092" s="181">
        <v>4</v>
      </c>
      <c r="P2092" s="181">
        <v>0</v>
      </c>
      <c r="Q2092" s="181">
        <f t="shared" ref="Q2092:Q2098" si="709">SUM(P2092+O2092+N2092+M2092+L2092+K2092+J2092+I2092+H2092+G2092)</f>
        <v>1231</v>
      </c>
      <c r="R2092" s="181">
        <v>47</v>
      </c>
      <c r="S2092" s="181">
        <f t="shared" si="701"/>
        <v>1278</v>
      </c>
      <c r="T2092" s="181">
        <f t="shared" si="703"/>
        <v>2085</v>
      </c>
      <c r="U2092" s="183">
        <f t="shared" si="704"/>
        <v>38.001784121320249</v>
      </c>
      <c r="V2092" s="183">
        <f t="shared" si="707"/>
        <v>61.998215878679751</v>
      </c>
      <c r="W2092" s="184">
        <f t="shared" si="694"/>
        <v>453</v>
      </c>
    </row>
    <row r="2093" spans="1:23" ht="15" customHeight="1">
      <c r="A2093" s="179">
        <v>504</v>
      </c>
      <c r="B2093" s="222">
        <v>20</v>
      </c>
      <c r="C2093" s="264" t="s">
        <v>766</v>
      </c>
      <c r="D2093" s="190">
        <v>2016</v>
      </c>
      <c r="E2093" s="180"/>
      <c r="F2093" s="181"/>
      <c r="G2093" s="181"/>
      <c r="H2093" s="181"/>
      <c r="I2093" s="181"/>
      <c r="J2093" s="181"/>
      <c r="K2093" s="181"/>
      <c r="L2093" s="181"/>
      <c r="M2093" s="181"/>
      <c r="N2093" s="181"/>
      <c r="O2093" s="181"/>
      <c r="P2093" s="181"/>
      <c r="Q2093" s="181">
        <f t="shared" si="709"/>
        <v>0</v>
      </c>
      <c r="R2093" s="181"/>
      <c r="S2093" s="181">
        <f t="shared" si="701"/>
        <v>0</v>
      </c>
      <c r="T2093" s="181">
        <f t="shared" si="703"/>
        <v>0</v>
      </c>
      <c r="U2093" s="183" t="e">
        <f t="shared" si="704"/>
        <v>#DIV/0!</v>
      </c>
      <c r="V2093" s="183" t="e">
        <f t="shared" si="707"/>
        <v>#DIV/0!</v>
      </c>
      <c r="W2093" s="184">
        <f t="shared" si="694"/>
        <v>0</v>
      </c>
    </row>
    <row r="2094" spans="1:23" s="197" customFormat="1" ht="15" customHeight="1">
      <c r="A2094" s="193" t="s">
        <v>448</v>
      </c>
      <c r="B2094" s="223">
        <v>20</v>
      </c>
      <c r="C2094" s="265" t="s">
        <v>767</v>
      </c>
      <c r="D2094" s="151">
        <v>1998</v>
      </c>
      <c r="E2094" s="151">
        <f>SUM(E2002,E2006,E2010,E2014,E2018,E2022,E2026,E2030,E2034,E2038,E2042,E2046,E2050,E2054,E2058,E2062,E2066,E2070,E2074,E2078,E2082,E2086,E2090)</f>
        <v>129</v>
      </c>
      <c r="F2094" s="151">
        <f t="shared" ref="F2094:T2094" si="710">SUM(F2002,F2006,F2010,F2014,F2018,F2022,F2026,F2030,F2034,F2038,F2042,F2046,F2050,F2054,F2058,F2062,F2066,F2070,F2074,F2078,F2082,F2086,F2090)</f>
        <v>60401</v>
      </c>
      <c r="G2094" s="151">
        <f t="shared" si="710"/>
        <v>583</v>
      </c>
      <c r="H2094" s="151">
        <f t="shared" si="710"/>
        <v>11479</v>
      </c>
      <c r="I2094" s="151">
        <f t="shared" si="710"/>
        <v>68</v>
      </c>
      <c r="J2094" s="151">
        <f t="shared" si="710"/>
        <v>579</v>
      </c>
      <c r="K2094" s="151">
        <f t="shared" si="710"/>
        <v>14338</v>
      </c>
      <c r="L2094" s="151">
        <f t="shared" si="710"/>
        <v>149</v>
      </c>
      <c r="M2094" s="151">
        <f t="shared" si="710"/>
        <v>123</v>
      </c>
      <c r="N2094" s="151">
        <f t="shared" si="710"/>
        <v>0</v>
      </c>
      <c r="O2094" s="151">
        <f t="shared" si="710"/>
        <v>0</v>
      </c>
      <c r="P2094" s="151">
        <f t="shared" si="710"/>
        <v>23</v>
      </c>
      <c r="Q2094" s="151">
        <f t="shared" si="710"/>
        <v>27342</v>
      </c>
      <c r="R2094" s="151">
        <f t="shared" si="710"/>
        <v>1547</v>
      </c>
      <c r="S2094" s="151">
        <f t="shared" si="710"/>
        <v>28889</v>
      </c>
      <c r="T2094" s="151">
        <f t="shared" si="710"/>
        <v>31512</v>
      </c>
      <c r="U2094" s="217">
        <f>(S2094*100)/F2094</f>
        <v>47.828678333140182</v>
      </c>
      <c r="V2094" s="217">
        <f>(T2094*100)/F2094</f>
        <v>52.171321666859818</v>
      </c>
      <c r="W2094" s="184">
        <f t="shared" si="694"/>
        <v>14338</v>
      </c>
    </row>
    <row r="2095" spans="1:23" s="197" customFormat="1" ht="15" customHeight="1">
      <c r="A2095" s="193" t="s">
        <v>448</v>
      </c>
      <c r="B2095" s="223">
        <v>20</v>
      </c>
      <c r="C2095" s="265" t="s">
        <v>767</v>
      </c>
      <c r="D2095" s="151">
        <v>2004</v>
      </c>
      <c r="E2095" s="151"/>
      <c r="F2095" s="215"/>
      <c r="G2095" s="215"/>
      <c r="H2095" s="215"/>
      <c r="I2095" s="215"/>
      <c r="J2095" s="215"/>
      <c r="K2095" s="215"/>
      <c r="L2095" s="215"/>
      <c r="M2095" s="215"/>
      <c r="N2095" s="215"/>
      <c r="O2095" s="215"/>
      <c r="P2095" s="215"/>
      <c r="Q2095" s="215"/>
      <c r="R2095" s="215"/>
      <c r="S2095" s="215"/>
      <c r="T2095" s="215"/>
      <c r="U2095" s="216"/>
      <c r="V2095" s="216"/>
      <c r="W2095" s="184">
        <f t="shared" si="694"/>
        <v>0</v>
      </c>
    </row>
    <row r="2096" spans="1:23" s="197" customFormat="1" ht="15" customHeight="1">
      <c r="A2096" s="193" t="s">
        <v>448</v>
      </c>
      <c r="B2096" s="223">
        <v>20</v>
      </c>
      <c r="C2096" s="265" t="s">
        <v>767</v>
      </c>
      <c r="D2096" s="151">
        <v>2010</v>
      </c>
      <c r="E2096" s="151">
        <f>SUM(E2092,E2088,E2084,E2080,E2076,E2072,E2068,E2064,E2060,E2056,E2052,E2048,E2044,E2040,E2036,E2032,E2028,E2024,E2020,E2016,E2012,E2008,E2004)</f>
        <v>177</v>
      </c>
      <c r="F2096" s="151">
        <f t="shared" ref="F2096:T2096" si="711">SUM(F2092,F2088,F2084,F2080,F2076,F2072,F2068,F2064,F2060,F2056,F2052,F2048,F2044,F2040,F2036,F2032,F2028,F2024,F2020,F2016,F2012,F2008,F2004)</f>
        <v>87005</v>
      </c>
      <c r="G2096" s="151">
        <f t="shared" si="711"/>
        <v>13255</v>
      </c>
      <c r="H2096" s="151">
        <f t="shared" si="711"/>
        <v>5525</v>
      </c>
      <c r="I2096" s="151">
        <f t="shared" si="711"/>
        <v>1444</v>
      </c>
      <c r="J2096" s="151">
        <f t="shared" si="711"/>
        <v>1934</v>
      </c>
      <c r="K2096" s="151">
        <f t="shared" si="711"/>
        <v>16098</v>
      </c>
      <c r="L2096" s="151">
        <f t="shared" si="711"/>
        <v>993</v>
      </c>
      <c r="M2096" s="151">
        <f t="shared" si="711"/>
        <v>0</v>
      </c>
      <c r="N2096" s="151">
        <f t="shared" si="711"/>
        <v>355</v>
      </c>
      <c r="O2096" s="151">
        <f t="shared" si="711"/>
        <v>84</v>
      </c>
      <c r="P2096" s="151">
        <f t="shared" si="711"/>
        <v>29</v>
      </c>
      <c r="Q2096" s="151">
        <f t="shared" si="711"/>
        <v>39717</v>
      </c>
      <c r="R2096" s="151">
        <f t="shared" si="711"/>
        <v>1870</v>
      </c>
      <c r="S2096" s="151">
        <f t="shared" si="711"/>
        <v>41587</v>
      </c>
      <c r="T2096" s="151">
        <f t="shared" si="711"/>
        <v>45418</v>
      </c>
      <c r="U2096" s="196">
        <f>(S2096*100)/F2096</f>
        <v>47.798402390667206</v>
      </c>
      <c r="V2096" s="196">
        <f>(T2096*100)/F2096</f>
        <v>52.201597609332794</v>
      </c>
      <c r="W2096" s="184">
        <f t="shared" si="694"/>
        <v>16098</v>
      </c>
    </row>
    <row r="2097" spans="1:23" s="197" customFormat="1" ht="15" customHeight="1">
      <c r="A2097" s="193" t="s">
        <v>448</v>
      </c>
      <c r="B2097" s="223">
        <v>20</v>
      </c>
      <c r="C2097" s="265" t="s">
        <v>767</v>
      </c>
      <c r="D2097" s="151">
        <v>2016</v>
      </c>
      <c r="E2097" s="151"/>
      <c r="F2097" s="215"/>
      <c r="G2097" s="215"/>
      <c r="H2097" s="215"/>
      <c r="I2097" s="215"/>
      <c r="J2097" s="215"/>
      <c r="K2097" s="215"/>
      <c r="L2097" s="215"/>
      <c r="M2097" s="215"/>
      <c r="N2097" s="215"/>
      <c r="O2097" s="215"/>
      <c r="P2097" s="215"/>
      <c r="Q2097" s="215"/>
      <c r="R2097" s="215"/>
      <c r="S2097" s="215"/>
      <c r="T2097" s="215"/>
      <c r="U2097" s="216"/>
      <c r="V2097" s="216"/>
      <c r="W2097" s="184">
        <f t="shared" si="694"/>
        <v>0</v>
      </c>
    </row>
    <row r="2098" spans="1:23" ht="15" customHeight="1">
      <c r="A2098" s="179">
        <v>505</v>
      </c>
      <c r="B2098" s="222">
        <v>21</v>
      </c>
      <c r="C2098" s="266" t="s">
        <v>768</v>
      </c>
      <c r="D2098" s="180">
        <v>1998</v>
      </c>
      <c r="E2098" s="180">
        <v>3</v>
      </c>
      <c r="F2098" s="181">
        <v>705</v>
      </c>
      <c r="G2098" s="181">
        <v>8</v>
      </c>
      <c r="H2098" s="181">
        <v>197</v>
      </c>
      <c r="I2098" s="181">
        <v>1</v>
      </c>
      <c r="J2098" s="181">
        <v>1</v>
      </c>
      <c r="K2098" s="181">
        <v>84</v>
      </c>
      <c r="L2098" s="181">
        <v>1</v>
      </c>
      <c r="M2098" s="181">
        <v>1</v>
      </c>
      <c r="N2098" s="181">
        <v>0</v>
      </c>
      <c r="O2098" s="181">
        <v>0</v>
      </c>
      <c r="P2098" s="181">
        <v>0</v>
      </c>
      <c r="Q2098" s="181">
        <f t="shared" si="709"/>
        <v>293</v>
      </c>
      <c r="R2098" s="181">
        <v>11</v>
      </c>
      <c r="S2098" s="181">
        <f t="shared" si="701"/>
        <v>304</v>
      </c>
      <c r="T2098" s="181">
        <f t="shared" si="703"/>
        <v>401</v>
      </c>
      <c r="U2098" s="183">
        <f t="shared" si="704"/>
        <v>43.120567375886523</v>
      </c>
      <c r="V2098" s="183">
        <f t="shared" si="707"/>
        <v>56.879432624113477</v>
      </c>
      <c r="W2098" s="184">
        <f t="shared" si="694"/>
        <v>197</v>
      </c>
    </row>
    <row r="2099" spans="1:23" ht="15" customHeight="1">
      <c r="A2099" s="179">
        <v>505</v>
      </c>
      <c r="B2099" s="222">
        <v>21</v>
      </c>
      <c r="C2099" s="266" t="s">
        <v>768</v>
      </c>
      <c r="D2099" s="180">
        <v>2004</v>
      </c>
      <c r="E2099" s="180"/>
      <c r="F2099" s="181"/>
      <c r="G2099" s="181"/>
      <c r="H2099" s="181"/>
      <c r="I2099" s="181"/>
      <c r="J2099" s="181"/>
      <c r="K2099" s="181"/>
      <c r="L2099" s="181"/>
      <c r="M2099" s="181"/>
      <c r="N2099" s="181"/>
      <c r="O2099" s="181"/>
      <c r="P2099" s="181"/>
      <c r="Q2099" s="181">
        <f>SUM(G2099+J2099+M2099+N2099+O2099+P2099)</f>
        <v>0</v>
      </c>
      <c r="R2099" s="181"/>
      <c r="S2099" s="181">
        <f t="shared" si="701"/>
        <v>0</v>
      </c>
      <c r="T2099" s="181">
        <f t="shared" si="703"/>
        <v>0</v>
      </c>
      <c r="U2099" s="183" t="e">
        <f t="shared" si="704"/>
        <v>#DIV/0!</v>
      </c>
      <c r="V2099" s="183" t="e">
        <f t="shared" si="707"/>
        <v>#DIV/0!</v>
      </c>
      <c r="W2099" s="184">
        <f t="shared" si="694"/>
        <v>0</v>
      </c>
    </row>
    <row r="2100" spans="1:23" ht="15" customHeight="1">
      <c r="A2100" s="179">
        <v>505</v>
      </c>
      <c r="B2100" s="222">
        <v>21</v>
      </c>
      <c r="C2100" s="266" t="s">
        <v>768</v>
      </c>
      <c r="D2100" s="180">
        <v>2010</v>
      </c>
      <c r="E2100" s="180">
        <v>3</v>
      </c>
      <c r="F2100" s="181">
        <v>1021</v>
      </c>
      <c r="G2100" s="181">
        <v>9</v>
      </c>
      <c r="H2100" s="181">
        <v>197</v>
      </c>
      <c r="I2100" s="181">
        <v>4</v>
      </c>
      <c r="J2100" s="181">
        <v>7</v>
      </c>
      <c r="K2100" s="181">
        <v>139</v>
      </c>
      <c r="L2100" s="181">
        <v>5</v>
      </c>
      <c r="M2100" s="181">
        <v>0</v>
      </c>
      <c r="N2100" s="181">
        <v>0</v>
      </c>
      <c r="O2100" s="181">
        <v>2</v>
      </c>
      <c r="P2100" s="181">
        <v>0</v>
      </c>
      <c r="Q2100" s="181">
        <f t="shared" ref="Q2100:Q2102" si="712">SUM(P2100+O2100+N2100+M2100+L2100+K2100+J2100+I2100+H2100+G2100)</f>
        <v>363</v>
      </c>
      <c r="R2100" s="181">
        <v>10</v>
      </c>
      <c r="S2100" s="181">
        <f t="shared" si="701"/>
        <v>373</v>
      </c>
      <c r="T2100" s="181">
        <f t="shared" si="703"/>
        <v>648</v>
      </c>
      <c r="U2100" s="183">
        <f t="shared" si="704"/>
        <v>36.532810969637609</v>
      </c>
      <c r="V2100" s="183">
        <f t="shared" si="707"/>
        <v>63.467189030362391</v>
      </c>
      <c r="W2100" s="184">
        <f t="shared" si="694"/>
        <v>197</v>
      </c>
    </row>
    <row r="2101" spans="1:23" ht="15" customHeight="1">
      <c r="A2101" s="179">
        <v>505</v>
      </c>
      <c r="B2101" s="222">
        <v>21</v>
      </c>
      <c r="C2101" s="267" t="s">
        <v>768</v>
      </c>
      <c r="D2101" s="190">
        <v>2016</v>
      </c>
      <c r="E2101" s="180"/>
      <c r="F2101" s="181"/>
      <c r="G2101" s="181"/>
      <c r="H2101" s="181"/>
      <c r="I2101" s="181"/>
      <c r="J2101" s="181"/>
      <c r="K2101" s="181"/>
      <c r="L2101" s="181"/>
      <c r="M2101" s="181"/>
      <c r="N2101" s="181"/>
      <c r="O2101" s="181"/>
      <c r="P2101" s="181"/>
      <c r="Q2101" s="181">
        <f t="shared" si="712"/>
        <v>0</v>
      </c>
      <c r="R2101" s="181"/>
      <c r="S2101" s="181">
        <f t="shared" si="701"/>
        <v>0</v>
      </c>
      <c r="T2101" s="181">
        <f t="shared" si="703"/>
        <v>0</v>
      </c>
      <c r="U2101" s="183" t="e">
        <f t="shared" si="704"/>
        <v>#DIV/0!</v>
      </c>
      <c r="V2101" s="183" t="e">
        <f t="shared" si="707"/>
        <v>#DIV/0!</v>
      </c>
      <c r="W2101" s="184">
        <f t="shared" si="694"/>
        <v>0</v>
      </c>
    </row>
    <row r="2102" spans="1:23" ht="15" customHeight="1">
      <c r="A2102" s="179">
        <v>506</v>
      </c>
      <c r="B2102" s="222">
        <v>21</v>
      </c>
      <c r="C2102" s="266" t="s">
        <v>769</v>
      </c>
      <c r="D2102" s="180">
        <v>1998</v>
      </c>
      <c r="E2102" s="180">
        <v>5</v>
      </c>
      <c r="F2102" s="181">
        <v>2516</v>
      </c>
      <c r="G2102" s="181">
        <v>5</v>
      </c>
      <c r="H2102" s="181">
        <v>276</v>
      </c>
      <c r="I2102" s="181">
        <v>0</v>
      </c>
      <c r="J2102" s="181">
        <v>15</v>
      </c>
      <c r="K2102" s="181">
        <v>363</v>
      </c>
      <c r="L2102" s="181">
        <v>6</v>
      </c>
      <c r="M2102" s="181">
        <v>17</v>
      </c>
      <c r="N2102" s="181">
        <v>0</v>
      </c>
      <c r="O2102" s="181">
        <v>0</v>
      </c>
      <c r="P2102" s="181">
        <v>0</v>
      </c>
      <c r="Q2102" s="181">
        <f t="shared" si="712"/>
        <v>682</v>
      </c>
      <c r="R2102" s="181">
        <v>53</v>
      </c>
      <c r="S2102" s="181">
        <f t="shared" si="701"/>
        <v>735</v>
      </c>
      <c r="T2102" s="181">
        <f t="shared" si="703"/>
        <v>1781</v>
      </c>
      <c r="U2102" s="183">
        <f t="shared" si="704"/>
        <v>29.213036565977742</v>
      </c>
      <c r="V2102" s="183">
        <f t="shared" si="707"/>
        <v>70.786963434022255</v>
      </c>
      <c r="W2102" s="184">
        <f t="shared" si="694"/>
        <v>363</v>
      </c>
    </row>
    <row r="2103" spans="1:23" ht="15" customHeight="1">
      <c r="A2103" s="179">
        <v>506</v>
      </c>
      <c r="B2103" s="222">
        <v>21</v>
      </c>
      <c r="C2103" s="266" t="s">
        <v>769</v>
      </c>
      <c r="D2103" s="180">
        <v>2004</v>
      </c>
      <c r="E2103" s="180"/>
      <c r="F2103" s="181"/>
      <c r="G2103" s="181"/>
      <c r="H2103" s="181"/>
      <c r="I2103" s="181"/>
      <c r="J2103" s="181"/>
      <c r="K2103" s="181"/>
      <c r="L2103" s="181"/>
      <c r="M2103" s="181"/>
      <c r="N2103" s="181"/>
      <c r="O2103" s="181"/>
      <c r="P2103" s="181"/>
      <c r="Q2103" s="181">
        <f>SUM(G2103+J2103+M2103+N2103+O2103+P2103)</f>
        <v>0</v>
      </c>
      <c r="R2103" s="181"/>
      <c r="S2103" s="181">
        <f t="shared" si="701"/>
        <v>0</v>
      </c>
      <c r="T2103" s="181">
        <f t="shared" si="703"/>
        <v>0</v>
      </c>
      <c r="U2103" s="183" t="e">
        <f t="shared" si="704"/>
        <v>#DIV/0!</v>
      </c>
      <c r="V2103" s="183" t="e">
        <f t="shared" si="707"/>
        <v>#DIV/0!</v>
      </c>
      <c r="W2103" s="184">
        <f t="shared" si="694"/>
        <v>0</v>
      </c>
    </row>
    <row r="2104" spans="1:23" ht="15" customHeight="1">
      <c r="A2104" s="179">
        <v>506</v>
      </c>
      <c r="B2104" s="222">
        <v>21</v>
      </c>
      <c r="C2104" s="266" t="s">
        <v>769</v>
      </c>
      <c r="D2104" s="180">
        <v>2010</v>
      </c>
      <c r="E2104" s="180">
        <v>10</v>
      </c>
      <c r="F2104" s="181">
        <v>4759</v>
      </c>
      <c r="G2104" s="181">
        <v>30</v>
      </c>
      <c r="H2104" s="181">
        <v>744</v>
      </c>
      <c r="I2104" s="181">
        <v>10</v>
      </c>
      <c r="J2104" s="181">
        <v>51</v>
      </c>
      <c r="K2104" s="181">
        <v>369</v>
      </c>
      <c r="L2104" s="181">
        <v>26</v>
      </c>
      <c r="M2104" s="181">
        <v>0</v>
      </c>
      <c r="N2104" s="181">
        <v>614</v>
      </c>
      <c r="O2104" s="181">
        <v>2</v>
      </c>
      <c r="P2104" s="181">
        <v>2</v>
      </c>
      <c r="Q2104" s="181">
        <f t="shared" ref="Q2104:Q2106" si="713">SUM(P2104+O2104+N2104+M2104+L2104+K2104+J2104+I2104+H2104+G2104)</f>
        <v>1848</v>
      </c>
      <c r="R2104" s="181">
        <v>134</v>
      </c>
      <c r="S2104" s="181">
        <f t="shared" si="701"/>
        <v>1982</v>
      </c>
      <c r="T2104" s="181">
        <f t="shared" si="703"/>
        <v>2777</v>
      </c>
      <c r="U2104" s="183">
        <f t="shared" si="704"/>
        <v>41.647404916999371</v>
      </c>
      <c r="V2104" s="183">
        <f t="shared" si="707"/>
        <v>58.352595083000629</v>
      </c>
      <c r="W2104" s="184">
        <f t="shared" si="694"/>
        <v>744</v>
      </c>
    </row>
    <row r="2105" spans="1:23" ht="15" customHeight="1">
      <c r="A2105" s="179">
        <v>506</v>
      </c>
      <c r="B2105" s="222">
        <v>21</v>
      </c>
      <c r="C2105" s="267" t="s">
        <v>769</v>
      </c>
      <c r="D2105" s="190">
        <v>2016</v>
      </c>
      <c r="E2105" s="180"/>
      <c r="F2105" s="181"/>
      <c r="G2105" s="181"/>
      <c r="H2105" s="181"/>
      <c r="I2105" s="181"/>
      <c r="J2105" s="181"/>
      <c r="K2105" s="181"/>
      <c r="L2105" s="181"/>
      <c r="M2105" s="181"/>
      <c r="N2105" s="181"/>
      <c r="O2105" s="181"/>
      <c r="P2105" s="181"/>
      <c r="Q2105" s="181">
        <f t="shared" si="713"/>
        <v>0</v>
      </c>
      <c r="R2105" s="181"/>
      <c r="S2105" s="181">
        <f t="shared" si="701"/>
        <v>0</v>
      </c>
      <c r="T2105" s="181">
        <f t="shared" si="703"/>
        <v>0</v>
      </c>
      <c r="U2105" s="183" t="e">
        <f t="shared" si="704"/>
        <v>#DIV/0!</v>
      </c>
      <c r="V2105" s="183" t="e">
        <f t="shared" si="707"/>
        <v>#DIV/0!</v>
      </c>
      <c r="W2105" s="184">
        <f t="shared" si="694"/>
        <v>0</v>
      </c>
    </row>
    <row r="2106" spans="1:23" ht="15" customHeight="1">
      <c r="A2106" s="179">
        <v>507</v>
      </c>
      <c r="B2106" s="222">
        <v>21</v>
      </c>
      <c r="C2106" s="266" t="s">
        <v>770</v>
      </c>
      <c r="D2106" s="180">
        <v>1998</v>
      </c>
      <c r="E2106" s="180">
        <v>3</v>
      </c>
      <c r="F2106" s="181">
        <v>829</v>
      </c>
      <c r="G2106" s="181">
        <v>35</v>
      </c>
      <c r="H2106" s="181">
        <v>271</v>
      </c>
      <c r="I2106" s="181">
        <v>1</v>
      </c>
      <c r="J2106" s="181">
        <v>0</v>
      </c>
      <c r="K2106" s="181">
        <v>223</v>
      </c>
      <c r="L2106" s="181">
        <v>3</v>
      </c>
      <c r="M2106" s="181">
        <v>0</v>
      </c>
      <c r="N2106" s="181">
        <v>0</v>
      </c>
      <c r="O2106" s="181">
        <v>0</v>
      </c>
      <c r="P2106" s="181">
        <v>0</v>
      </c>
      <c r="Q2106" s="181">
        <f t="shared" si="713"/>
        <v>533</v>
      </c>
      <c r="R2106" s="181">
        <v>5</v>
      </c>
      <c r="S2106" s="181">
        <f t="shared" si="701"/>
        <v>538</v>
      </c>
      <c r="T2106" s="181">
        <f t="shared" si="703"/>
        <v>291</v>
      </c>
      <c r="U2106" s="183">
        <f t="shared" si="704"/>
        <v>64.89746682750301</v>
      </c>
      <c r="V2106" s="183">
        <f t="shared" si="707"/>
        <v>35.102533172496983</v>
      </c>
      <c r="W2106" s="184">
        <f t="shared" si="694"/>
        <v>271</v>
      </c>
    </row>
    <row r="2107" spans="1:23" ht="15" customHeight="1">
      <c r="A2107" s="179">
        <v>507</v>
      </c>
      <c r="B2107" s="222">
        <v>21</v>
      </c>
      <c r="C2107" s="266" t="s">
        <v>770</v>
      </c>
      <c r="D2107" s="180">
        <v>2004</v>
      </c>
      <c r="E2107" s="180"/>
      <c r="F2107" s="181"/>
      <c r="G2107" s="181"/>
      <c r="H2107" s="181"/>
      <c r="I2107" s="181"/>
      <c r="J2107" s="181"/>
      <c r="K2107" s="181"/>
      <c r="L2107" s="181"/>
      <c r="M2107" s="181"/>
      <c r="N2107" s="181"/>
      <c r="O2107" s="181"/>
      <c r="P2107" s="181"/>
      <c r="Q2107" s="181">
        <f>SUM(G2107+J2107+M2107+N2107+O2107+P2107)</f>
        <v>0</v>
      </c>
      <c r="R2107" s="181"/>
      <c r="S2107" s="181">
        <f t="shared" si="701"/>
        <v>0</v>
      </c>
      <c r="T2107" s="181">
        <f t="shared" si="703"/>
        <v>0</v>
      </c>
      <c r="U2107" s="183" t="e">
        <f t="shared" si="704"/>
        <v>#DIV/0!</v>
      </c>
      <c r="V2107" s="183" t="e">
        <f t="shared" si="707"/>
        <v>#DIV/0!</v>
      </c>
      <c r="W2107" s="184">
        <f t="shared" si="694"/>
        <v>0</v>
      </c>
    </row>
    <row r="2108" spans="1:23" ht="15" customHeight="1">
      <c r="A2108" s="179">
        <v>507</v>
      </c>
      <c r="B2108" s="222">
        <v>21</v>
      </c>
      <c r="C2108" s="266" t="s">
        <v>770</v>
      </c>
      <c r="D2108" s="180">
        <v>2010</v>
      </c>
      <c r="E2108" s="180">
        <v>3</v>
      </c>
      <c r="F2108" s="181">
        <v>1296</v>
      </c>
      <c r="G2108" s="181">
        <v>31</v>
      </c>
      <c r="H2108" s="181">
        <v>390</v>
      </c>
      <c r="I2108" s="181">
        <v>0</v>
      </c>
      <c r="J2108" s="181">
        <v>1</v>
      </c>
      <c r="K2108" s="181">
        <v>359</v>
      </c>
      <c r="L2108" s="181">
        <v>6</v>
      </c>
      <c r="M2108" s="181">
        <v>0</v>
      </c>
      <c r="N2108" s="181">
        <v>0</v>
      </c>
      <c r="O2108" s="181">
        <v>0</v>
      </c>
      <c r="P2108" s="181">
        <v>0</v>
      </c>
      <c r="Q2108" s="181">
        <f t="shared" ref="Q2108:Q2110" si="714">SUM(P2108+O2108+N2108+M2108+L2108+K2108+J2108+I2108+H2108+G2108)</f>
        <v>787</v>
      </c>
      <c r="R2108" s="181">
        <v>5</v>
      </c>
      <c r="S2108" s="181">
        <f t="shared" si="701"/>
        <v>792</v>
      </c>
      <c r="T2108" s="181">
        <f t="shared" si="703"/>
        <v>504</v>
      </c>
      <c r="U2108" s="183">
        <f t="shared" si="704"/>
        <v>61.111111111111114</v>
      </c>
      <c r="V2108" s="183">
        <f t="shared" si="707"/>
        <v>38.888888888888886</v>
      </c>
      <c r="W2108" s="184">
        <f t="shared" si="694"/>
        <v>390</v>
      </c>
    </row>
    <row r="2109" spans="1:23" ht="15" customHeight="1">
      <c r="A2109" s="179">
        <v>507</v>
      </c>
      <c r="B2109" s="222">
        <v>21</v>
      </c>
      <c r="C2109" s="267" t="s">
        <v>770</v>
      </c>
      <c r="D2109" s="190">
        <v>2016</v>
      </c>
      <c r="E2109" s="180"/>
      <c r="F2109" s="181"/>
      <c r="G2109" s="181"/>
      <c r="H2109" s="181"/>
      <c r="I2109" s="181"/>
      <c r="J2109" s="181"/>
      <c r="K2109" s="181"/>
      <c r="L2109" s="181"/>
      <c r="M2109" s="181"/>
      <c r="N2109" s="181"/>
      <c r="O2109" s="181"/>
      <c r="P2109" s="181"/>
      <c r="Q2109" s="181">
        <f t="shared" si="714"/>
        <v>0</v>
      </c>
      <c r="R2109" s="181"/>
      <c r="S2109" s="181">
        <f t="shared" si="701"/>
        <v>0</v>
      </c>
      <c r="T2109" s="181">
        <f t="shared" si="703"/>
        <v>0</v>
      </c>
      <c r="U2109" s="183" t="e">
        <f t="shared" si="704"/>
        <v>#DIV/0!</v>
      </c>
      <c r="V2109" s="183" t="e">
        <f t="shared" si="707"/>
        <v>#DIV/0!</v>
      </c>
      <c r="W2109" s="184">
        <f t="shared" si="694"/>
        <v>0</v>
      </c>
    </row>
    <row r="2110" spans="1:23" ht="15" customHeight="1">
      <c r="A2110" s="179">
        <v>508</v>
      </c>
      <c r="B2110" s="222">
        <v>21</v>
      </c>
      <c r="C2110" s="266" t="s">
        <v>771</v>
      </c>
      <c r="D2110" s="180">
        <v>1998</v>
      </c>
      <c r="E2110" s="180">
        <v>3</v>
      </c>
      <c r="F2110" s="181">
        <v>997</v>
      </c>
      <c r="G2110" s="181">
        <v>11</v>
      </c>
      <c r="H2110" s="181">
        <v>233</v>
      </c>
      <c r="I2110" s="181">
        <v>3</v>
      </c>
      <c r="J2110" s="181">
        <v>4</v>
      </c>
      <c r="K2110" s="181">
        <v>101</v>
      </c>
      <c r="L2110" s="181">
        <v>4</v>
      </c>
      <c r="M2110" s="181">
        <v>1</v>
      </c>
      <c r="N2110" s="181">
        <v>0</v>
      </c>
      <c r="O2110" s="181">
        <v>0</v>
      </c>
      <c r="P2110" s="181">
        <v>0</v>
      </c>
      <c r="Q2110" s="181">
        <f t="shared" si="714"/>
        <v>357</v>
      </c>
      <c r="R2110" s="181">
        <v>19</v>
      </c>
      <c r="S2110" s="181">
        <f t="shared" si="701"/>
        <v>376</v>
      </c>
      <c r="T2110" s="181">
        <f t="shared" si="703"/>
        <v>621</v>
      </c>
      <c r="U2110" s="183">
        <f t="shared" si="704"/>
        <v>37.713139418254762</v>
      </c>
      <c r="V2110" s="183">
        <f t="shared" si="707"/>
        <v>62.286860581745238</v>
      </c>
      <c r="W2110" s="184">
        <f t="shared" si="694"/>
        <v>233</v>
      </c>
    </row>
    <row r="2111" spans="1:23" ht="15" customHeight="1">
      <c r="A2111" s="179">
        <v>508</v>
      </c>
      <c r="B2111" s="222">
        <v>21</v>
      </c>
      <c r="C2111" s="266" t="s">
        <v>771</v>
      </c>
      <c r="D2111" s="180">
        <v>2004</v>
      </c>
      <c r="E2111" s="180"/>
      <c r="F2111" s="181"/>
      <c r="G2111" s="181"/>
      <c r="H2111" s="181"/>
      <c r="I2111" s="181"/>
      <c r="J2111" s="181"/>
      <c r="K2111" s="181"/>
      <c r="L2111" s="181"/>
      <c r="M2111" s="181"/>
      <c r="N2111" s="181"/>
      <c r="O2111" s="181"/>
      <c r="P2111" s="181"/>
      <c r="Q2111" s="181">
        <f>SUM(G2111+J2111+M2111+N2111+O2111+P2111)</f>
        <v>0</v>
      </c>
      <c r="R2111" s="181"/>
      <c r="S2111" s="181">
        <f t="shared" si="701"/>
        <v>0</v>
      </c>
      <c r="T2111" s="181">
        <f t="shared" si="703"/>
        <v>0</v>
      </c>
      <c r="U2111" s="183" t="e">
        <f t="shared" si="704"/>
        <v>#DIV/0!</v>
      </c>
      <c r="V2111" s="183" t="e">
        <f t="shared" si="707"/>
        <v>#DIV/0!</v>
      </c>
      <c r="W2111" s="184">
        <f t="shared" si="694"/>
        <v>0</v>
      </c>
    </row>
    <row r="2112" spans="1:23" ht="15" customHeight="1">
      <c r="A2112" s="179">
        <v>508</v>
      </c>
      <c r="B2112" s="222">
        <v>21</v>
      </c>
      <c r="C2112" s="266" t="s">
        <v>771</v>
      </c>
      <c r="D2112" s="180">
        <v>2010</v>
      </c>
      <c r="E2112" s="180">
        <v>4</v>
      </c>
      <c r="F2112" s="181">
        <v>1437</v>
      </c>
      <c r="G2112" s="181">
        <v>38</v>
      </c>
      <c r="H2112" s="181">
        <v>121</v>
      </c>
      <c r="I2112" s="181">
        <v>3</v>
      </c>
      <c r="J2112" s="181">
        <v>17</v>
      </c>
      <c r="K2112" s="181">
        <v>192</v>
      </c>
      <c r="L2112" s="181">
        <v>14</v>
      </c>
      <c r="M2112" s="181">
        <v>0</v>
      </c>
      <c r="N2112" s="181">
        <v>35</v>
      </c>
      <c r="O2112" s="181">
        <v>3</v>
      </c>
      <c r="P2112" s="181">
        <v>0</v>
      </c>
      <c r="Q2112" s="181">
        <f t="shared" ref="Q2112:Q2114" si="715">SUM(P2112+O2112+N2112+M2112+L2112+K2112+J2112+I2112+H2112+G2112)</f>
        <v>423</v>
      </c>
      <c r="R2112" s="181">
        <v>37</v>
      </c>
      <c r="S2112" s="181">
        <f t="shared" si="701"/>
        <v>460</v>
      </c>
      <c r="T2112" s="181">
        <f t="shared" si="703"/>
        <v>977</v>
      </c>
      <c r="U2112" s="183">
        <f t="shared" si="704"/>
        <v>32.011134307585245</v>
      </c>
      <c r="V2112" s="183">
        <f t="shared" si="707"/>
        <v>67.988865692414748</v>
      </c>
      <c r="W2112" s="184">
        <f t="shared" si="694"/>
        <v>192</v>
      </c>
    </row>
    <row r="2113" spans="1:23" ht="15" customHeight="1">
      <c r="A2113" s="179">
        <v>508</v>
      </c>
      <c r="B2113" s="222">
        <v>21</v>
      </c>
      <c r="C2113" s="267" t="s">
        <v>771</v>
      </c>
      <c r="D2113" s="190">
        <v>2016</v>
      </c>
      <c r="E2113" s="180"/>
      <c r="F2113" s="181"/>
      <c r="G2113" s="181"/>
      <c r="H2113" s="181"/>
      <c r="I2113" s="181"/>
      <c r="J2113" s="181"/>
      <c r="K2113" s="181"/>
      <c r="L2113" s="181"/>
      <c r="M2113" s="181"/>
      <c r="N2113" s="181"/>
      <c r="O2113" s="181"/>
      <c r="P2113" s="181"/>
      <c r="Q2113" s="181">
        <f t="shared" si="715"/>
        <v>0</v>
      </c>
      <c r="R2113" s="181"/>
      <c r="S2113" s="181">
        <f t="shared" si="701"/>
        <v>0</v>
      </c>
      <c r="T2113" s="181">
        <f t="shared" si="703"/>
        <v>0</v>
      </c>
      <c r="U2113" s="183" t="e">
        <f t="shared" si="704"/>
        <v>#DIV/0!</v>
      </c>
      <c r="V2113" s="183" t="e">
        <f t="shared" si="707"/>
        <v>#DIV/0!</v>
      </c>
      <c r="W2113" s="184">
        <f t="shared" si="694"/>
        <v>0</v>
      </c>
    </row>
    <row r="2114" spans="1:23" ht="15" customHeight="1">
      <c r="A2114" s="179">
        <v>509</v>
      </c>
      <c r="B2114" s="222">
        <v>21</v>
      </c>
      <c r="C2114" s="266" t="s">
        <v>772</v>
      </c>
      <c r="D2114" s="180">
        <v>1998</v>
      </c>
      <c r="E2114" s="180">
        <v>3</v>
      </c>
      <c r="F2114" s="181">
        <v>1166</v>
      </c>
      <c r="G2114" s="181">
        <v>4</v>
      </c>
      <c r="H2114" s="181">
        <v>263</v>
      </c>
      <c r="I2114" s="181">
        <v>0</v>
      </c>
      <c r="J2114" s="181">
        <v>0</v>
      </c>
      <c r="K2114" s="181">
        <v>157</v>
      </c>
      <c r="L2114" s="181">
        <v>0</v>
      </c>
      <c r="M2114" s="181">
        <v>0</v>
      </c>
      <c r="N2114" s="181">
        <v>0</v>
      </c>
      <c r="O2114" s="181">
        <v>0</v>
      </c>
      <c r="P2114" s="181">
        <v>0</v>
      </c>
      <c r="Q2114" s="181">
        <f t="shared" si="715"/>
        <v>424</v>
      </c>
      <c r="R2114" s="181">
        <v>17</v>
      </c>
      <c r="S2114" s="181">
        <f t="shared" si="701"/>
        <v>441</v>
      </c>
      <c r="T2114" s="181">
        <f t="shared" si="703"/>
        <v>725</v>
      </c>
      <c r="U2114" s="183">
        <f t="shared" si="704"/>
        <v>37.82161234991424</v>
      </c>
      <c r="V2114" s="183">
        <f t="shared" si="707"/>
        <v>62.17838765008576</v>
      </c>
      <c r="W2114" s="184">
        <f t="shared" si="694"/>
        <v>263</v>
      </c>
    </row>
    <row r="2115" spans="1:23" ht="15" customHeight="1">
      <c r="A2115" s="179">
        <v>509</v>
      </c>
      <c r="B2115" s="222">
        <v>21</v>
      </c>
      <c r="C2115" s="266" t="s">
        <v>772</v>
      </c>
      <c r="D2115" s="180">
        <v>2004</v>
      </c>
      <c r="E2115" s="180"/>
      <c r="F2115" s="181"/>
      <c r="G2115" s="181"/>
      <c r="H2115" s="181"/>
      <c r="I2115" s="181"/>
      <c r="J2115" s="181"/>
      <c r="K2115" s="181"/>
      <c r="L2115" s="181"/>
      <c r="M2115" s="181"/>
      <c r="N2115" s="181"/>
      <c r="O2115" s="181"/>
      <c r="P2115" s="181"/>
      <c r="Q2115" s="181">
        <f>SUM(G2115+J2115+M2115+N2115+O2115+P2115)</f>
        <v>0</v>
      </c>
      <c r="R2115" s="181"/>
      <c r="S2115" s="181">
        <f t="shared" si="701"/>
        <v>0</v>
      </c>
      <c r="T2115" s="181">
        <f t="shared" si="703"/>
        <v>0</v>
      </c>
      <c r="U2115" s="183" t="e">
        <f t="shared" si="704"/>
        <v>#DIV/0!</v>
      </c>
      <c r="V2115" s="183" t="e">
        <f t="shared" si="707"/>
        <v>#DIV/0!</v>
      </c>
      <c r="W2115" s="184">
        <f t="shared" ref="W2115:W2178" si="716">MAX(G2115,H2115,I2115,J2115,K2115,L2115,M2115,N2115,O2115,P2115)</f>
        <v>0</v>
      </c>
    </row>
    <row r="2116" spans="1:23" ht="15" customHeight="1">
      <c r="A2116" s="179">
        <v>509</v>
      </c>
      <c r="B2116" s="222">
        <v>21</v>
      </c>
      <c r="C2116" s="266" t="s">
        <v>772</v>
      </c>
      <c r="D2116" s="180">
        <v>2010</v>
      </c>
      <c r="E2116" s="180">
        <v>3</v>
      </c>
      <c r="F2116" s="181">
        <v>1889</v>
      </c>
      <c r="G2116" s="181">
        <v>8</v>
      </c>
      <c r="H2116" s="181">
        <v>447</v>
      </c>
      <c r="I2116" s="181">
        <v>4</v>
      </c>
      <c r="J2116" s="181">
        <v>5</v>
      </c>
      <c r="K2116" s="181">
        <v>364</v>
      </c>
      <c r="L2116" s="181">
        <v>7</v>
      </c>
      <c r="M2116" s="181">
        <v>0</v>
      </c>
      <c r="N2116" s="181">
        <v>0</v>
      </c>
      <c r="O2116" s="181">
        <v>1</v>
      </c>
      <c r="P2116" s="181">
        <v>0</v>
      </c>
      <c r="Q2116" s="181">
        <f t="shared" ref="Q2116:Q2118" si="717">SUM(P2116+O2116+N2116+M2116+L2116+K2116+J2116+I2116+H2116+G2116)</f>
        <v>836</v>
      </c>
      <c r="R2116" s="181">
        <v>21</v>
      </c>
      <c r="S2116" s="181">
        <f t="shared" si="701"/>
        <v>857</v>
      </c>
      <c r="T2116" s="181">
        <f t="shared" si="703"/>
        <v>1032</v>
      </c>
      <c r="U2116" s="183">
        <f t="shared" si="704"/>
        <v>45.367919534145052</v>
      </c>
      <c r="V2116" s="183">
        <f t="shared" si="707"/>
        <v>54.632080465854948</v>
      </c>
      <c r="W2116" s="184">
        <f t="shared" si="716"/>
        <v>447</v>
      </c>
    </row>
    <row r="2117" spans="1:23" ht="15" customHeight="1">
      <c r="A2117" s="179">
        <v>509</v>
      </c>
      <c r="B2117" s="222">
        <v>21</v>
      </c>
      <c r="C2117" s="267" t="s">
        <v>772</v>
      </c>
      <c r="D2117" s="190">
        <v>2016</v>
      </c>
      <c r="E2117" s="180"/>
      <c r="F2117" s="181"/>
      <c r="G2117" s="181"/>
      <c r="H2117" s="181"/>
      <c r="I2117" s="181"/>
      <c r="J2117" s="181"/>
      <c r="K2117" s="181"/>
      <c r="L2117" s="181"/>
      <c r="M2117" s="181"/>
      <c r="N2117" s="181"/>
      <c r="O2117" s="181"/>
      <c r="P2117" s="181"/>
      <c r="Q2117" s="181">
        <f t="shared" si="717"/>
        <v>0</v>
      </c>
      <c r="R2117" s="181"/>
      <c r="S2117" s="181">
        <f t="shared" si="701"/>
        <v>0</v>
      </c>
      <c r="T2117" s="181">
        <f t="shared" si="703"/>
        <v>0</v>
      </c>
      <c r="U2117" s="183" t="e">
        <f t="shared" si="704"/>
        <v>#DIV/0!</v>
      </c>
      <c r="V2117" s="183" t="e">
        <f t="shared" si="707"/>
        <v>#DIV/0!</v>
      </c>
      <c r="W2117" s="184">
        <f t="shared" si="716"/>
        <v>0</v>
      </c>
    </row>
    <row r="2118" spans="1:23" ht="15" customHeight="1">
      <c r="A2118" s="179">
        <v>510</v>
      </c>
      <c r="B2118" s="222">
        <v>21</v>
      </c>
      <c r="C2118" s="266" t="s">
        <v>773</v>
      </c>
      <c r="D2118" s="180">
        <v>1998</v>
      </c>
      <c r="E2118" s="180">
        <v>1</v>
      </c>
      <c r="F2118" s="181">
        <v>264</v>
      </c>
      <c r="G2118" s="181">
        <v>3</v>
      </c>
      <c r="H2118" s="181">
        <v>11</v>
      </c>
      <c r="I2118" s="181">
        <v>0</v>
      </c>
      <c r="J2118" s="181">
        <v>1</v>
      </c>
      <c r="K2118" s="181">
        <v>101</v>
      </c>
      <c r="L2118" s="181">
        <v>0</v>
      </c>
      <c r="M2118" s="181">
        <v>0</v>
      </c>
      <c r="N2118" s="181">
        <v>0</v>
      </c>
      <c r="O2118" s="181">
        <v>0</v>
      </c>
      <c r="P2118" s="181">
        <v>0</v>
      </c>
      <c r="Q2118" s="181">
        <f t="shared" si="717"/>
        <v>116</v>
      </c>
      <c r="R2118" s="181">
        <v>11</v>
      </c>
      <c r="S2118" s="181">
        <f t="shared" si="701"/>
        <v>127</v>
      </c>
      <c r="T2118" s="181">
        <f t="shared" si="703"/>
        <v>137</v>
      </c>
      <c r="U2118" s="183">
        <f t="shared" si="704"/>
        <v>48.106060606060609</v>
      </c>
      <c r="V2118" s="183">
        <f t="shared" si="707"/>
        <v>51.893939393939391</v>
      </c>
      <c r="W2118" s="184">
        <f t="shared" si="716"/>
        <v>101</v>
      </c>
    </row>
    <row r="2119" spans="1:23" ht="15" customHeight="1">
      <c r="A2119" s="179">
        <v>510</v>
      </c>
      <c r="B2119" s="222">
        <v>21</v>
      </c>
      <c r="C2119" s="266" t="s">
        <v>773</v>
      </c>
      <c r="D2119" s="180">
        <v>2004</v>
      </c>
      <c r="E2119" s="180"/>
      <c r="F2119" s="181"/>
      <c r="G2119" s="181"/>
      <c r="H2119" s="181"/>
      <c r="I2119" s="181"/>
      <c r="J2119" s="181"/>
      <c r="K2119" s="181"/>
      <c r="L2119" s="181"/>
      <c r="M2119" s="181"/>
      <c r="N2119" s="181"/>
      <c r="O2119" s="181"/>
      <c r="P2119" s="181"/>
      <c r="Q2119" s="181">
        <f>SUM(G2119+J2119+M2119+N2119+O2119+P2119)</f>
        <v>0</v>
      </c>
      <c r="R2119" s="181"/>
      <c r="S2119" s="181">
        <f t="shared" si="701"/>
        <v>0</v>
      </c>
      <c r="T2119" s="181">
        <f t="shared" si="703"/>
        <v>0</v>
      </c>
      <c r="U2119" s="183" t="e">
        <f t="shared" si="704"/>
        <v>#DIV/0!</v>
      </c>
      <c r="V2119" s="183" t="e">
        <f t="shared" si="707"/>
        <v>#DIV/0!</v>
      </c>
      <c r="W2119" s="184">
        <f t="shared" si="716"/>
        <v>0</v>
      </c>
    </row>
    <row r="2120" spans="1:23" ht="15" customHeight="1">
      <c r="A2120" s="179">
        <v>510</v>
      </c>
      <c r="B2120" s="222">
        <v>21</v>
      </c>
      <c r="C2120" s="266" t="s">
        <v>773</v>
      </c>
      <c r="D2120" s="180">
        <v>2010</v>
      </c>
      <c r="E2120" s="180">
        <v>1</v>
      </c>
      <c r="F2120" s="181">
        <v>376</v>
      </c>
      <c r="G2120" s="181">
        <v>10</v>
      </c>
      <c r="H2120" s="181">
        <v>7</v>
      </c>
      <c r="I2120" s="181">
        <v>1</v>
      </c>
      <c r="J2120" s="181">
        <v>0</v>
      </c>
      <c r="K2120" s="181">
        <v>42</v>
      </c>
      <c r="L2120" s="181">
        <v>2</v>
      </c>
      <c r="M2120" s="181">
        <v>0</v>
      </c>
      <c r="N2120" s="181">
        <v>2</v>
      </c>
      <c r="O2120" s="181">
        <v>3</v>
      </c>
      <c r="P2120" s="181">
        <v>0</v>
      </c>
      <c r="Q2120" s="181">
        <f t="shared" ref="Q2120:Q2122" si="718">SUM(P2120+O2120+N2120+M2120+L2120+K2120+J2120+I2120+H2120+G2120)</f>
        <v>67</v>
      </c>
      <c r="R2120" s="181">
        <v>4</v>
      </c>
      <c r="S2120" s="181">
        <f t="shared" si="701"/>
        <v>71</v>
      </c>
      <c r="T2120" s="181">
        <f t="shared" si="703"/>
        <v>305</v>
      </c>
      <c r="U2120" s="183">
        <f t="shared" si="704"/>
        <v>18.882978723404257</v>
      </c>
      <c r="V2120" s="183">
        <f t="shared" si="707"/>
        <v>81.11702127659575</v>
      </c>
      <c r="W2120" s="184">
        <f t="shared" si="716"/>
        <v>42</v>
      </c>
    </row>
    <row r="2121" spans="1:23" ht="15" customHeight="1">
      <c r="A2121" s="179">
        <v>510</v>
      </c>
      <c r="B2121" s="222">
        <v>21</v>
      </c>
      <c r="C2121" s="267" t="s">
        <v>773</v>
      </c>
      <c r="D2121" s="190">
        <v>2016</v>
      </c>
      <c r="E2121" s="180"/>
      <c r="F2121" s="181"/>
      <c r="G2121" s="181"/>
      <c r="H2121" s="181"/>
      <c r="I2121" s="181"/>
      <c r="J2121" s="181"/>
      <c r="K2121" s="181"/>
      <c r="L2121" s="181"/>
      <c r="M2121" s="181"/>
      <c r="N2121" s="181"/>
      <c r="O2121" s="181"/>
      <c r="P2121" s="181"/>
      <c r="Q2121" s="181">
        <f t="shared" si="718"/>
        <v>0</v>
      </c>
      <c r="R2121" s="181"/>
      <c r="S2121" s="181">
        <f t="shared" si="701"/>
        <v>0</v>
      </c>
      <c r="T2121" s="181">
        <f t="shared" si="703"/>
        <v>0</v>
      </c>
      <c r="U2121" s="183" t="e">
        <f t="shared" si="704"/>
        <v>#DIV/0!</v>
      </c>
      <c r="V2121" s="183" t="e">
        <f t="shared" si="707"/>
        <v>#DIV/0!</v>
      </c>
      <c r="W2121" s="184">
        <f t="shared" si="716"/>
        <v>0</v>
      </c>
    </row>
    <row r="2122" spans="1:23" ht="15" customHeight="1">
      <c r="A2122" s="179">
        <v>511</v>
      </c>
      <c r="B2122" s="222">
        <v>21</v>
      </c>
      <c r="C2122" s="266" t="s">
        <v>774</v>
      </c>
      <c r="D2122" s="180">
        <v>1998</v>
      </c>
      <c r="E2122" s="180">
        <v>2</v>
      </c>
      <c r="F2122" s="181">
        <v>971</v>
      </c>
      <c r="G2122" s="181">
        <v>7</v>
      </c>
      <c r="H2122" s="181">
        <v>158</v>
      </c>
      <c r="I2122" s="181">
        <v>6</v>
      </c>
      <c r="J2122" s="181">
        <v>3</v>
      </c>
      <c r="K2122" s="181">
        <v>85</v>
      </c>
      <c r="L2122" s="181">
        <v>2</v>
      </c>
      <c r="M2122" s="181">
        <v>1</v>
      </c>
      <c r="N2122" s="181">
        <v>0</v>
      </c>
      <c r="O2122" s="181">
        <v>0</v>
      </c>
      <c r="P2122" s="181">
        <v>0</v>
      </c>
      <c r="Q2122" s="181">
        <f t="shared" si="718"/>
        <v>262</v>
      </c>
      <c r="R2122" s="181">
        <v>26</v>
      </c>
      <c r="S2122" s="181">
        <f t="shared" si="701"/>
        <v>288</v>
      </c>
      <c r="T2122" s="181">
        <f t="shared" si="703"/>
        <v>683</v>
      </c>
      <c r="U2122" s="183">
        <f t="shared" si="704"/>
        <v>29.660144181256438</v>
      </c>
      <c r="V2122" s="183">
        <f t="shared" si="707"/>
        <v>70.339855818743558</v>
      </c>
      <c r="W2122" s="184">
        <f t="shared" si="716"/>
        <v>158</v>
      </c>
    </row>
    <row r="2123" spans="1:23" ht="15" customHeight="1">
      <c r="A2123" s="179">
        <v>511</v>
      </c>
      <c r="B2123" s="222">
        <v>21</v>
      </c>
      <c r="C2123" s="266" t="s">
        <v>774</v>
      </c>
      <c r="D2123" s="180">
        <v>2004</v>
      </c>
      <c r="E2123" s="180"/>
      <c r="F2123" s="181"/>
      <c r="G2123" s="181"/>
      <c r="H2123" s="181"/>
      <c r="I2123" s="181"/>
      <c r="J2123" s="181"/>
      <c r="K2123" s="181"/>
      <c r="L2123" s="181"/>
      <c r="M2123" s="181"/>
      <c r="N2123" s="181"/>
      <c r="O2123" s="181"/>
      <c r="P2123" s="181"/>
      <c r="Q2123" s="181">
        <f>SUM(G2123+J2123+M2123+N2123+O2123+P2123)</f>
        <v>0</v>
      </c>
      <c r="R2123" s="181"/>
      <c r="S2123" s="181">
        <f t="shared" si="701"/>
        <v>0</v>
      </c>
      <c r="T2123" s="181">
        <f t="shared" si="703"/>
        <v>0</v>
      </c>
      <c r="U2123" s="183" t="e">
        <f t="shared" si="704"/>
        <v>#DIV/0!</v>
      </c>
      <c r="V2123" s="183" t="e">
        <f t="shared" si="707"/>
        <v>#DIV/0!</v>
      </c>
      <c r="W2123" s="184">
        <f t="shared" si="716"/>
        <v>0</v>
      </c>
    </row>
    <row r="2124" spans="1:23" ht="15" customHeight="1">
      <c r="A2124" s="179">
        <v>511</v>
      </c>
      <c r="B2124" s="222">
        <v>21</v>
      </c>
      <c r="C2124" s="266" t="s">
        <v>774</v>
      </c>
      <c r="D2124" s="180">
        <v>2010</v>
      </c>
      <c r="E2124" s="180">
        <v>3</v>
      </c>
      <c r="F2124" s="181">
        <v>1577</v>
      </c>
      <c r="G2124" s="181">
        <v>11</v>
      </c>
      <c r="H2124" s="181">
        <v>168</v>
      </c>
      <c r="I2124" s="181">
        <v>3</v>
      </c>
      <c r="J2124" s="181">
        <v>14</v>
      </c>
      <c r="K2124" s="181">
        <v>290</v>
      </c>
      <c r="L2124" s="181">
        <v>11</v>
      </c>
      <c r="M2124" s="181">
        <v>0</v>
      </c>
      <c r="N2124" s="181">
        <v>0</v>
      </c>
      <c r="O2124" s="181">
        <v>7</v>
      </c>
      <c r="P2124" s="181">
        <v>0</v>
      </c>
      <c r="Q2124" s="181">
        <f t="shared" ref="Q2124:Q2126" si="719">SUM(P2124+O2124+N2124+M2124+L2124+K2124+J2124+I2124+H2124+G2124)</f>
        <v>504</v>
      </c>
      <c r="R2124" s="181">
        <v>31</v>
      </c>
      <c r="S2124" s="181">
        <f t="shared" si="701"/>
        <v>535</v>
      </c>
      <c r="T2124" s="181">
        <f t="shared" si="703"/>
        <v>1042</v>
      </c>
      <c r="U2124" s="183">
        <f t="shared" si="704"/>
        <v>33.925174381737477</v>
      </c>
      <c r="V2124" s="183">
        <f t="shared" si="707"/>
        <v>66.074825618262523</v>
      </c>
      <c r="W2124" s="184">
        <f t="shared" si="716"/>
        <v>290</v>
      </c>
    </row>
    <row r="2125" spans="1:23" ht="15" customHeight="1">
      <c r="A2125" s="179">
        <v>511</v>
      </c>
      <c r="B2125" s="222">
        <v>21</v>
      </c>
      <c r="C2125" s="267" t="s">
        <v>774</v>
      </c>
      <c r="D2125" s="190">
        <v>2016</v>
      </c>
      <c r="E2125" s="180"/>
      <c r="F2125" s="181"/>
      <c r="G2125" s="181"/>
      <c r="H2125" s="181"/>
      <c r="I2125" s="181"/>
      <c r="J2125" s="181"/>
      <c r="K2125" s="181"/>
      <c r="L2125" s="181"/>
      <c r="M2125" s="181"/>
      <c r="N2125" s="181"/>
      <c r="O2125" s="181"/>
      <c r="P2125" s="181"/>
      <c r="Q2125" s="181">
        <f t="shared" si="719"/>
        <v>0</v>
      </c>
      <c r="R2125" s="181"/>
      <c r="S2125" s="181">
        <f t="shared" si="701"/>
        <v>0</v>
      </c>
      <c r="T2125" s="181">
        <f t="shared" si="703"/>
        <v>0</v>
      </c>
      <c r="U2125" s="183" t="e">
        <f t="shared" si="704"/>
        <v>#DIV/0!</v>
      </c>
      <c r="V2125" s="183" t="e">
        <f t="shared" si="707"/>
        <v>#DIV/0!</v>
      </c>
      <c r="W2125" s="184">
        <f t="shared" si="716"/>
        <v>0</v>
      </c>
    </row>
    <row r="2126" spans="1:23" ht="15" customHeight="1">
      <c r="A2126" s="179">
        <v>512</v>
      </c>
      <c r="B2126" s="222">
        <v>21</v>
      </c>
      <c r="C2126" s="266" t="s">
        <v>775</v>
      </c>
      <c r="D2126" s="180">
        <v>1998</v>
      </c>
      <c r="E2126" s="180">
        <v>2</v>
      </c>
      <c r="F2126" s="181">
        <v>694</v>
      </c>
      <c r="G2126" s="181">
        <v>51</v>
      </c>
      <c r="H2126" s="181">
        <v>52</v>
      </c>
      <c r="I2126" s="181">
        <v>2</v>
      </c>
      <c r="J2126" s="181">
        <v>2</v>
      </c>
      <c r="K2126" s="181">
        <v>108</v>
      </c>
      <c r="L2126" s="181">
        <v>2</v>
      </c>
      <c r="M2126" s="181">
        <v>1</v>
      </c>
      <c r="N2126" s="181">
        <v>0</v>
      </c>
      <c r="O2126" s="181">
        <v>0</v>
      </c>
      <c r="P2126" s="181">
        <v>0</v>
      </c>
      <c r="Q2126" s="181">
        <f t="shared" si="719"/>
        <v>218</v>
      </c>
      <c r="R2126" s="181">
        <v>10</v>
      </c>
      <c r="S2126" s="181">
        <f t="shared" si="701"/>
        <v>228</v>
      </c>
      <c r="T2126" s="181">
        <f t="shared" si="703"/>
        <v>466</v>
      </c>
      <c r="U2126" s="183">
        <f t="shared" si="704"/>
        <v>32.853025936599423</v>
      </c>
      <c r="V2126" s="183">
        <f t="shared" si="707"/>
        <v>67.146974063400577</v>
      </c>
      <c r="W2126" s="184">
        <f t="shared" si="716"/>
        <v>108</v>
      </c>
    </row>
    <row r="2127" spans="1:23" ht="15" customHeight="1">
      <c r="A2127" s="179">
        <v>512</v>
      </c>
      <c r="B2127" s="222">
        <v>21</v>
      </c>
      <c r="C2127" s="266" t="s">
        <v>775</v>
      </c>
      <c r="D2127" s="180">
        <v>2004</v>
      </c>
      <c r="E2127" s="180"/>
      <c r="F2127" s="181"/>
      <c r="G2127" s="181"/>
      <c r="H2127" s="181"/>
      <c r="I2127" s="181"/>
      <c r="J2127" s="181"/>
      <c r="K2127" s="181"/>
      <c r="L2127" s="181"/>
      <c r="M2127" s="181"/>
      <c r="N2127" s="181"/>
      <c r="O2127" s="181"/>
      <c r="P2127" s="181"/>
      <c r="Q2127" s="181">
        <f>SUM(G2127+J2127+M2127+N2127+O2127+P2127)</f>
        <v>0</v>
      </c>
      <c r="R2127" s="181"/>
      <c r="S2127" s="181">
        <f t="shared" si="701"/>
        <v>0</v>
      </c>
      <c r="T2127" s="181">
        <f t="shared" si="703"/>
        <v>0</v>
      </c>
      <c r="U2127" s="183" t="e">
        <f t="shared" si="704"/>
        <v>#DIV/0!</v>
      </c>
      <c r="V2127" s="183" t="e">
        <f t="shared" si="707"/>
        <v>#DIV/0!</v>
      </c>
      <c r="W2127" s="184">
        <f t="shared" si="716"/>
        <v>0</v>
      </c>
    </row>
    <row r="2128" spans="1:23" ht="15" customHeight="1">
      <c r="A2128" s="179">
        <v>512</v>
      </c>
      <c r="B2128" s="222">
        <v>21</v>
      </c>
      <c r="C2128" s="266" t="s">
        <v>775</v>
      </c>
      <c r="D2128" s="180">
        <v>2010</v>
      </c>
      <c r="E2128" s="180">
        <v>2</v>
      </c>
      <c r="F2128" s="181">
        <v>1007</v>
      </c>
      <c r="G2128" s="181">
        <v>60</v>
      </c>
      <c r="H2128" s="181">
        <v>90</v>
      </c>
      <c r="I2128" s="181">
        <v>4</v>
      </c>
      <c r="J2128" s="181">
        <v>1</v>
      </c>
      <c r="K2128" s="181">
        <v>99</v>
      </c>
      <c r="L2128" s="181">
        <v>6</v>
      </c>
      <c r="M2128" s="181">
        <v>0</v>
      </c>
      <c r="N2128" s="181">
        <v>4</v>
      </c>
      <c r="O2128" s="181">
        <v>15</v>
      </c>
      <c r="P2128" s="181">
        <v>1</v>
      </c>
      <c r="Q2128" s="181">
        <f t="shared" ref="Q2128:Q2130" si="720">SUM(P2128+O2128+N2128+M2128+L2128+K2128+J2128+I2128+H2128+G2128)</f>
        <v>280</v>
      </c>
      <c r="R2128" s="181">
        <v>10</v>
      </c>
      <c r="S2128" s="181">
        <f t="shared" si="701"/>
        <v>290</v>
      </c>
      <c r="T2128" s="181">
        <f t="shared" si="703"/>
        <v>717</v>
      </c>
      <c r="U2128" s="183">
        <f t="shared" si="704"/>
        <v>28.798411122144984</v>
      </c>
      <c r="V2128" s="183">
        <f t="shared" si="707"/>
        <v>71.201588877855016</v>
      </c>
      <c r="W2128" s="184">
        <f t="shared" si="716"/>
        <v>99</v>
      </c>
    </row>
    <row r="2129" spans="1:23" ht="15" customHeight="1">
      <c r="A2129" s="179">
        <v>512</v>
      </c>
      <c r="B2129" s="222">
        <v>21</v>
      </c>
      <c r="C2129" s="267" t="s">
        <v>775</v>
      </c>
      <c r="D2129" s="190">
        <v>2016</v>
      </c>
      <c r="E2129" s="180"/>
      <c r="F2129" s="181"/>
      <c r="G2129" s="181"/>
      <c r="H2129" s="181"/>
      <c r="I2129" s="181"/>
      <c r="J2129" s="181"/>
      <c r="K2129" s="181"/>
      <c r="L2129" s="181"/>
      <c r="M2129" s="181"/>
      <c r="N2129" s="181"/>
      <c r="O2129" s="181"/>
      <c r="P2129" s="181"/>
      <c r="Q2129" s="181">
        <f t="shared" si="720"/>
        <v>0</v>
      </c>
      <c r="R2129" s="181"/>
      <c r="S2129" s="181">
        <f t="shared" si="701"/>
        <v>0</v>
      </c>
      <c r="T2129" s="181">
        <f t="shared" si="703"/>
        <v>0</v>
      </c>
      <c r="U2129" s="183" t="e">
        <f t="shared" si="704"/>
        <v>#DIV/0!</v>
      </c>
      <c r="V2129" s="183" t="e">
        <f t="shared" si="707"/>
        <v>#DIV/0!</v>
      </c>
      <c r="W2129" s="184">
        <f t="shared" si="716"/>
        <v>0</v>
      </c>
    </row>
    <row r="2130" spans="1:23" ht="15" customHeight="1">
      <c r="A2130" s="179">
        <v>513</v>
      </c>
      <c r="B2130" s="222">
        <v>21</v>
      </c>
      <c r="C2130" s="266" t="s">
        <v>776</v>
      </c>
      <c r="D2130" s="180">
        <v>1998</v>
      </c>
      <c r="E2130" s="180">
        <v>1</v>
      </c>
      <c r="F2130" s="181">
        <v>385</v>
      </c>
      <c r="G2130" s="181">
        <v>29</v>
      </c>
      <c r="H2130" s="181">
        <v>15</v>
      </c>
      <c r="I2130" s="181">
        <v>1</v>
      </c>
      <c r="J2130" s="181">
        <v>2</v>
      </c>
      <c r="K2130" s="181">
        <v>148</v>
      </c>
      <c r="L2130" s="181">
        <v>1</v>
      </c>
      <c r="M2130" s="181">
        <v>2</v>
      </c>
      <c r="N2130" s="181">
        <v>0</v>
      </c>
      <c r="O2130" s="181">
        <v>0</v>
      </c>
      <c r="P2130" s="181">
        <v>0</v>
      </c>
      <c r="Q2130" s="181">
        <f t="shared" si="720"/>
        <v>198</v>
      </c>
      <c r="R2130" s="181">
        <v>5</v>
      </c>
      <c r="S2130" s="181">
        <f t="shared" si="701"/>
        <v>203</v>
      </c>
      <c r="T2130" s="181">
        <f t="shared" si="703"/>
        <v>182</v>
      </c>
      <c r="U2130" s="183">
        <f t="shared" si="704"/>
        <v>52.727272727272727</v>
      </c>
      <c r="V2130" s="183">
        <f t="shared" si="707"/>
        <v>47.272727272727273</v>
      </c>
      <c r="W2130" s="184">
        <f t="shared" si="716"/>
        <v>148</v>
      </c>
    </row>
    <row r="2131" spans="1:23" ht="15" customHeight="1">
      <c r="A2131" s="179">
        <v>513</v>
      </c>
      <c r="B2131" s="222">
        <v>21</v>
      </c>
      <c r="C2131" s="266" t="s">
        <v>776</v>
      </c>
      <c r="D2131" s="180">
        <v>2004</v>
      </c>
      <c r="E2131" s="180"/>
      <c r="F2131" s="181"/>
      <c r="G2131" s="181"/>
      <c r="H2131" s="181"/>
      <c r="I2131" s="181"/>
      <c r="J2131" s="181"/>
      <c r="K2131" s="181"/>
      <c r="L2131" s="181"/>
      <c r="M2131" s="181"/>
      <c r="N2131" s="181"/>
      <c r="O2131" s="181"/>
      <c r="P2131" s="181"/>
      <c r="Q2131" s="181">
        <f>SUM(G2131+J2131+M2131+N2131+O2131+P2131)</f>
        <v>0</v>
      </c>
      <c r="R2131" s="181"/>
      <c r="S2131" s="181">
        <f t="shared" si="701"/>
        <v>0</v>
      </c>
      <c r="T2131" s="181">
        <f t="shared" si="703"/>
        <v>0</v>
      </c>
      <c r="U2131" s="183" t="e">
        <f t="shared" si="704"/>
        <v>#DIV/0!</v>
      </c>
      <c r="V2131" s="183" t="e">
        <f t="shared" si="707"/>
        <v>#DIV/0!</v>
      </c>
      <c r="W2131" s="184">
        <f t="shared" si="716"/>
        <v>0</v>
      </c>
    </row>
    <row r="2132" spans="1:23" ht="15" customHeight="1">
      <c r="A2132" s="179">
        <v>513</v>
      </c>
      <c r="B2132" s="222">
        <v>21</v>
      </c>
      <c r="C2132" s="266" t="s">
        <v>776</v>
      </c>
      <c r="D2132" s="180">
        <v>2010</v>
      </c>
      <c r="E2132" s="180">
        <v>1</v>
      </c>
      <c r="F2132" s="181">
        <v>449</v>
      </c>
      <c r="G2132" s="181">
        <v>21</v>
      </c>
      <c r="H2132" s="181">
        <v>90</v>
      </c>
      <c r="I2132" s="181">
        <v>0</v>
      </c>
      <c r="J2132" s="181">
        <v>4</v>
      </c>
      <c r="K2132" s="181">
        <v>102</v>
      </c>
      <c r="L2132" s="181">
        <v>2</v>
      </c>
      <c r="M2132" s="181">
        <v>0</v>
      </c>
      <c r="N2132" s="181">
        <v>0</v>
      </c>
      <c r="O2132" s="181">
        <v>0</v>
      </c>
      <c r="P2132" s="181">
        <v>0</v>
      </c>
      <c r="Q2132" s="181">
        <f t="shared" ref="Q2132:Q2134" si="721">SUM(P2132+O2132+N2132+M2132+L2132+K2132+J2132+I2132+H2132+G2132)</f>
        <v>219</v>
      </c>
      <c r="R2132" s="181">
        <v>3</v>
      </c>
      <c r="S2132" s="181">
        <f t="shared" si="701"/>
        <v>222</v>
      </c>
      <c r="T2132" s="181">
        <f t="shared" si="703"/>
        <v>227</v>
      </c>
      <c r="U2132" s="183">
        <f t="shared" si="704"/>
        <v>49.443207126948778</v>
      </c>
      <c r="V2132" s="183">
        <f t="shared" si="707"/>
        <v>50.556792873051222</v>
      </c>
      <c r="W2132" s="184">
        <f t="shared" si="716"/>
        <v>102</v>
      </c>
    </row>
    <row r="2133" spans="1:23" ht="15" customHeight="1">
      <c r="A2133" s="179">
        <v>513</v>
      </c>
      <c r="B2133" s="222">
        <v>21</v>
      </c>
      <c r="C2133" s="267" t="s">
        <v>776</v>
      </c>
      <c r="D2133" s="190">
        <v>2016</v>
      </c>
      <c r="E2133" s="180"/>
      <c r="F2133" s="181"/>
      <c r="G2133" s="181"/>
      <c r="H2133" s="181"/>
      <c r="I2133" s="181"/>
      <c r="J2133" s="181"/>
      <c r="K2133" s="181"/>
      <c r="L2133" s="181"/>
      <c r="M2133" s="181"/>
      <c r="N2133" s="181"/>
      <c r="O2133" s="181"/>
      <c r="P2133" s="181"/>
      <c r="Q2133" s="181">
        <f t="shared" si="721"/>
        <v>0</v>
      </c>
      <c r="R2133" s="181"/>
      <c r="S2133" s="181">
        <f t="shared" si="701"/>
        <v>0</v>
      </c>
      <c r="T2133" s="181">
        <f t="shared" si="703"/>
        <v>0</v>
      </c>
      <c r="U2133" s="183" t="e">
        <f t="shared" si="704"/>
        <v>#DIV/0!</v>
      </c>
      <c r="V2133" s="183" t="e">
        <f t="shared" si="707"/>
        <v>#DIV/0!</v>
      </c>
      <c r="W2133" s="184">
        <f t="shared" si="716"/>
        <v>0</v>
      </c>
    </row>
    <row r="2134" spans="1:23" ht="15" customHeight="1">
      <c r="A2134" s="179">
        <v>514</v>
      </c>
      <c r="B2134" s="222">
        <v>21</v>
      </c>
      <c r="C2134" s="266" t="s">
        <v>777</v>
      </c>
      <c r="D2134" s="180">
        <v>1998</v>
      </c>
      <c r="E2134" s="180">
        <v>2</v>
      </c>
      <c r="F2134" s="181">
        <v>465</v>
      </c>
      <c r="G2134" s="181">
        <v>132</v>
      </c>
      <c r="H2134" s="181">
        <v>12</v>
      </c>
      <c r="I2134" s="181">
        <v>1</v>
      </c>
      <c r="J2134" s="181">
        <v>1</v>
      </c>
      <c r="K2134" s="181">
        <v>122</v>
      </c>
      <c r="L2134" s="181">
        <v>0</v>
      </c>
      <c r="M2134" s="181">
        <v>0</v>
      </c>
      <c r="N2134" s="181">
        <v>0</v>
      </c>
      <c r="O2134" s="181">
        <v>0</v>
      </c>
      <c r="P2134" s="181">
        <v>0</v>
      </c>
      <c r="Q2134" s="181">
        <f t="shared" si="721"/>
        <v>268</v>
      </c>
      <c r="R2134" s="181">
        <v>4</v>
      </c>
      <c r="S2134" s="181">
        <f t="shared" si="701"/>
        <v>272</v>
      </c>
      <c r="T2134" s="181">
        <f t="shared" si="703"/>
        <v>193</v>
      </c>
      <c r="U2134" s="183">
        <f t="shared" si="704"/>
        <v>58.494623655913976</v>
      </c>
      <c r="V2134" s="183">
        <f t="shared" si="707"/>
        <v>41.505376344086024</v>
      </c>
      <c r="W2134" s="184">
        <f t="shared" si="716"/>
        <v>132</v>
      </c>
    </row>
    <row r="2135" spans="1:23" ht="15" customHeight="1">
      <c r="A2135" s="179">
        <v>514</v>
      </c>
      <c r="B2135" s="222">
        <v>21</v>
      </c>
      <c r="C2135" s="266" t="s">
        <v>777</v>
      </c>
      <c r="D2135" s="180">
        <v>2004</v>
      </c>
      <c r="E2135" s="180"/>
      <c r="F2135" s="181"/>
      <c r="G2135" s="181"/>
      <c r="H2135" s="181"/>
      <c r="I2135" s="181"/>
      <c r="J2135" s="181"/>
      <c r="K2135" s="181"/>
      <c r="L2135" s="181"/>
      <c r="M2135" s="181"/>
      <c r="N2135" s="181"/>
      <c r="O2135" s="181"/>
      <c r="P2135" s="181"/>
      <c r="Q2135" s="181">
        <f>SUM(G2135+J2135+M2135+N2135+O2135+P2135)</f>
        <v>0</v>
      </c>
      <c r="R2135" s="181"/>
      <c r="S2135" s="181">
        <f t="shared" si="701"/>
        <v>0</v>
      </c>
      <c r="T2135" s="181">
        <f t="shared" si="703"/>
        <v>0</v>
      </c>
      <c r="U2135" s="183" t="e">
        <f t="shared" si="704"/>
        <v>#DIV/0!</v>
      </c>
      <c r="V2135" s="183" t="e">
        <f t="shared" si="707"/>
        <v>#DIV/0!</v>
      </c>
      <c r="W2135" s="184">
        <f t="shared" si="716"/>
        <v>0</v>
      </c>
    </row>
    <row r="2136" spans="1:23" ht="15" customHeight="1">
      <c r="A2136" s="179">
        <v>514</v>
      </c>
      <c r="B2136" s="222">
        <v>21</v>
      </c>
      <c r="C2136" s="266" t="s">
        <v>777</v>
      </c>
      <c r="D2136" s="180">
        <v>2010</v>
      </c>
      <c r="E2136" s="180">
        <v>2</v>
      </c>
      <c r="F2136" s="181">
        <v>718</v>
      </c>
      <c r="G2136" s="181">
        <v>199</v>
      </c>
      <c r="H2136" s="181">
        <v>7</v>
      </c>
      <c r="I2136" s="181">
        <v>1</v>
      </c>
      <c r="J2136" s="181">
        <v>6</v>
      </c>
      <c r="K2136" s="181">
        <v>154</v>
      </c>
      <c r="L2136" s="181">
        <v>2</v>
      </c>
      <c r="M2136" s="181">
        <v>0</v>
      </c>
      <c r="N2136" s="181">
        <v>17</v>
      </c>
      <c r="O2136" s="181">
        <v>0</v>
      </c>
      <c r="P2136" s="181">
        <v>0</v>
      </c>
      <c r="Q2136" s="181">
        <f t="shared" ref="Q2136:Q2138" si="722">SUM(P2136+O2136+N2136+M2136+L2136+K2136+J2136+I2136+H2136+G2136)</f>
        <v>386</v>
      </c>
      <c r="R2136" s="181">
        <v>14</v>
      </c>
      <c r="S2136" s="181">
        <f t="shared" si="701"/>
        <v>400</v>
      </c>
      <c r="T2136" s="181">
        <f t="shared" si="703"/>
        <v>318</v>
      </c>
      <c r="U2136" s="183">
        <f t="shared" si="704"/>
        <v>55.710306406685234</v>
      </c>
      <c r="V2136" s="183">
        <f t="shared" si="707"/>
        <v>44.289693593314766</v>
      </c>
      <c r="W2136" s="184">
        <f t="shared" si="716"/>
        <v>199</v>
      </c>
    </row>
    <row r="2137" spans="1:23" ht="15" customHeight="1">
      <c r="A2137" s="179">
        <v>514</v>
      </c>
      <c r="B2137" s="222">
        <v>21</v>
      </c>
      <c r="C2137" s="267" t="s">
        <v>777</v>
      </c>
      <c r="D2137" s="190">
        <v>2016</v>
      </c>
      <c r="E2137" s="180"/>
      <c r="F2137" s="181"/>
      <c r="G2137" s="181"/>
      <c r="H2137" s="181"/>
      <c r="I2137" s="181"/>
      <c r="J2137" s="181"/>
      <c r="K2137" s="181"/>
      <c r="L2137" s="181"/>
      <c r="M2137" s="181"/>
      <c r="N2137" s="181"/>
      <c r="O2137" s="181"/>
      <c r="P2137" s="181"/>
      <c r="Q2137" s="181">
        <f t="shared" si="722"/>
        <v>0</v>
      </c>
      <c r="R2137" s="181"/>
      <c r="S2137" s="181">
        <f t="shared" ref="S2137:S2203" si="723">Q2137+R2137</f>
        <v>0</v>
      </c>
      <c r="T2137" s="181">
        <f t="shared" si="703"/>
        <v>0</v>
      </c>
      <c r="U2137" s="183" t="e">
        <f t="shared" si="704"/>
        <v>#DIV/0!</v>
      </c>
      <c r="V2137" s="183" t="e">
        <f t="shared" si="707"/>
        <v>#DIV/0!</v>
      </c>
      <c r="W2137" s="184">
        <f t="shared" si="716"/>
        <v>0</v>
      </c>
    </row>
    <row r="2138" spans="1:23" ht="15" customHeight="1">
      <c r="A2138" s="179">
        <v>515</v>
      </c>
      <c r="B2138" s="222">
        <v>21</v>
      </c>
      <c r="C2138" s="266" t="s">
        <v>381</v>
      </c>
      <c r="D2138" s="180">
        <v>1998</v>
      </c>
      <c r="E2138" s="180">
        <v>13</v>
      </c>
      <c r="F2138" s="181">
        <v>4851</v>
      </c>
      <c r="G2138" s="181">
        <v>66</v>
      </c>
      <c r="H2138" s="181">
        <v>1209</v>
      </c>
      <c r="I2138" s="181">
        <v>24</v>
      </c>
      <c r="J2138" s="181">
        <v>63</v>
      </c>
      <c r="K2138" s="181">
        <v>454</v>
      </c>
      <c r="L2138" s="181">
        <v>19</v>
      </c>
      <c r="M2138" s="181">
        <v>36</v>
      </c>
      <c r="N2138" s="181">
        <v>0</v>
      </c>
      <c r="O2138" s="181">
        <v>0</v>
      </c>
      <c r="P2138" s="181">
        <v>0</v>
      </c>
      <c r="Q2138" s="181">
        <f t="shared" si="722"/>
        <v>1871</v>
      </c>
      <c r="R2138" s="181">
        <v>121</v>
      </c>
      <c r="S2138" s="181">
        <f t="shared" si="723"/>
        <v>1992</v>
      </c>
      <c r="T2138" s="181">
        <f t="shared" si="703"/>
        <v>2859</v>
      </c>
      <c r="U2138" s="183">
        <f t="shared" si="704"/>
        <v>41.063698206555351</v>
      </c>
      <c r="V2138" s="183">
        <f t="shared" si="707"/>
        <v>58.936301793444649</v>
      </c>
      <c r="W2138" s="184">
        <f t="shared" si="716"/>
        <v>1209</v>
      </c>
    </row>
    <row r="2139" spans="1:23" ht="15" customHeight="1">
      <c r="A2139" s="179">
        <v>515</v>
      </c>
      <c r="B2139" s="222">
        <v>21</v>
      </c>
      <c r="C2139" s="266" t="s">
        <v>381</v>
      </c>
      <c r="D2139" s="180">
        <v>2004</v>
      </c>
      <c r="E2139" s="180"/>
      <c r="F2139" s="181"/>
      <c r="G2139" s="181"/>
      <c r="H2139" s="181"/>
      <c r="I2139" s="181"/>
      <c r="J2139" s="181"/>
      <c r="K2139" s="181"/>
      <c r="L2139" s="181"/>
      <c r="M2139" s="181"/>
      <c r="N2139" s="181"/>
      <c r="O2139" s="181"/>
      <c r="P2139" s="181"/>
      <c r="Q2139" s="181">
        <f>SUM(G2139+J2139+M2139+N2139+O2139+P2139)</f>
        <v>0</v>
      </c>
      <c r="R2139" s="181"/>
      <c r="S2139" s="181">
        <f t="shared" si="723"/>
        <v>0</v>
      </c>
      <c r="T2139" s="181">
        <f t="shared" si="703"/>
        <v>0</v>
      </c>
      <c r="U2139" s="183" t="e">
        <f t="shared" si="704"/>
        <v>#DIV/0!</v>
      </c>
      <c r="V2139" s="183" t="e">
        <f t="shared" si="707"/>
        <v>#DIV/0!</v>
      </c>
      <c r="W2139" s="184">
        <f t="shared" si="716"/>
        <v>0</v>
      </c>
    </row>
    <row r="2140" spans="1:23" ht="15" customHeight="1">
      <c r="A2140" s="179">
        <v>515</v>
      </c>
      <c r="B2140" s="222">
        <v>21</v>
      </c>
      <c r="C2140" s="266" t="s">
        <v>381</v>
      </c>
      <c r="D2140" s="180">
        <v>2010</v>
      </c>
      <c r="E2140" s="180">
        <v>16</v>
      </c>
      <c r="F2140" s="181">
        <v>8265</v>
      </c>
      <c r="G2140" s="181">
        <v>240</v>
      </c>
      <c r="H2140" s="181">
        <v>1323</v>
      </c>
      <c r="I2140" s="181">
        <v>90</v>
      </c>
      <c r="J2140" s="181">
        <v>117</v>
      </c>
      <c r="K2140" s="181">
        <v>754</v>
      </c>
      <c r="L2140" s="181">
        <v>79</v>
      </c>
      <c r="M2140" s="181">
        <v>0</v>
      </c>
      <c r="N2140" s="181">
        <v>53</v>
      </c>
      <c r="O2140" s="181">
        <v>81</v>
      </c>
      <c r="P2140" s="181">
        <v>8</v>
      </c>
      <c r="Q2140" s="181">
        <f t="shared" ref="Q2140:Q2142" si="724">SUM(P2140+O2140+N2140+M2140+L2140+K2140+J2140+I2140+H2140+G2140)</f>
        <v>2745</v>
      </c>
      <c r="R2140" s="181">
        <v>170</v>
      </c>
      <c r="S2140" s="181">
        <f t="shared" si="723"/>
        <v>2915</v>
      </c>
      <c r="T2140" s="181">
        <f t="shared" si="703"/>
        <v>5350</v>
      </c>
      <c r="U2140" s="183">
        <f t="shared" si="704"/>
        <v>35.269207501512405</v>
      </c>
      <c r="V2140" s="183">
        <f t="shared" si="707"/>
        <v>64.730792498487602</v>
      </c>
      <c r="W2140" s="184">
        <f t="shared" si="716"/>
        <v>1323</v>
      </c>
    </row>
    <row r="2141" spans="1:23" ht="15" customHeight="1">
      <c r="A2141" s="179">
        <v>515</v>
      </c>
      <c r="B2141" s="222">
        <v>21</v>
      </c>
      <c r="C2141" s="267" t="s">
        <v>381</v>
      </c>
      <c r="D2141" s="190">
        <v>2016</v>
      </c>
      <c r="E2141" s="180"/>
      <c r="F2141" s="181"/>
      <c r="G2141" s="181"/>
      <c r="H2141" s="181"/>
      <c r="I2141" s="181"/>
      <c r="J2141" s="181"/>
      <c r="K2141" s="181"/>
      <c r="L2141" s="181"/>
      <c r="M2141" s="181"/>
      <c r="N2141" s="181"/>
      <c r="O2141" s="181"/>
      <c r="P2141" s="181"/>
      <c r="Q2141" s="181">
        <f t="shared" si="724"/>
        <v>0</v>
      </c>
      <c r="R2141" s="181"/>
      <c r="S2141" s="181">
        <f t="shared" si="723"/>
        <v>0</v>
      </c>
      <c r="T2141" s="181">
        <f t="shared" si="703"/>
        <v>0</v>
      </c>
      <c r="U2141" s="183" t="e">
        <f t="shared" si="704"/>
        <v>#DIV/0!</v>
      </c>
      <c r="V2141" s="183" t="e">
        <f t="shared" si="707"/>
        <v>#DIV/0!</v>
      </c>
      <c r="W2141" s="184">
        <f t="shared" si="716"/>
        <v>0</v>
      </c>
    </row>
    <row r="2142" spans="1:23" ht="15" customHeight="1">
      <c r="A2142" s="179">
        <v>516</v>
      </c>
      <c r="B2142" s="222">
        <v>21</v>
      </c>
      <c r="C2142" s="266" t="s">
        <v>778</v>
      </c>
      <c r="D2142" s="180">
        <v>1998</v>
      </c>
      <c r="E2142" s="180">
        <v>2</v>
      </c>
      <c r="F2142" s="181">
        <v>646</v>
      </c>
      <c r="G2142" s="181">
        <v>4</v>
      </c>
      <c r="H2142" s="181">
        <v>107</v>
      </c>
      <c r="I2142" s="181">
        <v>0</v>
      </c>
      <c r="J2142" s="181">
        <v>1</v>
      </c>
      <c r="K2142" s="181">
        <v>104</v>
      </c>
      <c r="L2142" s="181">
        <v>2</v>
      </c>
      <c r="M2142" s="181">
        <v>2</v>
      </c>
      <c r="N2142" s="181">
        <v>0</v>
      </c>
      <c r="O2142" s="181">
        <v>0</v>
      </c>
      <c r="P2142" s="181">
        <v>0</v>
      </c>
      <c r="Q2142" s="181">
        <f t="shared" si="724"/>
        <v>220</v>
      </c>
      <c r="R2142" s="181">
        <v>3</v>
      </c>
      <c r="S2142" s="181">
        <f t="shared" si="723"/>
        <v>223</v>
      </c>
      <c r="T2142" s="181">
        <f t="shared" ref="T2142:T2209" si="725">F2142-S2142</f>
        <v>423</v>
      </c>
      <c r="U2142" s="183">
        <f t="shared" ref="U2142:U2209" si="726">(S2142*100)/F2142</f>
        <v>34.520123839009287</v>
      </c>
      <c r="V2142" s="183">
        <f t="shared" si="707"/>
        <v>65.479876160990713</v>
      </c>
      <c r="W2142" s="184">
        <f t="shared" si="716"/>
        <v>107</v>
      </c>
    </row>
    <row r="2143" spans="1:23" ht="15" customHeight="1">
      <c r="A2143" s="179">
        <v>516</v>
      </c>
      <c r="B2143" s="222">
        <v>21</v>
      </c>
      <c r="C2143" s="266" t="s">
        <v>778</v>
      </c>
      <c r="D2143" s="180">
        <v>2004</v>
      </c>
      <c r="E2143" s="180"/>
      <c r="F2143" s="181"/>
      <c r="G2143" s="181"/>
      <c r="H2143" s="181"/>
      <c r="I2143" s="181"/>
      <c r="J2143" s="181"/>
      <c r="K2143" s="181"/>
      <c r="L2143" s="181"/>
      <c r="M2143" s="181"/>
      <c r="N2143" s="181"/>
      <c r="O2143" s="181"/>
      <c r="P2143" s="181"/>
      <c r="Q2143" s="181">
        <f>SUM(G2143+J2143+M2143+N2143+O2143+P2143)</f>
        <v>0</v>
      </c>
      <c r="R2143" s="181"/>
      <c r="S2143" s="181">
        <f t="shared" si="723"/>
        <v>0</v>
      </c>
      <c r="T2143" s="181">
        <f t="shared" si="725"/>
        <v>0</v>
      </c>
      <c r="U2143" s="183" t="e">
        <f t="shared" si="726"/>
        <v>#DIV/0!</v>
      </c>
      <c r="V2143" s="183" t="e">
        <f t="shared" si="707"/>
        <v>#DIV/0!</v>
      </c>
      <c r="W2143" s="184">
        <f t="shared" si="716"/>
        <v>0</v>
      </c>
    </row>
    <row r="2144" spans="1:23" ht="15" customHeight="1">
      <c r="A2144" s="179">
        <v>516</v>
      </c>
      <c r="B2144" s="222">
        <v>21</v>
      </c>
      <c r="C2144" s="266" t="s">
        <v>778</v>
      </c>
      <c r="D2144" s="180">
        <v>2010</v>
      </c>
      <c r="E2144" s="180">
        <v>2</v>
      </c>
      <c r="F2144" s="181">
        <v>935</v>
      </c>
      <c r="G2144" s="181">
        <v>18</v>
      </c>
      <c r="H2144" s="181">
        <v>63</v>
      </c>
      <c r="I2144" s="181">
        <v>8</v>
      </c>
      <c r="J2144" s="181">
        <v>105</v>
      </c>
      <c r="K2144" s="181">
        <v>244</v>
      </c>
      <c r="L2144" s="181">
        <v>0</v>
      </c>
      <c r="M2144" s="181">
        <v>0</v>
      </c>
      <c r="N2144" s="181">
        <v>0</v>
      </c>
      <c r="O2144" s="181">
        <v>1</v>
      </c>
      <c r="P2144" s="181">
        <v>0</v>
      </c>
      <c r="Q2144" s="181">
        <f t="shared" ref="Q2144:Q2146" si="727">SUM(P2144+O2144+N2144+M2144+L2144+K2144+J2144+I2144+H2144+G2144)</f>
        <v>439</v>
      </c>
      <c r="R2144" s="181">
        <v>2</v>
      </c>
      <c r="S2144" s="181">
        <f t="shared" si="723"/>
        <v>441</v>
      </c>
      <c r="T2144" s="181">
        <f t="shared" si="725"/>
        <v>494</v>
      </c>
      <c r="U2144" s="183">
        <f t="shared" si="726"/>
        <v>47.165775401069517</v>
      </c>
      <c r="V2144" s="183">
        <f t="shared" si="707"/>
        <v>52.834224598930483</v>
      </c>
      <c r="W2144" s="184">
        <f t="shared" si="716"/>
        <v>244</v>
      </c>
    </row>
    <row r="2145" spans="1:23" ht="15" customHeight="1">
      <c r="A2145" s="179">
        <v>516</v>
      </c>
      <c r="B2145" s="222">
        <v>21</v>
      </c>
      <c r="C2145" s="267" t="s">
        <v>778</v>
      </c>
      <c r="D2145" s="190">
        <v>2016</v>
      </c>
      <c r="E2145" s="180"/>
      <c r="F2145" s="181"/>
      <c r="G2145" s="181"/>
      <c r="H2145" s="181"/>
      <c r="I2145" s="181"/>
      <c r="J2145" s="181"/>
      <c r="K2145" s="181"/>
      <c r="L2145" s="181"/>
      <c r="M2145" s="181"/>
      <c r="N2145" s="181"/>
      <c r="O2145" s="181"/>
      <c r="P2145" s="181"/>
      <c r="Q2145" s="181">
        <f t="shared" si="727"/>
        <v>0</v>
      </c>
      <c r="R2145" s="181"/>
      <c r="S2145" s="181">
        <f t="shared" si="723"/>
        <v>0</v>
      </c>
      <c r="T2145" s="181">
        <f t="shared" si="725"/>
        <v>0</v>
      </c>
      <c r="U2145" s="183" t="e">
        <f t="shared" si="726"/>
        <v>#DIV/0!</v>
      </c>
      <c r="V2145" s="183" t="e">
        <f t="shared" si="707"/>
        <v>#DIV/0!</v>
      </c>
      <c r="W2145" s="184">
        <f t="shared" si="716"/>
        <v>0</v>
      </c>
    </row>
    <row r="2146" spans="1:23" ht="15" customHeight="1">
      <c r="A2146" s="179">
        <v>517</v>
      </c>
      <c r="B2146" s="222">
        <v>21</v>
      </c>
      <c r="C2146" s="266" t="s">
        <v>779</v>
      </c>
      <c r="D2146" s="180">
        <v>1998</v>
      </c>
      <c r="E2146" s="180">
        <v>7</v>
      </c>
      <c r="F2146" s="181">
        <v>3698</v>
      </c>
      <c r="G2146" s="181">
        <v>50</v>
      </c>
      <c r="H2146" s="181">
        <v>622</v>
      </c>
      <c r="I2146" s="181">
        <v>43</v>
      </c>
      <c r="J2146" s="181">
        <v>52</v>
      </c>
      <c r="K2146" s="181">
        <v>418</v>
      </c>
      <c r="L2146" s="181">
        <v>25</v>
      </c>
      <c r="M2146" s="181">
        <v>32</v>
      </c>
      <c r="N2146" s="181">
        <v>0</v>
      </c>
      <c r="O2146" s="181">
        <v>0</v>
      </c>
      <c r="P2146" s="181">
        <v>0</v>
      </c>
      <c r="Q2146" s="181">
        <f t="shared" si="727"/>
        <v>1242</v>
      </c>
      <c r="R2146" s="181">
        <v>164</v>
      </c>
      <c r="S2146" s="181">
        <f t="shared" si="723"/>
        <v>1406</v>
      </c>
      <c r="T2146" s="181">
        <f t="shared" si="725"/>
        <v>2292</v>
      </c>
      <c r="U2146" s="183">
        <f t="shared" si="726"/>
        <v>38.020551649540295</v>
      </c>
      <c r="V2146" s="183">
        <f t="shared" si="707"/>
        <v>61.979448350459705</v>
      </c>
      <c r="W2146" s="184">
        <f t="shared" si="716"/>
        <v>622</v>
      </c>
    </row>
    <row r="2147" spans="1:23" ht="15" customHeight="1">
      <c r="A2147" s="179">
        <v>517</v>
      </c>
      <c r="B2147" s="222">
        <v>21</v>
      </c>
      <c r="C2147" s="266" t="s">
        <v>779</v>
      </c>
      <c r="D2147" s="180">
        <v>2004</v>
      </c>
      <c r="E2147" s="180"/>
      <c r="F2147" s="181"/>
      <c r="G2147" s="181"/>
      <c r="H2147" s="181"/>
      <c r="I2147" s="181"/>
      <c r="J2147" s="181"/>
      <c r="K2147" s="181"/>
      <c r="L2147" s="181"/>
      <c r="M2147" s="181"/>
      <c r="N2147" s="181"/>
      <c r="O2147" s="181"/>
      <c r="P2147" s="181"/>
      <c r="Q2147" s="181">
        <f>SUM(G2147+J2147+M2147+N2147+O2147+P2147)</f>
        <v>0</v>
      </c>
      <c r="R2147" s="181"/>
      <c r="S2147" s="181">
        <f t="shared" si="723"/>
        <v>0</v>
      </c>
      <c r="T2147" s="181">
        <f t="shared" si="725"/>
        <v>0</v>
      </c>
      <c r="U2147" s="183" t="e">
        <f t="shared" si="726"/>
        <v>#DIV/0!</v>
      </c>
      <c r="V2147" s="183" t="e">
        <f t="shared" si="707"/>
        <v>#DIV/0!</v>
      </c>
      <c r="W2147" s="184">
        <f t="shared" si="716"/>
        <v>0</v>
      </c>
    </row>
    <row r="2148" spans="1:23" ht="15" customHeight="1">
      <c r="A2148" s="179">
        <v>517</v>
      </c>
      <c r="B2148" s="222">
        <v>21</v>
      </c>
      <c r="C2148" s="266" t="s">
        <v>779</v>
      </c>
      <c r="D2148" s="180">
        <v>2010</v>
      </c>
      <c r="E2148" s="180">
        <v>14</v>
      </c>
      <c r="F2148" s="181">
        <v>7065</v>
      </c>
      <c r="G2148" s="181">
        <v>144</v>
      </c>
      <c r="H2148" s="181">
        <v>529</v>
      </c>
      <c r="I2148" s="181">
        <v>48</v>
      </c>
      <c r="J2148" s="181">
        <v>80</v>
      </c>
      <c r="K2148" s="181">
        <v>1213</v>
      </c>
      <c r="L2148" s="181">
        <v>90</v>
      </c>
      <c r="M2148" s="181">
        <v>0</v>
      </c>
      <c r="N2148" s="181">
        <v>362</v>
      </c>
      <c r="O2148" s="181">
        <v>22</v>
      </c>
      <c r="P2148" s="181">
        <v>0</v>
      </c>
      <c r="Q2148" s="181">
        <f t="shared" ref="Q2148:Q2150" si="728">SUM(P2148+O2148+N2148+M2148+L2148+K2148+J2148+I2148+H2148+G2148)</f>
        <v>2488</v>
      </c>
      <c r="R2148" s="181">
        <v>236</v>
      </c>
      <c r="S2148" s="181">
        <f t="shared" si="723"/>
        <v>2724</v>
      </c>
      <c r="T2148" s="181">
        <f t="shared" si="725"/>
        <v>4341</v>
      </c>
      <c r="U2148" s="183">
        <f t="shared" si="726"/>
        <v>38.556263269639068</v>
      </c>
      <c r="V2148" s="183">
        <f t="shared" si="707"/>
        <v>61.443736730360932</v>
      </c>
      <c r="W2148" s="184">
        <f t="shared" si="716"/>
        <v>1213</v>
      </c>
    </row>
    <row r="2149" spans="1:23" ht="15" customHeight="1">
      <c r="A2149" s="179">
        <v>517</v>
      </c>
      <c r="B2149" s="222">
        <v>21</v>
      </c>
      <c r="C2149" s="267" t="s">
        <v>779</v>
      </c>
      <c r="D2149" s="190">
        <v>2016</v>
      </c>
      <c r="E2149" s="180"/>
      <c r="F2149" s="181"/>
      <c r="G2149" s="181"/>
      <c r="H2149" s="181"/>
      <c r="I2149" s="181"/>
      <c r="J2149" s="181"/>
      <c r="K2149" s="181"/>
      <c r="L2149" s="181"/>
      <c r="M2149" s="181"/>
      <c r="N2149" s="181"/>
      <c r="O2149" s="181"/>
      <c r="P2149" s="181"/>
      <c r="Q2149" s="181">
        <f t="shared" si="728"/>
        <v>0</v>
      </c>
      <c r="R2149" s="181"/>
      <c r="S2149" s="181">
        <f t="shared" si="723"/>
        <v>0</v>
      </c>
      <c r="T2149" s="181">
        <f t="shared" si="725"/>
        <v>0</v>
      </c>
      <c r="U2149" s="183" t="e">
        <f t="shared" si="726"/>
        <v>#DIV/0!</v>
      </c>
      <c r="V2149" s="183" t="e">
        <f t="shared" si="707"/>
        <v>#DIV/0!</v>
      </c>
      <c r="W2149" s="184">
        <f t="shared" si="716"/>
        <v>0</v>
      </c>
    </row>
    <row r="2150" spans="1:23" ht="15" customHeight="1">
      <c r="A2150" s="179">
        <v>518</v>
      </c>
      <c r="B2150" s="222">
        <v>21</v>
      </c>
      <c r="C2150" s="266" t="s">
        <v>780</v>
      </c>
      <c r="D2150" s="180">
        <v>1998</v>
      </c>
      <c r="E2150" s="180">
        <v>1</v>
      </c>
      <c r="F2150" s="181">
        <v>525</v>
      </c>
      <c r="G2150" s="181">
        <v>14</v>
      </c>
      <c r="H2150" s="181">
        <v>14</v>
      </c>
      <c r="I2150" s="181">
        <v>0</v>
      </c>
      <c r="J2150" s="181">
        <v>4</v>
      </c>
      <c r="K2150" s="181">
        <v>81</v>
      </c>
      <c r="L2150" s="181">
        <v>2</v>
      </c>
      <c r="M2150" s="181">
        <v>0</v>
      </c>
      <c r="N2150" s="181">
        <v>0</v>
      </c>
      <c r="O2150" s="181">
        <v>0</v>
      </c>
      <c r="P2150" s="181">
        <v>0</v>
      </c>
      <c r="Q2150" s="181">
        <f t="shared" si="728"/>
        <v>115</v>
      </c>
      <c r="R2150" s="181">
        <v>9</v>
      </c>
      <c r="S2150" s="181">
        <f t="shared" si="723"/>
        <v>124</v>
      </c>
      <c r="T2150" s="181">
        <f t="shared" si="725"/>
        <v>401</v>
      </c>
      <c r="U2150" s="183">
        <f t="shared" si="726"/>
        <v>23.61904761904762</v>
      </c>
      <c r="V2150" s="183">
        <f t="shared" si="707"/>
        <v>76.38095238095238</v>
      </c>
      <c r="W2150" s="184">
        <f t="shared" si="716"/>
        <v>81</v>
      </c>
    </row>
    <row r="2151" spans="1:23" ht="15" customHeight="1">
      <c r="A2151" s="179">
        <v>518</v>
      </c>
      <c r="B2151" s="222">
        <v>21</v>
      </c>
      <c r="C2151" s="266" t="s">
        <v>780</v>
      </c>
      <c r="D2151" s="180">
        <v>2004</v>
      </c>
      <c r="E2151" s="180"/>
      <c r="F2151" s="181"/>
      <c r="G2151" s="181"/>
      <c r="H2151" s="181"/>
      <c r="I2151" s="181"/>
      <c r="J2151" s="181"/>
      <c r="K2151" s="181"/>
      <c r="L2151" s="181"/>
      <c r="M2151" s="181"/>
      <c r="N2151" s="181"/>
      <c r="O2151" s="181"/>
      <c r="P2151" s="181"/>
      <c r="Q2151" s="181">
        <f>SUM(G2151+J2151+M2151+N2151+O2151+P2151)</f>
        <v>0</v>
      </c>
      <c r="R2151" s="181"/>
      <c r="S2151" s="181">
        <f t="shared" si="723"/>
        <v>0</v>
      </c>
      <c r="T2151" s="181">
        <f t="shared" si="725"/>
        <v>0</v>
      </c>
      <c r="U2151" s="183" t="e">
        <f t="shared" si="726"/>
        <v>#DIV/0!</v>
      </c>
      <c r="V2151" s="183" t="e">
        <f t="shared" si="707"/>
        <v>#DIV/0!</v>
      </c>
      <c r="W2151" s="184">
        <f t="shared" si="716"/>
        <v>0</v>
      </c>
    </row>
    <row r="2152" spans="1:23" ht="15" customHeight="1">
      <c r="A2152" s="179">
        <v>518</v>
      </c>
      <c r="B2152" s="222">
        <v>21</v>
      </c>
      <c r="C2152" s="266" t="s">
        <v>780</v>
      </c>
      <c r="D2152" s="180">
        <v>2010</v>
      </c>
      <c r="E2152" s="180">
        <v>2</v>
      </c>
      <c r="F2152" s="181">
        <v>767</v>
      </c>
      <c r="G2152" s="181">
        <v>61</v>
      </c>
      <c r="H2152" s="181">
        <v>18</v>
      </c>
      <c r="I2152" s="181">
        <v>2</v>
      </c>
      <c r="J2152" s="181">
        <v>3</v>
      </c>
      <c r="K2152" s="181">
        <v>75</v>
      </c>
      <c r="L2152" s="181">
        <v>5</v>
      </c>
      <c r="M2152" s="181">
        <v>0</v>
      </c>
      <c r="N2152" s="181">
        <v>1</v>
      </c>
      <c r="O2152" s="181">
        <v>1</v>
      </c>
      <c r="P2152" s="181">
        <v>0</v>
      </c>
      <c r="Q2152" s="181">
        <f t="shared" ref="Q2152:Q2154" si="729">SUM(P2152+O2152+N2152+M2152+L2152+K2152+J2152+I2152+H2152+G2152)</f>
        <v>166</v>
      </c>
      <c r="R2152" s="181">
        <v>5</v>
      </c>
      <c r="S2152" s="181">
        <f t="shared" si="723"/>
        <v>171</v>
      </c>
      <c r="T2152" s="181">
        <f t="shared" si="725"/>
        <v>596</v>
      </c>
      <c r="U2152" s="183">
        <f t="shared" si="726"/>
        <v>22.294654498044327</v>
      </c>
      <c r="V2152" s="183">
        <f t="shared" si="707"/>
        <v>77.705345501955676</v>
      </c>
      <c r="W2152" s="184">
        <f t="shared" si="716"/>
        <v>75</v>
      </c>
    </row>
    <row r="2153" spans="1:23" ht="15" customHeight="1">
      <c r="A2153" s="179">
        <v>518</v>
      </c>
      <c r="B2153" s="222">
        <v>21</v>
      </c>
      <c r="C2153" s="267" t="s">
        <v>780</v>
      </c>
      <c r="D2153" s="190">
        <v>2016</v>
      </c>
      <c r="E2153" s="180"/>
      <c r="F2153" s="181"/>
      <c r="G2153" s="181"/>
      <c r="H2153" s="181"/>
      <c r="I2153" s="181"/>
      <c r="J2153" s="181"/>
      <c r="K2153" s="181"/>
      <c r="L2153" s="181"/>
      <c r="M2153" s="181"/>
      <c r="N2153" s="181"/>
      <c r="O2153" s="181"/>
      <c r="P2153" s="181"/>
      <c r="Q2153" s="181">
        <f t="shared" si="729"/>
        <v>0</v>
      </c>
      <c r="R2153" s="181"/>
      <c r="S2153" s="181">
        <f t="shared" si="723"/>
        <v>0</v>
      </c>
      <c r="T2153" s="181">
        <f t="shared" si="725"/>
        <v>0</v>
      </c>
      <c r="U2153" s="183" t="e">
        <f t="shared" si="726"/>
        <v>#DIV/0!</v>
      </c>
      <c r="V2153" s="183" t="e">
        <f t="shared" si="707"/>
        <v>#DIV/0!</v>
      </c>
      <c r="W2153" s="184">
        <f t="shared" si="716"/>
        <v>0</v>
      </c>
    </row>
    <row r="2154" spans="1:23" ht="15" customHeight="1">
      <c r="A2154" s="179">
        <v>519</v>
      </c>
      <c r="B2154" s="222">
        <v>21</v>
      </c>
      <c r="C2154" s="266" t="s">
        <v>781</v>
      </c>
      <c r="D2154" s="180">
        <v>1998</v>
      </c>
      <c r="E2154" s="180">
        <v>3</v>
      </c>
      <c r="F2154" s="181">
        <v>1297</v>
      </c>
      <c r="G2154" s="181">
        <v>361</v>
      </c>
      <c r="H2154" s="181">
        <v>16</v>
      </c>
      <c r="I2154" s="181">
        <v>0</v>
      </c>
      <c r="J2154" s="181">
        <v>1</v>
      </c>
      <c r="K2154" s="181">
        <v>266</v>
      </c>
      <c r="L2154" s="181">
        <v>1</v>
      </c>
      <c r="M2154" s="181">
        <v>3</v>
      </c>
      <c r="N2154" s="181">
        <v>0</v>
      </c>
      <c r="O2154" s="181">
        <v>0</v>
      </c>
      <c r="P2154" s="181">
        <v>0</v>
      </c>
      <c r="Q2154" s="181">
        <f t="shared" si="729"/>
        <v>648</v>
      </c>
      <c r="R2154" s="181">
        <v>13</v>
      </c>
      <c r="S2154" s="181">
        <f t="shared" si="723"/>
        <v>661</v>
      </c>
      <c r="T2154" s="181">
        <f t="shared" si="725"/>
        <v>636</v>
      </c>
      <c r="U2154" s="183">
        <f t="shared" si="726"/>
        <v>50.963762528912874</v>
      </c>
      <c r="V2154" s="183">
        <f t="shared" ref="V2154:V2221" si="730">(T2154*100)/F2154</f>
        <v>49.036237471087126</v>
      </c>
      <c r="W2154" s="184">
        <f t="shared" si="716"/>
        <v>361</v>
      </c>
    </row>
    <row r="2155" spans="1:23" ht="15" customHeight="1">
      <c r="A2155" s="179">
        <v>519</v>
      </c>
      <c r="B2155" s="222">
        <v>21</v>
      </c>
      <c r="C2155" s="266" t="s">
        <v>781</v>
      </c>
      <c r="D2155" s="180">
        <v>2004</v>
      </c>
      <c r="E2155" s="180"/>
      <c r="F2155" s="181"/>
      <c r="G2155" s="181"/>
      <c r="H2155" s="181"/>
      <c r="I2155" s="181"/>
      <c r="J2155" s="181"/>
      <c r="K2155" s="181"/>
      <c r="L2155" s="181"/>
      <c r="M2155" s="181"/>
      <c r="N2155" s="181"/>
      <c r="O2155" s="181"/>
      <c r="P2155" s="181"/>
      <c r="Q2155" s="181">
        <f>SUM(G2155+J2155+M2155+N2155+O2155+P2155)</f>
        <v>0</v>
      </c>
      <c r="R2155" s="181"/>
      <c r="S2155" s="181">
        <f t="shared" si="723"/>
        <v>0</v>
      </c>
      <c r="T2155" s="181">
        <f t="shared" si="725"/>
        <v>0</v>
      </c>
      <c r="U2155" s="183" t="e">
        <f t="shared" si="726"/>
        <v>#DIV/0!</v>
      </c>
      <c r="V2155" s="183" t="e">
        <f t="shared" si="730"/>
        <v>#DIV/0!</v>
      </c>
      <c r="W2155" s="184">
        <f t="shared" si="716"/>
        <v>0</v>
      </c>
    </row>
    <row r="2156" spans="1:23" ht="15" customHeight="1">
      <c r="A2156" s="179">
        <v>519</v>
      </c>
      <c r="B2156" s="222">
        <v>21</v>
      </c>
      <c r="C2156" s="266" t="s">
        <v>781</v>
      </c>
      <c r="D2156" s="180">
        <v>2010</v>
      </c>
      <c r="E2156" s="180">
        <v>4</v>
      </c>
      <c r="F2156" s="181">
        <v>2105</v>
      </c>
      <c r="G2156" s="181">
        <v>605</v>
      </c>
      <c r="H2156" s="181">
        <v>59</v>
      </c>
      <c r="I2156" s="181">
        <v>6</v>
      </c>
      <c r="J2156" s="181">
        <v>4</v>
      </c>
      <c r="K2156" s="181">
        <v>606</v>
      </c>
      <c r="L2156" s="181">
        <v>9</v>
      </c>
      <c r="M2156" s="181">
        <v>0</v>
      </c>
      <c r="N2156" s="181">
        <v>4</v>
      </c>
      <c r="O2156" s="181">
        <v>2</v>
      </c>
      <c r="P2156" s="181">
        <v>0</v>
      </c>
      <c r="Q2156" s="181">
        <f t="shared" ref="Q2156:Q2158" si="731">SUM(P2156+O2156+N2156+M2156+L2156+K2156+J2156+I2156+H2156+G2156)</f>
        <v>1295</v>
      </c>
      <c r="R2156" s="181">
        <v>31</v>
      </c>
      <c r="S2156" s="181">
        <f t="shared" si="723"/>
        <v>1326</v>
      </c>
      <c r="T2156" s="181">
        <f t="shared" si="725"/>
        <v>779</v>
      </c>
      <c r="U2156" s="183">
        <f t="shared" si="726"/>
        <v>62.99287410926366</v>
      </c>
      <c r="V2156" s="183">
        <f t="shared" si="730"/>
        <v>37.00712589073634</v>
      </c>
      <c r="W2156" s="184">
        <f t="shared" si="716"/>
        <v>606</v>
      </c>
    </row>
    <row r="2157" spans="1:23" ht="15" customHeight="1">
      <c r="A2157" s="179">
        <v>519</v>
      </c>
      <c r="B2157" s="222">
        <v>21</v>
      </c>
      <c r="C2157" s="267" t="s">
        <v>781</v>
      </c>
      <c r="D2157" s="190">
        <v>2016</v>
      </c>
      <c r="E2157" s="180"/>
      <c r="F2157" s="181"/>
      <c r="G2157" s="181"/>
      <c r="H2157" s="181"/>
      <c r="I2157" s="181"/>
      <c r="J2157" s="181"/>
      <c r="K2157" s="181"/>
      <c r="L2157" s="181"/>
      <c r="M2157" s="181"/>
      <c r="N2157" s="181"/>
      <c r="O2157" s="181"/>
      <c r="P2157" s="181"/>
      <c r="Q2157" s="181">
        <f t="shared" si="731"/>
        <v>0</v>
      </c>
      <c r="R2157" s="181"/>
      <c r="S2157" s="181">
        <f t="shared" si="723"/>
        <v>0</v>
      </c>
      <c r="T2157" s="181">
        <f t="shared" si="725"/>
        <v>0</v>
      </c>
      <c r="U2157" s="183" t="e">
        <f t="shared" si="726"/>
        <v>#DIV/0!</v>
      </c>
      <c r="V2157" s="183" t="e">
        <f t="shared" si="730"/>
        <v>#DIV/0!</v>
      </c>
      <c r="W2157" s="184">
        <f t="shared" si="716"/>
        <v>0</v>
      </c>
    </row>
    <row r="2158" spans="1:23" ht="15" customHeight="1">
      <c r="A2158" s="179">
        <v>520</v>
      </c>
      <c r="B2158" s="222">
        <v>21</v>
      </c>
      <c r="C2158" s="266" t="s">
        <v>782</v>
      </c>
      <c r="D2158" s="180">
        <v>1998</v>
      </c>
      <c r="E2158" s="180">
        <v>4</v>
      </c>
      <c r="F2158" s="181">
        <v>1646</v>
      </c>
      <c r="G2158" s="181">
        <v>11</v>
      </c>
      <c r="H2158" s="181">
        <v>325</v>
      </c>
      <c r="I2158" s="181">
        <v>2</v>
      </c>
      <c r="J2158" s="181">
        <v>6</v>
      </c>
      <c r="K2158" s="181">
        <v>339</v>
      </c>
      <c r="L2158" s="181">
        <v>2</v>
      </c>
      <c r="M2158" s="181">
        <v>1</v>
      </c>
      <c r="N2158" s="181">
        <v>0</v>
      </c>
      <c r="O2158" s="181">
        <v>0</v>
      </c>
      <c r="P2158" s="181">
        <v>0</v>
      </c>
      <c r="Q2158" s="181">
        <f t="shared" si="731"/>
        <v>686</v>
      </c>
      <c r="R2158" s="181">
        <v>79</v>
      </c>
      <c r="S2158" s="181">
        <f t="shared" si="723"/>
        <v>765</v>
      </c>
      <c r="T2158" s="181">
        <f t="shared" si="725"/>
        <v>881</v>
      </c>
      <c r="U2158" s="183">
        <f t="shared" si="726"/>
        <v>46.476306196840824</v>
      </c>
      <c r="V2158" s="183">
        <f t="shared" si="730"/>
        <v>53.523693803159176</v>
      </c>
      <c r="W2158" s="184">
        <f t="shared" si="716"/>
        <v>339</v>
      </c>
    </row>
    <row r="2159" spans="1:23" ht="15" customHeight="1">
      <c r="A2159" s="179">
        <v>520</v>
      </c>
      <c r="B2159" s="222">
        <v>21</v>
      </c>
      <c r="C2159" s="266" t="s">
        <v>782</v>
      </c>
      <c r="D2159" s="180">
        <v>2004</v>
      </c>
      <c r="E2159" s="180"/>
      <c r="F2159" s="181"/>
      <c r="G2159" s="181"/>
      <c r="H2159" s="181"/>
      <c r="I2159" s="181"/>
      <c r="J2159" s="181"/>
      <c r="K2159" s="181"/>
      <c r="L2159" s="181"/>
      <c r="M2159" s="181"/>
      <c r="N2159" s="181"/>
      <c r="O2159" s="181"/>
      <c r="P2159" s="181"/>
      <c r="Q2159" s="181">
        <f>SUM(G2159+J2159+M2159+N2159+O2159+P2159)</f>
        <v>0</v>
      </c>
      <c r="R2159" s="181"/>
      <c r="S2159" s="181">
        <f t="shared" si="723"/>
        <v>0</v>
      </c>
      <c r="T2159" s="181">
        <f t="shared" si="725"/>
        <v>0</v>
      </c>
      <c r="U2159" s="183" t="e">
        <f t="shared" si="726"/>
        <v>#DIV/0!</v>
      </c>
      <c r="V2159" s="183" t="e">
        <f t="shared" si="730"/>
        <v>#DIV/0!</v>
      </c>
      <c r="W2159" s="184">
        <f t="shared" si="716"/>
        <v>0</v>
      </c>
    </row>
    <row r="2160" spans="1:23" ht="15" customHeight="1">
      <c r="A2160" s="179">
        <v>520</v>
      </c>
      <c r="B2160" s="222">
        <v>21</v>
      </c>
      <c r="C2160" s="266" t="s">
        <v>782</v>
      </c>
      <c r="D2160" s="180">
        <v>2010</v>
      </c>
      <c r="E2160" s="180">
        <v>6</v>
      </c>
      <c r="F2160" s="181">
        <v>2642</v>
      </c>
      <c r="G2160" s="181">
        <v>132</v>
      </c>
      <c r="H2160" s="181">
        <v>212</v>
      </c>
      <c r="I2160" s="181">
        <v>21</v>
      </c>
      <c r="J2160" s="181">
        <v>20</v>
      </c>
      <c r="K2160" s="181">
        <v>272</v>
      </c>
      <c r="L2160" s="181">
        <v>32</v>
      </c>
      <c r="M2160" s="181">
        <v>0</v>
      </c>
      <c r="N2160" s="181">
        <v>21</v>
      </c>
      <c r="O2160" s="181">
        <v>3</v>
      </c>
      <c r="P2160" s="181">
        <v>0</v>
      </c>
      <c r="Q2160" s="181">
        <f t="shared" ref="Q2160:Q2162" si="732">SUM(P2160+O2160+N2160+M2160+L2160+K2160+J2160+I2160+H2160+G2160)</f>
        <v>713</v>
      </c>
      <c r="R2160" s="181">
        <v>38</v>
      </c>
      <c r="S2160" s="181">
        <f t="shared" si="723"/>
        <v>751</v>
      </c>
      <c r="T2160" s="181">
        <f t="shared" si="725"/>
        <v>1891</v>
      </c>
      <c r="U2160" s="183">
        <f t="shared" si="726"/>
        <v>28.42543527630583</v>
      </c>
      <c r="V2160" s="183">
        <f t="shared" si="730"/>
        <v>71.574564723694166</v>
      </c>
      <c r="W2160" s="184">
        <f t="shared" si="716"/>
        <v>272</v>
      </c>
    </row>
    <row r="2161" spans="1:23" ht="15" customHeight="1">
      <c r="A2161" s="179">
        <v>520</v>
      </c>
      <c r="B2161" s="222">
        <v>21</v>
      </c>
      <c r="C2161" s="267" t="s">
        <v>782</v>
      </c>
      <c r="D2161" s="190">
        <v>2016</v>
      </c>
      <c r="E2161" s="180"/>
      <c r="F2161" s="181"/>
      <c r="G2161" s="181"/>
      <c r="H2161" s="181"/>
      <c r="I2161" s="181"/>
      <c r="J2161" s="181"/>
      <c r="K2161" s="181"/>
      <c r="L2161" s="181"/>
      <c r="M2161" s="181"/>
      <c r="N2161" s="181"/>
      <c r="O2161" s="181"/>
      <c r="P2161" s="181"/>
      <c r="Q2161" s="181">
        <f t="shared" si="732"/>
        <v>0</v>
      </c>
      <c r="R2161" s="181"/>
      <c r="S2161" s="181">
        <f t="shared" si="723"/>
        <v>0</v>
      </c>
      <c r="T2161" s="181">
        <f t="shared" si="725"/>
        <v>0</v>
      </c>
      <c r="U2161" s="183" t="e">
        <f t="shared" si="726"/>
        <v>#DIV/0!</v>
      </c>
      <c r="V2161" s="183" t="e">
        <f t="shared" si="730"/>
        <v>#DIV/0!</v>
      </c>
      <c r="W2161" s="184">
        <f t="shared" si="716"/>
        <v>0</v>
      </c>
    </row>
    <row r="2162" spans="1:23" ht="15" customHeight="1">
      <c r="A2162" s="179">
        <v>521</v>
      </c>
      <c r="B2162" s="222">
        <v>21</v>
      </c>
      <c r="C2162" s="266" t="s">
        <v>783</v>
      </c>
      <c r="D2162" s="180">
        <v>1998</v>
      </c>
      <c r="E2162" s="180">
        <v>1</v>
      </c>
      <c r="F2162" s="181">
        <v>534</v>
      </c>
      <c r="G2162" s="181">
        <v>0</v>
      </c>
      <c r="H2162" s="181">
        <v>139</v>
      </c>
      <c r="I2162" s="181">
        <v>3</v>
      </c>
      <c r="J2162" s="181">
        <v>0</v>
      </c>
      <c r="K2162" s="181">
        <v>155</v>
      </c>
      <c r="L2162" s="181">
        <v>0</v>
      </c>
      <c r="M2162" s="181">
        <v>0</v>
      </c>
      <c r="N2162" s="181">
        <v>0</v>
      </c>
      <c r="O2162" s="181">
        <v>0</v>
      </c>
      <c r="P2162" s="181">
        <v>0</v>
      </c>
      <c r="Q2162" s="181">
        <f t="shared" si="732"/>
        <v>297</v>
      </c>
      <c r="R2162" s="181">
        <v>0</v>
      </c>
      <c r="S2162" s="181">
        <f t="shared" si="723"/>
        <v>297</v>
      </c>
      <c r="T2162" s="181">
        <f t="shared" si="725"/>
        <v>237</v>
      </c>
      <c r="U2162" s="183">
        <f t="shared" si="726"/>
        <v>55.617977528089888</v>
      </c>
      <c r="V2162" s="183">
        <f t="shared" si="730"/>
        <v>44.382022471910112</v>
      </c>
      <c r="W2162" s="184">
        <f t="shared" si="716"/>
        <v>155</v>
      </c>
    </row>
    <row r="2163" spans="1:23" ht="15" customHeight="1">
      <c r="A2163" s="179">
        <v>521</v>
      </c>
      <c r="B2163" s="222">
        <v>21</v>
      </c>
      <c r="C2163" s="266" t="s">
        <v>783</v>
      </c>
      <c r="D2163" s="180">
        <v>2004</v>
      </c>
      <c r="E2163" s="180"/>
      <c r="F2163" s="181"/>
      <c r="G2163" s="181"/>
      <c r="H2163" s="181"/>
      <c r="I2163" s="181"/>
      <c r="J2163" s="181"/>
      <c r="K2163" s="181"/>
      <c r="L2163" s="181"/>
      <c r="M2163" s="181"/>
      <c r="N2163" s="181"/>
      <c r="O2163" s="181"/>
      <c r="P2163" s="181"/>
      <c r="Q2163" s="181">
        <f>SUM(G2163+J2163+M2163+N2163+O2163+P2163)</f>
        <v>0</v>
      </c>
      <c r="R2163" s="181"/>
      <c r="S2163" s="181">
        <f t="shared" si="723"/>
        <v>0</v>
      </c>
      <c r="T2163" s="181">
        <f t="shared" si="725"/>
        <v>0</v>
      </c>
      <c r="U2163" s="183" t="e">
        <f t="shared" si="726"/>
        <v>#DIV/0!</v>
      </c>
      <c r="V2163" s="183" t="e">
        <f t="shared" si="730"/>
        <v>#DIV/0!</v>
      </c>
      <c r="W2163" s="184">
        <f t="shared" si="716"/>
        <v>0</v>
      </c>
    </row>
    <row r="2164" spans="1:23" ht="15" customHeight="1">
      <c r="A2164" s="179">
        <v>521</v>
      </c>
      <c r="B2164" s="222">
        <v>21</v>
      </c>
      <c r="C2164" s="266" t="s">
        <v>783</v>
      </c>
      <c r="D2164" s="180">
        <v>2010</v>
      </c>
      <c r="E2164" s="180">
        <v>2</v>
      </c>
      <c r="F2164" s="181">
        <v>838</v>
      </c>
      <c r="G2164" s="181">
        <v>3</v>
      </c>
      <c r="H2164" s="181">
        <v>223</v>
      </c>
      <c r="I2164" s="181">
        <v>4</v>
      </c>
      <c r="J2164" s="181">
        <v>1</v>
      </c>
      <c r="K2164" s="181">
        <v>245</v>
      </c>
      <c r="L2164" s="181">
        <v>4</v>
      </c>
      <c r="M2164" s="181">
        <v>0</v>
      </c>
      <c r="N2164" s="181">
        <v>0</v>
      </c>
      <c r="O2164" s="181">
        <v>3</v>
      </c>
      <c r="P2164" s="181">
        <v>0</v>
      </c>
      <c r="Q2164" s="181">
        <f t="shared" ref="Q2164:Q2166" si="733">SUM(P2164+O2164+N2164+M2164+L2164+K2164+J2164+I2164+H2164+G2164)</f>
        <v>483</v>
      </c>
      <c r="R2164" s="181">
        <v>7</v>
      </c>
      <c r="S2164" s="181">
        <f t="shared" si="723"/>
        <v>490</v>
      </c>
      <c r="T2164" s="181">
        <f t="shared" si="725"/>
        <v>348</v>
      </c>
      <c r="U2164" s="183">
        <f t="shared" si="726"/>
        <v>58.472553699284006</v>
      </c>
      <c r="V2164" s="183">
        <f t="shared" si="730"/>
        <v>41.527446300715994</v>
      </c>
      <c r="W2164" s="184">
        <f t="shared" si="716"/>
        <v>245</v>
      </c>
    </row>
    <row r="2165" spans="1:23" ht="15" customHeight="1">
      <c r="A2165" s="179">
        <v>521</v>
      </c>
      <c r="B2165" s="222">
        <v>21</v>
      </c>
      <c r="C2165" s="267" t="s">
        <v>783</v>
      </c>
      <c r="D2165" s="190">
        <v>2016</v>
      </c>
      <c r="E2165" s="180"/>
      <c r="F2165" s="181"/>
      <c r="G2165" s="181"/>
      <c r="H2165" s="181"/>
      <c r="I2165" s="181"/>
      <c r="J2165" s="181"/>
      <c r="K2165" s="181"/>
      <c r="L2165" s="181"/>
      <c r="M2165" s="181"/>
      <c r="N2165" s="181"/>
      <c r="O2165" s="181"/>
      <c r="P2165" s="181"/>
      <c r="Q2165" s="181">
        <f t="shared" si="733"/>
        <v>0</v>
      </c>
      <c r="R2165" s="181"/>
      <c r="S2165" s="181">
        <f t="shared" si="723"/>
        <v>0</v>
      </c>
      <c r="T2165" s="181">
        <f t="shared" si="725"/>
        <v>0</v>
      </c>
      <c r="U2165" s="183" t="e">
        <f t="shared" si="726"/>
        <v>#DIV/0!</v>
      </c>
      <c r="V2165" s="183" t="e">
        <f t="shared" si="730"/>
        <v>#DIV/0!</v>
      </c>
      <c r="W2165" s="184">
        <f t="shared" si="716"/>
        <v>0</v>
      </c>
    </row>
    <row r="2166" spans="1:23" ht="15" customHeight="1">
      <c r="A2166" s="179">
        <v>522</v>
      </c>
      <c r="B2166" s="222">
        <v>21</v>
      </c>
      <c r="C2166" s="266" t="s">
        <v>784</v>
      </c>
      <c r="D2166" s="180">
        <v>1998</v>
      </c>
      <c r="E2166" s="180">
        <v>10</v>
      </c>
      <c r="F2166" s="181">
        <v>4102</v>
      </c>
      <c r="G2166" s="181">
        <v>47</v>
      </c>
      <c r="H2166" s="181">
        <v>749</v>
      </c>
      <c r="I2166" s="181">
        <v>11</v>
      </c>
      <c r="J2166" s="181">
        <v>25</v>
      </c>
      <c r="K2166" s="181">
        <v>693</v>
      </c>
      <c r="L2166" s="181">
        <v>28</v>
      </c>
      <c r="M2166" s="181">
        <v>16</v>
      </c>
      <c r="N2166" s="181">
        <v>0</v>
      </c>
      <c r="O2166" s="181">
        <v>0</v>
      </c>
      <c r="P2166" s="181">
        <v>1</v>
      </c>
      <c r="Q2166" s="181">
        <f t="shared" si="733"/>
        <v>1570</v>
      </c>
      <c r="R2166" s="181">
        <v>93</v>
      </c>
      <c r="S2166" s="181">
        <f t="shared" si="723"/>
        <v>1663</v>
      </c>
      <c r="T2166" s="181">
        <f t="shared" si="725"/>
        <v>2439</v>
      </c>
      <c r="U2166" s="183">
        <f t="shared" si="726"/>
        <v>40.541199414919554</v>
      </c>
      <c r="V2166" s="183">
        <f t="shared" si="730"/>
        <v>59.458800585080446</v>
      </c>
      <c r="W2166" s="184">
        <f t="shared" si="716"/>
        <v>749</v>
      </c>
    </row>
    <row r="2167" spans="1:23" ht="15" customHeight="1">
      <c r="A2167" s="179">
        <v>522</v>
      </c>
      <c r="B2167" s="222">
        <v>21</v>
      </c>
      <c r="C2167" s="266" t="s">
        <v>784</v>
      </c>
      <c r="D2167" s="180">
        <v>2004</v>
      </c>
      <c r="E2167" s="180"/>
      <c r="F2167" s="181"/>
      <c r="G2167" s="181"/>
      <c r="H2167" s="181"/>
      <c r="I2167" s="181"/>
      <c r="J2167" s="181"/>
      <c r="K2167" s="181"/>
      <c r="L2167" s="181"/>
      <c r="M2167" s="181"/>
      <c r="N2167" s="181"/>
      <c r="O2167" s="181"/>
      <c r="P2167" s="181"/>
      <c r="Q2167" s="181">
        <f>SUM(G2167+J2167+M2167+N2167+O2167+P2167)</f>
        <v>0</v>
      </c>
      <c r="R2167" s="181"/>
      <c r="S2167" s="181">
        <f t="shared" si="723"/>
        <v>0</v>
      </c>
      <c r="T2167" s="181">
        <f t="shared" si="725"/>
        <v>0</v>
      </c>
      <c r="U2167" s="183" t="e">
        <f t="shared" si="726"/>
        <v>#DIV/0!</v>
      </c>
      <c r="V2167" s="183" t="e">
        <f t="shared" si="730"/>
        <v>#DIV/0!</v>
      </c>
      <c r="W2167" s="184">
        <f t="shared" si="716"/>
        <v>0</v>
      </c>
    </row>
    <row r="2168" spans="1:23" ht="15" customHeight="1">
      <c r="A2168" s="179">
        <v>522</v>
      </c>
      <c r="B2168" s="222">
        <v>21</v>
      </c>
      <c r="C2168" s="266" t="s">
        <v>784</v>
      </c>
      <c r="D2168" s="180">
        <v>2010</v>
      </c>
      <c r="E2168" s="180">
        <v>13</v>
      </c>
      <c r="F2168" s="181">
        <v>6234</v>
      </c>
      <c r="G2168" s="181">
        <v>333</v>
      </c>
      <c r="H2168" s="181">
        <v>594</v>
      </c>
      <c r="I2168" s="181">
        <v>46</v>
      </c>
      <c r="J2168" s="181">
        <v>68</v>
      </c>
      <c r="K2168" s="181">
        <v>801</v>
      </c>
      <c r="L2168" s="181">
        <v>38</v>
      </c>
      <c r="M2168" s="181">
        <v>0</v>
      </c>
      <c r="N2168" s="181">
        <v>491</v>
      </c>
      <c r="O2168" s="181">
        <v>14</v>
      </c>
      <c r="P2168" s="181">
        <v>1</v>
      </c>
      <c r="Q2168" s="181">
        <f t="shared" ref="Q2168:Q2170" si="734">SUM(P2168+O2168+N2168+M2168+L2168+K2168+J2168+I2168+H2168+G2168)</f>
        <v>2386</v>
      </c>
      <c r="R2168" s="181">
        <v>91</v>
      </c>
      <c r="S2168" s="181">
        <f t="shared" si="723"/>
        <v>2477</v>
      </c>
      <c r="T2168" s="181">
        <f t="shared" si="725"/>
        <v>3757</v>
      </c>
      <c r="U2168" s="183">
        <f t="shared" si="726"/>
        <v>39.733718318896372</v>
      </c>
      <c r="V2168" s="183">
        <f t="shared" si="730"/>
        <v>60.266281681103628</v>
      </c>
      <c r="W2168" s="184">
        <f t="shared" si="716"/>
        <v>801</v>
      </c>
    </row>
    <row r="2169" spans="1:23" ht="15" customHeight="1">
      <c r="A2169" s="179">
        <v>522</v>
      </c>
      <c r="B2169" s="222">
        <v>21</v>
      </c>
      <c r="C2169" s="267" t="s">
        <v>784</v>
      </c>
      <c r="D2169" s="190">
        <v>2016</v>
      </c>
      <c r="E2169" s="180"/>
      <c r="F2169" s="181"/>
      <c r="G2169" s="181"/>
      <c r="H2169" s="181"/>
      <c r="I2169" s="181"/>
      <c r="J2169" s="181"/>
      <c r="K2169" s="181"/>
      <c r="L2169" s="181"/>
      <c r="M2169" s="181"/>
      <c r="N2169" s="181"/>
      <c r="O2169" s="181"/>
      <c r="P2169" s="181"/>
      <c r="Q2169" s="181">
        <f t="shared" si="734"/>
        <v>0</v>
      </c>
      <c r="R2169" s="181"/>
      <c r="S2169" s="181">
        <f t="shared" si="723"/>
        <v>0</v>
      </c>
      <c r="T2169" s="181">
        <f t="shared" si="725"/>
        <v>0</v>
      </c>
      <c r="U2169" s="183" t="e">
        <f t="shared" si="726"/>
        <v>#DIV/0!</v>
      </c>
      <c r="V2169" s="183" t="e">
        <f t="shared" si="730"/>
        <v>#DIV/0!</v>
      </c>
      <c r="W2169" s="184">
        <f t="shared" si="716"/>
        <v>0</v>
      </c>
    </row>
    <row r="2170" spans="1:23" ht="15" customHeight="1">
      <c r="A2170" s="179">
        <v>523</v>
      </c>
      <c r="B2170" s="222">
        <v>21</v>
      </c>
      <c r="C2170" s="266" t="s">
        <v>785</v>
      </c>
      <c r="D2170" s="180">
        <v>1998</v>
      </c>
      <c r="E2170" s="180">
        <v>1</v>
      </c>
      <c r="F2170" s="181">
        <v>275</v>
      </c>
      <c r="G2170" s="181">
        <v>4</v>
      </c>
      <c r="H2170" s="181">
        <v>15</v>
      </c>
      <c r="I2170" s="181">
        <v>0</v>
      </c>
      <c r="J2170" s="181">
        <v>1</v>
      </c>
      <c r="K2170" s="181">
        <v>43</v>
      </c>
      <c r="L2170" s="181">
        <v>0</v>
      </c>
      <c r="M2170" s="181">
        <v>0</v>
      </c>
      <c r="N2170" s="181">
        <v>0</v>
      </c>
      <c r="O2170" s="181">
        <v>0</v>
      </c>
      <c r="P2170" s="181">
        <v>0</v>
      </c>
      <c r="Q2170" s="181">
        <f t="shared" si="734"/>
        <v>63</v>
      </c>
      <c r="R2170" s="181">
        <v>1</v>
      </c>
      <c r="S2170" s="181">
        <f t="shared" si="723"/>
        <v>64</v>
      </c>
      <c r="T2170" s="181">
        <f t="shared" si="725"/>
        <v>211</v>
      </c>
      <c r="U2170" s="183">
        <f t="shared" si="726"/>
        <v>23.272727272727273</v>
      </c>
      <c r="V2170" s="183">
        <f t="shared" si="730"/>
        <v>76.727272727272734</v>
      </c>
      <c r="W2170" s="184">
        <f t="shared" si="716"/>
        <v>43</v>
      </c>
    </row>
    <row r="2171" spans="1:23" ht="15" customHeight="1">
      <c r="A2171" s="179">
        <v>523</v>
      </c>
      <c r="B2171" s="222">
        <v>21</v>
      </c>
      <c r="C2171" s="266" t="s">
        <v>785</v>
      </c>
      <c r="D2171" s="180">
        <v>2004</v>
      </c>
      <c r="E2171" s="180"/>
      <c r="F2171" s="181"/>
      <c r="G2171" s="181"/>
      <c r="H2171" s="181"/>
      <c r="I2171" s="181"/>
      <c r="J2171" s="181"/>
      <c r="K2171" s="181"/>
      <c r="L2171" s="181"/>
      <c r="M2171" s="181"/>
      <c r="N2171" s="181"/>
      <c r="O2171" s="181"/>
      <c r="P2171" s="181"/>
      <c r="Q2171" s="181">
        <f>SUM(G2171+J2171+M2171+N2171+O2171+P2171)</f>
        <v>0</v>
      </c>
      <c r="R2171" s="181"/>
      <c r="S2171" s="181">
        <f t="shared" si="723"/>
        <v>0</v>
      </c>
      <c r="T2171" s="181">
        <f t="shared" si="725"/>
        <v>0</v>
      </c>
      <c r="U2171" s="183" t="e">
        <f t="shared" si="726"/>
        <v>#DIV/0!</v>
      </c>
      <c r="V2171" s="183" t="e">
        <f t="shared" si="730"/>
        <v>#DIV/0!</v>
      </c>
      <c r="W2171" s="184">
        <f t="shared" si="716"/>
        <v>0</v>
      </c>
    </row>
    <row r="2172" spans="1:23" ht="15" customHeight="1">
      <c r="A2172" s="179">
        <v>523</v>
      </c>
      <c r="B2172" s="222">
        <v>21</v>
      </c>
      <c r="C2172" s="266" t="s">
        <v>785</v>
      </c>
      <c r="D2172" s="180">
        <v>2010</v>
      </c>
      <c r="E2172" s="180">
        <v>1</v>
      </c>
      <c r="F2172" s="181">
        <v>372</v>
      </c>
      <c r="G2172" s="181">
        <v>4</v>
      </c>
      <c r="H2172" s="181">
        <v>11</v>
      </c>
      <c r="I2172" s="181">
        <v>1</v>
      </c>
      <c r="J2172" s="181">
        <v>0</v>
      </c>
      <c r="K2172" s="181">
        <v>88</v>
      </c>
      <c r="L2172" s="181">
        <v>1</v>
      </c>
      <c r="M2172" s="181">
        <v>0</v>
      </c>
      <c r="N2172" s="181">
        <v>1</v>
      </c>
      <c r="O2172" s="181">
        <v>53</v>
      </c>
      <c r="P2172" s="181">
        <v>0</v>
      </c>
      <c r="Q2172" s="181">
        <f t="shared" ref="Q2172:Q2174" si="735">SUM(P2172+O2172+N2172+M2172+L2172+K2172+J2172+I2172+H2172+G2172)</f>
        <v>159</v>
      </c>
      <c r="R2172" s="181">
        <v>4</v>
      </c>
      <c r="S2172" s="181">
        <f t="shared" si="723"/>
        <v>163</v>
      </c>
      <c r="T2172" s="181">
        <f t="shared" si="725"/>
        <v>209</v>
      </c>
      <c r="U2172" s="183">
        <f t="shared" si="726"/>
        <v>43.817204301075272</v>
      </c>
      <c r="V2172" s="183">
        <f t="shared" si="730"/>
        <v>56.182795698924728</v>
      </c>
      <c r="W2172" s="184">
        <f t="shared" si="716"/>
        <v>88</v>
      </c>
    </row>
    <row r="2173" spans="1:23" ht="15" customHeight="1">
      <c r="A2173" s="179">
        <v>523</v>
      </c>
      <c r="B2173" s="222">
        <v>21</v>
      </c>
      <c r="C2173" s="267" t="s">
        <v>785</v>
      </c>
      <c r="D2173" s="190">
        <v>2016</v>
      </c>
      <c r="E2173" s="180"/>
      <c r="F2173" s="181"/>
      <c r="G2173" s="181"/>
      <c r="H2173" s="181"/>
      <c r="I2173" s="181"/>
      <c r="J2173" s="181"/>
      <c r="K2173" s="181"/>
      <c r="L2173" s="181"/>
      <c r="M2173" s="181"/>
      <c r="N2173" s="181"/>
      <c r="O2173" s="181"/>
      <c r="P2173" s="181"/>
      <c r="Q2173" s="181">
        <f t="shared" si="735"/>
        <v>0</v>
      </c>
      <c r="R2173" s="181"/>
      <c r="S2173" s="181">
        <f t="shared" si="723"/>
        <v>0</v>
      </c>
      <c r="T2173" s="181">
        <f t="shared" si="725"/>
        <v>0</v>
      </c>
      <c r="U2173" s="183" t="e">
        <f t="shared" si="726"/>
        <v>#DIV/0!</v>
      </c>
      <c r="V2173" s="183" t="e">
        <f t="shared" si="730"/>
        <v>#DIV/0!</v>
      </c>
      <c r="W2173" s="184">
        <f t="shared" si="716"/>
        <v>0</v>
      </c>
    </row>
    <row r="2174" spans="1:23" ht="15" customHeight="1">
      <c r="A2174" s="179">
        <v>524</v>
      </c>
      <c r="B2174" s="222">
        <v>21</v>
      </c>
      <c r="C2174" s="266" t="s">
        <v>786</v>
      </c>
      <c r="D2174" s="180">
        <v>1998</v>
      </c>
      <c r="E2174" s="180">
        <v>2</v>
      </c>
      <c r="F2174" s="181">
        <v>547</v>
      </c>
      <c r="G2174" s="181">
        <v>0</v>
      </c>
      <c r="H2174" s="181">
        <v>128</v>
      </c>
      <c r="I2174" s="181">
        <v>2</v>
      </c>
      <c r="J2174" s="181">
        <v>2</v>
      </c>
      <c r="K2174" s="181">
        <v>31</v>
      </c>
      <c r="L2174" s="181">
        <v>2</v>
      </c>
      <c r="M2174" s="181">
        <v>0</v>
      </c>
      <c r="N2174" s="181">
        <v>0</v>
      </c>
      <c r="O2174" s="181">
        <v>0</v>
      </c>
      <c r="P2174" s="181">
        <v>5</v>
      </c>
      <c r="Q2174" s="181">
        <f t="shared" si="735"/>
        <v>170</v>
      </c>
      <c r="R2174" s="181">
        <v>5</v>
      </c>
      <c r="S2174" s="181">
        <f t="shared" si="723"/>
        <v>175</v>
      </c>
      <c r="T2174" s="181">
        <f t="shared" si="725"/>
        <v>372</v>
      </c>
      <c r="U2174" s="183">
        <f t="shared" si="726"/>
        <v>31.992687385740403</v>
      </c>
      <c r="V2174" s="183">
        <f t="shared" si="730"/>
        <v>68.007312614259604</v>
      </c>
      <c r="W2174" s="184">
        <f t="shared" si="716"/>
        <v>128</v>
      </c>
    </row>
    <row r="2175" spans="1:23" ht="15" customHeight="1">
      <c r="A2175" s="179">
        <v>524</v>
      </c>
      <c r="B2175" s="222">
        <v>21</v>
      </c>
      <c r="C2175" s="266" t="s">
        <v>786</v>
      </c>
      <c r="D2175" s="180">
        <v>2004</v>
      </c>
      <c r="E2175" s="180"/>
      <c r="F2175" s="181"/>
      <c r="G2175" s="181"/>
      <c r="H2175" s="181"/>
      <c r="I2175" s="181"/>
      <c r="J2175" s="181"/>
      <c r="K2175" s="181"/>
      <c r="L2175" s="181"/>
      <c r="M2175" s="181"/>
      <c r="N2175" s="181"/>
      <c r="O2175" s="181"/>
      <c r="P2175" s="181"/>
      <c r="Q2175" s="181">
        <f>SUM(G2175+J2175+M2175+N2175+O2175+P2175)</f>
        <v>0</v>
      </c>
      <c r="R2175" s="181"/>
      <c r="S2175" s="181">
        <f t="shared" si="723"/>
        <v>0</v>
      </c>
      <c r="T2175" s="181">
        <f t="shared" si="725"/>
        <v>0</v>
      </c>
      <c r="U2175" s="183" t="e">
        <f t="shared" si="726"/>
        <v>#DIV/0!</v>
      </c>
      <c r="V2175" s="183" t="e">
        <f t="shared" si="730"/>
        <v>#DIV/0!</v>
      </c>
      <c r="W2175" s="184">
        <f t="shared" si="716"/>
        <v>0</v>
      </c>
    </row>
    <row r="2176" spans="1:23" ht="15" customHeight="1">
      <c r="A2176" s="179">
        <v>524</v>
      </c>
      <c r="B2176" s="222">
        <v>21</v>
      </c>
      <c r="C2176" s="266" t="s">
        <v>786</v>
      </c>
      <c r="D2176" s="180">
        <v>2010</v>
      </c>
      <c r="E2176" s="180">
        <v>2</v>
      </c>
      <c r="F2176" s="181">
        <v>647</v>
      </c>
      <c r="G2176" s="181">
        <v>20</v>
      </c>
      <c r="H2176" s="181">
        <v>131</v>
      </c>
      <c r="I2176" s="181">
        <v>5</v>
      </c>
      <c r="J2176" s="181">
        <v>9</v>
      </c>
      <c r="K2176" s="181">
        <v>177</v>
      </c>
      <c r="L2176" s="181">
        <v>3</v>
      </c>
      <c r="M2176" s="181">
        <v>0</v>
      </c>
      <c r="N2176" s="181">
        <v>6</v>
      </c>
      <c r="O2176" s="181">
        <v>0</v>
      </c>
      <c r="P2176" s="181">
        <v>1</v>
      </c>
      <c r="Q2176" s="181">
        <f t="shared" ref="Q2176:Q2178" si="736">SUM(P2176+O2176+N2176+M2176+L2176+K2176+J2176+I2176+H2176+G2176)</f>
        <v>352</v>
      </c>
      <c r="R2176" s="181">
        <v>10</v>
      </c>
      <c r="S2176" s="181">
        <f t="shared" si="723"/>
        <v>362</v>
      </c>
      <c r="T2176" s="181">
        <f t="shared" si="725"/>
        <v>285</v>
      </c>
      <c r="U2176" s="183">
        <f t="shared" si="726"/>
        <v>55.950540958268931</v>
      </c>
      <c r="V2176" s="183">
        <f t="shared" si="730"/>
        <v>44.049459041731069</v>
      </c>
      <c r="W2176" s="184">
        <f t="shared" si="716"/>
        <v>177</v>
      </c>
    </row>
    <row r="2177" spans="1:23" ht="15" customHeight="1">
      <c r="A2177" s="179">
        <v>524</v>
      </c>
      <c r="B2177" s="222">
        <v>21</v>
      </c>
      <c r="C2177" s="267" t="s">
        <v>786</v>
      </c>
      <c r="D2177" s="190">
        <v>2016</v>
      </c>
      <c r="E2177" s="180"/>
      <c r="F2177" s="181"/>
      <c r="G2177" s="181"/>
      <c r="H2177" s="181"/>
      <c r="I2177" s="181"/>
      <c r="J2177" s="181"/>
      <c r="K2177" s="181"/>
      <c r="L2177" s="181"/>
      <c r="M2177" s="181"/>
      <c r="N2177" s="181"/>
      <c r="O2177" s="181"/>
      <c r="P2177" s="181"/>
      <c r="Q2177" s="181">
        <f t="shared" si="736"/>
        <v>0</v>
      </c>
      <c r="R2177" s="181"/>
      <c r="S2177" s="181">
        <f t="shared" si="723"/>
        <v>0</v>
      </c>
      <c r="T2177" s="181">
        <f t="shared" si="725"/>
        <v>0</v>
      </c>
      <c r="U2177" s="183" t="e">
        <f t="shared" si="726"/>
        <v>#DIV/0!</v>
      </c>
      <c r="V2177" s="183" t="e">
        <f t="shared" si="730"/>
        <v>#DIV/0!</v>
      </c>
      <c r="W2177" s="184">
        <f t="shared" si="716"/>
        <v>0</v>
      </c>
    </row>
    <row r="2178" spans="1:23" ht="15" customHeight="1">
      <c r="A2178" s="179">
        <v>525</v>
      </c>
      <c r="B2178" s="222">
        <v>21</v>
      </c>
      <c r="C2178" s="266" t="s">
        <v>787</v>
      </c>
      <c r="D2178" s="180">
        <v>1998</v>
      </c>
      <c r="E2178" s="180">
        <v>26</v>
      </c>
      <c r="F2178" s="181">
        <v>12013</v>
      </c>
      <c r="G2178" s="181">
        <v>128</v>
      </c>
      <c r="H2178" s="181">
        <v>2037</v>
      </c>
      <c r="I2178" s="181">
        <v>20</v>
      </c>
      <c r="J2178" s="181">
        <v>83</v>
      </c>
      <c r="K2178" s="181">
        <v>2474</v>
      </c>
      <c r="L2178" s="181">
        <v>77</v>
      </c>
      <c r="M2178" s="181">
        <v>30</v>
      </c>
      <c r="N2178" s="181">
        <v>0</v>
      </c>
      <c r="O2178" s="181">
        <v>0</v>
      </c>
      <c r="P2178" s="181">
        <v>0</v>
      </c>
      <c r="Q2178" s="181">
        <f t="shared" si="736"/>
        <v>4849</v>
      </c>
      <c r="R2178" s="181">
        <v>322</v>
      </c>
      <c r="S2178" s="181">
        <f t="shared" si="723"/>
        <v>5171</v>
      </c>
      <c r="T2178" s="181">
        <f t="shared" si="725"/>
        <v>6842</v>
      </c>
      <c r="U2178" s="183">
        <f t="shared" si="726"/>
        <v>43.045034545908599</v>
      </c>
      <c r="V2178" s="183">
        <f t="shared" si="730"/>
        <v>56.954965454091401</v>
      </c>
      <c r="W2178" s="184">
        <f t="shared" si="716"/>
        <v>2474</v>
      </c>
    </row>
    <row r="2179" spans="1:23" ht="15" customHeight="1">
      <c r="A2179" s="179">
        <v>525</v>
      </c>
      <c r="B2179" s="222">
        <v>21</v>
      </c>
      <c r="C2179" s="266" t="s">
        <v>787</v>
      </c>
      <c r="D2179" s="180">
        <v>2004</v>
      </c>
      <c r="E2179" s="180"/>
      <c r="F2179" s="181"/>
      <c r="G2179" s="181"/>
      <c r="H2179" s="181"/>
      <c r="I2179" s="181"/>
      <c r="J2179" s="181"/>
      <c r="K2179" s="181"/>
      <c r="L2179" s="181"/>
      <c r="M2179" s="181"/>
      <c r="N2179" s="181"/>
      <c r="O2179" s="181"/>
      <c r="P2179" s="181"/>
      <c r="Q2179" s="181">
        <f>SUM(G2179+J2179+M2179+N2179+O2179+P2179)</f>
        <v>0</v>
      </c>
      <c r="R2179" s="181"/>
      <c r="S2179" s="181">
        <f t="shared" si="723"/>
        <v>0</v>
      </c>
      <c r="T2179" s="181">
        <f t="shared" si="725"/>
        <v>0</v>
      </c>
      <c r="U2179" s="183" t="e">
        <f t="shared" si="726"/>
        <v>#DIV/0!</v>
      </c>
      <c r="V2179" s="183" t="e">
        <f t="shared" si="730"/>
        <v>#DIV/0!</v>
      </c>
      <c r="W2179" s="184">
        <f t="shared" ref="W2179:W2242" si="737">MAX(G2179,H2179,I2179,J2179,K2179,L2179,M2179,N2179,O2179,P2179)</f>
        <v>0</v>
      </c>
    </row>
    <row r="2180" spans="1:23" ht="15" customHeight="1">
      <c r="A2180" s="179">
        <v>525</v>
      </c>
      <c r="B2180" s="222">
        <v>21</v>
      </c>
      <c r="C2180" s="266" t="s">
        <v>787</v>
      </c>
      <c r="D2180" s="180">
        <v>2010</v>
      </c>
      <c r="E2180" s="180">
        <v>43</v>
      </c>
      <c r="F2180" s="181">
        <v>21443</v>
      </c>
      <c r="G2180" s="181">
        <v>1145</v>
      </c>
      <c r="H2180" s="181">
        <v>1492</v>
      </c>
      <c r="I2180" s="181">
        <v>209</v>
      </c>
      <c r="J2180" s="181">
        <v>236</v>
      </c>
      <c r="K2180" s="181">
        <v>5211</v>
      </c>
      <c r="L2180" s="181">
        <v>191</v>
      </c>
      <c r="M2180" s="181">
        <v>0</v>
      </c>
      <c r="N2180" s="181">
        <v>2933</v>
      </c>
      <c r="O2180" s="181">
        <v>39</v>
      </c>
      <c r="P2180" s="181">
        <v>22</v>
      </c>
      <c r="Q2180" s="181">
        <f t="shared" ref="Q2180:Q2182" si="738">SUM(P2180+O2180+N2180+M2180+L2180+K2180+J2180+I2180+H2180+G2180)</f>
        <v>11478</v>
      </c>
      <c r="R2180" s="181">
        <v>533</v>
      </c>
      <c r="S2180" s="181">
        <f t="shared" si="723"/>
        <v>12011</v>
      </c>
      <c r="T2180" s="181">
        <f t="shared" si="725"/>
        <v>9432</v>
      </c>
      <c r="U2180" s="183">
        <f t="shared" si="726"/>
        <v>56.01361749755165</v>
      </c>
      <c r="V2180" s="183">
        <f t="shared" si="730"/>
        <v>43.98638250244835</v>
      </c>
      <c r="W2180" s="184">
        <f t="shared" si="737"/>
        <v>5211</v>
      </c>
    </row>
    <row r="2181" spans="1:23" ht="15" customHeight="1">
      <c r="A2181" s="179">
        <v>525</v>
      </c>
      <c r="B2181" s="222">
        <v>21</v>
      </c>
      <c r="C2181" s="267" t="s">
        <v>787</v>
      </c>
      <c r="D2181" s="190">
        <v>2016</v>
      </c>
      <c r="E2181" s="180"/>
      <c r="F2181" s="181"/>
      <c r="G2181" s="181"/>
      <c r="H2181" s="181"/>
      <c r="I2181" s="181"/>
      <c r="J2181" s="181"/>
      <c r="K2181" s="181"/>
      <c r="L2181" s="181"/>
      <c r="M2181" s="181"/>
      <c r="N2181" s="181"/>
      <c r="O2181" s="181"/>
      <c r="P2181" s="181"/>
      <c r="Q2181" s="181">
        <f t="shared" si="738"/>
        <v>0</v>
      </c>
      <c r="R2181" s="181"/>
      <c r="S2181" s="181">
        <f t="shared" si="723"/>
        <v>0</v>
      </c>
      <c r="T2181" s="181">
        <f t="shared" si="725"/>
        <v>0</v>
      </c>
      <c r="U2181" s="183" t="e">
        <f t="shared" si="726"/>
        <v>#DIV/0!</v>
      </c>
      <c r="V2181" s="183" t="e">
        <f t="shared" si="730"/>
        <v>#DIV/0!</v>
      </c>
      <c r="W2181" s="184">
        <f t="shared" si="737"/>
        <v>0</v>
      </c>
    </row>
    <row r="2182" spans="1:23" ht="15" customHeight="1">
      <c r="A2182" s="179">
        <v>526</v>
      </c>
      <c r="B2182" s="222">
        <v>21</v>
      </c>
      <c r="C2182" s="266" t="s">
        <v>788</v>
      </c>
      <c r="D2182" s="180">
        <v>1998</v>
      </c>
      <c r="E2182" s="180">
        <v>6</v>
      </c>
      <c r="F2182" s="181">
        <v>2099</v>
      </c>
      <c r="G2182" s="181">
        <v>73</v>
      </c>
      <c r="H2182" s="181">
        <v>259</v>
      </c>
      <c r="I2182" s="181">
        <v>2</v>
      </c>
      <c r="J2182" s="181">
        <v>4</v>
      </c>
      <c r="K2182" s="181">
        <v>579</v>
      </c>
      <c r="L2182" s="181">
        <v>6</v>
      </c>
      <c r="M2182" s="181">
        <v>3</v>
      </c>
      <c r="N2182" s="181">
        <v>0</v>
      </c>
      <c r="O2182" s="181">
        <v>0</v>
      </c>
      <c r="P2182" s="181">
        <v>0</v>
      </c>
      <c r="Q2182" s="181">
        <f t="shared" si="738"/>
        <v>926</v>
      </c>
      <c r="R2182" s="181">
        <v>13</v>
      </c>
      <c r="S2182" s="181">
        <f t="shared" si="723"/>
        <v>939</v>
      </c>
      <c r="T2182" s="181">
        <f t="shared" si="725"/>
        <v>1160</v>
      </c>
      <c r="U2182" s="183">
        <f t="shared" si="726"/>
        <v>44.735588375416867</v>
      </c>
      <c r="V2182" s="183">
        <f t="shared" si="730"/>
        <v>55.264411624583133</v>
      </c>
      <c r="W2182" s="184">
        <f t="shared" si="737"/>
        <v>579</v>
      </c>
    </row>
    <row r="2183" spans="1:23" ht="15" customHeight="1">
      <c r="A2183" s="179">
        <v>526</v>
      </c>
      <c r="B2183" s="222">
        <v>21</v>
      </c>
      <c r="C2183" s="266" t="s">
        <v>788</v>
      </c>
      <c r="D2183" s="180">
        <v>2004</v>
      </c>
      <c r="E2183" s="180"/>
      <c r="F2183" s="181"/>
      <c r="G2183" s="181"/>
      <c r="H2183" s="181"/>
      <c r="I2183" s="181"/>
      <c r="J2183" s="181"/>
      <c r="K2183" s="181"/>
      <c r="L2183" s="181"/>
      <c r="M2183" s="181"/>
      <c r="N2183" s="181"/>
      <c r="O2183" s="181"/>
      <c r="P2183" s="181"/>
      <c r="Q2183" s="181">
        <f>SUM(G2183+J2183+M2183+N2183+O2183+P2183)</f>
        <v>0</v>
      </c>
      <c r="R2183" s="181"/>
      <c r="S2183" s="181">
        <f t="shared" si="723"/>
        <v>0</v>
      </c>
      <c r="T2183" s="181">
        <f t="shared" si="725"/>
        <v>0</v>
      </c>
      <c r="U2183" s="183" t="e">
        <f t="shared" si="726"/>
        <v>#DIV/0!</v>
      </c>
      <c r="V2183" s="183" t="e">
        <f t="shared" si="730"/>
        <v>#DIV/0!</v>
      </c>
      <c r="W2183" s="184">
        <f t="shared" si="737"/>
        <v>0</v>
      </c>
    </row>
    <row r="2184" spans="1:23" ht="15" customHeight="1">
      <c r="A2184" s="179">
        <v>526</v>
      </c>
      <c r="B2184" s="222">
        <v>21</v>
      </c>
      <c r="C2184" s="266" t="s">
        <v>788</v>
      </c>
      <c r="D2184" s="180">
        <v>2010</v>
      </c>
      <c r="E2184" s="180">
        <v>8</v>
      </c>
      <c r="F2184" s="181">
        <v>3224</v>
      </c>
      <c r="G2184" s="181">
        <v>256</v>
      </c>
      <c r="H2184" s="181">
        <v>543</v>
      </c>
      <c r="I2184" s="181">
        <v>7</v>
      </c>
      <c r="J2184" s="181">
        <v>6</v>
      </c>
      <c r="K2184" s="181">
        <v>783</v>
      </c>
      <c r="L2184" s="181">
        <v>31</v>
      </c>
      <c r="M2184" s="181">
        <v>0</v>
      </c>
      <c r="N2184" s="181">
        <v>31</v>
      </c>
      <c r="O2184" s="181">
        <v>1</v>
      </c>
      <c r="P2184" s="181">
        <v>1</v>
      </c>
      <c r="Q2184" s="181">
        <f t="shared" ref="Q2184:Q2186" si="739">SUM(P2184+O2184+N2184+M2184+L2184+K2184+J2184+I2184+H2184+G2184)</f>
        <v>1659</v>
      </c>
      <c r="R2184" s="181">
        <v>33</v>
      </c>
      <c r="S2184" s="181">
        <f t="shared" si="723"/>
        <v>1692</v>
      </c>
      <c r="T2184" s="181">
        <f t="shared" si="725"/>
        <v>1532</v>
      </c>
      <c r="U2184" s="183">
        <f t="shared" si="726"/>
        <v>52.481389578163771</v>
      </c>
      <c r="V2184" s="183">
        <f t="shared" si="730"/>
        <v>47.518610421836229</v>
      </c>
      <c r="W2184" s="184">
        <f t="shared" si="737"/>
        <v>783</v>
      </c>
    </row>
    <row r="2185" spans="1:23" ht="15" customHeight="1">
      <c r="A2185" s="179">
        <v>526</v>
      </c>
      <c r="B2185" s="222">
        <v>21</v>
      </c>
      <c r="C2185" s="267" t="s">
        <v>788</v>
      </c>
      <c r="D2185" s="190">
        <v>2016</v>
      </c>
      <c r="E2185" s="180"/>
      <c r="F2185" s="181"/>
      <c r="G2185" s="181"/>
      <c r="H2185" s="181"/>
      <c r="I2185" s="181"/>
      <c r="J2185" s="181"/>
      <c r="K2185" s="181"/>
      <c r="L2185" s="181"/>
      <c r="M2185" s="181"/>
      <c r="N2185" s="181"/>
      <c r="O2185" s="181"/>
      <c r="P2185" s="181"/>
      <c r="Q2185" s="181">
        <f t="shared" si="739"/>
        <v>0</v>
      </c>
      <c r="R2185" s="181"/>
      <c r="S2185" s="181">
        <f t="shared" si="723"/>
        <v>0</v>
      </c>
      <c r="T2185" s="181">
        <f t="shared" si="725"/>
        <v>0</v>
      </c>
      <c r="U2185" s="183" t="e">
        <f t="shared" si="726"/>
        <v>#DIV/0!</v>
      </c>
      <c r="V2185" s="183" t="e">
        <f t="shared" si="730"/>
        <v>#DIV/0!</v>
      </c>
      <c r="W2185" s="184">
        <f t="shared" si="737"/>
        <v>0</v>
      </c>
    </row>
    <row r="2186" spans="1:23" ht="15" customHeight="1">
      <c r="A2186" s="179">
        <v>527</v>
      </c>
      <c r="B2186" s="222">
        <v>21</v>
      </c>
      <c r="C2186" s="266" t="s">
        <v>789</v>
      </c>
      <c r="D2186" s="180">
        <v>1998</v>
      </c>
      <c r="E2186" s="180">
        <v>2</v>
      </c>
      <c r="F2186" s="181">
        <v>700</v>
      </c>
      <c r="G2186" s="181">
        <v>6</v>
      </c>
      <c r="H2186" s="181">
        <v>110</v>
      </c>
      <c r="I2186" s="181">
        <v>1</v>
      </c>
      <c r="J2186" s="181">
        <v>0</v>
      </c>
      <c r="K2186" s="181">
        <v>69</v>
      </c>
      <c r="L2186" s="181">
        <v>2</v>
      </c>
      <c r="M2186" s="181">
        <v>0</v>
      </c>
      <c r="N2186" s="181">
        <v>0</v>
      </c>
      <c r="O2186" s="181">
        <v>0</v>
      </c>
      <c r="P2186" s="181">
        <v>0</v>
      </c>
      <c r="Q2186" s="181">
        <f t="shared" si="739"/>
        <v>188</v>
      </c>
      <c r="R2186" s="181">
        <v>5</v>
      </c>
      <c r="S2186" s="181">
        <f t="shared" si="723"/>
        <v>193</v>
      </c>
      <c r="T2186" s="181">
        <f t="shared" si="725"/>
        <v>507</v>
      </c>
      <c r="U2186" s="183">
        <f t="shared" si="726"/>
        <v>27.571428571428573</v>
      </c>
      <c r="V2186" s="183">
        <f t="shared" si="730"/>
        <v>72.428571428571431</v>
      </c>
      <c r="W2186" s="184">
        <f t="shared" si="737"/>
        <v>110</v>
      </c>
    </row>
    <row r="2187" spans="1:23" ht="15" customHeight="1">
      <c r="A2187" s="179">
        <v>527</v>
      </c>
      <c r="B2187" s="222">
        <v>21</v>
      </c>
      <c r="C2187" s="266" t="s">
        <v>789</v>
      </c>
      <c r="D2187" s="180">
        <v>2004</v>
      </c>
      <c r="E2187" s="180"/>
      <c r="F2187" s="181"/>
      <c r="G2187" s="181"/>
      <c r="H2187" s="181"/>
      <c r="I2187" s="181"/>
      <c r="J2187" s="181"/>
      <c r="K2187" s="181"/>
      <c r="L2187" s="181"/>
      <c r="M2187" s="181"/>
      <c r="N2187" s="181"/>
      <c r="O2187" s="181"/>
      <c r="P2187" s="181"/>
      <c r="Q2187" s="181">
        <f>SUM(G2187+J2187+M2187+N2187+O2187+P2187)</f>
        <v>0</v>
      </c>
      <c r="R2187" s="181"/>
      <c r="S2187" s="181">
        <f t="shared" si="723"/>
        <v>0</v>
      </c>
      <c r="T2187" s="181">
        <f t="shared" si="725"/>
        <v>0</v>
      </c>
      <c r="U2187" s="183" t="e">
        <f t="shared" si="726"/>
        <v>#DIV/0!</v>
      </c>
      <c r="V2187" s="183" t="e">
        <f t="shared" si="730"/>
        <v>#DIV/0!</v>
      </c>
      <c r="W2187" s="184">
        <f t="shared" si="737"/>
        <v>0</v>
      </c>
    </row>
    <row r="2188" spans="1:23" ht="15" customHeight="1">
      <c r="A2188" s="179">
        <v>527</v>
      </c>
      <c r="B2188" s="222">
        <v>21</v>
      </c>
      <c r="C2188" s="266" t="s">
        <v>789</v>
      </c>
      <c r="D2188" s="180">
        <v>2010</v>
      </c>
      <c r="E2188" s="180">
        <v>2</v>
      </c>
      <c r="F2188" s="181">
        <v>974</v>
      </c>
      <c r="G2188" s="181">
        <v>13</v>
      </c>
      <c r="H2188" s="181">
        <v>131</v>
      </c>
      <c r="I2188" s="181">
        <v>2</v>
      </c>
      <c r="J2188" s="181">
        <v>12</v>
      </c>
      <c r="K2188" s="181">
        <v>80</v>
      </c>
      <c r="L2188" s="181">
        <v>5</v>
      </c>
      <c r="M2188" s="181">
        <v>0</v>
      </c>
      <c r="N2188" s="181">
        <v>4</v>
      </c>
      <c r="O2188" s="181">
        <v>4</v>
      </c>
      <c r="P2188" s="181">
        <v>0</v>
      </c>
      <c r="Q2188" s="181">
        <f t="shared" ref="Q2188:Q2190" si="740">SUM(P2188+O2188+N2188+M2188+L2188+K2188+J2188+I2188+H2188+G2188)</f>
        <v>251</v>
      </c>
      <c r="R2188" s="181">
        <v>14</v>
      </c>
      <c r="S2188" s="181">
        <f t="shared" si="723"/>
        <v>265</v>
      </c>
      <c r="T2188" s="181">
        <f t="shared" si="725"/>
        <v>709</v>
      </c>
      <c r="U2188" s="183">
        <f t="shared" si="726"/>
        <v>27.207392197125255</v>
      </c>
      <c r="V2188" s="183">
        <f t="shared" si="730"/>
        <v>72.792607802874741</v>
      </c>
      <c r="W2188" s="184">
        <f t="shared" si="737"/>
        <v>131</v>
      </c>
    </row>
    <row r="2189" spans="1:23" ht="15" customHeight="1">
      <c r="A2189" s="179">
        <v>527</v>
      </c>
      <c r="B2189" s="222">
        <v>21</v>
      </c>
      <c r="C2189" s="267" t="s">
        <v>789</v>
      </c>
      <c r="D2189" s="190">
        <v>2016</v>
      </c>
      <c r="E2189" s="180"/>
      <c r="F2189" s="181"/>
      <c r="G2189" s="181"/>
      <c r="H2189" s="181"/>
      <c r="I2189" s="181"/>
      <c r="J2189" s="181"/>
      <c r="K2189" s="181"/>
      <c r="L2189" s="181"/>
      <c r="M2189" s="181"/>
      <c r="N2189" s="181"/>
      <c r="O2189" s="181"/>
      <c r="P2189" s="181"/>
      <c r="Q2189" s="181">
        <f t="shared" si="740"/>
        <v>0</v>
      </c>
      <c r="R2189" s="181"/>
      <c r="S2189" s="181">
        <f t="shared" si="723"/>
        <v>0</v>
      </c>
      <c r="T2189" s="181">
        <f t="shared" si="725"/>
        <v>0</v>
      </c>
      <c r="U2189" s="183" t="e">
        <f t="shared" si="726"/>
        <v>#DIV/0!</v>
      </c>
      <c r="V2189" s="183" t="e">
        <f t="shared" si="730"/>
        <v>#DIV/0!</v>
      </c>
      <c r="W2189" s="184">
        <f t="shared" si="737"/>
        <v>0</v>
      </c>
    </row>
    <row r="2190" spans="1:23" ht="15" customHeight="1">
      <c r="A2190" s="179">
        <v>528</v>
      </c>
      <c r="B2190" s="222">
        <v>21</v>
      </c>
      <c r="C2190" s="266" t="s">
        <v>790</v>
      </c>
      <c r="D2190" s="180">
        <v>1998</v>
      </c>
      <c r="E2190" s="180">
        <v>2</v>
      </c>
      <c r="F2190" s="181">
        <v>768</v>
      </c>
      <c r="G2190" s="181">
        <v>2</v>
      </c>
      <c r="H2190" s="181">
        <v>247</v>
      </c>
      <c r="I2190" s="181">
        <v>3</v>
      </c>
      <c r="J2190" s="181">
        <v>4</v>
      </c>
      <c r="K2190" s="181">
        <v>77</v>
      </c>
      <c r="L2190" s="181">
        <v>6</v>
      </c>
      <c r="M2190" s="181">
        <v>1</v>
      </c>
      <c r="N2190" s="181">
        <v>0</v>
      </c>
      <c r="O2190" s="181">
        <v>0</v>
      </c>
      <c r="P2190" s="181">
        <v>0</v>
      </c>
      <c r="Q2190" s="181">
        <f t="shared" si="740"/>
        <v>340</v>
      </c>
      <c r="R2190" s="181">
        <v>7</v>
      </c>
      <c r="S2190" s="181">
        <f t="shared" si="723"/>
        <v>347</v>
      </c>
      <c r="T2190" s="181">
        <f t="shared" si="725"/>
        <v>421</v>
      </c>
      <c r="U2190" s="183">
        <f t="shared" si="726"/>
        <v>45.182291666666664</v>
      </c>
      <c r="V2190" s="183">
        <f t="shared" si="730"/>
        <v>54.817708333333336</v>
      </c>
      <c r="W2190" s="184">
        <f t="shared" si="737"/>
        <v>247</v>
      </c>
    </row>
    <row r="2191" spans="1:23" ht="15" customHeight="1">
      <c r="A2191" s="179">
        <v>528</v>
      </c>
      <c r="B2191" s="222">
        <v>21</v>
      </c>
      <c r="C2191" s="266" t="s">
        <v>790</v>
      </c>
      <c r="D2191" s="180">
        <v>2004</v>
      </c>
      <c r="E2191" s="180"/>
      <c r="F2191" s="181"/>
      <c r="G2191" s="181"/>
      <c r="H2191" s="181"/>
      <c r="I2191" s="181"/>
      <c r="J2191" s="181"/>
      <c r="K2191" s="181"/>
      <c r="L2191" s="181"/>
      <c r="M2191" s="181"/>
      <c r="N2191" s="181"/>
      <c r="O2191" s="181"/>
      <c r="P2191" s="181"/>
      <c r="Q2191" s="181">
        <f>SUM(G2191+J2191+M2191+N2191+O2191+P2191)</f>
        <v>0</v>
      </c>
      <c r="R2191" s="181"/>
      <c r="S2191" s="181">
        <f t="shared" si="723"/>
        <v>0</v>
      </c>
      <c r="T2191" s="181">
        <f t="shared" si="725"/>
        <v>0</v>
      </c>
      <c r="U2191" s="183" t="e">
        <f t="shared" si="726"/>
        <v>#DIV/0!</v>
      </c>
      <c r="V2191" s="183" t="e">
        <f t="shared" si="730"/>
        <v>#DIV/0!</v>
      </c>
      <c r="W2191" s="184">
        <f t="shared" si="737"/>
        <v>0</v>
      </c>
    </row>
    <row r="2192" spans="1:23" ht="15" customHeight="1">
      <c r="A2192" s="179">
        <v>528</v>
      </c>
      <c r="B2192" s="222">
        <v>21</v>
      </c>
      <c r="C2192" s="266" t="s">
        <v>790</v>
      </c>
      <c r="D2192" s="180">
        <v>2010</v>
      </c>
      <c r="E2192" s="180">
        <v>2</v>
      </c>
      <c r="F2192" s="181">
        <v>1068</v>
      </c>
      <c r="G2192" s="181">
        <v>29</v>
      </c>
      <c r="H2192" s="181">
        <v>313</v>
      </c>
      <c r="I2192" s="181">
        <v>7</v>
      </c>
      <c r="J2192" s="181">
        <v>9</v>
      </c>
      <c r="K2192" s="181">
        <v>75</v>
      </c>
      <c r="L2192" s="181">
        <v>3</v>
      </c>
      <c r="M2192" s="181">
        <v>0</v>
      </c>
      <c r="N2192" s="181">
        <v>3</v>
      </c>
      <c r="O2192" s="181">
        <v>6</v>
      </c>
      <c r="P2192" s="181">
        <v>2</v>
      </c>
      <c r="Q2192" s="181">
        <f t="shared" ref="Q2192:Q2194" si="741">SUM(P2192+O2192+N2192+M2192+L2192+K2192+J2192+I2192+H2192+G2192)</f>
        <v>447</v>
      </c>
      <c r="R2192" s="181">
        <v>16</v>
      </c>
      <c r="S2192" s="181">
        <f t="shared" si="723"/>
        <v>463</v>
      </c>
      <c r="T2192" s="181">
        <f t="shared" si="725"/>
        <v>605</v>
      </c>
      <c r="U2192" s="183">
        <f t="shared" si="726"/>
        <v>43.352059925093634</v>
      </c>
      <c r="V2192" s="183">
        <f t="shared" si="730"/>
        <v>56.647940074906366</v>
      </c>
      <c r="W2192" s="184">
        <f t="shared" si="737"/>
        <v>313</v>
      </c>
    </row>
    <row r="2193" spans="1:23" ht="15" customHeight="1">
      <c r="A2193" s="179">
        <v>528</v>
      </c>
      <c r="B2193" s="222">
        <v>21</v>
      </c>
      <c r="C2193" s="267" t="s">
        <v>790</v>
      </c>
      <c r="D2193" s="190">
        <v>2016</v>
      </c>
      <c r="E2193" s="180"/>
      <c r="F2193" s="181"/>
      <c r="G2193" s="181"/>
      <c r="H2193" s="181"/>
      <c r="I2193" s="181"/>
      <c r="J2193" s="181"/>
      <c r="K2193" s="181"/>
      <c r="L2193" s="181"/>
      <c r="M2193" s="181"/>
      <c r="N2193" s="181"/>
      <c r="O2193" s="181"/>
      <c r="P2193" s="181"/>
      <c r="Q2193" s="181">
        <f t="shared" si="741"/>
        <v>0</v>
      </c>
      <c r="R2193" s="181"/>
      <c r="S2193" s="181">
        <f t="shared" si="723"/>
        <v>0</v>
      </c>
      <c r="T2193" s="181">
        <f t="shared" si="725"/>
        <v>0</v>
      </c>
      <c r="U2193" s="183" t="e">
        <f t="shared" si="726"/>
        <v>#DIV/0!</v>
      </c>
      <c r="V2193" s="183" t="e">
        <f t="shared" si="730"/>
        <v>#DIV/0!</v>
      </c>
      <c r="W2193" s="184">
        <f t="shared" si="737"/>
        <v>0</v>
      </c>
    </row>
    <row r="2194" spans="1:23" ht="15" customHeight="1">
      <c r="A2194" s="179">
        <v>529</v>
      </c>
      <c r="B2194" s="222">
        <v>21</v>
      </c>
      <c r="C2194" s="266" t="s">
        <v>791</v>
      </c>
      <c r="D2194" s="180">
        <v>1998</v>
      </c>
      <c r="E2194" s="180">
        <v>16</v>
      </c>
      <c r="F2194" s="181">
        <v>4477</v>
      </c>
      <c r="G2194" s="181">
        <v>72</v>
      </c>
      <c r="H2194" s="181">
        <v>858</v>
      </c>
      <c r="I2194" s="181">
        <v>4</v>
      </c>
      <c r="J2194" s="181">
        <v>29</v>
      </c>
      <c r="K2194" s="181">
        <v>843</v>
      </c>
      <c r="L2194" s="181">
        <v>15</v>
      </c>
      <c r="M2194" s="181">
        <v>10</v>
      </c>
      <c r="N2194" s="181">
        <v>0</v>
      </c>
      <c r="O2194" s="181">
        <v>0</v>
      </c>
      <c r="P2194" s="181">
        <v>0</v>
      </c>
      <c r="Q2194" s="181">
        <f t="shared" si="741"/>
        <v>1831</v>
      </c>
      <c r="R2194" s="181">
        <v>71</v>
      </c>
      <c r="S2194" s="181">
        <f t="shared" si="723"/>
        <v>1902</v>
      </c>
      <c r="T2194" s="181">
        <f t="shared" si="725"/>
        <v>2575</v>
      </c>
      <c r="U2194" s="183">
        <f t="shared" si="726"/>
        <v>42.48380612016976</v>
      </c>
      <c r="V2194" s="183">
        <f t="shared" si="730"/>
        <v>57.51619387983024</v>
      </c>
      <c r="W2194" s="184">
        <f t="shared" si="737"/>
        <v>858</v>
      </c>
    </row>
    <row r="2195" spans="1:23" ht="15" customHeight="1">
      <c r="A2195" s="179">
        <v>529</v>
      </c>
      <c r="B2195" s="222">
        <v>21</v>
      </c>
      <c r="C2195" s="266" t="s">
        <v>791</v>
      </c>
      <c r="D2195" s="180">
        <v>2004</v>
      </c>
      <c r="E2195" s="180"/>
      <c r="F2195" s="181"/>
      <c r="G2195" s="181"/>
      <c r="H2195" s="181"/>
      <c r="I2195" s="181"/>
      <c r="J2195" s="181"/>
      <c r="K2195" s="181"/>
      <c r="L2195" s="181"/>
      <c r="M2195" s="181"/>
      <c r="N2195" s="181"/>
      <c r="O2195" s="181"/>
      <c r="P2195" s="181"/>
      <c r="Q2195" s="181">
        <f>SUM(G2195+J2195+M2195+N2195+O2195+P2195)</f>
        <v>0</v>
      </c>
      <c r="R2195" s="181"/>
      <c r="S2195" s="181">
        <f t="shared" si="723"/>
        <v>0</v>
      </c>
      <c r="T2195" s="181">
        <f t="shared" si="725"/>
        <v>0</v>
      </c>
      <c r="U2195" s="183" t="e">
        <f t="shared" si="726"/>
        <v>#DIV/0!</v>
      </c>
      <c r="V2195" s="183" t="e">
        <f t="shared" si="730"/>
        <v>#DIV/0!</v>
      </c>
      <c r="W2195" s="184">
        <f t="shared" si="737"/>
        <v>0</v>
      </c>
    </row>
    <row r="2196" spans="1:23" ht="15" customHeight="1">
      <c r="A2196" s="179">
        <v>529</v>
      </c>
      <c r="B2196" s="222">
        <v>21</v>
      </c>
      <c r="C2196" s="266" t="s">
        <v>791</v>
      </c>
      <c r="D2196" s="180">
        <v>2010</v>
      </c>
      <c r="E2196" s="180">
        <v>17</v>
      </c>
      <c r="F2196" s="181">
        <v>6575</v>
      </c>
      <c r="G2196" s="181">
        <v>107</v>
      </c>
      <c r="H2196" s="181">
        <v>1587</v>
      </c>
      <c r="I2196" s="181">
        <v>13</v>
      </c>
      <c r="J2196" s="181">
        <v>38</v>
      </c>
      <c r="K2196" s="181">
        <v>1397</v>
      </c>
      <c r="L2196" s="181">
        <v>26</v>
      </c>
      <c r="M2196" s="181">
        <v>0</v>
      </c>
      <c r="N2196" s="181">
        <v>38</v>
      </c>
      <c r="O2196" s="181">
        <v>14</v>
      </c>
      <c r="P2196" s="181">
        <v>0</v>
      </c>
      <c r="Q2196" s="181">
        <f t="shared" ref="Q2196:Q2198" si="742">SUM(P2196+O2196+N2196+M2196+L2196+K2196+J2196+I2196+H2196+G2196)</f>
        <v>3220</v>
      </c>
      <c r="R2196" s="181">
        <v>73</v>
      </c>
      <c r="S2196" s="181">
        <f t="shared" si="723"/>
        <v>3293</v>
      </c>
      <c r="T2196" s="181">
        <f t="shared" si="725"/>
        <v>3282</v>
      </c>
      <c r="U2196" s="183">
        <f t="shared" si="726"/>
        <v>50.083650190114071</v>
      </c>
      <c r="V2196" s="183">
        <f t="shared" si="730"/>
        <v>49.916349809885929</v>
      </c>
      <c r="W2196" s="184">
        <f t="shared" si="737"/>
        <v>1587</v>
      </c>
    </row>
    <row r="2197" spans="1:23" ht="15" customHeight="1">
      <c r="A2197" s="179">
        <v>529</v>
      </c>
      <c r="B2197" s="222">
        <v>21</v>
      </c>
      <c r="C2197" s="267" t="s">
        <v>791</v>
      </c>
      <c r="D2197" s="190">
        <v>2016</v>
      </c>
      <c r="E2197" s="180"/>
      <c r="F2197" s="181"/>
      <c r="G2197" s="181"/>
      <c r="H2197" s="181"/>
      <c r="I2197" s="181"/>
      <c r="J2197" s="181"/>
      <c r="K2197" s="181"/>
      <c r="L2197" s="181"/>
      <c r="M2197" s="181"/>
      <c r="N2197" s="181"/>
      <c r="O2197" s="181"/>
      <c r="P2197" s="181"/>
      <c r="Q2197" s="181">
        <f t="shared" si="742"/>
        <v>0</v>
      </c>
      <c r="R2197" s="181"/>
      <c r="S2197" s="181">
        <f t="shared" si="723"/>
        <v>0</v>
      </c>
      <c r="T2197" s="181">
        <f t="shared" si="725"/>
        <v>0</v>
      </c>
      <c r="U2197" s="183" t="e">
        <f t="shared" si="726"/>
        <v>#DIV/0!</v>
      </c>
      <c r="V2197" s="183" t="e">
        <f t="shared" si="730"/>
        <v>#DIV/0!</v>
      </c>
      <c r="W2197" s="184">
        <f t="shared" si="737"/>
        <v>0</v>
      </c>
    </row>
    <row r="2198" spans="1:23" ht="15" customHeight="1">
      <c r="A2198" s="179">
        <v>530</v>
      </c>
      <c r="B2198" s="222">
        <v>21</v>
      </c>
      <c r="C2198" s="266" t="s">
        <v>792</v>
      </c>
      <c r="D2198" s="180">
        <v>1998</v>
      </c>
      <c r="E2198" s="180">
        <v>3</v>
      </c>
      <c r="F2198" s="181">
        <v>1732</v>
      </c>
      <c r="G2198" s="181">
        <v>92</v>
      </c>
      <c r="H2198" s="181">
        <v>62</v>
      </c>
      <c r="I2198" s="181">
        <v>1</v>
      </c>
      <c r="J2198" s="181">
        <v>4</v>
      </c>
      <c r="K2198" s="181">
        <v>345</v>
      </c>
      <c r="L2198" s="181">
        <v>2</v>
      </c>
      <c r="M2198" s="181">
        <v>1</v>
      </c>
      <c r="N2198" s="181">
        <v>0</v>
      </c>
      <c r="O2198" s="181">
        <v>0</v>
      </c>
      <c r="P2198" s="181">
        <v>0</v>
      </c>
      <c r="Q2198" s="181">
        <f t="shared" si="742"/>
        <v>507</v>
      </c>
      <c r="R2198" s="181">
        <v>11</v>
      </c>
      <c r="S2198" s="181">
        <f t="shared" si="723"/>
        <v>518</v>
      </c>
      <c r="T2198" s="181">
        <f t="shared" si="725"/>
        <v>1214</v>
      </c>
      <c r="U2198" s="183">
        <f t="shared" si="726"/>
        <v>29.907621247113163</v>
      </c>
      <c r="V2198" s="183">
        <f t="shared" si="730"/>
        <v>70.09237875288683</v>
      </c>
      <c r="W2198" s="184">
        <f t="shared" si="737"/>
        <v>345</v>
      </c>
    </row>
    <row r="2199" spans="1:23" ht="15" customHeight="1">
      <c r="A2199" s="179">
        <v>530</v>
      </c>
      <c r="B2199" s="222">
        <v>21</v>
      </c>
      <c r="C2199" s="266" t="s">
        <v>792</v>
      </c>
      <c r="D2199" s="180">
        <v>2004</v>
      </c>
      <c r="E2199" s="180"/>
      <c r="F2199" s="181"/>
      <c r="G2199" s="181"/>
      <c r="H2199" s="181"/>
      <c r="I2199" s="181"/>
      <c r="J2199" s="181"/>
      <c r="K2199" s="181"/>
      <c r="L2199" s="181"/>
      <c r="M2199" s="181"/>
      <c r="N2199" s="181"/>
      <c r="O2199" s="181"/>
      <c r="P2199" s="181"/>
      <c r="Q2199" s="181">
        <f>SUM(G2199+J2199+M2199+N2199+O2199+P2199)</f>
        <v>0</v>
      </c>
      <c r="R2199" s="181"/>
      <c r="S2199" s="181">
        <f t="shared" si="723"/>
        <v>0</v>
      </c>
      <c r="T2199" s="181">
        <f t="shared" si="725"/>
        <v>0</v>
      </c>
      <c r="U2199" s="183" t="e">
        <f t="shared" si="726"/>
        <v>#DIV/0!</v>
      </c>
      <c r="V2199" s="183" t="e">
        <f t="shared" si="730"/>
        <v>#DIV/0!</v>
      </c>
      <c r="W2199" s="184">
        <f t="shared" si="737"/>
        <v>0</v>
      </c>
    </row>
    <row r="2200" spans="1:23" ht="15" customHeight="1">
      <c r="A2200" s="179">
        <v>530</v>
      </c>
      <c r="B2200" s="222">
        <v>21</v>
      </c>
      <c r="C2200" s="266" t="s">
        <v>792</v>
      </c>
      <c r="D2200" s="180">
        <v>2010</v>
      </c>
      <c r="E2200" s="180">
        <v>5</v>
      </c>
      <c r="F2200" s="181">
        <v>2585</v>
      </c>
      <c r="G2200" s="181">
        <v>492</v>
      </c>
      <c r="H2200" s="181">
        <v>49</v>
      </c>
      <c r="I2200" s="181">
        <v>1</v>
      </c>
      <c r="J2200" s="181">
        <v>8</v>
      </c>
      <c r="K2200" s="181">
        <v>505</v>
      </c>
      <c r="L2200" s="181">
        <v>19</v>
      </c>
      <c r="M2200" s="181">
        <v>0</v>
      </c>
      <c r="N2200" s="181">
        <v>2</v>
      </c>
      <c r="O2200" s="181">
        <v>2</v>
      </c>
      <c r="P2200" s="181">
        <v>0</v>
      </c>
      <c r="Q2200" s="181">
        <f t="shared" ref="Q2200:Q2206" si="743">SUM(P2200+O2200+N2200+M2200+L2200+K2200+J2200+I2200+H2200+G2200)</f>
        <v>1078</v>
      </c>
      <c r="R2200" s="181">
        <v>55</v>
      </c>
      <c r="S2200" s="181">
        <f t="shared" si="723"/>
        <v>1133</v>
      </c>
      <c r="T2200" s="181">
        <f t="shared" si="725"/>
        <v>1452</v>
      </c>
      <c r="U2200" s="183">
        <f t="shared" si="726"/>
        <v>43.829787234042556</v>
      </c>
      <c r="V2200" s="183">
        <f t="shared" si="730"/>
        <v>56.170212765957444</v>
      </c>
      <c r="W2200" s="184">
        <f t="shared" si="737"/>
        <v>505</v>
      </c>
    </row>
    <row r="2201" spans="1:23" ht="15" customHeight="1">
      <c r="A2201" s="179">
        <v>530</v>
      </c>
      <c r="B2201" s="222">
        <v>21</v>
      </c>
      <c r="C2201" s="267" t="s">
        <v>792</v>
      </c>
      <c r="D2201" s="190">
        <v>2016</v>
      </c>
      <c r="E2201" s="180"/>
      <c r="F2201" s="181"/>
      <c r="G2201" s="181"/>
      <c r="H2201" s="181"/>
      <c r="I2201" s="181"/>
      <c r="J2201" s="181"/>
      <c r="K2201" s="181"/>
      <c r="L2201" s="181"/>
      <c r="M2201" s="181"/>
      <c r="N2201" s="181"/>
      <c r="O2201" s="181"/>
      <c r="P2201" s="181"/>
      <c r="Q2201" s="181">
        <f t="shared" si="743"/>
        <v>0</v>
      </c>
      <c r="R2201" s="181"/>
      <c r="S2201" s="181">
        <f t="shared" si="723"/>
        <v>0</v>
      </c>
      <c r="T2201" s="181">
        <f t="shared" si="725"/>
        <v>0</v>
      </c>
      <c r="U2201" s="183" t="e">
        <f t="shared" si="726"/>
        <v>#DIV/0!</v>
      </c>
      <c r="V2201" s="183" t="e">
        <f t="shared" si="730"/>
        <v>#DIV/0!</v>
      </c>
      <c r="W2201" s="184">
        <f t="shared" si="737"/>
        <v>0</v>
      </c>
    </row>
    <row r="2202" spans="1:23" s="197" customFormat="1" ht="15" customHeight="1">
      <c r="A2202" s="193" t="s">
        <v>448</v>
      </c>
      <c r="B2202" s="223">
        <v>21</v>
      </c>
      <c r="C2202" s="268" t="s">
        <v>793</v>
      </c>
      <c r="D2202" s="151">
        <v>1998</v>
      </c>
      <c r="E2202" s="151">
        <f>SUM(E2098,E2102,E2106,E2110,E2114,E2118,E2122,E2126,E2130,E2134,E2138,E2142,E2146,E2150,E2154,E2158,E2162,E2166,E2170,E2174,E2178,E2182,E2186,E2190,E2194,E2198)</f>
        <v>124</v>
      </c>
      <c r="F2202" s="151">
        <f t="shared" ref="F2202:T2202" si="744">SUM(F2098,F2102,F2106,F2110,F2114,F2118,F2122,F2126,F2130,F2134,F2138,F2142,F2146,F2150,F2154,F2158,F2162,F2166,F2170,F2174,F2178,F2182,F2186,F2190,F2194,F2198)</f>
        <v>48902</v>
      </c>
      <c r="G2202" s="151">
        <f t="shared" si="744"/>
        <v>1215</v>
      </c>
      <c r="H2202" s="151">
        <f t="shared" si="744"/>
        <v>8385</v>
      </c>
      <c r="I2202" s="151">
        <f t="shared" si="744"/>
        <v>131</v>
      </c>
      <c r="J2202" s="151">
        <f t="shared" si="744"/>
        <v>308</v>
      </c>
      <c r="K2202" s="151">
        <f t="shared" si="744"/>
        <v>8463</v>
      </c>
      <c r="L2202" s="151">
        <f t="shared" si="744"/>
        <v>208</v>
      </c>
      <c r="M2202" s="151">
        <f t="shared" si="744"/>
        <v>158</v>
      </c>
      <c r="N2202" s="151">
        <f t="shared" si="744"/>
        <v>0</v>
      </c>
      <c r="O2202" s="151">
        <f t="shared" si="744"/>
        <v>0</v>
      </c>
      <c r="P2202" s="151">
        <f t="shared" si="744"/>
        <v>6</v>
      </c>
      <c r="Q2202" s="151">
        <f t="shared" si="744"/>
        <v>18874</v>
      </c>
      <c r="R2202" s="151">
        <f t="shared" si="744"/>
        <v>1078</v>
      </c>
      <c r="S2202" s="151">
        <f t="shared" si="744"/>
        <v>19952</v>
      </c>
      <c r="T2202" s="151">
        <f t="shared" si="744"/>
        <v>28950</v>
      </c>
      <c r="U2202" s="217">
        <f>(S2202*100)/F2202</f>
        <v>40.799967281501779</v>
      </c>
      <c r="V2202" s="217">
        <f>(T2202*100)/F2202</f>
        <v>59.200032718498221</v>
      </c>
      <c r="W2202" s="184">
        <f t="shared" si="737"/>
        <v>8463</v>
      </c>
    </row>
    <row r="2203" spans="1:23" s="197" customFormat="1" ht="15" customHeight="1">
      <c r="A2203" s="193" t="s">
        <v>448</v>
      </c>
      <c r="B2203" s="223">
        <v>21</v>
      </c>
      <c r="C2203" s="268" t="s">
        <v>793</v>
      </c>
      <c r="D2203" s="151">
        <v>2004</v>
      </c>
      <c r="E2203" s="151"/>
      <c r="F2203" s="215"/>
      <c r="G2203" s="215"/>
      <c r="H2203" s="215"/>
      <c r="I2203" s="215"/>
      <c r="J2203" s="215"/>
      <c r="K2203" s="215"/>
      <c r="L2203" s="215"/>
      <c r="M2203" s="215"/>
      <c r="N2203" s="215"/>
      <c r="O2203" s="215"/>
      <c r="P2203" s="215"/>
      <c r="Q2203" s="215"/>
      <c r="R2203" s="215"/>
      <c r="S2203" s="215"/>
      <c r="T2203" s="215"/>
      <c r="U2203" s="216"/>
      <c r="V2203" s="216"/>
      <c r="W2203" s="184">
        <f t="shared" si="737"/>
        <v>0</v>
      </c>
    </row>
    <row r="2204" spans="1:23" s="197" customFormat="1" ht="15" customHeight="1">
      <c r="A2204" s="193" t="s">
        <v>448</v>
      </c>
      <c r="B2204" s="223">
        <v>21</v>
      </c>
      <c r="C2204" s="268" t="s">
        <v>793</v>
      </c>
      <c r="D2204" s="151">
        <v>2010</v>
      </c>
      <c r="E2204" s="151">
        <f>SUM(E2100,E2104,E2108,E2112,E2116,E2120,E2124,E2128,E2132,E2136,E2140,E2144,E2148,E2152,E2156,E2160,E2164,E2168,E2172,E2176,E2180,E2184,E2188,E2192,E2196,E2200)</f>
        <v>171</v>
      </c>
      <c r="F2204" s="151">
        <f t="shared" ref="F2204:T2204" si="745">SUM(F2100,F2104,F2108,F2112,F2116,F2120,F2124,F2128,F2132,F2136,F2140,F2144,F2148,F2152,F2156,F2160,F2164,F2168,F2172,F2176,F2180,F2184,F2188,F2192,F2196,F2200)</f>
        <v>80268</v>
      </c>
      <c r="G2204" s="151">
        <f t="shared" si="745"/>
        <v>4019</v>
      </c>
      <c r="H2204" s="151">
        <f t="shared" si="745"/>
        <v>9539</v>
      </c>
      <c r="I2204" s="151">
        <f t="shared" si="745"/>
        <v>500</v>
      </c>
      <c r="J2204" s="151">
        <f t="shared" si="745"/>
        <v>822</v>
      </c>
      <c r="K2204" s="151">
        <f t="shared" si="745"/>
        <v>14636</v>
      </c>
      <c r="L2204" s="151">
        <f t="shared" si="745"/>
        <v>617</v>
      </c>
      <c r="M2204" s="151">
        <f t="shared" si="745"/>
        <v>0</v>
      </c>
      <c r="N2204" s="151">
        <f t="shared" si="745"/>
        <v>4622</v>
      </c>
      <c r="O2204" s="151">
        <f t="shared" si="745"/>
        <v>279</v>
      </c>
      <c r="P2204" s="151">
        <f t="shared" si="745"/>
        <v>38</v>
      </c>
      <c r="Q2204" s="151">
        <f t="shared" si="745"/>
        <v>35072</v>
      </c>
      <c r="R2204" s="151">
        <f t="shared" si="745"/>
        <v>1587</v>
      </c>
      <c r="S2204" s="151">
        <f t="shared" si="745"/>
        <v>36659</v>
      </c>
      <c r="T2204" s="151">
        <f t="shared" si="745"/>
        <v>43609</v>
      </c>
      <c r="U2204" s="217">
        <f t="shared" si="726"/>
        <v>45.670752977525289</v>
      </c>
      <c r="V2204" s="217">
        <f t="shared" si="730"/>
        <v>54.329247022474711</v>
      </c>
      <c r="W2204" s="184">
        <f t="shared" si="737"/>
        <v>14636</v>
      </c>
    </row>
    <row r="2205" spans="1:23" s="197" customFormat="1" ht="15" customHeight="1">
      <c r="A2205" s="193" t="s">
        <v>448</v>
      </c>
      <c r="B2205" s="223">
        <v>21</v>
      </c>
      <c r="C2205" s="268" t="s">
        <v>793</v>
      </c>
      <c r="D2205" s="151">
        <v>2016</v>
      </c>
      <c r="E2205" s="151"/>
      <c r="F2205" s="215"/>
      <c r="G2205" s="215"/>
      <c r="H2205" s="215"/>
      <c r="I2205" s="215"/>
      <c r="J2205" s="215"/>
      <c r="K2205" s="215"/>
      <c r="L2205" s="215"/>
      <c r="M2205" s="215"/>
      <c r="N2205" s="215"/>
      <c r="O2205" s="215"/>
      <c r="P2205" s="215"/>
      <c r="Q2205" s="215"/>
      <c r="R2205" s="215"/>
      <c r="S2205" s="215"/>
      <c r="T2205" s="215"/>
      <c r="U2205" s="216"/>
      <c r="V2205" s="216"/>
      <c r="W2205" s="184">
        <f t="shared" si="737"/>
        <v>0</v>
      </c>
    </row>
    <row r="2206" spans="1:23" ht="15" customHeight="1">
      <c r="A2206" s="179">
        <v>531</v>
      </c>
      <c r="B2206" s="222">
        <v>22</v>
      </c>
      <c r="C2206" s="269" t="s">
        <v>794</v>
      </c>
      <c r="D2206" s="180">
        <v>1998</v>
      </c>
      <c r="E2206" s="180">
        <v>3</v>
      </c>
      <c r="F2206" s="181">
        <v>1567</v>
      </c>
      <c r="G2206" s="181">
        <v>92</v>
      </c>
      <c r="H2206" s="181">
        <v>294</v>
      </c>
      <c r="I2206" s="181">
        <v>3</v>
      </c>
      <c r="J2206" s="181">
        <v>4</v>
      </c>
      <c r="K2206" s="181">
        <v>347</v>
      </c>
      <c r="L2206" s="181">
        <v>14</v>
      </c>
      <c r="M2206" s="181">
        <v>2</v>
      </c>
      <c r="N2206" s="181">
        <v>0</v>
      </c>
      <c r="O2206" s="181">
        <v>0</v>
      </c>
      <c r="P2206" s="181">
        <v>0</v>
      </c>
      <c r="Q2206" s="181">
        <f t="shared" si="743"/>
        <v>756</v>
      </c>
      <c r="R2206" s="181">
        <v>17</v>
      </c>
      <c r="S2206" s="181">
        <f t="shared" ref="S2206:S2272" si="746">Q2206+R2206</f>
        <v>773</v>
      </c>
      <c r="T2206" s="181">
        <f t="shared" si="725"/>
        <v>794</v>
      </c>
      <c r="U2206" s="183">
        <f t="shared" si="726"/>
        <v>49.329929802169751</v>
      </c>
      <c r="V2206" s="183">
        <f t="shared" si="730"/>
        <v>50.670070197830249</v>
      </c>
      <c r="W2206" s="184">
        <f t="shared" si="737"/>
        <v>347</v>
      </c>
    </row>
    <row r="2207" spans="1:23" ht="15" customHeight="1">
      <c r="A2207" s="179">
        <v>531</v>
      </c>
      <c r="B2207" s="222">
        <v>22</v>
      </c>
      <c r="C2207" s="269" t="s">
        <v>794</v>
      </c>
      <c r="D2207" s="180">
        <v>2004</v>
      </c>
      <c r="E2207" s="180"/>
      <c r="F2207" s="181"/>
      <c r="G2207" s="181"/>
      <c r="H2207" s="181"/>
      <c r="I2207" s="181"/>
      <c r="J2207" s="181"/>
      <c r="K2207" s="181"/>
      <c r="L2207" s="181"/>
      <c r="M2207" s="181"/>
      <c r="N2207" s="181"/>
      <c r="O2207" s="181"/>
      <c r="P2207" s="181"/>
      <c r="Q2207" s="181">
        <f>SUM(G2207+J2207+M2207+N2207+O2207+P2207)</f>
        <v>0</v>
      </c>
      <c r="R2207" s="181"/>
      <c r="S2207" s="181">
        <f t="shared" si="746"/>
        <v>0</v>
      </c>
      <c r="T2207" s="181">
        <f t="shared" si="725"/>
        <v>0</v>
      </c>
      <c r="U2207" s="183" t="e">
        <f t="shared" si="726"/>
        <v>#DIV/0!</v>
      </c>
      <c r="V2207" s="183" t="e">
        <f t="shared" si="730"/>
        <v>#DIV/0!</v>
      </c>
      <c r="W2207" s="184">
        <f t="shared" si="737"/>
        <v>0</v>
      </c>
    </row>
    <row r="2208" spans="1:23" ht="15" customHeight="1">
      <c r="A2208" s="179">
        <v>531</v>
      </c>
      <c r="B2208" s="222">
        <v>22</v>
      </c>
      <c r="C2208" s="269" t="s">
        <v>794</v>
      </c>
      <c r="D2208" s="180">
        <v>2010</v>
      </c>
      <c r="E2208" s="180">
        <v>4</v>
      </c>
      <c r="F2208" s="181">
        <v>2544</v>
      </c>
      <c r="G2208" s="181">
        <v>335</v>
      </c>
      <c r="H2208" s="181">
        <v>146</v>
      </c>
      <c r="I2208" s="181">
        <v>109</v>
      </c>
      <c r="J2208" s="181">
        <v>34</v>
      </c>
      <c r="K2208" s="181">
        <v>661</v>
      </c>
      <c r="L2208" s="181">
        <v>34</v>
      </c>
      <c r="M2208" s="181">
        <v>0</v>
      </c>
      <c r="N2208" s="181">
        <v>40</v>
      </c>
      <c r="O2208" s="181">
        <v>13</v>
      </c>
      <c r="P2208" s="181">
        <v>0</v>
      </c>
      <c r="Q2208" s="181">
        <f t="shared" ref="Q2208:Q2210" si="747">SUM(P2208+O2208+N2208+M2208+L2208+K2208+J2208+I2208+H2208+G2208)</f>
        <v>1372</v>
      </c>
      <c r="R2208" s="181">
        <v>52</v>
      </c>
      <c r="S2208" s="181">
        <f t="shared" si="746"/>
        <v>1424</v>
      </c>
      <c r="T2208" s="181">
        <f t="shared" si="725"/>
        <v>1120</v>
      </c>
      <c r="U2208" s="183">
        <f t="shared" si="726"/>
        <v>55.974842767295598</v>
      </c>
      <c r="V2208" s="183">
        <f t="shared" si="730"/>
        <v>44.025157232704402</v>
      </c>
      <c r="W2208" s="184">
        <f t="shared" si="737"/>
        <v>661</v>
      </c>
    </row>
    <row r="2209" spans="1:23" ht="15" customHeight="1">
      <c r="A2209" s="179">
        <v>531</v>
      </c>
      <c r="B2209" s="222">
        <v>22</v>
      </c>
      <c r="C2209" s="270" t="s">
        <v>794</v>
      </c>
      <c r="D2209" s="190">
        <v>2016</v>
      </c>
      <c r="E2209" s="180"/>
      <c r="F2209" s="181"/>
      <c r="G2209" s="181"/>
      <c r="H2209" s="181"/>
      <c r="I2209" s="181"/>
      <c r="J2209" s="181"/>
      <c r="K2209" s="181"/>
      <c r="L2209" s="181"/>
      <c r="M2209" s="181"/>
      <c r="N2209" s="181"/>
      <c r="O2209" s="181"/>
      <c r="P2209" s="181"/>
      <c r="Q2209" s="181">
        <f t="shared" si="747"/>
        <v>0</v>
      </c>
      <c r="R2209" s="181"/>
      <c r="S2209" s="181">
        <f t="shared" si="746"/>
        <v>0</v>
      </c>
      <c r="T2209" s="181">
        <f t="shared" si="725"/>
        <v>0</v>
      </c>
      <c r="U2209" s="183" t="e">
        <f t="shared" si="726"/>
        <v>#DIV/0!</v>
      </c>
      <c r="V2209" s="183" t="e">
        <f t="shared" si="730"/>
        <v>#DIV/0!</v>
      </c>
      <c r="W2209" s="184">
        <f t="shared" si="737"/>
        <v>0</v>
      </c>
    </row>
    <row r="2210" spans="1:23" ht="15" customHeight="1">
      <c r="A2210" s="179">
        <v>532</v>
      </c>
      <c r="B2210" s="222">
        <v>22</v>
      </c>
      <c r="C2210" s="269" t="s">
        <v>224</v>
      </c>
      <c r="D2210" s="180">
        <v>1998</v>
      </c>
      <c r="E2210" s="180">
        <v>131</v>
      </c>
      <c r="F2210" s="181">
        <v>71330</v>
      </c>
      <c r="G2210" s="181">
        <v>12264</v>
      </c>
      <c r="H2210" s="181">
        <v>13438</v>
      </c>
      <c r="I2210" s="181">
        <v>47</v>
      </c>
      <c r="J2210" s="181">
        <v>242</v>
      </c>
      <c r="K2210" s="181">
        <v>12866</v>
      </c>
      <c r="L2210" s="181">
        <v>759</v>
      </c>
      <c r="M2210" s="181">
        <v>126</v>
      </c>
      <c r="N2210" s="181">
        <v>0</v>
      </c>
      <c r="O2210" s="181">
        <v>0</v>
      </c>
      <c r="P2210" s="181">
        <v>19</v>
      </c>
      <c r="Q2210" s="181">
        <f t="shared" si="747"/>
        <v>39761</v>
      </c>
      <c r="R2210" s="181">
        <v>604</v>
      </c>
      <c r="S2210" s="181">
        <f t="shared" si="746"/>
        <v>40365</v>
      </c>
      <c r="T2210" s="181">
        <f t="shared" ref="T2210:T2277" si="748">F2210-S2210</f>
        <v>30965</v>
      </c>
      <c r="U2210" s="183">
        <f t="shared" ref="U2210:U2277" si="749">(S2210*100)/F2210</f>
        <v>56.589092948268608</v>
      </c>
      <c r="V2210" s="183">
        <f t="shared" si="730"/>
        <v>43.410907051731392</v>
      </c>
      <c r="W2210" s="184">
        <f t="shared" si="737"/>
        <v>13438</v>
      </c>
    </row>
    <row r="2211" spans="1:23" ht="15" customHeight="1">
      <c r="A2211" s="179">
        <v>532</v>
      </c>
      <c r="B2211" s="222">
        <v>22</v>
      </c>
      <c r="C2211" s="269" t="s">
        <v>224</v>
      </c>
      <c r="D2211" s="180">
        <v>2004</v>
      </c>
      <c r="E2211" s="180"/>
      <c r="F2211" s="181"/>
      <c r="G2211" s="181"/>
      <c r="H2211" s="181"/>
      <c r="I2211" s="181"/>
      <c r="J2211" s="181"/>
      <c r="K2211" s="181"/>
      <c r="L2211" s="181"/>
      <c r="M2211" s="181"/>
      <c r="N2211" s="181"/>
      <c r="O2211" s="181"/>
      <c r="P2211" s="181"/>
      <c r="Q2211" s="181">
        <f>SUM(G2211+J2211+M2211+N2211+O2211+P2211)</f>
        <v>0</v>
      </c>
      <c r="R2211" s="181"/>
      <c r="S2211" s="181">
        <f t="shared" si="746"/>
        <v>0</v>
      </c>
      <c r="T2211" s="181">
        <f t="shared" si="748"/>
        <v>0</v>
      </c>
      <c r="U2211" s="183" t="e">
        <f t="shared" si="749"/>
        <v>#DIV/0!</v>
      </c>
      <c r="V2211" s="183" t="e">
        <f t="shared" si="730"/>
        <v>#DIV/0!</v>
      </c>
      <c r="W2211" s="184">
        <f t="shared" si="737"/>
        <v>0</v>
      </c>
    </row>
    <row r="2212" spans="1:23" ht="15" customHeight="1">
      <c r="A2212" s="179">
        <v>532</v>
      </c>
      <c r="B2212" s="222">
        <v>22</v>
      </c>
      <c r="C2212" s="269" t="s">
        <v>224</v>
      </c>
      <c r="D2212" s="180">
        <v>2010</v>
      </c>
      <c r="E2212" s="180">
        <v>179</v>
      </c>
      <c r="F2212" s="181">
        <v>107624</v>
      </c>
      <c r="G2212" s="181">
        <v>20130</v>
      </c>
      <c r="H2212" s="181">
        <v>6284</v>
      </c>
      <c r="I2212" s="181">
        <v>8064</v>
      </c>
      <c r="J2212" s="181">
        <v>1693</v>
      </c>
      <c r="K2212" s="181">
        <v>22695</v>
      </c>
      <c r="L2212" s="181">
        <v>1178</v>
      </c>
      <c r="M2212" s="181">
        <v>0</v>
      </c>
      <c r="N2212" s="181">
        <v>1593</v>
      </c>
      <c r="O2212" s="181">
        <v>658</v>
      </c>
      <c r="P2212" s="181">
        <v>57</v>
      </c>
      <c r="Q2212" s="181">
        <f t="shared" ref="Q2212:Q2214" si="750">SUM(P2212+O2212+N2212+M2212+L2212+K2212+J2212+I2212+H2212+G2212)</f>
        <v>62352</v>
      </c>
      <c r="R2212" s="181">
        <v>1669</v>
      </c>
      <c r="S2212" s="181">
        <f t="shared" si="746"/>
        <v>64021</v>
      </c>
      <c r="T2212" s="181">
        <f t="shared" si="748"/>
        <v>43603</v>
      </c>
      <c r="U2212" s="183">
        <f t="shared" si="749"/>
        <v>59.485802423251322</v>
      </c>
      <c r="V2212" s="183">
        <f t="shared" si="730"/>
        <v>40.514197576748678</v>
      </c>
      <c r="W2212" s="184">
        <f t="shared" si="737"/>
        <v>22695</v>
      </c>
    </row>
    <row r="2213" spans="1:23" ht="15" customHeight="1">
      <c r="A2213" s="179">
        <v>532</v>
      </c>
      <c r="B2213" s="222">
        <v>22</v>
      </c>
      <c r="C2213" s="270" t="s">
        <v>224</v>
      </c>
      <c r="D2213" s="190">
        <v>2016</v>
      </c>
      <c r="E2213" s="180"/>
      <c r="F2213" s="181"/>
      <c r="G2213" s="181"/>
      <c r="H2213" s="181"/>
      <c r="I2213" s="181"/>
      <c r="J2213" s="181"/>
      <c r="K2213" s="181"/>
      <c r="L2213" s="181"/>
      <c r="M2213" s="181"/>
      <c r="N2213" s="181"/>
      <c r="O2213" s="181"/>
      <c r="P2213" s="181"/>
      <c r="Q2213" s="181">
        <f t="shared" si="750"/>
        <v>0</v>
      </c>
      <c r="R2213" s="181"/>
      <c r="S2213" s="181">
        <f t="shared" si="746"/>
        <v>0</v>
      </c>
      <c r="T2213" s="181">
        <f t="shared" si="748"/>
        <v>0</v>
      </c>
      <c r="U2213" s="183" t="e">
        <f t="shared" si="749"/>
        <v>#DIV/0!</v>
      </c>
      <c r="V2213" s="183" t="e">
        <f t="shared" si="730"/>
        <v>#DIV/0!</v>
      </c>
      <c r="W2213" s="184">
        <f t="shared" si="737"/>
        <v>0</v>
      </c>
    </row>
    <row r="2214" spans="1:23" ht="15" customHeight="1">
      <c r="A2214" s="179">
        <v>533</v>
      </c>
      <c r="B2214" s="222">
        <v>22</v>
      </c>
      <c r="C2214" s="269" t="s">
        <v>795</v>
      </c>
      <c r="D2214" s="180">
        <v>1998</v>
      </c>
      <c r="E2214" s="180">
        <v>4</v>
      </c>
      <c r="F2214" s="181">
        <v>2003</v>
      </c>
      <c r="G2214" s="181">
        <v>144</v>
      </c>
      <c r="H2214" s="181">
        <v>374</v>
      </c>
      <c r="I2214" s="181">
        <v>1</v>
      </c>
      <c r="J2214" s="181">
        <v>11</v>
      </c>
      <c r="K2214" s="181">
        <v>298</v>
      </c>
      <c r="L2214" s="181">
        <v>11</v>
      </c>
      <c r="M2214" s="181">
        <v>4</v>
      </c>
      <c r="N2214" s="181">
        <v>0</v>
      </c>
      <c r="O2214" s="181">
        <v>0</v>
      </c>
      <c r="P2214" s="181">
        <v>0</v>
      </c>
      <c r="Q2214" s="181">
        <f t="shared" si="750"/>
        <v>843</v>
      </c>
      <c r="R2214" s="181">
        <v>19</v>
      </c>
      <c r="S2214" s="181">
        <f t="shared" si="746"/>
        <v>862</v>
      </c>
      <c r="T2214" s="181">
        <f t="shared" si="748"/>
        <v>1141</v>
      </c>
      <c r="U2214" s="183">
        <f t="shared" si="749"/>
        <v>43.035446829755365</v>
      </c>
      <c r="V2214" s="183">
        <f t="shared" si="730"/>
        <v>56.964553170244635</v>
      </c>
      <c r="W2214" s="184">
        <f t="shared" si="737"/>
        <v>374</v>
      </c>
    </row>
    <row r="2215" spans="1:23" ht="15" customHeight="1">
      <c r="A2215" s="179">
        <v>533</v>
      </c>
      <c r="B2215" s="222">
        <v>22</v>
      </c>
      <c r="C2215" s="269" t="s">
        <v>795</v>
      </c>
      <c r="D2215" s="180">
        <v>2004</v>
      </c>
      <c r="E2215" s="180"/>
      <c r="F2215" s="181"/>
      <c r="G2215" s="181"/>
      <c r="H2215" s="181"/>
      <c r="I2215" s="181"/>
      <c r="J2215" s="181"/>
      <c r="K2215" s="181"/>
      <c r="L2215" s="181"/>
      <c r="M2215" s="181"/>
      <c r="N2215" s="181"/>
      <c r="O2215" s="181"/>
      <c r="P2215" s="181"/>
      <c r="Q2215" s="181">
        <f>SUM(G2215+J2215+M2215+N2215+O2215+P2215)</f>
        <v>0</v>
      </c>
      <c r="R2215" s="181"/>
      <c r="S2215" s="181">
        <f t="shared" si="746"/>
        <v>0</v>
      </c>
      <c r="T2215" s="181">
        <f t="shared" si="748"/>
        <v>0</v>
      </c>
      <c r="U2215" s="183" t="e">
        <f t="shared" si="749"/>
        <v>#DIV/0!</v>
      </c>
      <c r="V2215" s="183" t="e">
        <f t="shared" si="730"/>
        <v>#DIV/0!</v>
      </c>
      <c r="W2215" s="184">
        <f t="shared" si="737"/>
        <v>0</v>
      </c>
    </row>
    <row r="2216" spans="1:23" ht="15" customHeight="1">
      <c r="A2216" s="179">
        <v>533</v>
      </c>
      <c r="B2216" s="222">
        <v>22</v>
      </c>
      <c r="C2216" s="269" t="s">
        <v>795</v>
      </c>
      <c r="D2216" s="180">
        <v>2010</v>
      </c>
      <c r="E2216" s="180">
        <v>7</v>
      </c>
      <c r="F2216" s="181">
        <v>4790</v>
      </c>
      <c r="G2216" s="181">
        <v>670</v>
      </c>
      <c r="H2216" s="181">
        <v>276</v>
      </c>
      <c r="I2216" s="181">
        <v>169</v>
      </c>
      <c r="J2216" s="181">
        <v>60</v>
      </c>
      <c r="K2216" s="181">
        <v>985</v>
      </c>
      <c r="L2216" s="181">
        <v>70</v>
      </c>
      <c r="M2216" s="181">
        <v>0</v>
      </c>
      <c r="N2216" s="181">
        <v>79</v>
      </c>
      <c r="O2216" s="181">
        <v>21</v>
      </c>
      <c r="P2216" s="181">
        <v>1</v>
      </c>
      <c r="Q2216" s="181">
        <f t="shared" ref="Q2216:Q2218" si="751">SUM(P2216+O2216+N2216+M2216+L2216+K2216+J2216+I2216+H2216+G2216)</f>
        <v>2331</v>
      </c>
      <c r="R2216" s="181">
        <v>117</v>
      </c>
      <c r="S2216" s="181">
        <f t="shared" si="746"/>
        <v>2448</v>
      </c>
      <c r="T2216" s="181">
        <f t="shared" si="748"/>
        <v>2342</v>
      </c>
      <c r="U2216" s="183">
        <f t="shared" si="749"/>
        <v>51.106471816283921</v>
      </c>
      <c r="V2216" s="183">
        <f t="shared" si="730"/>
        <v>48.893528183716079</v>
      </c>
      <c r="W2216" s="184">
        <f t="shared" si="737"/>
        <v>985</v>
      </c>
    </row>
    <row r="2217" spans="1:23" ht="15" customHeight="1">
      <c r="A2217" s="179">
        <v>533</v>
      </c>
      <c r="B2217" s="222">
        <v>22</v>
      </c>
      <c r="C2217" s="270" t="s">
        <v>795</v>
      </c>
      <c r="D2217" s="190">
        <v>2016</v>
      </c>
      <c r="E2217" s="180"/>
      <c r="F2217" s="181"/>
      <c r="G2217" s="181"/>
      <c r="H2217" s="181"/>
      <c r="I2217" s="181"/>
      <c r="J2217" s="181"/>
      <c r="K2217" s="181"/>
      <c r="L2217" s="181"/>
      <c r="M2217" s="181"/>
      <c r="N2217" s="181"/>
      <c r="O2217" s="181"/>
      <c r="P2217" s="181"/>
      <c r="Q2217" s="181">
        <f t="shared" si="751"/>
        <v>0</v>
      </c>
      <c r="R2217" s="181"/>
      <c r="S2217" s="181">
        <f t="shared" si="746"/>
        <v>0</v>
      </c>
      <c r="T2217" s="181">
        <f t="shared" si="748"/>
        <v>0</v>
      </c>
      <c r="U2217" s="183" t="e">
        <f t="shared" si="749"/>
        <v>#DIV/0!</v>
      </c>
      <c r="V2217" s="183" t="e">
        <f t="shared" si="730"/>
        <v>#DIV/0!</v>
      </c>
      <c r="W2217" s="184">
        <f t="shared" si="737"/>
        <v>0</v>
      </c>
    </row>
    <row r="2218" spans="1:23" ht="15" customHeight="1">
      <c r="A2218" s="179">
        <v>534</v>
      </c>
      <c r="B2218" s="222">
        <v>22</v>
      </c>
      <c r="C2218" s="269" t="s">
        <v>796</v>
      </c>
      <c r="D2218" s="180">
        <v>1998</v>
      </c>
      <c r="E2218" s="180">
        <v>3</v>
      </c>
      <c r="F2218" s="181">
        <v>1639</v>
      </c>
      <c r="G2218" s="181">
        <v>167</v>
      </c>
      <c r="H2218" s="181">
        <v>137</v>
      </c>
      <c r="I2218" s="181">
        <v>1</v>
      </c>
      <c r="J2218" s="181">
        <v>14</v>
      </c>
      <c r="K2218" s="181">
        <v>181</v>
      </c>
      <c r="L2218" s="181">
        <v>3</v>
      </c>
      <c r="M2218" s="181">
        <v>8</v>
      </c>
      <c r="N2218" s="181">
        <v>0</v>
      </c>
      <c r="O2218" s="181">
        <v>0</v>
      </c>
      <c r="P2218" s="181">
        <v>0</v>
      </c>
      <c r="Q2218" s="181">
        <f t="shared" si="751"/>
        <v>511</v>
      </c>
      <c r="R2218" s="181">
        <v>20</v>
      </c>
      <c r="S2218" s="181">
        <f t="shared" si="746"/>
        <v>531</v>
      </c>
      <c r="T2218" s="181">
        <f t="shared" si="748"/>
        <v>1108</v>
      </c>
      <c r="U2218" s="183">
        <f t="shared" si="749"/>
        <v>32.397803538743133</v>
      </c>
      <c r="V2218" s="183">
        <f t="shared" si="730"/>
        <v>67.602196461256867</v>
      </c>
      <c r="W2218" s="184">
        <f t="shared" si="737"/>
        <v>181</v>
      </c>
    </row>
    <row r="2219" spans="1:23" ht="15" customHeight="1">
      <c r="A2219" s="179">
        <v>534</v>
      </c>
      <c r="B2219" s="222">
        <v>22</v>
      </c>
      <c r="C2219" s="269" t="s">
        <v>796</v>
      </c>
      <c r="D2219" s="180">
        <v>2004</v>
      </c>
      <c r="E2219" s="180"/>
      <c r="F2219" s="181"/>
      <c r="G2219" s="181"/>
      <c r="H2219" s="181"/>
      <c r="I2219" s="181"/>
      <c r="J2219" s="181"/>
      <c r="K2219" s="181"/>
      <c r="L2219" s="181"/>
      <c r="M2219" s="181"/>
      <c r="N2219" s="181"/>
      <c r="O2219" s="181"/>
      <c r="P2219" s="181"/>
      <c r="Q2219" s="181">
        <f>SUM(G2219+J2219+M2219+N2219+O2219+P2219)</f>
        <v>0</v>
      </c>
      <c r="R2219" s="181"/>
      <c r="S2219" s="181">
        <f t="shared" si="746"/>
        <v>0</v>
      </c>
      <c r="T2219" s="181">
        <f t="shared" si="748"/>
        <v>0</v>
      </c>
      <c r="U2219" s="183" t="e">
        <f t="shared" si="749"/>
        <v>#DIV/0!</v>
      </c>
      <c r="V2219" s="183" t="e">
        <f t="shared" si="730"/>
        <v>#DIV/0!</v>
      </c>
      <c r="W2219" s="184">
        <f t="shared" si="737"/>
        <v>0</v>
      </c>
    </row>
    <row r="2220" spans="1:23" ht="15" customHeight="1">
      <c r="A2220" s="179">
        <v>534</v>
      </c>
      <c r="B2220" s="222">
        <v>22</v>
      </c>
      <c r="C2220" s="269" t="s">
        <v>796</v>
      </c>
      <c r="D2220" s="180">
        <v>2010</v>
      </c>
      <c r="E2220" s="180">
        <v>5</v>
      </c>
      <c r="F2220" s="181">
        <v>2753</v>
      </c>
      <c r="G2220" s="181">
        <v>246</v>
      </c>
      <c r="H2220" s="181">
        <v>47</v>
      </c>
      <c r="I2220" s="181">
        <v>34</v>
      </c>
      <c r="J2220" s="181">
        <v>12</v>
      </c>
      <c r="K2220" s="181">
        <v>193</v>
      </c>
      <c r="L2220" s="181">
        <v>11</v>
      </c>
      <c r="M2220" s="181">
        <v>0</v>
      </c>
      <c r="N2220" s="181">
        <v>43</v>
      </c>
      <c r="O2220" s="181">
        <v>8</v>
      </c>
      <c r="P2220" s="181">
        <v>0</v>
      </c>
      <c r="Q2220" s="181">
        <f t="shared" ref="Q2220:Q2222" si="752">SUM(P2220+O2220+N2220+M2220+L2220+K2220+J2220+I2220+H2220+G2220)</f>
        <v>594</v>
      </c>
      <c r="R2220" s="181">
        <v>32</v>
      </c>
      <c r="S2220" s="181">
        <f t="shared" si="746"/>
        <v>626</v>
      </c>
      <c r="T2220" s="181">
        <f t="shared" si="748"/>
        <v>2127</v>
      </c>
      <c r="U2220" s="183">
        <f t="shared" si="749"/>
        <v>22.738830366872502</v>
      </c>
      <c r="V2220" s="183">
        <f t="shared" si="730"/>
        <v>77.261169633127494</v>
      </c>
      <c r="W2220" s="184">
        <f t="shared" si="737"/>
        <v>246</v>
      </c>
    </row>
    <row r="2221" spans="1:23" ht="15" customHeight="1">
      <c r="A2221" s="179">
        <v>534</v>
      </c>
      <c r="B2221" s="222">
        <v>22</v>
      </c>
      <c r="C2221" s="270" t="s">
        <v>796</v>
      </c>
      <c r="D2221" s="190">
        <v>2016</v>
      </c>
      <c r="E2221" s="180"/>
      <c r="F2221" s="181"/>
      <c r="G2221" s="181"/>
      <c r="H2221" s="181"/>
      <c r="I2221" s="181"/>
      <c r="J2221" s="181"/>
      <c r="K2221" s="181"/>
      <c r="L2221" s="181"/>
      <c r="M2221" s="181"/>
      <c r="N2221" s="181"/>
      <c r="O2221" s="181"/>
      <c r="P2221" s="181"/>
      <c r="Q2221" s="181">
        <f t="shared" si="752"/>
        <v>0</v>
      </c>
      <c r="R2221" s="181"/>
      <c r="S2221" s="181">
        <f t="shared" si="746"/>
        <v>0</v>
      </c>
      <c r="T2221" s="181">
        <f t="shared" si="748"/>
        <v>0</v>
      </c>
      <c r="U2221" s="183" t="e">
        <f t="shared" si="749"/>
        <v>#DIV/0!</v>
      </c>
      <c r="V2221" s="183" t="e">
        <f t="shared" si="730"/>
        <v>#DIV/0!</v>
      </c>
      <c r="W2221" s="184">
        <f t="shared" si="737"/>
        <v>0</v>
      </c>
    </row>
    <row r="2222" spans="1:23" ht="15" customHeight="1">
      <c r="A2222" s="179">
        <v>535</v>
      </c>
      <c r="B2222" s="222">
        <v>22</v>
      </c>
      <c r="C2222" s="269" t="s">
        <v>797</v>
      </c>
      <c r="D2222" s="180">
        <v>1998</v>
      </c>
      <c r="E2222" s="180">
        <v>3</v>
      </c>
      <c r="F2222" s="181">
        <v>1641</v>
      </c>
      <c r="G2222" s="181">
        <v>178</v>
      </c>
      <c r="H2222" s="181">
        <v>265</v>
      </c>
      <c r="I2222" s="181">
        <v>2</v>
      </c>
      <c r="J2222" s="181">
        <v>6</v>
      </c>
      <c r="K2222" s="181">
        <v>279</v>
      </c>
      <c r="L2222" s="181">
        <v>16</v>
      </c>
      <c r="M2222" s="181">
        <v>6</v>
      </c>
      <c r="N2222" s="181">
        <v>0</v>
      </c>
      <c r="O2222" s="181">
        <v>0</v>
      </c>
      <c r="P2222" s="181">
        <v>0</v>
      </c>
      <c r="Q2222" s="181">
        <f t="shared" si="752"/>
        <v>752</v>
      </c>
      <c r="R2222" s="181">
        <v>23</v>
      </c>
      <c r="S2222" s="181">
        <f t="shared" si="746"/>
        <v>775</v>
      </c>
      <c r="T2222" s="181">
        <f t="shared" si="748"/>
        <v>866</v>
      </c>
      <c r="U2222" s="183">
        <f t="shared" si="749"/>
        <v>47.227300426569165</v>
      </c>
      <c r="V2222" s="183">
        <f t="shared" ref="V2222:V2289" si="753">(T2222*100)/F2222</f>
        <v>52.772699573430835</v>
      </c>
      <c r="W2222" s="184">
        <f t="shared" si="737"/>
        <v>279</v>
      </c>
    </row>
    <row r="2223" spans="1:23" ht="15" customHeight="1">
      <c r="A2223" s="179">
        <v>535</v>
      </c>
      <c r="B2223" s="222">
        <v>22</v>
      </c>
      <c r="C2223" s="269" t="s">
        <v>797</v>
      </c>
      <c r="D2223" s="180">
        <v>2004</v>
      </c>
      <c r="E2223" s="180"/>
      <c r="F2223" s="181"/>
      <c r="G2223" s="181"/>
      <c r="H2223" s="181"/>
      <c r="I2223" s="181"/>
      <c r="J2223" s="181"/>
      <c r="K2223" s="181"/>
      <c r="L2223" s="181"/>
      <c r="M2223" s="181"/>
      <c r="N2223" s="181"/>
      <c r="O2223" s="181"/>
      <c r="P2223" s="181"/>
      <c r="Q2223" s="181">
        <f>SUM(G2223+J2223+M2223+N2223+O2223+P2223)</f>
        <v>0</v>
      </c>
      <c r="R2223" s="181"/>
      <c r="S2223" s="181">
        <f t="shared" si="746"/>
        <v>0</v>
      </c>
      <c r="T2223" s="181">
        <f t="shared" si="748"/>
        <v>0</v>
      </c>
      <c r="U2223" s="183" t="e">
        <f t="shared" si="749"/>
        <v>#DIV/0!</v>
      </c>
      <c r="V2223" s="183" t="e">
        <f t="shared" si="753"/>
        <v>#DIV/0!</v>
      </c>
      <c r="W2223" s="184">
        <f t="shared" si="737"/>
        <v>0</v>
      </c>
    </row>
    <row r="2224" spans="1:23" ht="15" customHeight="1">
      <c r="A2224" s="179">
        <v>535</v>
      </c>
      <c r="B2224" s="222">
        <v>22</v>
      </c>
      <c r="C2224" s="269" t="s">
        <v>797</v>
      </c>
      <c r="D2224" s="180">
        <v>2010</v>
      </c>
      <c r="E2224" s="180">
        <v>5</v>
      </c>
      <c r="F2224" s="181">
        <v>2995</v>
      </c>
      <c r="G2224" s="181">
        <v>454</v>
      </c>
      <c r="H2224" s="181">
        <v>131</v>
      </c>
      <c r="I2224" s="181">
        <v>122</v>
      </c>
      <c r="J2224" s="181">
        <v>52</v>
      </c>
      <c r="K2224" s="181">
        <v>579</v>
      </c>
      <c r="L2224" s="181">
        <v>47</v>
      </c>
      <c r="M2224" s="181">
        <v>0</v>
      </c>
      <c r="N2224" s="181">
        <v>50</v>
      </c>
      <c r="O2224" s="181">
        <v>15</v>
      </c>
      <c r="P2224" s="181">
        <v>1</v>
      </c>
      <c r="Q2224" s="181">
        <f t="shared" ref="Q2224:Q2226" si="754">SUM(P2224+O2224+N2224+M2224+L2224+K2224+J2224+I2224+H2224+G2224)</f>
        <v>1451</v>
      </c>
      <c r="R2224" s="181">
        <v>64</v>
      </c>
      <c r="S2224" s="181">
        <f t="shared" si="746"/>
        <v>1515</v>
      </c>
      <c r="T2224" s="181">
        <f t="shared" si="748"/>
        <v>1480</v>
      </c>
      <c r="U2224" s="183">
        <f t="shared" si="749"/>
        <v>50.58430717863105</v>
      </c>
      <c r="V2224" s="183">
        <f t="shared" si="753"/>
        <v>49.41569282136895</v>
      </c>
      <c r="W2224" s="184">
        <f t="shared" si="737"/>
        <v>579</v>
      </c>
    </row>
    <row r="2225" spans="1:23" ht="15" customHeight="1">
      <c r="A2225" s="179">
        <v>535</v>
      </c>
      <c r="B2225" s="222">
        <v>22</v>
      </c>
      <c r="C2225" s="270" t="s">
        <v>797</v>
      </c>
      <c r="D2225" s="190">
        <v>2016</v>
      </c>
      <c r="E2225" s="180"/>
      <c r="F2225" s="181"/>
      <c r="G2225" s="181"/>
      <c r="H2225" s="181"/>
      <c r="I2225" s="181"/>
      <c r="J2225" s="181"/>
      <c r="K2225" s="181"/>
      <c r="L2225" s="181"/>
      <c r="M2225" s="181"/>
      <c r="N2225" s="181"/>
      <c r="O2225" s="181"/>
      <c r="P2225" s="181"/>
      <c r="Q2225" s="181">
        <f t="shared" si="754"/>
        <v>0</v>
      </c>
      <c r="R2225" s="181"/>
      <c r="S2225" s="181">
        <f t="shared" si="746"/>
        <v>0</v>
      </c>
      <c r="T2225" s="181">
        <f t="shared" si="748"/>
        <v>0</v>
      </c>
      <c r="U2225" s="183" t="e">
        <f t="shared" si="749"/>
        <v>#DIV/0!</v>
      </c>
      <c r="V2225" s="183" t="e">
        <f t="shared" si="753"/>
        <v>#DIV/0!</v>
      </c>
      <c r="W2225" s="184">
        <f t="shared" si="737"/>
        <v>0</v>
      </c>
    </row>
    <row r="2226" spans="1:23" ht="15" customHeight="1">
      <c r="A2226" s="179">
        <v>536</v>
      </c>
      <c r="B2226" s="222">
        <v>22</v>
      </c>
      <c r="C2226" s="269" t="s">
        <v>798</v>
      </c>
      <c r="D2226" s="180">
        <v>1998</v>
      </c>
      <c r="E2226" s="180">
        <v>11</v>
      </c>
      <c r="F2226" s="181">
        <v>6272</v>
      </c>
      <c r="G2226" s="181">
        <v>530</v>
      </c>
      <c r="H2226" s="181">
        <v>1120</v>
      </c>
      <c r="I2226" s="181">
        <v>2</v>
      </c>
      <c r="J2226" s="181">
        <v>30</v>
      </c>
      <c r="K2226" s="181">
        <v>886</v>
      </c>
      <c r="L2226" s="181">
        <v>39</v>
      </c>
      <c r="M2226" s="181">
        <v>7</v>
      </c>
      <c r="N2226" s="181">
        <v>0</v>
      </c>
      <c r="O2226" s="181">
        <v>0</v>
      </c>
      <c r="P2226" s="181">
        <v>0</v>
      </c>
      <c r="Q2226" s="181">
        <f t="shared" si="754"/>
        <v>2614</v>
      </c>
      <c r="R2226" s="181">
        <v>86</v>
      </c>
      <c r="S2226" s="181">
        <f t="shared" si="746"/>
        <v>2700</v>
      </c>
      <c r="T2226" s="181">
        <f t="shared" si="748"/>
        <v>3572</v>
      </c>
      <c r="U2226" s="183">
        <f t="shared" si="749"/>
        <v>43.048469387755105</v>
      </c>
      <c r="V2226" s="183">
        <f t="shared" si="753"/>
        <v>56.951530612244895</v>
      </c>
      <c r="W2226" s="184">
        <f t="shared" si="737"/>
        <v>1120</v>
      </c>
    </row>
    <row r="2227" spans="1:23" ht="15" customHeight="1">
      <c r="A2227" s="179">
        <v>536</v>
      </c>
      <c r="B2227" s="222">
        <v>22</v>
      </c>
      <c r="C2227" s="269" t="s">
        <v>798</v>
      </c>
      <c r="D2227" s="180">
        <v>2004</v>
      </c>
      <c r="E2227" s="180"/>
      <c r="F2227" s="181"/>
      <c r="G2227" s="181"/>
      <c r="H2227" s="181"/>
      <c r="I2227" s="181"/>
      <c r="J2227" s="181"/>
      <c r="K2227" s="181"/>
      <c r="L2227" s="181"/>
      <c r="M2227" s="181"/>
      <c r="N2227" s="181"/>
      <c r="O2227" s="181"/>
      <c r="P2227" s="181"/>
      <c r="Q2227" s="181">
        <f>SUM(G2227+J2227+M2227+N2227+O2227+P2227)</f>
        <v>0</v>
      </c>
      <c r="R2227" s="181"/>
      <c r="S2227" s="181">
        <f t="shared" si="746"/>
        <v>0</v>
      </c>
      <c r="T2227" s="181">
        <f t="shared" si="748"/>
        <v>0</v>
      </c>
      <c r="U2227" s="183" t="e">
        <f t="shared" si="749"/>
        <v>#DIV/0!</v>
      </c>
      <c r="V2227" s="183" t="e">
        <f t="shared" si="753"/>
        <v>#DIV/0!</v>
      </c>
      <c r="W2227" s="184">
        <f t="shared" si="737"/>
        <v>0</v>
      </c>
    </row>
    <row r="2228" spans="1:23" ht="15" customHeight="1">
      <c r="A2228" s="179">
        <v>536</v>
      </c>
      <c r="B2228" s="222">
        <v>22</v>
      </c>
      <c r="C2228" s="269" t="s">
        <v>798</v>
      </c>
      <c r="D2228" s="180">
        <v>2010</v>
      </c>
      <c r="E2228" s="180">
        <v>18</v>
      </c>
      <c r="F2228" s="181">
        <v>12503</v>
      </c>
      <c r="G2228" s="181">
        <v>1839</v>
      </c>
      <c r="H2228" s="181">
        <v>780</v>
      </c>
      <c r="I2228" s="181">
        <v>444</v>
      </c>
      <c r="J2228" s="181">
        <v>180</v>
      </c>
      <c r="K2228" s="181">
        <v>1740</v>
      </c>
      <c r="L2228" s="181">
        <v>117</v>
      </c>
      <c r="M2228" s="181">
        <v>0</v>
      </c>
      <c r="N2228" s="181">
        <v>377</v>
      </c>
      <c r="O2228" s="181">
        <v>51</v>
      </c>
      <c r="P2228" s="181">
        <v>2</v>
      </c>
      <c r="Q2228" s="181">
        <f t="shared" ref="Q2228:Q2230" si="755">SUM(P2228+O2228+N2228+M2228+L2228+K2228+J2228+I2228+H2228+G2228)</f>
        <v>5530</v>
      </c>
      <c r="R2228" s="181">
        <v>226</v>
      </c>
      <c r="S2228" s="181">
        <f t="shared" si="746"/>
        <v>5756</v>
      </c>
      <c r="T2228" s="181">
        <f t="shared" si="748"/>
        <v>6747</v>
      </c>
      <c r="U2228" s="183">
        <f t="shared" si="749"/>
        <v>46.036951131728387</v>
      </c>
      <c r="V2228" s="183">
        <f t="shared" si="753"/>
        <v>53.963048868271613</v>
      </c>
      <c r="W2228" s="184">
        <f t="shared" si="737"/>
        <v>1839</v>
      </c>
    </row>
    <row r="2229" spans="1:23" ht="15" customHeight="1">
      <c r="A2229" s="179">
        <v>536</v>
      </c>
      <c r="B2229" s="222">
        <v>22</v>
      </c>
      <c r="C2229" s="270" t="s">
        <v>798</v>
      </c>
      <c r="D2229" s="190">
        <v>2016</v>
      </c>
      <c r="E2229" s="180"/>
      <c r="F2229" s="181"/>
      <c r="G2229" s="181"/>
      <c r="H2229" s="181"/>
      <c r="I2229" s="181"/>
      <c r="J2229" s="181"/>
      <c r="K2229" s="181"/>
      <c r="L2229" s="181"/>
      <c r="M2229" s="181"/>
      <c r="N2229" s="181"/>
      <c r="O2229" s="181"/>
      <c r="P2229" s="181"/>
      <c r="Q2229" s="181">
        <f t="shared" si="755"/>
        <v>0</v>
      </c>
      <c r="R2229" s="181"/>
      <c r="S2229" s="181">
        <f t="shared" si="746"/>
        <v>0</v>
      </c>
      <c r="T2229" s="181">
        <f t="shared" si="748"/>
        <v>0</v>
      </c>
      <c r="U2229" s="183" t="e">
        <f t="shared" si="749"/>
        <v>#DIV/0!</v>
      </c>
      <c r="V2229" s="183" t="e">
        <f t="shared" si="753"/>
        <v>#DIV/0!</v>
      </c>
      <c r="W2229" s="184">
        <f t="shared" si="737"/>
        <v>0</v>
      </c>
    </row>
    <row r="2230" spans="1:23" ht="15" customHeight="1">
      <c r="A2230" s="179">
        <v>537</v>
      </c>
      <c r="B2230" s="222">
        <v>22</v>
      </c>
      <c r="C2230" s="269" t="s">
        <v>799</v>
      </c>
      <c r="D2230" s="180">
        <v>1998</v>
      </c>
      <c r="E2230" s="180">
        <v>5</v>
      </c>
      <c r="F2230" s="181">
        <v>2585</v>
      </c>
      <c r="G2230" s="181">
        <v>154</v>
      </c>
      <c r="H2230" s="181">
        <v>527</v>
      </c>
      <c r="I2230" s="181">
        <v>3</v>
      </c>
      <c r="J2230" s="181">
        <v>7</v>
      </c>
      <c r="K2230" s="181">
        <v>409</v>
      </c>
      <c r="L2230" s="181">
        <v>15</v>
      </c>
      <c r="M2230" s="181">
        <v>1</v>
      </c>
      <c r="N2230" s="181">
        <v>0</v>
      </c>
      <c r="O2230" s="181">
        <v>0</v>
      </c>
      <c r="P2230" s="181">
        <v>1</v>
      </c>
      <c r="Q2230" s="181">
        <f t="shared" si="755"/>
        <v>1117</v>
      </c>
      <c r="R2230" s="181">
        <v>19</v>
      </c>
      <c r="S2230" s="181">
        <f t="shared" si="746"/>
        <v>1136</v>
      </c>
      <c r="T2230" s="181">
        <f t="shared" si="748"/>
        <v>1449</v>
      </c>
      <c r="U2230" s="183">
        <f t="shared" si="749"/>
        <v>43.945841392649903</v>
      </c>
      <c r="V2230" s="183">
        <f t="shared" si="753"/>
        <v>56.054158607350097</v>
      </c>
      <c r="W2230" s="184">
        <f t="shared" si="737"/>
        <v>527</v>
      </c>
    </row>
    <row r="2231" spans="1:23" ht="15" customHeight="1">
      <c r="A2231" s="179">
        <v>537</v>
      </c>
      <c r="B2231" s="222">
        <v>22</v>
      </c>
      <c r="C2231" s="269" t="s">
        <v>799</v>
      </c>
      <c r="D2231" s="180">
        <v>2004</v>
      </c>
      <c r="E2231" s="180"/>
      <c r="F2231" s="181"/>
      <c r="G2231" s="181"/>
      <c r="H2231" s="181"/>
      <c r="I2231" s="181"/>
      <c r="J2231" s="181"/>
      <c r="K2231" s="181"/>
      <c r="L2231" s="181"/>
      <c r="M2231" s="181"/>
      <c r="N2231" s="181"/>
      <c r="O2231" s="181"/>
      <c r="P2231" s="181"/>
      <c r="Q2231" s="181">
        <f>SUM(G2231+J2231+M2231+N2231+O2231+P2231)</f>
        <v>0</v>
      </c>
      <c r="R2231" s="181"/>
      <c r="S2231" s="181">
        <f t="shared" si="746"/>
        <v>0</v>
      </c>
      <c r="T2231" s="181">
        <f t="shared" si="748"/>
        <v>0</v>
      </c>
      <c r="U2231" s="183" t="e">
        <f t="shared" si="749"/>
        <v>#DIV/0!</v>
      </c>
      <c r="V2231" s="183" t="e">
        <f t="shared" si="753"/>
        <v>#DIV/0!</v>
      </c>
      <c r="W2231" s="184">
        <f t="shared" si="737"/>
        <v>0</v>
      </c>
    </row>
    <row r="2232" spans="1:23" ht="15" customHeight="1">
      <c r="A2232" s="179">
        <v>537</v>
      </c>
      <c r="B2232" s="222">
        <v>22</v>
      </c>
      <c r="C2232" s="269" t="s">
        <v>799</v>
      </c>
      <c r="D2232" s="180">
        <v>2010</v>
      </c>
      <c r="E2232" s="180">
        <v>8</v>
      </c>
      <c r="F2232" s="181">
        <v>5126</v>
      </c>
      <c r="G2232" s="181">
        <v>738</v>
      </c>
      <c r="H2232" s="181">
        <v>337</v>
      </c>
      <c r="I2232" s="181">
        <v>195</v>
      </c>
      <c r="J2232" s="181">
        <v>240</v>
      </c>
      <c r="K2232" s="181">
        <v>879</v>
      </c>
      <c r="L2232" s="181">
        <v>47</v>
      </c>
      <c r="M2232" s="181">
        <v>0</v>
      </c>
      <c r="N2232" s="181">
        <v>56</v>
      </c>
      <c r="O2232" s="181">
        <v>30</v>
      </c>
      <c r="P2232" s="181">
        <v>3</v>
      </c>
      <c r="Q2232" s="181">
        <f t="shared" ref="Q2232:Q2234" si="756">SUM(P2232+O2232+N2232+M2232+L2232+K2232+J2232+I2232+H2232+G2232)</f>
        <v>2525</v>
      </c>
      <c r="R2232" s="181">
        <v>83</v>
      </c>
      <c r="S2232" s="181">
        <f t="shared" si="746"/>
        <v>2608</v>
      </c>
      <c r="T2232" s="181">
        <f t="shared" si="748"/>
        <v>2518</v>
      </c>
      <c r="U2232" s="183">
        <f t="shared" si="749"/>
        <v>50.877877487319545</v>
      </c>
      <c r="V2232" s="183">
        <f t="shared" si="753"/>
        <v>49.122122512680455</v>
      </c>
      <c r="W2232" s="184">
        <f t="shared" si="737"/>
        <v>879</v>
      </c>
    </row>
    <row r="2233" spans="1:23" ht="15" customHeight="1">
      <c r="A2233" s="179">
        <v>537</v>
      </c>
      <c r="B2233" s="222">
        <v>22</v>
      </c>
      <c r="C2233" s="270" t="s">
        <v>799</v>
      </c>
      <c r="D2233" s="190">
        <v>2016</v>
      </c>
      <c r="E2233" s="180"/>
      <c r="F2233" s="181"/>
      <c r="G2233" s="181"/>
      <c r="H2233" s="181"/>
      <c r="I2233" s="181"/>
      <c r="J2233" s="181"/>
      <c r="K2233" s="181"/>
      <c r="L2233" s="181"/>
      <c r="M2233" s="181"/>
      <c r="N2233" s="181"/>
      <c r="O2233" s="181"/>
      <c r="P2233" s="181"/>
      <c r="Q2233" s="181">
        <f t="shared" si="756"/>
        <v>0</v>
      </c>
      <c r="R2233" s="181"/>
      <c r="S2233" s="181">
        <f t="shared" si="746"/>
        <v>0</v>
      </c>
      <c r="T2233" s="181">
        <f t="shared" si="748"/>
        <v>0</v>
      </c>
      <c r="U2233" s="183" t="e">
        <f t="shared" si="749"/>
        <v>#DIV/0!</v>
      </c>
      <c r="V2233" s="183" t="e">
        <f t="shared" si="753"/>
        <v>#DIV/0!</v>
      </c>
      <c r="W2233" s="184">
        <f t="shared" si="737"/>
        <v>0</v>
      </c>
    </row>
    <row r="2234" spans="1:23" ht="15" customHeight="1">
      <c r="A2234" s="179">
        <v>538</v>
      </c>
      <c r="B2234" s="222">
        <v>22</v>
      </c>
      <c r="C2234" s="269" t="s">
        <v>800</v>
      </c>
      <c r="D2234" s="180">
        <v>1998</v>
      </c>
      <c r="E2234" s="180">
        <v>10</v>
      </c>
      <c r="F2234" s="181">
        <v>6170</v>
      </c>
      <c r="G2234" s="181">
        <v>678</v>
      </c>
      <c r="H2234" s="181">
        <v>1294</v>
      </c>
      <c r="I2234" s="181">
        <v>4</v>
      </c>
      <c r="J2234" s="181">
        <v>17</v>
      </c>
      <c r="K2234" s="181">
        <v>1331</v>
      </c>
      <c r="L2234" s="181">
        <v>66</v>
      </c>
      <c r="M2234" s="181">
        <v>10</v>
      </c>
      <c r="N2234" s="181">
        <v>0</v>
      </c>
      <c r="O2234" s="181">
        <v>0</v>
      </c>
      <c r="P2234" s="181">
        <v>0</v>
      </c>
      <c r="Q2234" s="181">
        <f t="shared" si="756"/>
        <v>3400</v>
      </c>
      <c r="R2234" s="181">
        <v>45</v>
      </c>
      <c r="S2234" s="181">
        <f t="shared" si="746"/>
        <v>3445</v>
      </c>
      <c r="T2234" s="181">
        <f t="shared" si="748"/>
        <v>2725</v>
      </c>
      <c r="U2234" s="183">
        <f t="shared" si="749"/>
        <v>55.834683954619123</v>
      </c>
      <c r="V2234" s="183">
        <f t="shared" si="753"/>
        <v>44.165316045380877</v>
      </c>
      <c r="W2234" s="184">
        <f t="shared" si="737"/>
        <v>1331</v>
      </c>
    </row>
    <row r="2235" spans="1:23" ht="15" customHeight="1">
      <c r="A2235" s="179">
        <v>538</v>
      </c>
      <c r="B2235" s="222">
        <v>22</v>
      </c>
      <c r="C2235" s="269" t="s">
        <v>800</v>
      </c>
      <c r="D2235" s="180">
        <v>2004</v>
      </c>
      <c r="E2235" s="180"/>
      <c r="F2235" s="181"/>
      <c r="G2235" s="181"/>
      <c r="H2235" s="181"/>
      <c r="I2235" s="181"/>
      <c r="J2235" s="181"/>
      <c r="K2235" s="181"/>
      <c r="L2235" s="181"/>
      <c r="M2235" s="181"/>
      <c r="N2235" s="181"/>
      <c r="O2235" s="181"/>
      <c r="P2235" s="181"/>
      <c r="Q2235" s="181">
        <f>SUM(G2235+J2235+M2235+N2235+O2235+P2235)</f>
        <v>0</v>
      </c>
      <c r="R2235" s="181"/>
      <c r="S2235" s="181">
        <f t="shared" si="746"/>
        <v>0</v>
      </c>
      <c r="T2235" s="181">
        <f t="shared" si="748"/>
        <v>0</v>
      </c>
      <c r="U2235" s="183" t="e">
        <f t="shared" si="749"/>
        <v>#DIV/0!</v>
      </c>
      <c r="V2235" s="183" t="e">
        <f t="shared" si="753"/>
        <v>#DIV/0!</v>
      </c>
      <c r="W2235" s="184">
        <f t="shared" si="737"/>
        <v>0</v>
      </c>
    </row>
    <row r="2236" spans="1:23" ht="15" customHeight="1">
      <c r="A2236" s="179">
        <v>538</v>
      </c>
      <c r="B2236" s="222">
        <v>22</v>
      </c>
      <c r="C2236" s="269" t="s">
        <v>800</v>
      </c>
      <c r="D2236" s="180">
        <v>2010</v>
      </c>
      <c r="E2236" s="180">
        <v>19</v>
      </c>
      <c r="F2236" s="181">
        <v>11053</v>
      </c>
      <c r="G2236" s="181">
        <v>1939</v>
      </c>
      <c r="H2236" s="181">
        <v>675</v>
      </c>
      <c r="I2236" s="181">
        <v>641</v>
      </c>
      <c r="J2236" s="181">
        <v>211</v>
      </c>
      <c r="K2236" s="181">
        <v>2293</v>
      </c>
      <c r="L2236" s="181">
        <v>122</v>
      </c>
      <c r="M2236" s="181">
        <v>0</v>
      </c>
      <c r="N2236" s="181">
        <v>174</v>
      </c>
      <c r="O2236" s="181">
        <v>79</v>
      </c>
      <c r="P2236" s="181">
        <v>1</v>
      </c>
      <c r="Q2236" s="181">
        <f t="shared" ref="Q2236:Q2238" si="757">SUM(P2236+O2236+N2236+M2236+L2236+K2236+J2236+I2236+H2236+G2236)</f>
        <v>6135</v>
      </c>
      <c r="R2236" s="181">
        <v>205</v>
      </c>
      <c r="S2236" s="181">
        <f t="shared" si="746"/>
        <v>6340</v>
      </c>
      <c r="T2236" s="181">
        <f t="shared" si="748"/>
        <v>4713</v>
      </c>
      <c r="U2236" s="183">
        <f t="shared" si="749"/>
        <v>57.359992762146021</v>
      </c>
      <c r="V2236" s="183">
        <f t="shared" si="753"/>
        <v>42.640007237853979</v>
      </c>
      <c r="W2236" s="184">
        <f t="shared" si="737"/>
        <v>2293</v>
      </c>
    </row>
    <row r="2237" spans="1:23" ht="15" customHeight="1">
      <c r="A2237" s="179">
        <v>538</v>
      </c>
      <c r="B2237" s="222">
        <v>22</v>
      </c>
      <c r="C2237" s="270" t="s">
        <v>800</v>
      </c>
      <c r="D2237" s="190">
        <v>2016</v>
      </c>
      <c r="E2237" s="180"/>
      <c r="F2237" s="181"/>
      <c r="G2237" s="181"/>
      <c r="H2237" s="181"/>
      <c r="I2237" s="181"/>
      <c r="J2237" s="181"/>
      <c r="K2237" s="181"/>
      <c r="L2237" s="181"/>
      <c r="M2237" s="181"/>
      <c r="N2237" s="181"/>
      <c r="O2237" s="181"/>
      <c r="P2237" s="181"/>
      <c r="Q2237" s="181">
        <f t="shared" si="757"/>
        <v>0</v>
      </c>
      <c r="R2237" s="181"/>
      <c r="S2237" s="181">
        <f t="shared" si="746"/>
        <v>0</v>
      </c>
      <c r="T2237" s="181">
        <f t="shared" si="748"/>
        <v>0</v>
      </c>
      <c r="U2237" s="183" t="e">
        <f t="shared" si="749"/>
        <v>#DIV/0!</v>
      </c>
      <c r="V2237" s="183" t="e">
        <f t="shared" si="753"/>
        <v>#DIV/0!</v>
      </c>
      <c r="W2237" s="184">
        <f t="shared" si="737"/>
        <v>0</v>
      </c>
    </row>
    <row r="2238" spans="1:23" ht="15" customHeight="1">
      <c r="A2238" s="179">
        <v>539</v>
      </c>
      <c r="B2238" s="222">
        <v>22</v>
      </c>
      <c r="C2238" s="269" t="s">
        <v>801</v>
      </c>
      <c r="D2238" s="180">
        <v>1998</v>
      </c>
      <c r="E2238" s="180">
        <v>7</v>
      </c>
      <c r="F2238" s="181">
        <v>3470</v>
      </c>
      <c r="G2238" s="181">
        <v>423</v>
      </c>
      <c r="H2238" s="181">
        <v>663</v>
      </c>
      <c r="I2238" s="181">
        <v>0</v>
      </c>
      <c r="J2238" s="181">
        <v>12</v>
      </c>
      <c r="K2238" s="181">
        <v>546</v>
      </c>
      <c r="L2238" s="181">
        <v>32</v>
      </c>
      <c r="M2238" s="181">
        <v>2</v>
      </c>
      <c r="N2238" s="181">
        <v>0</v>
      </c>
      <c r="O2238" s="181">
        <v>0</v>
      </c>
      <c r="P2238" s="181">
        <v>2</v>
      </c>
      <c r="Q2238" s="181">
        <f t="shared" si="757"/>
        <v>1680</v>
      </c>
      <c r="R2238" s="181">
        <v>27</v>
      </c>
      <c r="S2238" s="181">
        <f t="shared" si="746"/>
        <v>1707</v>
      </c>
      <c r="T2238" s="181">
        <f t="shared" si="748"/>
        <v>1763</v>
      </c>
      <c r="U2238" s="183">
        <f t="shared" si="749"/>
        <v>49.19308357348703</v>
      </c>
      <c r="V2238" s="183">
        <f t="shared" si="753"/>
        <v>50.80691642651297</v>
      </c>
      <c r="W2238" s="184">
        <f t="shared" si="737"/>
        <v>663</v>
      </c>
    </row>
    <row r="2239" spans="1:23" ht="15" customHeight="1">
      <c r="A2239" s="179">
        <v>539</v>
      </c>
      <c r="B2239" s="222">
        <v>22</v>
      </c>
      <c r="C2239" s="269" t="s">
        <v>801</v>
      </c>
      <c r="D2239" s="180">
        <v>2004</v>
      </c>
      <c r="E2239" s="180"/>
      <c r="F2239" s="181"/>
      <c r="G2239" s="181"/>
      <c r="H2239" s="181"/>
      <c r="I2239" s="181"/>
      <c r="J2239" s="181"/>
      <c r="K2239" s="181"/>
      <c r="L2239" s="181"/>
      <c r="M2239" s="181"/>
      <c r="N2239" s="181"/>
      <c r="O2239" s="181"/>
      <c r="P2239" s="181"/>
      <c r="Q2239" s="181">
        <f>SUM(G2239+J2239+M2239+N2239+O2239+P2239)</f>
        <v>0</v>
      </c>
      <c r="R2239" s="181"/>
      <c r="S2239" s="181">
        <f t="shared" si="746"/>
        <v>0</v>
      </c>
      <c r="T2239" s="181">
        <f t="shared" si="748"/>
        <v>0</v>
      </c>
      <c r="U2239" s="183" t="e">
        <f t="shared" si="749"/>
        <v>#DIV/0!</v>
      </c>
      <c r="V2239" s="183" t="e">
        <f t="shared" si="753"/>
        <v>#DIV/0!</v>
      </c>
      <c r="W2239" s="184">
        <f t="shared" si="737"/>
        <v>0</v>
      </c>
    </row>
    <row r="2240" spans="1:23" ht="15" customHeight="1">
      <c r="A2240" s="179">
        <v>539</v>
      </c>
      <c r="B2240" s="222">
        <v>22</v>
      </c>
      <c r="C2240" s="269" t="s">
        <v>801</v>
      </c>
      <c r="D2240" s="180">
        <v>2010</v>
      </c>
      <c r="E2240" s="180">
        <v>11</v>
      </c>
      <c r="F2240" s="181">
        <v>6868</v>
      </c>
      <c r="G2240" s="181">
        <v>1351</v>
      </c>
      <c r="H2240" s="181">
        <v>444</v>
      </c>
      <c r="I2240" s="181">
        <v>700</v>
      </c>
      <c r="J2240" s="181">
        <v>97</v>
      </c>
      <c r="K2240" s="181">
        <v>1270</v>
      </c>
      <c r="L2240" s="181">
        <v>74</v>
      </c>
      <c r="M2240" s="181">
        <v>0</v>
      </c>
      <c r="N2240" s="181">
        <v>88</v>
      </c>
      <c r="O2240" s="181">
        <v>24</v>
      </c>
      <c r="P2240" s="181">
        <v>0</v>
      </c>
      <c r="Q2240" s="181">
        <f t="shared" ref="Q2240:Q2242" si="758">SUM(P2240+O2240+N2240+M2240+L2240+K2240+J2240+I2240+H2240+G2240)</f>
        <v>4048</v>
      </c>
      <c r="R2240" s="181">
        <v>110</v>
      </c>
      <c r="S2240" s="181">
        <f t="shared" si="746"/>
        <v>4158</v>
      </c>
      <c r="T2240" s="181">
        <f t="shared" si="748"/>
        <v>2710</v>
      </c>
      <c r="U2240" s="183">
        <f t="shared" si="749"/>
        <v>60.541642399534069</v>
      </c>
      <c r="V2240" s="183">
        <f t="shared" si="753"/>
        <v>39.458357600465931</v>
      </c>
      <c r="W2240" s="184">
        <f t="shared" si="737"/>
        <v>1351</v>
      </c>
    </row>
    <row r="2241" spans="1:23" ht="15" customHeight="1">
      <c r="A2241" s="179">
        <v>539</v>
      </c>
      <c r="B2241" s="222">
        <v>22</v>
      </c>
      <c r="C2241" s="270" t="s">
        <v>801</v>
      </c>
      <c r="D2241" s="190">
        <v>2016</v>
      </c>
      <c r="E2241" s="180"/>
      <c r="F2241" s="181"/>
      <c r="G2241" s="181"/>
      <c r="H2241" s="181"/>
      <c r="I2241" s="181"/>
      <c r="J2241" s="181"/>
      <c r="K2241" s="181"/>
      <c r="L2241" s="181"/>
      <c r="M2241" s="181"/>
      <c r="N2241" s="181"/>
      <c r="O2241" s="181"/>
      <c r="P2241" s="181"/>
      <c r="Q2241" s="181">
        <f t="shared" si="758"/>
        <v>0</v>
      </c>
      <c r="R2241" s="181"/>
      <c r="S2241" s="181">
        <f t="shared" si="746"/>
        <v>0</v>
      </c>
      <c r="T2241" s="181">
        <f t="shared" si="748"/>
        <v>0</v>
      </c>
      <c r="U2241" s="183" t="e">
        <f t="shared" si="749"/>
        <v>#DIV/0!</v>
      </c>
      <c r="V2241" s="183" t="e">
        <f t="shared" si="753"/>
        <v>#DIV/0!</v>
      </c>
      <c r="W2241" s="184">
        <f t="shared" si="737"/>
        <v>0</v>
      </c>
    </row>
    <row r="2242" spans="1:23" ht="15" customHeight="1">
      <c r="A2242" s="179">
        <v>540</v>
      </c>
      <c r="B2242" s="222">
        <v>22</v>
      </c>
      <c r="C2242" s="269" t="s">
        <v>802</v>
      </c>
      <c r="D2242" s="180">
        <v>1998</v>
      </c>
      <c r="E2242" s="180">
        <v>46</v>
      </c>
      <c r="F2242" s="181">
        <v>23429</v>
      </c>
      <c r="G2242" s="181">
        <v>2670</v>
      </c>
      <c r="H2242" s="181">
        <v>4909</v>
      </c>
      <c r="I2242" s="181">
        <v>18</v>
      </c>
      <c r="J2242" s="181">
        <v>120</v>
      </c>
      <c r="K2242" s="181">
        <v>3360</v>
      </c>
      <c r="L2242" s="181">
        <v>245</v>
      </c>
      <c r="M2242" s="181">
        <v>28</v>
      </c>
      <c r="N2242" s="181">
        <v>0</v>
      </c>
      <c r="O2242" s="181">
        <v>0</v>
      </c>
      <c r="P2242" s="181">
        <v>12</v>
      </c>
      <c r="Q2242" s="181">
        <f t="shared" si="758"/>
        <v>11362</v>
      </c>
      <c r="R2242" s="181">
        <v>173</v>
      </c>
      <c r="S2242" s="181">
        <f t="shared" si="746"/>
        <v>11535</v>
      </c>
      <c r="T2242" s="181">
        <f t="shared" si="748"/>
        <v>11894</v>
      </c>
      <c r="U2242" s="183">
        <f t="shared" si="749"/>
        <v>49.233855478253446</v>
      </c>
      <c r="V2242" s="183">
        <f t="shared" si="753"/>
        <v>50.766144521746554</v>
      </c>
      <c r="W2242" s="184">
        <f t="shared" si="737"/>
        <v>4909</v>
      </c>
    </row>
    <row r="2243" spans="1:23" ht="15" customHeight="1">
      <c r="A2243" s="179">
        <v>540</v>
      </c>
      <c r="B2243" s="222">
        <v>22</v>
      </c>
      <c r="C2243" s="269" t="s">
        <v>802</v>
      </c>
      <c r="D2243" s="180">
        <v>2004</v>
      </c>
      <c r="E2243" s="180"/>
      <c r="F2243" s="181"/>
      <c r="G2243" s="181"/>
      <c r="H2243" s="181"/>
      <c r="I2243" s="181"/>
      <c r="J2243" s="181"/>
      <c r="K2243" s="181"/>
      <c r="L2243" s="181"/>
      <c r="M2243" s="181"/>
      <c r="N2243" s="181"/>
      <c r="O2243" s="181"/>
      <c r="P2243" s="181"/>
      <c r="Q2243" s="181">
        <f>SUM(G2243+J2243+M2243+N2243+O2243+P2243)</f>
        <v>0</v>
      </c>
      <c r="R2243" s="181"/>
      <c r="S2243" s="181">
        <f t="shared" si="746"/>
        <v>0</v>
      </c>
      <c r="T2243" s="181">
        <f t="shared" si="748"/>
        <v>0</v>
      </c>
      <c r="U2243" s="183" t="e">
        <f t="shared" si="749"/>
        <v>#DIV/0!</v>
      </c>
      <c r="V2243" s="183" t="e">
        <f t="shared" si="753"/>
        <v>#DIV/0!</v>
      </c>
      <c r="W2243" s="184">
        <f t="shared" ref="W2243:W2306" si="759">MAX(G2243,H2243,I2243,J2243,K2243,L2243,M2243,N2243,O2243,P2243)</f>
        <v>0</v>
      </c>
    </row>
    <row r="2244" spans="1:23" ht="15" customHeight="1">
      <c r="A2244" s="179">
        <v>540</v>
      </c>
      <c r="B2244" s="222">
        <v>22</v>
      </c>
      <c r="C2244" s="269" t="s">
        <v>802</v>
      </c>
      <c r="D2244" s="180">
        <v>2010</v>
      </c>
      <c r="E2244" s="180">
        <v>62</v>
      </c>
      <c r="F2244" s="181">
        <v>37041</v>
      </c>
      <c r="G2244" s="181">
        <v>5272</v>
      </c>
      <c r="H2244" s="181">
        <v>3388</v>
      </c>
      <c r="I2244" s="181">
        <v>2510</v>
      </c>
      <c r="J2244" s="181">
        <v>772</v>
      </c>
      <c r="K2244" s="181">
        <v>7250</v>
      </c>
      <c r="L2244" s="181">
        <v>372</v>
      </c>
      <c r="M2244" s="181">
        <v>0</v>
      </c>
      <c r="N2244" s="181">
        <v>509</v>
      </c>
      <c r="O2244" s="181">
        <v>170</v>
      </c>
      <c r="P2244" s="181">
        <v>10</v>
      </c>
      <c r="Q2244" s="181">
        <f t="shared" ref="Q2244:Q2246" si="760">SUM(P2244+O2244+N2244+M2244+L2244+K2244+J2244+I2244+H2244+G2244)</f>
        <v>20253</v>
      </c>
      <c r="R2244" s="181">
        <v>544</v>
      </c>
      <c r="S2244" s="181">
        <f t="shared" si="746"/>
        <v>20797</v>
      </c>
      <c r="T2244" s="181">
        <f t="shared" si="748"/>
        <v>16244</v>
      </c>
      <c r="U2244" s="183">
        <f t="shared" si="749"/>
        <v>56.145892389514323</v>
      </c>
      <c r="V2244" s="183">
        <f t="shared" si="753"/>
        <v>43.854107610485677</v>
      </c>
      <c r="W2244" s="184">
        <f t="shared" si="759"/>
        <v>7250</v>
      </c>
    </row>
    <row r="2245" spans="1:23" ht="15" customHeight="1">
      <c r="A2245" s="179">
        <v>540</v>
      </c>
      <c r="B2245" s="222">
        <v>22</v>
      </c>
      <c r="C2245" s="270" t="s">
        <v>802</v>
      </c>
      <c r="D2245" s="190">
        <v>2016</v>
      </c>
      <c r="E2245" s="180"/>
      <c r="F2245" s="181"/>
      <c r="G2245" s="181"/>
      <c r="H2245" s="181"/>
      <c r="I2245" s="181"/>
      <c r="J2245" s="181"/>
      <c r="K2245" s="181"/>
      <c r="L2245" s="181"/>
      <c r="M2245" s="181"/>
      <c r="N2245" s="181"/>
      <c r="O2245" s="181"/>
      <c r="P2245" s="181"/>
      <c r="Q2245" s="181">
        <f t="shared" si="760"/>
        <v>0</v>
      </c>
      <c r="R2245" s="181"/>
      <c r="S2245" s="181">
        <f t="shared" si="746"/>
        <v>0</v>
      </c>
      <c r="T2245" s="181">
        <f t="shared" si="748"/>
        <v>0</v>
      </c>
      <c r="U2245" s="183" t="e">
        <f t="shared" si="749"/>
        <v>#DIV/0!</v>
      </c>
      <c r="V2245" s="183" t="e">
        <f t="shared" si="753"/>
        <v>#DIV/0!</v>
      </c>
      <c r="W2245" s="184">
        <f t="shared" si="759"/>
        <v>0</v>
      </c>
    </row>
    <row r="2246" spans="1:23" ht="15" customHeight="1">
      <c r="A2246" s="179">
        <v>541</v>
      </c>
      <c r="B2246" s="222">
        <v>22</v>
      </c>
      <c r="C2246" s="269" t="s">
        <v>803</v>
      </c>
      <c r="D2246" s="180">
        <v>1998</v>
      </c>
      <c r="E2246" s="180">
        <v>2</v>
      </c>
      <c r="F2246" s="181">
        <v>845</v>
      </c>
      <c r="G2246" s="181">
        <v>57</v>
      </c>
      <c r="H2246" s="181">
        <v>158</v>
      </c>
      <c r="I2246" s="181">
        <v>1</v>
      </c>
      <c r="J2246" s="181">
        <v>5</v>
      </c>
      <c r="K2246" s="181">
        <v>114</v>
      </c>
      <c r="L2246" s="181">
        <v>10</v>
      </c>
      <c r="M2246" s="181">
        <v>1</v>
      </c>
      <c r="N2246" s="181">
        <v>0</v>
      </c>
      <c r="O2246" s="181">
        <v>0</v>
      </c>
      <c r="P2246" s="181">
        <v>0</v>
      </c>
      <c r="Q2246" s="181">
        <f t="shared" si="760"/>
        <v>346</v>
      </c>
      <c r="R2246" s="181">
        <v>7</v>
      </c>
      <c r="S2246" s="181">
        <f t="shared" si="746"/>
        <v>353</v>
      </c>
      <c r="T2246" s="181">
        <f t="shared" si="748"/>
        <v>492</v>
      </c>
      <c r="U2246" s="183">
        <f t="shared" si="749"/>
        <v>41.77514792899408</v>
      </c>
      <c r="V2246" s="183">
        <f t="shared" si="753"/>
        <v>58.22485207100592</v>
      </c>
      <c r="W2246" s="184">
        <f t="shared" si="759"/>
        <v>158</v>
      </c>
    </row>
    <row r="2247" spans="1:23" ht="15" customHeight="1">
      <c r="A2247" s="179">
        <v>541</v>
      </c>
      <c r="B2247" s="222">
        <v>22</v>
      </c>
      <c r="C2247" s="269" t="s">
        <v>803</v>
      </c>
      <c r="D2247" s="180">
        <v>2004</v>
      </c>
      <c r="E2247" s="180"/>
      <c r="F2247" s="181"/>
      <c r="G2247" s="181"/>
      <c r="H2247" s="181"/>
      <c r="I2247" s="181"/>
      <c r="J2247" s="181"/>
      <c r="K2247" s="181"/>
      <c r="L2247" s="181"/>
      <c r="M2247" s="181"/>
      <c r="N2247" s="181"/>
      <c r="O2247" s="181"/>
      <c r="P2247" s="181"/>
      <c r="Q2247" s="181">
        <f>SUM(G2247+J2247+M2247+N2247+O2247+P2247)</f>
        <v>0</v>
      </c>
      <c r="R2247" s="181"/>
      <c r="S2247" s="181">
        <f t="shared" si="746"/>
        <v>0</v>
      </c>
      <c r="T2247" s="181">
        <f t="shared" si="748"/>
        <v>0</v>
      </c>
      <c r="U2247" s="183" t="e">
        <f t="shared" si="749"/>
        <v>#DIV/0!</v>
      </c>
      <c r="V2247" s="183" t="e">
        <f t="shared" si="753"/>
        <v>#DIV/0!</v>
      </c>
      <c r="W2247" s="184">
        <f t="shared" si="759"/>
        <v>0</v>
      </c>
    </row>
    <row r="2248" spans="1:23" ht="15" customHeight="1">
      <c r="A2248" s="179">
        <v>541</v>
      </c>
      <c r="B2248" s="222">
        <v>22</v>
      </c>
      <c r="C2248" s="269" t="s">
        <v>803</v>
      </c>
      <c r="D2248" s="180">
        <v>2010</v>
      </c>
      <c r="E2248" s="180">
        <v>4</v>
      </c>
      <c r="F2248" s="181">
        <v>1698</v>
      </c>
      <c r="G2248" s="181">
        <v>230</v>
      </c>
      <c r="H2248" s="181">
        <v>115</v>
      </c>
      <c r="I2248" s="181">
        <v>72</v>
      </c>
      <c r="J2248" s="181">
        <v>26</v>
      </c>
      <c r="K2248" s="181">
        <v>516</v>
      </c>
      <c r="L2248" s="181">
        <v>21</v>
      </c>
      <c r="M2248" s="181">
        <v>0</v>
      </c>
      <c r="N2248" s="181">
        <v>29</v>
      </c>
      <c r="O2248" s="181">
        <v>10</v>
      </c>
      <c r="P2248" s="181">
        <v>0</v>
      </c>
      <c r="Q2248" s="181">
        <f t="shared" ref="Q2248:Q2250" si="761">SUM(P2248+O2248+N2248+M2248+L2248+K2248+J2248+I2248+H2248+G2248)</f>
        <v>1019</v>
      </c>
      <c r="R2248" s="181">
        <v>37</v>
      </c>
      <c r="S2248" s="181">
        <f t="shared" si="746"/>
        <v>1056</v>
      </c>
      <c r="T2248" s="181">
        <f t="shared" si="748"/>
        <v>642</v>
      </c>
      <c r="U2248" s="183">
        <f t="shared" si="749"/>
        <v>62.190812720848058</v>
      </c>
      <c r="V2248" s="183">
        <f t="shared" si="753"/>
        <v>37.809187279151942</v>
      </c>
      <c r="W2248" s="184">
        <f t="shared" si="759"/>
        <v>516</v>
      </c>
    </row>
    <row r="2249" spans="1:23" ht="15" customHeight="1">
      <c r="A2249" s="179">
        <v>541</v>
      </c>
      <c r="B2249" s="222">
        <v>22</v>
      </c>
      <c r="C2249" s="270" t="s">
        <v>803</v>
      </c>
      <c r="D2249" s="190">
        <v>2016</v>
      </c>
      <c r="E2249" s="180"/>
      <c r="F2249" s="181"/>
      <c r="G2249" s="181"/>
      <c r="H2249" s="181"/>
      <c r="I2249" s="181"/>
      <c r="J2249" s="181"/>
      <c r="K2249" s="181"/>
      <c r="L2249" s="181"/>
      <c r="M2249" s="181"/>
      <c r="N2249" s="181"/>
      <c r="O2249" s="181"/>
      <c r="P2249" s="181"/>
      <c r="Q2249" s="181">
        <f t="shared" si="761"/>
        <v>0</v>
      </c>
      <c r="R2249" s="181"/>
      <c r="S2249" s="181">
        <f t="shared" si="746"/>
        <v>0</v>
      </c>
      <c r="T2249" s="181">
        <f t="shared" si="748"/>
        <v>0</v>
      </c>
      <c r="U2249" s="183" t="e">
        <f t="shared" si="749"/>
        <v>#DIV/0!</v>
      </c>
      <c r="V2249" s="183" t="e">
        <f t="shared" si="753"/>
        <v>#DIV/0!</v>
      </c>
      <c r="W2249" s="184">
        <f t="shared" si="759"/>
        <v>0</v>
      </c>
    </row>
    <row r="2250" spans="1:23" ht="15" customHeight="1">
      <c r="A2250" s="179">
        <v>542</v>
      </c>
      <c r="B2250" s="222">
        <v>22</v>
      </c>
      <c r="C2250" s="269" t="s">
        <v>804</v>
      </c>
      <c r="D2250" s="180">
        <v>1998</v>
      </c>
      <c r="E2250" s="180">
        <v>9</v>
      </c>
      <c r="F2250" s="181">
        <v>4100</v>
      </c>
      <c r="G2250" s="181">
        <v>271</v>
      </c>
      <c r="H2250" s="181">
        <v>886</v>
      </c>
      <c r="I2250" s="181">
        <v>0</v>
      </c>
      <c r="J2250" s="181">
        <v>21</v>
      </c>
      <c r="K2250" s="181">
        <v>785</v>
      </c>
      <c r="L2250" s="181">
        <v>35</v>
      </c>
      <c r="M2250" s="181">
        <v>5</v>
      </c>
      <c r="N2250" s="181">
        <v>0</v>
      </c>
      <c r="O2250" s="181">
        <v>0</v>
      </c>
      <c r="P2250" s="181">
        <v>1</v>
      </c>
      <c r="Q2250" s="181">
        <f t="shared" si="761"/>
        <v>2004</v>
      </c>
      <c r="R2250" s="181">
        <v>36</v>
      </c>
      <c r="S2250" s="181">
        <f t="shared" si="746"/>
        <v>2040</v>
      </c>
      <c r="T2250" s="181">
        <f t="shared" si="748"/>
        <v>2060</v>
      </c>
      <c r="U2250" s="183">
        <f t="shared" si="749"/>
        <v>49.756097560975611</v>
      </c>
      <c r="V2250" s="183">
        <f t="shared" si="753"/>
        <v>50.243902439024389</v>
      </c>
      <c r="W2250" s="184">
        <f t="shared" si="759"/>
        <v>886</v>
      </c>
    </row>
    <row r="2251" spans="1:23" ht="15" customHeight="1">
      <c r="A2251" s="179">
        <v>542</v>
      </c>
      <c r="B2251" s="222">
        <v>22</v>
      </c>
      <c r="C2251" s="269" t="s">
        <v>804</v>
      </c>
      <c r="D2251" s="180">
        <v>2004</v>
      </c>
      <c r="E2251" s="180"/>
      <c r="F2251" s="181"/>
      <c r="G2251" s="181"/>
      <c r="H2251" s="181"/>
      <c r="I2251" s="181"/>
      <c r="J2251" s="181"/>
      <c r="K2251" s="181"/>
      <c r="L2251" s="181"/>
      <c r="M2251" s="181"/>
      <c r="N2251" s="181"/>
      <c r="O2251" s="181"/>
      <c r="P2251" s="181"/>
      <c r="Q2251" s="181">
        <f>SUM(G2251+J2251+M2251+N2251+O2251+P2251)</f>
        <v>0</v>
      </c>
      <c r="R2251" s="181"/>
      <c r="S2251" s="181">
        <f t="shared" si="746"/>
        <v>0</v>
      </c>
      <c r="T2251" s="181">
        <f t="shared" si="748"/>
        <v>0</v>
      </c>
      <c r="U2251" s="183" t="e">
        <f t="shared" si="749"/>
        <v>#DIV/0!</v>
      </c>
      <c r="V2251" s="183" t="e">
        <f t="shared" si="753"/>
        <v>#DIV/0!</v>
      </c>
      <c r="W2251" s="184">
        <f t="shared" si="759"/>
        <v>0</v>
      </c>
    </row>
    <row r="2252" spans="1:23" ht="15" customHeight="1">
      <c r="A2252" s="179">
        <v>542</v>
      </c>
      <c r="B2252" s="222">
        <v>22</v>
      </c>
      <c r="C2252" s="269" t="s">
        <v>804</v>
      </c>
      <c r="D2252" s="180">
        <v>2010</v>
      </c>
      <c r="E2252" s="180">
        <v>11</v>
      </c>
      <c r="F2252" s="181">
        <v>5965</v>
      </c>
      <c r="G2252" s="181">
        <v>892</v>
      </c>
      <c r="H2252" s="181">
        <v>397</v>
      </c>
      <c r="I2252" s="181">
        <v>254</v>
      </c>
      <c r="J2252" s="181">
        <v>98</v>
      </c>
      <c r="K2252" s="181">
        <v>1305</v>
      </c>
      <c r="L2252" s="181">
        <v>73</v>
      </c>
      <c r="M2252" s="181">
        <v>0</v>
      </c>
      <c r="N2252" s="181">
        <v>103</v>
      </c>
      <c r="O2252" s="181">
        <v>41</v>
      </c>
      <c r="P2252" s="181">
        <v>2</v>
      </c>
      <c r="Q2252" s="181">
        <f t="shared" ref="Q2252:Q2254" si="762">SUM(P2252+O2252+N2252+M2252+L2252+K2252+J2252+I2252+H2252+G2252)</f>
        <v>3165</v>
      </c>
      <c r="R2252" s="181">
        <v>103</v>
      </c>
      <c r="S2252" s="181">
        <f t="shared" si="746"/>
        <v>3268</v>
      </c>
      <c r="T2252" s="181">
        <f t="shared" si="748"/>
        <v>2697</v>
      </c>
      <c r="U2252" s="183">
        <f t="shared" si="749"/>
        <v>54.786253143336126</v>
      </c>
      <c r="V2252" s="183">
        <f t="shared" si="753"/>
        <v>45.213746856663874</v>
      </c>
      <c r="W2252" s="184">
        <f t="shared" si="759"/>
        <v>1305</v>
      </c>
    </row>
    <row r="2253" spans="1:23" ht="15" customHeight="1">
      <c r="A2253" s="179">
        <v>542</v>
      </c>
      <c r="B2253" s="222">
        <v>22</v>
      </c>
      <c r="C2253" s="270" t="s">
        <v>804</v>
      </c>
      <c r="D2253" s="190">
        <v>2016</v>
      </c>
      <c r="E2253" s="180"/>
      <c r="F2253" s="181"/>
      <c r="G2253" s="181"/>
      <c r="H2253" s="181"/>
      <c r="I2253" s="181"/>
      <c r="J2253" s="181"/>
      <c r="K2253" s="181"/>
      <c r="L2253" s="181"/>
      <c r="M2253" s="181"/>
      <c r="N2253" s="181"/>
      <c r="O2253" s="181"/>
      <c r="P2253" s="181"/>
      <c r="Q2253" s="181">
        <f t="shared" si="762"/>
        <v>0</v>
      </c>
      <c r="R2253" s="181"/>
      <c r="S2253" s="181">
        <f t="shared" si="746"/>
        <v>0</v>
      </c>
      <c r="T2253" s="181">
        <f t="shared" si="748"/>
        <v>0</v>
      </c>
      <c r="U2253" s="183" t="e">
        <f t="shared" si="749"/>
        <v>#DIV/0!</v>
      </c>
      <c r="V2253" s="183" t="e">
        <f t="shared" si="753"/>
        <v>#DIV/0!</v>
      </c>
      <c r="W2253" s="184">
        <f t="shared" si="759"/>
        <v>0</v>
      </c>
    </row>
    <row r="2254" spans="1:23" ht="15" customHeight="1">
      <c r="A2254" s="179">
        <v>543</v>
      </c>
      <c r="B2254" s="222">
        <v>22</v>
      </c>
      <c r="C2254" s="269" t="s">
        <v>805</v>
      </c>
      <c r="D2254" s="180">
        <v>1998</v>
      </c>
      <c r="E2254" s="180">
        <v>3</v>
      </c>
      <c r="F2254" s="181">
        <v>1478</v>
      </c>
      <c r="G2254" s="181">
        <v>101</v>
      </c>
      <c r="H2254" s="181">
        <v>131</v>
      </c>
      <c r="I2254" s="181">
        <v>0</v>
      </c>
      <c r="J2254" s="181">
        <v>3</v>
      </c>
      <c r="K2254" s="181">
        <v>142</v>
      </c>
      <c r="L2254" s="181">
        <v>4</v>
      </c>
      <c r="M2254" s="181">
        <v>2</v>
      </c>
      <c r="N2254" s="181">
        <v>0</v>
      </c>
      <c r="O2254" s="181">
        <v>0</v>
      </c>
      <c r="P2254" s="181">
        <v>0</v>
      </c>
      <c r="Q2254" s="181">
        <f t="shared" si="762"/>
        <v>383</v>
      </c>
      <c r="R2254" s="181">
        <v>10</v>
      </c>
      <c r="S2254" s="181">
        <f t="shared" si="746"/>
        <v>393</v>
      </c>
      <c r="T2254" s="181">
        <f t="shared" si="748"/>
        <v>1085</v>
      </c>
      <c r="U2254" s="183">
        <f t="shared" si="749"/>
        <v>26.589986468200269</v>
      </c>
      <c r="V2254" s="183">
        <f t="shared" si="753"/>
        <v>73.410013531799734</v>
      </c>
      <c r="W2254" s="184">
        <f t="shared" si="759"/>
        <v>142</v>
      </c>
    </row>
    <row r="2255" spans="1:23" ht="15" customHeight="1">
      <c r="A2255" s="179">
        <v>543</v>
      </c>
      <c r="B2255" s="222">
        <v>22</v>
      </c>
      <c r="C2255" s="269" t="s">
        <v>805</v>
      </c>
      <c r="D2255" s="180">
        <v>2004</v>
      </c>
      <c r="E2255" s="180"/>
      <c r="F2255" s="181"/>
      <c r="G2255" s="181"/>
      <c r="H2255" s="181"/>
      <c r="I2255" s="181"/>
      <c r="J2255" s="181"/>
      <c r="K2255" s="181"/>
      <c r="L2255" s="181"/>
      <c r="M2255" s="181"/>
      <c r="N2255" s="181"/>
      <c r="O2255" s="181"/>
      <c r="P2255" s="181"/>
      <c r="Q2255" s="181">
        <f>SUM(G2255+J2255+M2255+N2255+O2255+P2255)</f>
        <v>0</v>
      </c>
      <c r="R2255" s="181"/>
      <c r="S2255" s="181">
        <f t="shared" si="746"/>
        <v>0</v>
      </c>
      <c r="T2255" s="181">
        <f t="shared" si="748"/>
        <v>0</v>
      </c>
      <c r="U2255" s="183" t="e">
        <f t="shared" si="749"/>
        <v>#DIV/0!</v>
      </c>
      <c r="V2255" s="183" t="e">
        <f t="shared" si="753"/>
        <v>#DIV/0!</v>
      </c>
      <c r="W2255" s="184">
        <f t="shared" si="759"/>
        <v>0</v>
      </c>
    </row>
    <row r="2256" spans="1:23" ht="15" customHeight="1">
      <c r="A2256" s="179">
        <v>543</v>
      </c>
      <c r="B2256" s="222">
        <v>22</v>
      </c>
      <c r="C2256" s="269" t="s">
        <v>805</v>
      </c>
      <c r="D2256" s="180">
        <v>2010</v>
      </c>
      <c r="E2256" s="180">
        <v>4</v>
      </c>
      <c r="F2256" s="181">
        <v>2244</v>
      </c>
      <c r="G2256" s="181">
        <v>355</v>
      </c>
      <c r="H2256" s="181">
        <v>74</v>
      </c>
      <c r="I2256" s="181">
        <v>50</v>
      </c>
      <c r="J2256" s="181">
        <v>26</v>
      </c>
      <c r="K2256" s="181">
        <v>300</v>
      </c>
      <c r="L2256" s="181">
        <v>20</v>
      </c>
      <c r="M2256" s="181">
        <v>0</v>
      </c>
      <c r="N2256" s="181">
        <v>133</v>
      </c>
      <c r="O2256" s="181">
        <v>8</v>
      </c>
      <c r="P2256" s="181">
        <v>0</v>
      </c>
      <c r="Q2256" s="181">
        <f t="shared" ref="Q2256:Q2258" si="763">SUM(P2256+O2256+N2256+M2256+L2256+K2256+J2256+I2256+H2256+G2256)</f>
        <v>966</v>
      </c>
      <c r="R2256" s="181">
        <v>35</v>
      </c>
      <c r="S2256" s="181">
        <f t="shared" si="746"/>
        <v>1001</v>
      </c>
      <c r="T2256" s="181">
        <f t="shared" si="748"/>
        <v>1243</v>
      </c>
      <c r="U2256" s="183">
        <f t="shared" si="749"/>
        <v>44.607843137254903</v>
      </c>
      <c r="V2256" s="183">
        <f t="shared" si="753"/>
        <v>55.392156862745097</v>
      </c>
      <c r="W2256" s="184">
        <f t="shared" si="759"/>
        <v>355</v>
      </c>
    </row>
    <row r="2257" spans="1:23" ht="15" customHeight="1">
      <c r="A2257" s="179">
        <v>543</v>
      </c>
      <c r="B2257" s="222">
        <v>22</v>
      </c>
      <c r="C2257" s="270" t="s">
        <v>805</v>
      </c>
      <c r="D2257" s="190">
        <v>2016</v>
      </c>
      <c r="E2257" s="180"/>
      <c r="F2257" s="181"/>
      <c r="G2257" s="181"/>
      <c r="H2257" s="181"/>
      <c r="I2257" s="181"/>
      <c r="J2257" s="181"/>
      <c r="K2257" s="181"/>
      <c r="L2257" s="181"/>
      <c r="M2257" s="181"/>
      <c r="N2257" s="181"/>
      <c r="O2257" s="181"/>
      <c r="P2257" s="181"/>
      <c r="Q2257" s="181">
        <f t="shared" si="763"/>
        <v>0</v>
      </c>
      <c r="R2257" s="181"/>
      <c r="S2257" s="181">
        <f t="shared" si="746"/>
        <v>0</v>
      </c>
      <c r="T2257" s="181">
        <f t="shared" si="748"/>
        <v>0</v>
      </c>
      <c r="U2257" s="183" t="e">
        <f t="shared" si="749"/>
        <v>#DIV/0!</v>
      </c>
      <c r="V2257" s="183" t="e">
        <f t="shared" si="753"/>
        <v>#DIV/0!</v>
      </c>
      <c r="W2257" s="184">
        <f t="shared" si="759"/>
        <v>0</v>
      </c>
    </row>
    <row r="2258" spans="1:23" ht="15" customHeight="1">
      <c r="A2258" s="179">
        <v>544</v>
      </c>
      <c r="B2258" s="222">
        <v>22</v>
      </c>
      <c r="C2258" s="269" t="s">
        <v>806</v>
      </c>
      <c r="D2258" s="180">
        <v>1998</v>
      </c>
      <c r="E2258" s="180">
        <v>6</v>
      </c>
      <c r="F2258" s="181">
        <v>3183</v>
      </c>
      <c r="G2258" s="181">
        <v>217</v>
      </c>
      <c r="H2258" s="181">
        <v>335</v>
      </c>
      <c r="I2258" s="181">
        <v>3</v>
      </c>
      <c r="J2258" s="181">
        <v>17</v>
      </c>
      <c r="K2258" s="181">
        <v>405</v>
      </c>
      <c r="L2258" s="181">
        <v>20</v>
      </c>
      <c r="M2258" s="181">
        <v>3</v>
      </c>
      <c r="N2258" s="181">
        <v>0</v>
      </c>
      <c r="O2258" s="181">
        <v>0</v>
      </c>
      <c r="P2258" s="181">
        <v>0</v>
      </c>
      <c r="Q2258" s="181">
        <f t="shared" si="763"/>
        <v>1000</v>
      </c>
      <c r="R2258" s="181">
        <v>31</v>
      </c>
      <c r="S2258" s="181">
        <f t="shared" si="746"/>
        <v>1031</v>
      </c>
      <c r="T2258" s="181">
        <f t="shared" si="748"/>
        <v>2152</v>
      </c>
      <c r="U2258" s="183">
        <f t="shared" si="749"/>
        <v>32.390826264530318</v>
      </c>
      <c r="V2258" s="183">
        <f t="shared" si="753"/>
        <v>67.609173735469682</v>
      </c>
      <c r="W2258" s="184">
        <f t="shared" si="759"/>
        <v>405</v>
      </c>
    </row>
    <row r="2259" spans="1:23" ht="15" customHeight="1">
      <c r="A2259" s="179">
        <v>544</v>
      </c>
      <c r="B2259" s="222">
        <v>22</v>
      </c>
      <c r="C2259" s="269" t="s">
        <v>806</v>
      </c>
      <c r="D2259" s="180">
        <v>2004</v>
      </c>
      <c r="E2259" s="180"/>
      <c r="F2259" s="181"/>
      <c r="G2259" s="181"/>
      <c r="H2259" s="181"/>
      <c r="I2259" s="181"/>
      <c r="J2259" s="181"/>
      <c r="K2259" s="181"/>
      <c r="L2259" s="181"/>
      <c r="M2259" s="181"/>
      <c r="N2259" s="181"/>
      <c r="O2259" s="181"/>
      <c r="P2259" s="181"/>
      <c r="Q2259" s="181">
        <f>SUM(G2259+J2259+M2259+N2259+O2259+P2259)</f>
        <v>0</v>
      </c>
      <c r="R2259" s="181"/>
      <c r="S2259" s="181">
        <f t="shared" si="746"/>
        <v>0</v>
      </c>
      <c r="T2259" s="181">
        <f t="shared" si="748"/>
        <v>0</v>
      </c>
      <c r="U2259" s="183" t="e">
        <f t="shared" si="749"/>
        <v>#DIV/0!</v>
      </c>
      <c r="V2259" s="183" t="e">
        <f t="shared" si="753"/>
        <v>#DIV/0!</v>
      </c>
      <c r="W2259" s="184">
        <f t="shared" si="759"/>
        <v>0</v>
      </c>
    </row>
    <row r="2260" spans="1:23" ht="15" customHeight="1">
      <c r="A2260" s="179">
        <v>544</v>
      </c>
      <c r="B2260" s="222">
        <v>22</v>
      </c>
      <c r="C2260" s="269" t="s">
        <v>806</v>
      </c>
      <c r="D2260" s="180">
        <v>2010</v>
      </c>
      <c r="E2260" s="180">
        <v>10</v>
      </c>
      <c r="F2260" s="181">
        <v>5896</v>
      </c>
      <c r="G2260" s="181">
        <v>727</v>
      </c>
      <c r="H2260" s="181">
        <v>187</v>
      </c>
      <c r="I2260" s="181">
        <v>148</v>
      </c>
      <c r="J2260" s="181">
        <v>66</v>
      </c>
      <c r="K2260" s="181">
        <v>840</v>
      </c>
      <c r="L2260" s="181">
        <v>47</v>
      </c>
      <c r="M2260" s="181">
        <v>0</v>
      </c>
      <c r="N2260" s="181">
        <v>103</v>
      </c>
      <c r="O2260" s="181">
        <v>26</v>
      </c>
      <c r="P2260" s="181">
        <v>0</v>
      </c>
      <c r="Q2260" s="181">
        <f t="shared" ref="Q2260:Q2266" si="764">SUM(P2260+O2260+N2260+M2260+L2260+K2260+J2260+I2260+H2260+G2260)</f>
        <v>2144</v>
      </c>
      <c r="R2260" s="181">
        <v>95</v>
      </c>
      <c r="S2260" s="181">
        <f t="shared" si="746"/>
        <v>2239</v>
      </c>
      <c r="T2260" s="181">
        <f t="shared" si="748"/>
        <v>3657</v>
      </c>
      <c r="U2260" s="183">
        <f t="shared" si="749"/>
        <v>37.974898236092265</v>
      </c>
      <c r="V2260" s="183">
        <f t="shared" si="753"/>
        <v>62.025101763907735</v>
      </c>
      <c r="W2260" s="184">
        <f t="shared" si="759"/>
        <v>840</v>
      </c>
    </row>
    <row r="2261" spans="1:23" ht="15" customHeight="1">
      <c r="A2261" s="179">
        <v>544</v>
      </c>
      <c r="B2261" s="222">
        <v>22</v>
      </c>
      <c r="C2261" s="270" t="s">
        <v>806</v>
      </c>
      <c r="D2261" s="190">
        <v>2016</v>
      </c>
      <c r="E2261" s="180"/>
      <c r="F2261" s="181"/>
      <c r="G2261" s="181"/>
      <c r="H2261" s="181"/>
      <c r="I2261" s="181"/>
      <c r="J2261" s="181"/>
      <c r="K2261" s="181"/>
      <c r="L2261" s="181"/>
      <c r="M2261" s="181"/>
      <c r="N2261" s="181"/>
      <c r="O2261" s="181"/>
      <c r="P2261" s="181"/>
      <c r="Q2261" s="181">
        <f t="shared" si="764"/>
        <v>0</v>
      </c>
      <c r="R2261" s="181"/>
      <c r="S2261" s="181">
        <f t="shared" si="746"/>
        <v>0</v>
      </c>
      <c r="T2261" s="181">
        <f t="shared" si="748"/>
        <v>0</v>
      </c>
      <c r="U2261" s="183" t="e">
        <f t="shared" si="749"/>
        <v>#DIV/0!</v>
      </c>
      <c r="V2261" s="183" t="e">
        <f t="shared" si="753"/>
        <v>#DIV/0!</v>
      </c>
      <c r="W2261" s="184">
        <f t="shared" si="759"/>
        <v>0</v>
      </c>
    </row>
    <row r="2262" spans="1:23" s="197" customFormat="1" ht="15" customHeight="1">
      <c r="A2262" s="193" t="s">
        <v>448</v>
      </c>
      <c r="B2262" s="223">
        <v>22</v>
      </c>
      <c r="C2262" s="270" t="s">
        <v>807</v>
      </c>
      <c r="D2262" s="151">
        <v>1998</v>
      </c>
      <c r="E2262" s="151">
        <f>SUM(E2206,E2210,E2214,E2218,E2222,E2226,E2230,E2234,E2238,E2242,E2246,E2250,E2254,E2258)</f>
        <v>243</v>
      </c>
      <c r="F2262" s="151">
        <f t="shared" ref="F2262:T2262" si="765">SUM(F2206,F2210,F2214,F2218,F2222,F2226,F2230,F2234,F2238,F2242,F2246,F2250,F2254,F2258)</f>
        <v>129712</v>
      </c>
      <c r="G2262" s="151">
        <f t="shared" si="765"/>
        <v>17946</v>
      </c>
      <c r="H2262" s="151">
        <f t="shared" si="765"/>
        <v>24531</v>
      </c>
      <c r="I2262" s="151">
        <f t="shared" si="765"/>
        <v>85</v>
      </c>
      <c r="J2262" s="151">
        <f t="shared" si="765"/>
        <v>509</v>
      </c>
      <c r="K2262" s="151">
        <f t="shared" si="765"/>
        <v>21949</v>
      </c>
      <c r="L2262" s="151">
        <f t="shared" si="765"/>
        <v>1269</v>
      </c>
      <c r="M2262" s="151">
        <f t="shared" si="765"/>
        <v>205</v>
      </c>
      <c r="N2262" s="151">
        <f t="shared" si="765"/>
        <v>0</v>
      </c>
      <c r="O2262" s="151">
        <f t="shared" si="765"/>
        <v>0</v>
      </c>
      <c r="P2262" s="151">
        <f t="shared" si="765"/>
        <v>35</v>
      </c>
      <c r="Q2262" s="151">
        <f t="shared" si="765"/>
        <v>66529</v>
      </c>
      <c r="R2262" s="151">
        <f t="shared" si="765"/>
        <v>1117</v>
      </c>
      <c r="S2262" s="151">
        <f t="shared" si="765"/>
        <v>67646</v>
      </c>
      <c r="T2262" s="151">
        <f t="shared" si="765"/>
        <v>62066</v>
      </c>
      <c r="U2262" s="217">
        <f t="shared" si="749"/>
        <v>52.150918958924386</v>
      </c>
      <c r="V2262" s="217">
        <f t="shared" si="753"/>
        <v>47.849081041075614</v>
      </c>
      <c r="W2262" s="184">
        <f t="shared" si="759"/>
        <v>24531</v>
      </c>
    </row>
    <row r="2263" spans="1:23" s="197" customFormat="1" ht="15" customHeight="1">
      <c r="A2263" s="193" t="s">
        <v>448</v>
      </c>
      <c r="B2263" s="223">
        <v>22</v>
      </c>
      <c r="C2263" s="270" t="s">
        <v>807</v>
      </c>
      <c r="D2263" s="151">
        <v>2004</v>
      </c>
      <c r="E2263" s="151"/>
      <c r="F2263" s="215"/>
      <c r="G2263" s="215"/>
      <c r="H2263" s="215"/>
      <c r="I2263" s="215"/>
      <c r="J2263" s="215"/>
      <c r="K2263" s="215"/>
      <c r="L2263" s="215"/>
      <c r="M2263" s="215"/>
      <c r="N2263" s="215"/>
      <c r="O2263" s="215"/>
      <c r="P2263" s="215"/>
      <c r="Q2263" s="215"/>
      <c r="R2263" s="215"/>
      <c r="S2263" s="215"/>
      <c r="T2263" s="215"/>
      <c r="U2263" s="216"/>
      <c r="V2263" s="216"/>
      <c r="W2263" s="184">
        <f t="shared" si="759"/>
        <v>0</v>
      </c>
    </row>
    <row r="2264" spans="1:23" s="197" customFormat="1" ht="15" customHeight="1">
      <c r="A2264" s="193" t="s">
        <v>448</v>
      </c>
      <c r="B2264" s="223">
        <v>22</v>
      </c>
      <c r="C2264" s="270" t="s">
        <v>807</v>
      </c>
      <c r="D2264" s="151">
        <v>2010</v>
      </c>
      <c r="E2264" s="151">
        <f>SUM(E2208,E2212,E2216,E2220,E2224,E2228,E2232,E2236,E2240,E2244,E2248,E2252,E2256,E2260)</f>
        <v>347</v>
      </c>
      <c r="F2264" s="151">
        <f t="shared" ref="F2264:T2264" si="766">SUM(F2208,F2212,F2216,F2220,F2224,F2228,F2232,F2236,F2240,F2244,F2248,F2252,F2256,F2260)</f>
        <v>209100</v>
      </c>
      <c r="G2264" s="151">
        <f t="shared" si="766"/>
        <v>35178</v>
      </c>
      <c r="H2264" s="151">
        <f t="shared" si="766"/>
        <v>13281</v>
      </c>
      <c r="I2264" s="151">
        <f t="shared" si="766"/>
        <v>13512</v>
      </c>
      <c r="J2264" s="151">
        <f t="shared" si="766"/>
        <v>3567</v>
      </c>
      <c r="K2264" s="151">
        <f t="shared" si="766"/>
        <v>41506</v>
      </c>
      <c r="L2264" s="151">
        <f t="shared" si="766"/>
        <v>2233</v>
      </c>
      <c r="M2264" s="151">
        <f t="shared" si="766"/>
        <v>0</v>
      </c>
      <c r="N2264" s="151">
        <f t="shared" si="766"/>
        <v>3377</v>
      </c>
      <c r="O2264" s="151">
        <f t="shared" si="766"/>
        <v>1154</v>
      </c>
      <c r="P2264" s="271">
        <f>SUM(P2208,P2212,P2216,P2220,P2224,P2228,P2232,P2236,P2240,P2244,P2248,P2252,P2256,P2260)</f>
        <v>77</v>
      </c>
      <c r="Q2264" s="151">
        <f t="shared" si="766"/>
        <v>113885</v>
      </c>
      <c r="R2264" s="151">
        <f t="shared" si="766"/>
        <v>3372</v>
      </c>
      <c r="S2264" s="151">
        <f t="shared" si="766"/>
        <v>117257</v>
      </c>
      <c r="T2264" s="151">
        <f t="shared" si="766"/>
        <v>91843</v>
      </c>
      <c r="U2264" s="217">
        <f t="shared" si="749"/>
        <v>56.076996652319465</v>
      </c>
      <c r="V2264" s="217">
        <f t="shared" si="753"/>
        <v>43.923003347680535</v>
      </c>
      <c r="W2264" s="184">
        <f t="shared" si="759"/>
        <v>41506</v>
      </c>
    </row>
    <row r="2265" spans="1:23" s="197" customFormat="1" ht="15" customHeight="1">
      <c r="A2265" s="193" t="s">
        <v>448</v>
      </c>
      <c r="B2265" s="223">
        <v>22</v>
      </c>
      <c r="C2265" s="270" t="s">
        <v>807</v>
      </c>
      <c r="D2265" s="151">
        <v>2016</v>
      </c>
      <c r="E2265" s="151"/>
      <c r="F2265" s="215"/>
      <c r="G2265" s="215"/>
      <c r="H2265" s="215"/>
      <c r="I2265" s="215"/>
      <c r="J2265" s="215"/>
      <c r="K2265" s="215"/>
      <c r="L2265" s="215"/>
      <c r="M2265" s="215"/>
      <c r="N2265" s="215"/>
      <c r="O2265" s="215"/>
      <c r="P2265" s="215"/>
      <c r="Q2265" s="215"/>
      <c r="R2265" s="215"/>
      <c r="S2265" s="215"/>
      <c r="T2265" s="215"/>
      <c r="U2265" s="216"/>
      <c r="V2265" s="216"/>
      <c r="W2265" s="184">
        <f t="shared" si="759"/>
        <v>0</v>
      </c>
    </row>
    <row r="2266" spans="1:23" ht="15" customHeight="1">
      <c r="A2266" s="179">
        <v>545</v>
      </c>
      <c r="B2266" s="222">
        <v>23</v>
      </c>
      <c r="C2266" s="272" t="s">
        <v>808</v>
      </c>
      <c r="D2266" s="180">
        <v>1998</v>
      </c>
      <c r="E2266" s="180">
        <v>11</v>
      </c>
      <c r="F2266" s="181">
        <v>5781</v>
      </c>
      <c r="G2266" s="181">
        <v>355</v>
      </c>
      <c r="H2266" s="181">
        <v>1160</v>
      </c>
      <c r="I2266" s="181">
        <v>2</v>
      </c>
      <c r="J2266" s="181">
        <v>2</v>
      </c>
      <c r="K2266" s="181">
        <v>1327</v>
      </c>
      <c r="L2266" s="181">
        <v>4</v>
      </c>
      <c r="M2266" s="181">
        <v>0</v>
      </c>
      <c r="N2266" s="181">
        <v>0</v>
      </c>
      <c r="O2266" s="181">
        <v>0</v>
      </c>
      <c r="P2266" s="181">
        <v>0</v>
      </c>
      <c r="Q2266" s="181">
        <f t="shared" si="764"/>
        <v>2850</v>
      </c>
      <c r="R2266" s="181">
        <v>20</v>
      </c>
      <c r="S2266" s="181">
        <f t="shared" si="746"/>
        <v>2870</v>
      </c>
      <c r="T2266" s="181">
        <f t="shared" si="748"/>
        <v>2911</v>
      </c>
      <c r="U2266" s="183">
        <f t="shared" si="749"/>
        <v>49.645390070921984</v>
      </c>
      <c r="V2266" s="183">
        <f t="shared" si="753"/>
        <v>50.354609929078016</v>
      </c>
      <c r="W2266" s="184">
        <f t="shared" si="759"/>
        <v>1327</v>
      </c>
    </row>
    <row r="2267" spans="1:23" ht="15" customHeight="1">
      <c r="A2267" s="179">
        <v>545</v>
      </c>
      <c r="B2267" s="222">
        <v>23</v>
      </c>
      <c r="C2267" s="272" t="s">
        <v>808</v>
      </c>
      <c r="D2267" s="180">
        <v>2004</v>
      </c>
      <c r="E2267" s="180"/>
      <c r="F2267" s="181"/>
      <c r="G2267" s="181"/>
      <c r="H2267" s="181"/>
      <c r="I2267" s="181"/>
      <c r="J2267" s="181"/>
      <c r="K2267" s="181"/>
      <c r="L2267" s="181"/>
      <c r="M2267" s="181"/>
      <c r="N2267" s="181"/>
      <c r="O2267" s="181"/>
      <c r="P2267" s="181"/>
      <c r="Q2267" s="181">
        <f>SUM(G2267+J2267+M2267+N2267+O2267+P2267)</f>
        <v>0</v>
      </c>
      <c r="R2267" s="181"/>
      <c r="S2267" s="181">
        <f t="shared" si="746"/>
        <v>0</v>
      </c>
      <c r="T2267" s="181">
        <f t="shared" si="748"/>
        <v>0</v>
      </c>
      <c r="U2267" s="183" t="e">
        <f t="shared" si="749"/>
        <v>#DIV/0!</v>
      </c>
      <c r="V2267" s="183" t="e">
        <f t="shared" si="753"/>
        <v>#DIV/0!</v>
      </c>
      <c r="W2267" s="184">
        <f t="shared" si="759"/>
        <v>0</v>
      </c>
    </row>
    <row r="2268" spans="1:23" ht="15" customHeight="1">
      <c r="A2268" s="179">
        <v>545</v>
      </c>
      <c r="B2268" s="222">
        <v>23</v>
      </c>
      <c r="C2268" s="272" t="s">
        <v>808</v>
      </c>
      <c r="D2268" s="180">
        <v>2010</v>
      </c>
      <c r="E2268" s="180">
        <v>14</v>
      </c>
      <c r="F2268" s="181">
        <v>7280</v>
      </c>
      <c r="G2268" s="181">
        <v>450</v>
      </c>
      <c r="H2268" s="181">
        <v>2320</v>
      </c>
      <c r="I2268" s="181">
        <v>44</v>
      </c>
      <c r="J2268" s="181">
        <v>170</v>
      </c>
      <c r="K2268" s="181">
        <v>1722</v>
      </c>
      <c r="L2268" s="181">
        <v>30</v>
      </c>
      <c r="M2268" s="181">
        <v>0</v>
      </c>
      <c r="N2268" s="181">
        <v>7</v>
      </c>
      <c r="O2268" s="181">
        <v>130</v>
      </c>
      <c r="P2268" s="181">
        <v>1</v>
      </c>
      <c r="Q2268" s="181">
        <f t="shared" ref="Q2268:Q2270" si="767">SUM(P2268+O2268+N2268+M2268+L2268+K2268+J2268+I2268+H2268+G2268)</f>
        <v>4874</v>
      </c>
      <c r="R2268" s="181">
        <v>60</v>
      </c>
      <c r="S2268" s="181">
        <f t="shared" si="746"/>
        <v>4934</v>
      </c>
      <c r="T2268" s="181">
        <f t="shared" si="748"/>
        <v>2346</v>
      </c>
      <c r="U2268" s="183">
        <f t="shared" si="749"/>
        <v>67.77472527472527</v>
      </c>
      <c r="V2268" s="183">
        <f t="shared" si="753"/>
        <v>32.225274725274723</v>
      </c>
      <c r="W2268" s="184">
        <f t="shared" si="759"/>
        <v>2320</v>
      </c>
    </row>
    <row r="2269" spans="1:23" ht="15" customHeight="1">
      <c r="A2269" s="179">
        <v>545</v>
      </c>
      <c r="B2269" s="222">
        <v>23</v>
      </c>
      <c r="C2269" s="273" t="s">
        <v>808</v>
      </c>
      <c r="D2269" s="190">
        <v>2016</v>
      </c>
      <c r="E2269" s="180"/>
      <c r="F2269" s="181"/>
      <c r="G2269" s="181"/>
      <c r="H2269" s="181"/>
      <c r="I2269" s="181"/>
      <c r="J2269" s="181"/>
      <c r="K2269" s="181"/>
      <c r="L2269" s="181"/>
      <c r="M2269" s="181"/>
      <c r="N2269" s="181"/>
      <c r="O2269" s="181"/>
      <c r="P2269" s="181"/>
      <c r="Q2269" s="181">
        <f t="shared" si="767"/>
        <v>0</v>
      </c>
      <c r="R2269" s="181"/>
      <c r="S2269" s="181">
        <f t="shared" si="746"/>
        <v>0</v>
      </c>
      <c r="T2269" s="181">
        <f t="shared" si="748"/>
        <v>0</v>
      </c>
      <c r="U2269" s="183" t="e">
        <f t="shared" si="749"/>
        <v>#DIV/0!</v>
      </c>
      <c r="V2269" s="183" t="e">
        <f t="shared" si="753"/>
        <v>#DIV/0!</v>
      </c>
      <c r="W2269" s="184">
        <f t="shared" si="759"/>
        <v>0</v>
      </c>
    </row>
    <row r="2270" spans="1:23" ht="15" customHeight="1">
      <c r="A2270" s="179">
        <v>546</v>
      </c>
      <c r="B2270" s="222">
        <v>23</v>
      </c>
      <c r="C2270" s="272" t="s">
        <v>809</v>
      </c>
      <c r="D2270" s="180">
        <v>1998</v>
      </c>
      <c r="E2270" s="180">
        <v>91</v>
      </c>
      <c r="F2270" s="181">
        <v>45977</v>
      </c>
      <c r="G2270" s="181">
        <v>68</v>
      </c>
      <c r="H2270" s="181">
        <v>18340</v>
      </c>
      <c r="I2270" s="181">
        <v>6</v>
      </c>
      <c r="J2270" s="181">
        <v>35</v>
      </c>
      <c r="K2270" s="181">
        <v>13516</v>
      </c>
      <c r="L2270" s="181">
        <v>36</v>
      </c>
      <c r="M2270" s="181">
        <v>6</v>
      </c>
      <c r="N2270" s="181">
        <v>0</v>
      </c>
      <c r="O2270" s="181">
        <v>0</v>
      </c>
      <c r="P2270" s="181">
        <v>5</v>
      </c>
      <c r="Q2270" s="181">
        <f t="shared" si="767"/>
        <v>32012</v>
      </c>
      <c r="R2270" s="181">
        <v>184</v>
      </c>
      <c r="S2270" s="181">
        <f t="shared" si="746"/>
        <v>32196</v>
      </c>
      <c r="T2270" s="181">
        <f t="shared" si="748"/>
        <v>13781</v>
      </c>
      <c r="U2270" s="183">
        <f t="shared" si="749"/>
        <v>70.026317506579375</v>
      </c>
      <c r="V2270" s="183">
        <f t="shared" si="753"/>
        <v>29.973682493420622</v>
      </c>
      <c r="W2270" s="184">
        <f t="shared" si="759"/>
        <v>18340</v>
      </c>
    </row>
    <row r="2271" spans="1:23" ht="15" customHeight="1">
      <c r="A2271" s="179">
        <v>546</v>
      </c>
      <c r="B2271" s="222">
        <v>23</v>
      </c>
      <c r="C2271" s="272" t="s">
        <v>809</v>
      </c>
      <c r="D2271" s="180">
        <v>2004</v>
      </c>
      <c r="E2271" s="180"/>
      <c r="F2271" s="181"/>
      <c r="G2271" s="181"/>
      <c r="H2271" s="181"/>
      <c r="I2271" s="181"/>
      <c r="J2271" s="181"/>
      <c r="K2271" s="181"/>
      <c r="L2271" s="181"/>
      <c r="M2271" s="181"/>
      <c r="N2271" s="181"/>
      <c r="O2271" s="181"/>
      <c r="P2271" s="181"/>
      <c r="Q2271" s="181">
        <f>SUM(G2271+J2271+M2271+N2271+O2271+P2271)</f>
        <v>0</v>
      </c>
      <c r="R2271" s="181"/>
      <c r="S2271" s="181">
        <f t="shared" si="746"/>
        <v>0</v>
      </c>
      <c r="T2271" s="181">
        <f t="shared" si="748"/>
        <v>0</v>
      </c>
      <c r="U2271" s="183" t="e">
        <f t="shared" si="749"/>
        <v>#DIV/0!</v>
      </c>
      <c r="V2271" s="183" t="e">
        <f t="shared" si="753"/>
        <v>#DIV/0!</v>
      </c>
      <c r="W2271" s="184">
        <f t="shared" si="759"/>
        <v>0</v>
      </c>
    </row>
    <row r="2272" spans="1:23" ht="15" customHeight="1">
      <c r="A2272" s="179">
        <v>546</v>
      </c>
      <c r="B2272" s="222">
        <v>23</v>
      </c>
      <c r="C2272" s="272" t="s">
        <v>809</v>
      </c>
      <c r="D2272" s="180">
        <v>2010</v>
      </c>
      <c r="E2272" s="180">
        <v>110</v>
      </c>
      <c r="F2272" s="181">
        <v>61986</v>
      </c>
      <c r="G2272" s="181">
        <v>4276</v>
      </c>
      <c r="H2272" s="181">
        <v>6972</v>
      </c>
      <c r="I2272" s="181">
        <v>2940</v>
      </c>
      <c r="J2272" s="181">
        <v>4935</v>
      </c>
      <c r="K2272" s="181">
        <v>17516</v>
      </c>
      <c r="L2272" s="181">
        <v>378</v>
      </c>
      <c r="M2272" s="181">
        <v>0</v>
      </c>
      <c r="N2272" s="181">
        <v>321</v>
      </c>
      <c r="O2272" s="181">
        <v>1412</v>
      </c>
      <c r="P2272" s="181">
        <v>5</v>
      </c>
      <c r="Q2272" s="181">
        <f t="shared" ref="Q2272:Q2274" si="768">SUM(P2272+O2272+N2272+M2272+L2272+K2272+J2272+I2272+H2272+G2272)</f>
        <v>38755</v>
      </c>
      <c r="R2272" s="181">
        <v>2538</v>
      </c>
      <c r="S2272" s="181">
        <f t="shared" si="746"/>
        <v>41293</v>
      </c>
      <c r="T2272" s="181">
        <f t="shared" si="748"/>
        <v>20693</v>
      </c>
      <c r="U2272" s="183">
        <f t="shared" si="749"/>
        <v>66.616655373794089</v>
      </c>
      <c r="V2272" s="183">
        <f t="shared" si="753"/>
        <v>33.383344626205918</v>
      </c>
      <c r="W2272" s="184">
        <f t="shared" si="759"/>
        <v>17516</v>
      </c>
    </row>
    <row r="2273" spans="1:23" ht="15" customHeight="1">
      <c r="A2273" s="179">
        <v>546</v>
      </c>
      <c r="B2273" s="222">
        <v>23</v>
      </c>
      <c r="C2273" s="273" t="s">
        <v>809</v>
      </c>
      <c r="D2273" s="190">
        <v>2016</v>
      </c>
      <c r="E2273" s="180"/>
      <c r="F2273" s="181"/>
      <c r="G2273" s="181"/>
      <c r="H2273" s="181"/>
      <c r="I2273" s="181"/>
      <c r="J2273" s="181"/>
      <c r="K2273" s="181"/>
      <c r="L2273" s="181"/>
      <c r="M2273" s="181"/>
      <c r="N2273" s="181"/>
      <c r="O2273" s="181"/>
      <c r="P2273" s="181"/>
      <c r="Q2273" s="181">
        <f t="shared" si="768"/>
        <v>0</v>
      </c>
      <c r="R2273" s="181"/>
      <c r="S2273" s="181">
        <f t="shared" ref="S2273:S2339" si="769">Q2273+R2273</f>
        <v>0</v>
      </c>
      <c r="T2273" s="181">
        <f t="shared" si="748"/>
        <v>0</v>
      </c>
      <c r="U2273" s="183" t="e">
        <f t="shared" si="749"/>
        <v>#DIV/0!</v>
      </c>
      <c r="V2273" s="183" t="e">
        <f t="shared" si="753"/>
        <v>#DIV/0!</v>
      </c>
      <c r="W2273" s="184">
        <f t="shared" si="759"/>
        <v>0</v>
      </c>
    </row>
    <row r="2274" spans="1:23" ht="15" customHeight="1">
      <c r="A2274" s="179">
        <v>547</v>
      </c>
      <c r="B2274" s="222">
        <v>23</v>
      </c>
      <c r="C2274" s="272" t="s">
        <v>810</v>
      </c>
      <c r="D2274" s="180">
        <v>1998</v>
      </c>
      <c r="E2274" s="180">
        <v>4</v>
      </c>
      <c r="F2274" s="181">
        <v>1720</v>
      </c>
      <c r="G2274" s="181">
        <v>51</v>
      </c>
      <c r="H2274" s="181">
        <v>398</v>
      </c>
      <c r="I2274" s="181">
        <v>1</v>
      </c>
      <c r="J2274" s="181">
        <v>1</v>
      </c>
      <c r="K2274" s="181">
        <v>674</v>
      </c>
      <c r="L2274" s="181">
        <v>5</v>
      </c>
      <c r="M2274" s="181">
        <v>0</v>
      </c>
      <c r="N2274" s="181">
        <v>0</v>
      </c>
      <c r="O2274" s="181">
        <v>0</v>
      </c>
      <c r="P2274" s="181">
        <v>0</v>
      </c>
      <c r="Q2274" s="181">
        <f t="shared" si="768"/>
        <v>1130</v>
      </c>
      <c r="R2274" s="181">
        <v>5</v>
      </c>
      <c r="S2274" s="181">
        <f t="shared" si="769"/>
        <v>1135</v>
      </c>
      <c r="T2274" s="181">
        <f t="shared" si="748"/>
        <v>585</v>
      </c>
      <c r="U2274" s="183">
        <f t="shared" si="749"/>
        <v>65.988372093023258</v>
      </c>
      <c r="V2274" s="183">
        <f t="shared" si="753"/>
        <v>34.011627906976742</v>
      </c>
      <c r="W2274" s="184">
        <f t="shared" si="759"/>
        <v>674</v>
      </c>
    </row>
    <row r="2275" spans="1:23" ht="15" customHeight="1">
      <c r="A2275" s="179">
        <v>547</v>
      </c>
      <c r="B2275" s="222">
        <v>23</v>
      </c>
      <c r="C2275" s="272" t="s">
        <v>810</v>
      </c>
      <c r="D2275" s="180">
        <v>2004</v>
      </c>
      <c r="E2275" s="180"/>
      <c r="F2275" s="181"/>
      <c r="G2275" s="181"/>
      <c r="H2275" s="181"/>
      <c r="I2275" s="181"/>
      <c r="J2275" s="181"/>
      <c r="K2275" s="181"/>
      <c r="L2275" s="181"/>
      <c r="M2275" s="181"/>
      <c r="N2275" s="181"/>
      <c r="O2275" s="181"/>
      <c r="P2275" s="181"/>
      <c r="Q2275" s="181">
        <f>SUM(G2275+J2275+M2275+N2275+O2275+P2275)</f>
        <v>0</v>
      </c>
      <c r="R2275" s="181"/>
      <c r="S2275" s="181">
        <f t="shared" si="769"/>
        <v>0</v>
      </c>
      <c r="T2275" s="181">
        <f t="shared" si="748"/>
        <v>0</v>
      </c>
      <c r="U2275" s="183" t="e">
        <f t="shared" si="749"/>
        <v>#DIV/0!</v>
      </c>
      <c r="V2275" s="183" t="e">
        <f t="shared" si="753"/>
        <v>#DIV/0!</v>
      </c>
      <c r="W2275" s="184">
        <f t="shared" si="759"/>
        <v>0</v>
      </c>
    </row>
    <row r="2276" spans="1:23" ht="15" customHeight="1">
      <c r="A2276" s="179">
        <v>547</v>
      </c>
      <c r="B2276" s="222">
        <v>23</v>
      </c>
      <c r="C2276" s="272" t="s">
        <v>810</v>
      </c>
      <c r="D2276" s="180">
        <v>2010</v>
      </c>
      <c r="E2276" s="180">
        <v>4</v>
      </c>
      <c r="F2276" s="181">
        <v>2088</v>
      </c>
      <c r="G2276" s="181">
        <v>74</v>
      </c>
      <c r="H2276" s="181">
        <v>723</v>
      </c>
      <c r="I2276" s="181">
        <v>20</v>
      </c>
      <c r="J2276" s="181">
        <v>13</v>
      </c>
      <c r="K2276" s="181">
        <v>748</v>
      </c>
      <c r="L2276" s="181">
        <v>15</v>
      </c>
      <c r="M2276" s="181">
        <v>0</v>
      </c>
      <c r="N2276" s="181">
        <v>2</v>
      </c>
      <c r="O2276" s="181">
        <v>0</v>
      </c>
      <c r="P2276" s="181">
        <v>0</v>
      </c>
      <c r="Q2276" s="181">
        <f t="shared" ref="Q2276:Q2278" si="770">SUM(P2276+O2276+N2276+M2276+L2276+K2276+J2276+I2276+H2276+G2276)</f>
        <v>1595</v>
      </c>
      <c r="R2276" s="181">
        <v>24</v>
      </c>
      <c r="S2276" s="181">
        <f t="shared" si="769"/>
        <v>1619</v>
      </c>
      <c r="T2276" s="181">
        <f t="shared" si="748"/>
        <v>469</v>
      </c>
      <c r="U2276" s="183">
        <f t="shared" si="749"/>
        <v>77.538314176245208</v>
      </c>
      <c r="V2276" s="183">
        <f t="shared" si="753"/>
        <v>22.461685823754788</v>
      </c>
      <c r="W2276" s="184">
        <f t="shared" si="759"/>
        <v>748</v>
      </c>
    </row>
    <row r="2277" spans="1:23" ht="15" customHeight="1">
      <c r="A2277" s="179">
        <v>547</v>
      </c>
      <c r="B2277" s="222">
        <v>23</v>
      </c>
      <c r="C2277" s="273" t="s">
        <v>810</v>
      </c>
      <c r="D2277" s="190">
        <v>2016</v>
      </c>
      <c r="E2277" s="180"/>
      <c r="F2277" s="181"/>
      <c r="G2277" s="181"/>
      <c r="H2277" s="181"/>
      <c r="I2277" s="181"/>
      <c r="J2277" s="181"/>
      <c r="K2277" s="181"/>
      <c r="L2277" s="181"/>
      <c r="M2277" s="181"/>
      <c r="N2277" s="181"/>
      <c r="O2277" s="181"/>
      <c r="P2277" s="181"/>
      <c r="Q2277" s="181">
        <f t="shared" si="770"/>
        <v>0</v>
      </c>
      <c r="R2277" s="181"/>
      <c r="S2277" s="181">
        <f t="shared" si="769"/>
        <v>0</v>
      </c>
      <c r="T2277" s="181">
        <f t="shared" si="748"/>
        <v>0</v>
      </c>
      <c r="U2277" s="183" t="e">
        <f t="shared" si="749"/>
        <v>#DIV/0!</v>
      </c>
      <c r="V2277" s="183" t="e">
        <f t="shared" si="753"/>
        <v>#DIV/0!</v>
      </c>
      <c r="W2277" s="184">
        <f t="shared" si="759"/>
        <v>0</v>
      </c>
    </row>
    <row r="2278" spans="1:23" ht="15" customHeight="1">
      <c r="A2278" s="179">
        <v>548</v>
      </c>
      <c r="B2278" s="222">
        <v>23</v>
      </c>
      <c r="C2278" s="272" t="s">
        <v>811</v>
      </c>
      <c r="D2278" s="180">
        <v>1998</v>
      </c>
      <c r="E2278" s="180">
        <v>6</v>
      </c>
      <c r="F2278" s="181">
        <v>2677</v>
      </c>
      <c r="G2278" s="181">
        <v>1</v>
      </c>
      <c r="H2278" s="181">
        <v>377</v>
      </c>
      <c r="I2278" s="181">
        <v>0</v>
      </c>
      <c r="J2278" s="181">
        <v>1</v>
      </c>
      <c r="K2278" s="181">
        <v>1524</v>
      </c>
      <c r="L2278" s="181">
        <v>1</v>
      </c>
      <c r="M2278" s="181">
        <v>0</v>
      </c>
      <c r="N2278" s="181">
        <v>0</v>
      </c>
      <c r="O2278" s="181">
        <v>0</v>
      </c>
      <c r="P2278" s="181">
        <v>0</v>
      </c>
      <c r="Q2278" s="181">
        <f t="shared" si="770"/>
        <v>1904</v>
      </c>
      <c r="R2278" s="181">
        <v>13</v>
      </c>
      <c r="S2278" s="181">
        <f t="shared" si="769"/>
        <v>1917</v>
      </c>
      <c r="T2278" s="181">
        <f t="shared" ref="T2278:T2345" si="771">F2278-S2278</f>
        <v>760</v>
      </c>
      <c r="U2278" s="183">
        <f t="shared" ref="U2278:U2345" si="772">(S2278*100)/F2278</f>
        <v>71.610011206574526</v>
      </c>
      <c r="V2278" s="183">
        <f t="shared" si="753"/>
        <v>28.389988793425477</v>
      </c>
      <c r="W2278" s="184">
        <f t="shared" si="759"/>
        <v>1524</v>
      </c>
    </row>
    <row r="2279" spans="1:23" ht="15" customHeight="1">
      <c r="A2279" s="179">
        <v>548</v>
      </c>
      <c r="B2279" s="222">
        <v>23</v>
      </c>
      <c r="C2279" s="272" t="s">
        <v>811</v>
      </c>
      <c r="D2279" s="180">
        <v>2004</v>
      </c>
      <c r="E2279" s="180"/>
      <c r="F2279" s="181"/>
      <c r="G2279" s="181"/>
      <c r="H2279" s="181"/>
      <c r="I2279" s="181"/>
      <c r="J2279" s="181"/>
      <c r="K2279" s="181"/>
      <c r="L2279" s="181"/>
      <c r="M2279" s="181"/>
      <c r="N2279" s="181"/>
      <c r="O2279" s="181"/>
      <c r="P2279" s="181"/>
      <c r="Q2279" s="181">
        <f>SUM(G2279+J2279+M2279+N2279+O2279+P2279)</f>
        <v>0</v>
      </c>
      <c r="R2279" s="181"/>
      <c r="S2279" s="181">
        <f t="shared" si="769"/>
        <v>0</v>
      </c>
      <c r="T2279" s="181">
        <f t="shared" si="771"/>
        <v>0</v>
      </c>
      <c r="U2279" s="183" t="e">
        <f t="shared" si="772"/>
        <v>#DIV/0!</v>
      </c>
      <c r="V2279" s="183" t="e">
        <f t="shared" si="753"/>
        <v>#DIV/0!</v>
      </c>
      <c r="W2279" s="184">
        <f t="shared" si="759"/>
        <v>0</v>
      </c>
    </row>
    <row r="2280" spans="1:23" ht="15" customHeight="1">
      <c r="A2280" s="179">
        <v>548</v>
      </c>
      <c r="B2280" s="222">
        <v>23</v>
      </c>
      <c r="C2280" s="272" t="s">
        <v>811</v>
      </c>
      <c r="D2280" s="180">
        <v>2010</v>
      </c>
      <c r="E2280" s="180">
        <v>6</v>
      </c>
      <c r="F2280" s="181">
        <v>3828</v>
      </c>
      <c r="G2280" s="181">
        <v>288</v>
      </c>
      <c r="H2280" s="181">
        <v>930</v>
      </c>
      <c r="I2280" s="181">
        <v>13</v>
      </c>
      <c r="J2280" s="181">
        <v>15</v>
      </c>
      <c r="K2280" s="181">
        <v>1485</v>
      </c>
      <c r="L2280" s="181">
        <v>12</v>
      </c>
      <c r="M2280" s="181">
        <v>0</v>
      </c>
      <c r="N2280" s="181">
        <v>1</v>
      </c>
      <c r="O2280" s="181">
        <v>0</v>
      </c>
      <c r="P2280" s="181">
        <v>0</v>
      </c>
      <c r="Q2280" s="181">
        <f t="shared" ref="Q2280:Q2282" si="773">SUM(P2280+O2280+N2280+M2280+L2280+K2280+J2280+I2280+H2280+G2280)</f>
        <v>2744</v>
      </c>
      <c r="R2280" s="181">
        <v>11</v>
      </c>
      <c r="S2280" s="181">
        <f t="shared" si="769"/>
        <v>2755</v>
      </c>
      <c r="T2280" s="181">
        <f t="shared" si="771"/>
        <v>1073</v>
      </c>
      <c r="U2280" s="183">
        <f t="shared" si="772"/>
        <v>71.969696969696969</v>
      </c>
      <c r="V2280" s="183">
        <f t="shared" si="753"/>
        <v>28.030303030303031</v>
      </c>
      <c r="W2280" s="184">
        <f t="shared" si="759"/>
        <v>1485</v>
      </c>
    </row>
    <row r="2281" spans="1:23" ht="15" customHeight="1">
      <c r="A2281" s="179">
        <v>548</v>
      </c>
      <c r="B2281" s="222">
        <v>23</v>
      </c>
      <c r="C2281" s="273" t="s">
        <v>811</v>
      </c>
      <c r="D2281" s="190">
        <v>2016</v>
      </c>
      <c r="E2281" s="180"/>
      <c r="F2281" s="181"/>
      <c r="G2281" s="181"/>
      <c r="H2281" s="181"/>
      <c r="I2281" s="181"/>
      <c r="J2281" s="181"/>
      <c r="K2281" s="181"/>
      <c r="L2281" s="181"/>
      <c r="M2281" s="181"/>
      <c r="N2281" s="181"/>
      <c r="O2281" s="181"/>
      <c r="P2281" s="181"/>
      <c r="Q2281" s="181">
        <f t="shared" si="773"/>
        <v>0</v>
      </c>
      <c r="R2281" s="181"/>
      <c r="S2281" s="181">
        <f t="shared" si="769"/>
        <v>0</v>
      </c>
      <c r="T2281" s="181">
        <f t="shared" si="771"/>
        <v>0</v>
      </c>
      <c r="U2281" s="183" t="e">
        <f t="shared" si="772"/>
        <v>#DIV/0!</v>
      </c>
      <c r="V2281" s="183" t="e">
        <f t="shared" si="753"/>
        <v>#DIV/0!</v>
      </c>
      <c r="W2281" s="184">
        <f t="shared" si="759"/>
        <v>0</v>
      </c>
    </row>
    <row r="2282" spans="1:23" ht="15" customHeight="1">
      <c r="A2282" s="179">
        <v>549</v>
      </c>
      <c r="B2282" s="222">
        <v>23</v>
      </c>
      <c r="C2282" s="272" t="s">
        <v>812</v>
      </c>
      <c r="D2282" s="180">
        <v>1998</v>
      </c>
      <c r="E2282" s="180">
        <v>7</v>
      </c>
      <c r="F2282" s="181">
        <v>3273</v>
      </c>
      <c r="G2282" s="181">
        <v>0</v>
      </c>
      <c r="H2282" s="181">
        <v>1133</v>
      </c>
      <c r="I2282" s="181">
        <v>0</v>
      </c>
      <c r="J2282" s="181">
        <v>2</v>
      </c>
      <c r="K2282" s="181">
        <v>967</v>
      </c>
      <c r="L2282" s="181">
        <v>1</v>
      </c>
      <c r="M2282" s="181">
        <v>0</v>
      </c>
      <c r="N2282" s="181">
        <v>0</v>
      </c>
      <c r="O2282" s="181">
        <v>0</v>
      </c>
      <c r="P2282" s="181">
        <v>0</v>
      </c>
      <c r="Q2282" s="181">
        <f t="shared" si="773"/>
        <v>2103</v>
      </c>
      <c r="R2282" s="181">
        <v>9</v>
      </c>
      <c r="S2282" s="181">
        <f t="shared" si="769"/>
        <v>2112</v>
      </c>
      <c r="T2282" s="181">
        <f t="shared" si="771"/>
        <v>1161</v>
      </c>
      <c r="U2282" s="183">
        <f t="shared" si="772"/>
        <v>64.527956003666361</v>
      </c>
      <c r="V2282" s="183">
        <f t="shared" si="753"/>
        <v>35.472043996333639</v>
      </c>
      <c r="W2282" s="184">
        <f t="shared" si="759"/>
        <v>1133</v>
      </c>
    </row>
    <row r="2283" spans="1:23" ht="15" customHeight="1">
      <c r="A2283" s="179">
        <v>549</v>
      </c>
      <c r="B2283" s="222">
        <v>23</v>
      </c>
      <c r="C2283" s="272" t="s">
        <v>812</v>
      </c>
      <c r="D2283" s="180">
        <v>2004</v>
      </c>
      <c r="E2283" s="180"/>
      <c r="F2283" s="181"/>
      <c r="G2283" s="181"/>
      <c r="H2283" s="181"/>
      <c r="I2283" s="181"/>
      <c r="J2283" s="181"/>
      <c r="K2283" s="181"/>
      <c r="L2283" s="181"/>
      <c r="M2283" s="181"/>
      <c r="N2283" s="181"/>
      <c r="O2283" s="181"/>
      <c r="P2283" s="181"/>
      <c r="Q2283" s="181">
        <f>SUM(G2283+J2283+M2283+N2283+O2283+P2283)</f>
        <v>0</v>
      </c>
      <c r="R2283" s="181"/>
      <c r="S2283" s="181">
        <f t="shared" si="769"/>
        <v>0</v>
      </c>
      <c r="T2283" s="181">
        <f t="shared" si="771"/>
        <v>0</v>
      </c>
      <c r="U2283" s="183" t="e">
        <f t="shared" si="772"/>
        <v>#DIV/0!</v>
      </c>
      <c r="V2283" s="183" t="e">
        <f t="shared" si="753"/>
        <v>#DIV/0!</v>
      </c>
      <c r="W2283" s="184">
        <f t="shared" si="759"/>
        <v>0</v>
      </c>
    </row>
    <row r="2284" spans="1:23" ht="15" customHeight="1">
      <c r="A2284" s="179">
        <v>549</v>
      </c>
      <c r="B2284" s="222">
        <v>23</v>
      </c>
      <c r="C2284" s="272" t="s">
        <v>812</v>
      </c>
      <c r="D2284" s="180">
        <v>2010</v>
      </c>
      <c r="E2284" s="180">
        <v>8</v>
      </c>
      <c r="F2284" s="181">
        <v>4713</v>
      </c>
      <c r="G2284" s="181">
        <v>345</v>
      </c>
      <c r="H2284" s="181">
        <v>923</v>
      </c>
      <c r="I2284" s="181">
        <v>24</v>
      </c>
      <c r="J2284" s="181">
        <v>35</v>
      </c>
      <c r="K2284" s="181">
        <v>971</v>
      </c>
      <c r="L2284" s="181">
        <v>8</v>
      </c>
      <c r="M2284" s="181">
        <v>0</v>
      </c>
      <c r="N2284" s="181">
        <v>725</v>
      </c>
      <c r="O2284" s="181">
        <v>459</v>
      </c>
      <c r="P2284" s="181">
        <v>0</v>
      </c>
      <c r="Q2284" s="181">
        <f t="shared" ref="Q2284:Q2286" si="774">SUM(P2284+O2284+N2284+M2284+L2284+K2284+J2284+I2284+H2284+G2284)</f>
        <v>3490</v>
      </c>
      <c r="R2284" s="181">
        <v>35</v>
      </c>
      <c r="S2284" s="181">
        <f t="shared" si="769"/>
        <v>3525</v>
      </c>
      <c r="T2284" s="181">
        <f t="shared" si="771"/>
        <v>1188</v>
      </c>
      <c r="U2284" s="183">
        <f t="shared" si="772"/>
        <v>74.79312539783578</v>
      </c>
      <c r="V2284" s="183">
        <f t="shared" si="753"/>
        <v>25.206874602164227</v>
      </c>
      <c r="W2284" s="184">
        <f t="shared" si="759"/>
        <v>971</v>
      </c>
    </row>
    <row r="2285" spans="1:23" ht="15" customHeight="1">
      <c r="A2285" s="179">
        <v>549</v>
      </c>
      <c r="B2285" s="222">
        <v>23</v>
      </c>
      <c r="C2285" s="273" t="s">
        <v>812</v>
      </c>
      <c r="D2285" s="190">
        <v>2016</v>
      </c>
      <c r="E2285" s="180"/>
      <c r="F2285" s="181"/>
      <c r="G2285" s="181"/>
      <c r="H2285" s="181"/>
      <c r="I2285" s="181"/>
      <c r="J2285" s="181"/>
      <c r="K2285" s="181"/>
      <c r="L2285" s="181"/>
      <c r="M2285" s="181"/>
      <c r="N2285" s="181"/>
      <c r="O2285" s="181"/>
      <c r="P2285" s="181"/>
      <c r="Q2285" s="181">
        <f t="shared" si="774"/>
        <v>0</v>
      </c>
      <c r="R2285" s="181"/>
      <c r="S2285" s="181">
        <f t="shared" si="769"/>
        <v>0</v>
      </c>
      <c r="T2285" s="181">
        <f t="shared" si="771"/>
        <v>0</v>
      </c>
      <c r="U2285" s="183" t="e">
        <f t="shared" si="772"/>
        <v>#DIV/0!</v>
      </c>
      <c r="V2285" s="183" t="e">
        <f t="shared" si="753"/>
        <v>#DIV/0!</v>
      </c>
      <c r="W2285" s="184">
        <f t="shared" si="759"/>
        <v>0</v>
      </c>
    </row>
    <row r="2286" spans="1:23" ht="15" customHeight="1">
      <c r="A2286" s="179">
        <v>550</v>
      </c>
      <c r="B2286" s="222">
        <v>23</v>
      </c>
      <c r="C2286" s="272" t="s">
        <v>813</v>
      </c>
      <c r="D2286" s="180">
        <v>1998</v>
      </c>
      <c r="E2286" s="180">
        <v>13</v>
      </c>
      <c r="F2286" s="181">
        <v>4968</v>
      </c>
      <c r="G2286" s="181">
        <v>11</v>
      </c>
      <c r="H2286" s="181">
        <v>1291</v>
      </c>
      <c r="I2286" s="181">
        <v>2</v>
      </c>
      <c r="J2286" s="181">
        <v>4</v>
      </c>
      <c r="K2286" s="181">
        <v>1675</v>
      </c>
      <c r="L2286" s="181">
        <v>8</v>
      </c>
      <c r="M2286" s="181">
        <v>1</v>
      </c>
      <c r="N2286" s="181">
        <v>0</v>
      </c>
      <c r="O2286" s="181">
        <v>0</v>
      </c>
      <c r="P2286" s="181">
        <v>0</v>
      </c>
      <c r="Q2286" s="181">
        <f t="shared" si="774"/>
        <v>2992</v>
      </c>
      <c r="R2286" s="181">
        <v>27</v>
      </c>
      <c r="S2286" s="181">
        <f t="shared" si="769"/>
        <v>3019</v>
      </c>
      <c r="T2286" s="181">
        <f t="shared" si="771"/>
        <v>1949</v>
      </c>
      <c r="U2286" s="183">
        <f t="shared" si="772"/>
        <v>60.768921095008054</v>
      </c>
      <c r="V2286" s="183">
        <f t="shared" si="753"/>
        <v>39.231078904991946</v>
      </c>
      <c r="W2286" s="184">
        <f t="shared" si="759"/>
        <v>1675</v>
      </c>
    </row>
    <row r="2287" spans="1:23" ht="15" customHeight="1">
      <c r="A2287" s="179">
        <v>550</v>
      </c>
      <c r="B2287" s="222">
        <v>23</v>
      </c>
      <c r="C2287" s="272" t="s">
        <v>813</v>
      </c>
      <c r="D2287" s="180">
        <v>2004</v>
      </c>
      <c r="E2287" s="180"/>
      <c r="F2287" s="181"/>
      <c r="G2287" s="181"/>
      <c r="H2287" s="181"/>
      <c r="I2287" s="181"/>
      <c r="J2287" s="181"/>
      <c r="K2287" s="181"/>
      <c r="L2287" s="181"/>
      <c r="M2287" s="181"/>
      <c r="N2287" s="181"/>
      <c r="O2287" s="181"/>
      <c r="P2287" s="181"/>
      <c r="Q2287" s="181">
        <f>SUM(G2287+J2287+M2287+N2287+O2287+P2287)</f>
        <v>0</v>
      </c>
      <c r="R2287" s="181"/>
      <c r="S2287" s="181">
        <f t="shared" si="769"/>
        <v>0</v>
      </c>
      <c r="T2287" s="181">
        <f t="shared" si="771"/>
        <v>0</v>
      </c>
      <c r="U2287" s="183" t="e">
        <f t="shared" si="772"/>
        <v>#DIV/0!</v>
      </c>
      <c r="V2287" s="183" t="e">
        <f t="shared" si="753"/>
        <v>#DIV/0!</v>
      </c>
      <c r="W2287" s="184">
        <f t="shared" si="759"/>
        <v>0</v>
      </c>
    </row>
    <row r="2288" spans="1:23" ht="15" customHeight="1">
      <c r="A2288" s="179">
        <v>550</v>
      </c>
      <c r="B2288" s="222">
        <v>23</v>
      </c>
      <c r="C2288" s="272" t="s">
        <v>813</v>
      </c>
      <c r="D2288" s="180">
        <v>2010</v>
      </c>
      <c r="E2288" s="180">
        <v>14</v>
      </c>
      <c r="F2288" s="181">
        <v>6358</v>
      </c>
      <c r="G2288" s="181">
        <v>445</v>
      </c>
      <c r="H2288" s="181">
        <v>306</v>
      </c>
      <c r="I2288" s="181">
        <v>11</v>
      </c>
      <c r="J2288" s="181">
        <v>35</v>
      </c>
      <c r="K2288" s="181">
        <v>755</v>
      </c>
      <c r="L2288" s="181">
        <v>2</v>
      </c>
      <c r="M2288" s="181">
        <v>0</v>
      </c>
      <c r="N2288" s="181">
        <v>151</v>
      </c>
      <c r="O2288" s="181">
        <v>0</v>
      </c>
      <c r="P2288" s="181">
        <v>0</v>
      </c>
      <c r="Q2288" s="181">
        <f t="shared" ref="Q2288:Q2290" si="775">SUM(P2288+O2288+N2288+M2288+L2288+K2288+J2288+I2288+H2288+G2288)</f>
        <v>1705</v>
      </c>
      <c r="R2288" s="181">
        <v>63</v>
      </c>
      <c r="S2288" s="181">
        <f t="shared" si="769"/>
        <v>1768</v>
      </c>
      <c r="T2288" s="181">
        <f t="shared" si="771"/>
        <v>4590</v>
      </c>
      <c r="U2288" s="183">
        <f t="shared" si="772"/>
        <v>27.807486631016044</v>
      </c>
      <c r="V2288" s="183">
        <f t="shared" si="753"/>
        <v>72.192513368983953</v>
      </c>
      <c r="W2288" s="184">
        <f t="shared" si="759"/>
        <v>755</v>
      </c>
    </row>
    <row r="2289" spans="1:23" ht="15" customHeight="1">
      <c r="A2289" s="179">
        <v>550</v>
      </c>
      <c r="B2289" s="222">
        <v>23</v>
      </c>
      <c r="C2289" s="273" t="s">
        <v>813</v>
      </c>
      <c r="D2289" s="190">
        <v>2016</v>
      </c>
      <c r="E2289" s="180"/>
      <c r="F2289" s="181"/>
      <c r="G2289" s="181"/>
      <c r="H2289" s="181"/>
      <c r="I2289" s="181"/>
      <c r="J2289" s="181"/>
      <c r="K2289" s="181"/>
      <c r="L2289" s="181"/>
      <c r="M2289" s="181"/>
      <c r="N2289" s="181"/>
      <c r="O2289" s="181"/>
      <c r="P2289" s="181"/>
      <c r="Q2289" s="181">
        <f t="shared" si="775"/>
        <v>0</v>
      </c>
      <c r="R2289" s="181"/>
      <c r="S2289" s="181">
        <f t="shared" si="769"/>
        <v>0</v>
      </c>
      <c r="T2289" s="181">
        <f t="shared" si="771"/>
        <v>0</v>
      </c>
      <c r="U2289" s="183" t="e">
        <f t="shared" si="772"/>
        <v>#DIV/0!</v>
      </c>
      <c r="V2289" s="183" t="e">
        <f t="shared" si="753"/>
        <v>#DIV/0!</v>
      </c>
      <c r="W2289" s="184">
        <f t="shared" si="759"/>
        <v>0</v>
      </c>
    </row>
    <row r="2290" spans="1:23" ht="15" customHeight="1">
      <c r="A2290" s="179">
        <v>551</v>
      </c>
      <c r="B2290" s="222">
        <v>23</v>
      </c>
      <c r="C2290" s="272" t="s">
        <v>814</v>
      </c>
      <c r="D2290" s="180">
        <v>1998</v>
      </c>
      <c r="E2290" s="180">
        <v>14</v>
      </c>
      <c r="F2290" s="181">
        <v>6797</v>
      </c>
      <c r="G2290" s="181">
        <v>56</v>
      </c>
      <c r="H2290" s="181">
        <v>1031</v>
      </c>
      <c r="I2290" s="181">
        <v>1</v>
      </c>
      <c r="J2290" s="181">
        <v>9</v>
      </c>
      <c r="K2290" s="181">
        <v>1354</v>
      </c>
      <c r="L2290" s="181">
        <v>5</v>
      </c>
      <c r="M2290" s="181">
        <v>3</v>
      </c>
      <c r="N2290" s="181">
        <v>0</v>
      </c>
      <c r="O2290" s="181">
        <v>0</v>
      </c>
      <c r="P2290" s="181">
        <v>0</v>
      </c>
      <c r="Q2290" s="181">
        <f t="shared" si="775"/>
        <v>2459</v>
      </c>
      <c r="R2290" s="181">
        <v>51</v>
      </c>
      <c r="S2290" s="181">
        <f t="shared" si="769"/>
        <v>2510</v>
      </c>
      <c r="T2290" s="181">
        <f t="shared" si="771"/>
        <v>4287</v>
      </c>
      <c r="U2290" s="183">
        <f t="shared" si="772"/>
        <v>36.928056495512728</v>
      </c>
      <c r="V2290" s="183">
        <f t="shared" ref="V2290:V2361" si="776">(T2290*100)/F2290</f>
        <v>63.071943504487272</v>
      </c>
      <c r="W2290" s="184">
        <f t="shared" si="759"/>
        <v>1354</v>
      </c>
    </row>
    <row r="2291" spans="1:23" ht="15" customHeight="1">
      <c r="A2291" s="179">
        <v>551</v>
      </c>
      <c r="B2291" s="222">
        <v>23</v>
      </c>
      <c r="C2291" s="272" t="s">
        <v>814</v>
      </c>
      <c r="D2291" s="180">
        <v>2004</v>
      </c>
      <c r="E2291" s="180"/>
      <c r="F2291" s="181"/>
      <c r="G2291" s="181"/>
      <c r="H2291" s="181"/>
      <c r="I2291" s="181"/>
      <c r="J2291" s="181"/>
      <c r="K2291" s="181"/>
      <c r="L2291" s="181"/>
      <c r="M2291" s="181"/>
      <c r="N2291" s="181"/>
      <c r="O2291" s="181"/>
      <c r="P2291" s="181"/>
      <c r="Q2291" s="181">
        <f>SUM(G2291+J2291+M2291+N2291+O2291+P2291)</f>
        <v>0</v>
      </c>
      <c r="R2291" s="181"/>
      <c r="S2291" s="181">
        <f t="shared" si="769"/>
        <v>0</v>
      </c>
      <c r="T2291" s="181">
        <f t="shared" si="771"/>
        <v>0</v>
      </c>
      <c r="U2291" s="183" t="e">
        <f t="shared" si="772"/>
        <v>#DIV/0!</v>
      </c>
      <c r="V2291" s="183" t="e">
        <f t="shared" si="776"/>
        <v>#DIV/0!</v>
      </c>
      <c r="W2291" s="184">
        <f t="shared" si="759"/>
        <v>0</v>
      </c>
    </row>
    <row r="2292" spans="1:23" ht="15" customHeight="1">
      <c r="A2292" s="179">
        <v>551</v>
      </c>
      <c r="B2292" s="222">
        <v>23</v>
      </c>
      <c r="C2292" s="272" t="s">
        <v>814</v>
      </c>
      <c r="D2292" s="180">
        <v>2010</v>
      </c>
      <c r="E2292" s="180">
        <v>18</v>
      </c>
      <c r="F2292" s="181">
        <v>9152</v>
      </c>
      <c r="G2292" s="181">
        <v>3223</v>
      </c>
      <c r="H2292" s="181">
        <v>104</v>
      </c>
      <c r="I2292" s="181">
        <v>58</v>
      </c>
      <c r="J2292" s="181">
        <v>60</v>
      </c>
      <c r="K2292" s="181">
        <v>2676</v>
      </c>
      <c r="L2292" s="181">
        <v>41</v>
      </c>
      <c r="M2292" s="181">
        <v>0</v>
      </c>
      <c r="N2292" s="181">
        <v>5</v>
      </c>
      <c r="O2292" s="181">
        <v>1</v>
      </c>
      <c r="P2292" s="181">
        <v>0</v>
      </c>
      <c r="Q2292" s="181">
        <f t="shared" ref="Q2292:Q2294" si="777">SUM(P2292+O2292+N2292+M2292+L2292+K2292+J2292+I2292+H2292+G2292)</f>
        <v>6168</v>
      </c>
      <c r="R2292" s="181">
        <v>111</v>
      </c>
      <c r="S2292" s="181">
        <f t="shared" si="769"/>
        <v>6279</v>
      </c>
      <c r="T2292" s="181">
        <f t="shared" si="771"/>
        <v>2873</v>
      </c>
      <c r="U2292" s="183">
        <f t="shared" si="772"/>
        <v>68.607954545454547</v>
      </c>
      <c r="V2292" s="183">
        <f t="shared" si="776"/>
        <v>31.392045454545453</v>
      </c>
      <c r="W2292" s="184">
        <f t="shared" si="759"/>
        <v>3223</v>
      </c>
    </row>
    <row r="2293" spans="1:23" ht="15" customHeight="1">
      <c r="A2293" s="179">
        <v>551</v>
      </c>
      <c r="B2293" s="222">
        <v>23</v>
      </c>
      <c r="C2293" s="273" t="s">
        <v>814</v>
      </c>
      <c r="D2293" s="190">
        <v>2016</v>
      </c>
      <c r="E2293" s="180"/>
      <c r="F2293" s="181"/>
      <c r="G2293" s="181"/>
      <c r="H2293" s="181"/>
      <c r="I2293" s="181"/>
      <c r="J2293" s="181"/>
      <c r="K2293" s="181"/>
      <c r="L2293" s="181"/>
      <c r="M2293" s="181"/>
      <c r="N2293" s="181"/>
      <c r="O2293" s="181"/>
      <c r="P2293" s="181"/>
      <c r="Q2293" s="181">
        <f t="shared" si="777"/>
        <v>0</v>
      </c>
      <c r="R2293" s="181"/>
      <c r="S2293" s="181">
        <f t="shared" si="769"/>
        <v>0</v>
      </c>
      <c r="T2293" s="181">
        <f t="shared" si="771"/>
        <v>0</v>
      </c>
      <c r="U2293" s="183" t="e">
        <f t="shared" si="772"/>
        <v>#DIV/0!</v>
      </c>
      <c r="V2293" s="183" t="e">
        <f t="shared" si="776"/>
        <v>#DIV/0!</v>
      </c>
      <c r="W2293" s="184">
        <f t="shared" si="759"/>
        <v>0</v>
      </c>
    </row>
    <row r="2294" spans="1:23" ht="15" customHeight="1">
      <c r="A2294" s="179">
        <v>552</v>
      </c>
      <c r="B2294" s="222">
        <v>23</v>
      </c>
      <c r="C2294" s="272" t="s">
        <v>815</v>
      </c>
      <c r="D2294" s="180">
        <v>1998</v>
      </c>
      <c r="E2294" s="180">
        <v>8</v>
      </c>
      <c r="F2294" s="181">
        <v>3469</v>
      </c>
      <c r="G2294" s="181">
        <v>149</v>
      </c>
      <c r="H2294" s="181">
        <v>1335</v>
      </c>
      <c r="I2294" s="181">
        <v>0</v>
      </c>
      <c r="J2294" s="181">
        <v>1</v>
      </c>
      <c r="K2294" s="181">
        <v>1206</v>
      </c>
      <c r="L2294" s="181">
        <v>0</v>
      </c>
      <c r="M2294" s="181">
        <v>0</v>
      </c>
      <c r="N2294" s="181">
        <v>0</v>
      </c>
      <c r="O2294" s="181">
        <v>0</v>
      </c>
      <c r="P2294" s="181">
        <v>0</v>
      </c>
      <c r="Q2294" s="181">
        <f t="shared" si="777"/>
        <v>2691</v>
      </c>
      <c r="R2294" s="181">
        <v>0</v>
      </c>
      <c r="S2294" s="181">
        <f t="shared" si="769"/>
        <v>2691</v>
      </c>
      <c r="T2294" s="181">
        <f t="shared" si="771"/>
        <v>778</v>
      </c>
      <c r="U2294" s="183">
        <f t="shared" si="772"/>
        <v>77.572787546843472</v>
      </c>
      <c r="V2294" s="183">
        <f t="shared" si="776"/>
        <v>22.427212453156528</v>
      </c>
      <c r="W2294" s="184">
        <f t="shared" si="759"/>
        <v>1335</v>
      </c>
    </row>
    <row r="2295" spans="1:23" ht="15" customHeight="1">
      <c r="A2295" s="179">
        <v>552</v>
      </c>
      <c r="B2295" s="222">
        <v>23</v>
      </c>
      <c r="C2295" s="272" t="s">
        <v>815</v>
      </c>
      <c r="D2295" s="180">
        <v>2004</v>
      </c>
      <c r="E2295" s="180"/>
      <c r="F2295" s="181"/>
      <c r="G2295" s="181"/>
      <c r="H2295" s="181"/>
      <c r="I2295" s="181"/>
      <c r="J2295" s="181"/>
      <c r="K2295" s="181"/>
      <c r="L2295" s="181"/>
      <c r="M2295" s="181"/>
      <c r="N2295" s="181"/>
      <c r="O2295" s="181"/>
      <c r="P2295" s="181"/>
      <c r="Q2295" s="181">
        <f>SUM(G2295+J2295+M2295+N2295+O2295+P2295)</f>
        <v>0</v>
      </c>
      <c r="R2295" s="181"/>
      <c r="S2295" s="181">
        <f t="shared" si="769"/>
        <v>0</v>
      </c>
      <c r="T2295" s="181">
        <f t="shared" si="771"/>
        <v>0</v>
      </c>
      <c r="U2295" s="183" t="e">
        <f t="shared" si="772"/>
        <v>#DIV/0!</v>
      </c>
      <c r="V2295" s="183" t="e">
        <f t="shared" si="776"/>
        <v>#DIV/0!</v>
      </c>
      <c r="W2295" s="184">
        <f t="shared" si="759"/>
        <v>0</v>
      </c>
    </row>
    <row r="2296" spans="1:23" ht="15" customHeight="1">
      <c r="A2296" s="179">
        <v>552</v>
      </c>
      <c r="B2296" s="222">
        <v>23</v>
      </c>
      <c r="C2296" s="272" t="s">
        <v>815</v>
      </c>
      <c r="D2296" s="180">
        <v>2010</v>
      </c>
      <c r="E2296" s="180">
        <v>8</v>
      </c>
      <c r="F2296" s="181">
        <v>4992</v>
      </c>
      <c r="G2296" s="181">
        <v>1024</v>
      </c>
      <c r="H2296" s="181">
        <v>831</v>
      </c>
      <c r="I2296" s="181">
        <v>46</v>
      </c>
      <c r="J2296" s="181">
        <v>94</v>
      </c>
      <c r="K2296" s="181">
        <v>1137</v>
      </c>
      <c r="L2296" s="181">
        <v>3</v>
      </c>
      <c r="M2296" s="181">
        <v>0</v>
      </c>
      <c r="N2296" s="181">
        <v>406</v>
      </c>
      <c r="O2296" s="181">
        <v>131</v>
      </c>
      <c r="P2296" s="181">
        <v>0</v>
      </c>
      <c r="Q2296" s="181">
        <f t="shared" ref="Q2296:Q2298" si="778">SUM(P2296+O2296+N2296+M2296+L2296+K2296+J2296+I2296+H2296+G2296)</f>
        <v>3672</v>
      </c>
      <c r="R2296" s="181">
        <v>23</v>
      </c>
      <c r="S2296" s="181">
        <f t="shared" si="769"/>
        <v>3695</v>
      </c>
      <c r="T2296" s="181">
        <f t="shared" si="771"/>
        <v>1297</v>
      </c>
      <c r="U2296" s="183">
        <f t="shared" si="772"/>
        <v>74.018429487179489</v>
      </c>
      <c r="V2296" s="183">
        <f t="shared" si="776"/>
        <v>25.981570512820515</v>
      </c>
      <c r="W2296" s="184">
        <f t="shared" si="759"/>
        <v>1137</v>
      </c>
    </row>
    <row r="2297" spans="1:23" ht="15" customHeight="1">
      <c r="A2297" s="179">
        <v>552</v>
      </c>
      <c r="B2297" s="222">
        <v>23</v>
      </c>
      <c r="C2297" s="273" t="s">
        <v>815</v>
      </c>
      <c r="D2297" s="190">
        <v>2016</v>
      </c>
      <c r="E2297" s="180"/>
      <c r="F2297" s="181"/>
      <c r="G2297" s="181"/>
      <c r="H2297" s="181"/>
      <c r="I2297" s="181"/>
      <c r="J2297" s="181"/>
      <c r="K2297" s="181"/>
      <c r="L2297" s="181"/>
      <c r="M2297" s="181"/>
      <c r="N2297" s="181"/>
      <c r="O2297" s="181"/>
      <c r="P2297" s="181"/>
      <c r="Q2297" s="181">
        <f t="shared" si="778"/>
        <v>0</v>
      </c>
      <c r="R2297" s="181"/>
      <c r="S2297" s="181">
        <f t="shared" si="769"/>
        <v>0</v>
      </c>
      <c r="T2297" s="181">
        <f t="shared" si="771"/>
        <v>0</v>
      </c>
      <c r="U2297" s="183" t="e">
        <f t="shared" si="772"/>
        <v>#DIV/0!</v>
      </c>
      <c r="V2297" s="183" t="e">
        <f t="shared" si="776"/>
        <v>#DIV/0!</v>
      </c>
      <c r="W2297" s="184">
        <f t="shared" si="759"/>
        <v>0</v>
      </c>
    </row>
    <row r="2298" spans="1:23" ht="15" customHeight="1">
      <c r="A2298" s="179">
        <v>553</v>
      </c>
      <c r="B2298" s="222">
        <v>23</v>
      </c>
      <c r="C2298" s="272" t="s">
        <v>816</v>
      </c>
      <c r="D2298" s="180">
        <v>1998</v>
      </c>
      <c r="E2298" s="180">
        <v>8</v>
      </c>
      <c r="F2298" s="181">
        <v>3418</v>
      </c>
      <c r="G2298" s="181">
        <v>4</v>
      </c>
      <c r="H2298" s="181">
        <v>845</v>
      </c>
      <c r="I2298" s="181">
        <v>1</v>
      </c>
      <c r="J2298" s="181">
        <v>3</v>
      </c>
      <c r="K2298" s="181">
        <v>1118</v>
      </c>
      <c r="L2298" s="181">
        <v>0</v>
      </c>
      <c r="M2298" s="181">
        <v>0</v>
      </c>
      <c r="N2298" s="181">
        <v>0</v>
      </c>
      <c r="O2298" s="181">
        <v>0</v>
      </c>
      <c r="P2298" s="181">
        <v>0</v>
      </c>
      <c r="Q2298" s="181">
        <f t="shared" si="778"/>
        <v>1971</v>
      </c>
      <c r="R2298" s="181">
        <v>11</v>
      </c>
      <c r="S2298" s="181">
        <f t="shared" si="769"/>
        <v>1982</v>
      </c>
      <c r="T2298" s="181">
        <f t="shared" si="771"/>
        <v>1436</v>
      </c>
      <c r="U2298" s="183">
        <f t="shared" si="772"/>
        <v>57.987126974839086</v>
      </c>
      <c r="V2298" s="183">
        <f t="shared" si="776"/>
        <v>42.012873025160914</v>
      </c>
      <c r="W2298" s="184">
        <f t="shared" si="759"/>
        <v>1118</v>
      </c>
    </row>
    <row r="2299" spans="1:23" ht="15" customHeight="1">
      <c r="A2299" s="179">
        <v>553</v>
      </c>
      <c r="B2299" s="222">
        <v>23</v>
      </c>
      <c r="C2299" s="272" t="s">
        <v>816</v>
      </c>
      <c r="D2299" s="180">
        <v>2004</v>
      </c>
      <c r="E2299" s="180"/>
      <c r="F2299" s="181"/>
      <c r="G2299" s="181"/>
      <c r="H2299" s="181"/>
      <c r="I2299" s="181"/>
      <c r="J2299" s="181"/>
      <c r="K2299" s="181"/>
      <c r="L2299" s="181"/>
      <c r="M2299" s="181"/>
      <c r="N2299" s="181"/>
      <c r="O2299" s="181"/>
      <c r="P2299" s="181"/>
      <c r="Q2299" s="181">
        <f>SUM(G2299+J2299+M2299+N2299+O2299+P2299)</f>
        <v>0</v>
      </c>
      <c r="R2299" s="181"/>
      <c r="S2299" s="181">
        <f t="shared" si="769"/>
        <v>0</v>
      </c>
      <c r="T2299" s="181">
        <f t="shared" si="771"/>
        <v>0</v>
      </c>
      <c r="U2299" s="183" t="e">
        <f t="shared" si="772"/>
        <v>#DIV/0!</v>
      </c>
      <c r="V2299" s="183" t="e">
        <f t="shared" si="776"/>
        <v>#DIV/0!</v>
      </c>
      <c r="W2299" s="184">
        <f t="shared" si="759"/>
        <v>0</v>
      </c>
    </row>
    <row r="2300" spans="1:23" ht="15" customHeight="1">
      <c r="A2300" s="179">
        <v>553</v>
      </c>
      <c r="B2300" s="222">
        <v>23</v>
      </c>
      <c r="C2300" s="272" t="s">
        <v>816</v>
      </c>
      <c r="D2300" s="180">
        <v>2010</v>
      </c>
      <c r="E2300" s="180">
        <v>8</v>
      </c>
      <c r="F2300" s="181">
        <v>3811</v>
      </c>
      <c r="G2300" s="181">
        <v>87</v>
      </c>
      <c r="H2300" s="181">
        <v>1245</v>
      </c>
      <c r="I2300" s="181">
        <v>11</v>
      </c>
      <c r="J2300" s="181">
        <v>27</v>
      </c>
      <c r="K2300" s="181">
        <v>1493</v>
      </c>
      <c r="L2300" s="181">
        <v>26</v>
      </c>
      <c r="M2300" s="181">
        <v>0</v>
      </c>
      <c r="N2300" s="181">
        <v>1</v>
      </c>
      <c r="O2300" s="181">
        <v>66</v>
      </c>
      <c r="P2300" s="181">
        <v>1</v>
      </c>
      <c r="Q2300" s="181">
        <f t="shared" ref="Q2300:Q2302" si="779">SUM(P2300+O2300+N2300+M2300+L2300+K2300+J2300+I2300+H2300+G2300)</f>
        <v>2957</v>
      </c>
      <c r="R2300" s="181">
        <v>46</v>
      </c>
      <c r="S2300" s="181">
        <f t="shared" si="769"/>
        <v>3003</v>
      </c>
      <c r="T2300" s="181">
        <f t="shared" si="771"/>
        <v>808</v>
      </c>
      <c r="U2300" s="183">
        <f t="shared" si="772"/>
        <v>78.798215691419571</v>
      </c>
      <c r="V2300" s="183">
        <f t="shared" si="776"/>
        <v>21.201784308580425</v>
      </c>
      <c r="W2300" s="184">
        <f t="shared" si="759"/>
        <v>1493</v>
      </c>
    </row>
    <row r="2301" spans="1:23" ht="15" customHeight="1">
      <c r="A2301" s="179">
        <v>553</v>
      </c>
      <c r="B2301" s="222">
        <v>23</v>
      </c>
      <c r="C2301" s="273" t="s">
        <v>816</v>
      </c>
      <c r="D2301" s="190">
        <v>2016</v>
      </c>
      <c r="E2301" s="180"/>
      <c r="F2301" s="181"/>
      <c r="G2301" s="181"/>
      <c r="H2301" s="181"/>
      <c r="I2301" s="181"/>
      <c r="J2301" s="181"/>
      <c r="K2301" s="181"/>
      <c r="L2301" s="181"/>
      <c r="M2301" s="181"/>
      <c r="N2301" s="181"/>
      <c r="O2301" s="181"/>
      <c r="P2301" s="181"/>
      <c r="Q2301" s="181">
        <f t="shared" si="779"/>
        <v>0</v>
      </c>
      <c r="R2301" s="181"/>
      <c r="S2301" s="181">
        <f t="shared" si="769"/>
        <v>0</v>
      </c>
      <c r="T2301" s="181">
        <f t="shared" si="771"/>
        <v>0</v>
      </c>
      <c r="U2301" s="183" t="e">
        <f t="shared" si="772"/>
        <v>#DIV/0!</v>
      </c>
      <c r="V2301" s="183" t="e">
        <f t="shared" si="776"/>
        <v>#DIV/0!</v>
      </c>
      <c r="W2301" s="184">
        <f t="shared" si="759"/>
        <v>0</v>
      </c>
    </row>
    <row r="2302" spans="1:23" ht="15" customHeight="1">
      <c r="A2302" s="179">
        <v>554</v>
      </c>
      <c r="B2302" s="222">
        <v>23</v>
      </c>
      <c r="C2302" s="272" t="s">
        <v>817</v>
      </c>
      <c r="D2302" s="180">
        <v>1998</v>
      </c>
      <c r="E2302" s="180">
        <v>9</v>
      </c>
      <c r="F2302" s="181">
        <v>4999</v>
      </c>
      <c r="G2302" s="181">
        <v>20</v>
      </c>
      <c r="H2302" s="181">
        <v>1406</v>
      </c>
      <c r="I2302" s="181">
        <v>0</v>
      </c>
      <c r="J2302" s="181">
        <v>2</v>
      </c>
      <c r="K2302" s="181">
        <v>1429</v>
      </c>
      <c r="L2302" s="181">
        <v>1</v>
      </c>
      <c r="M2302" s="181">
        <v>2</v>
      </c>
      <c r="N2302" s="181">
        <v>0</v>
      </c>
      <c r="O2302" s="181">
        <v>0</v>
      </c>
      <c r="P2302" s="181">
        <v>0</v>
      </c>
      <c r="Q2302" s="181">
        <f t="shared" si="779"/>
        <v>2860</v>
      </c>
      <c r="R2302" s="181">
        <v>35</v>
      </c>
      <c r="S2302" s="181">
        <f t="shared" si="769"/>
        <v>2895</v>
      </c>
      <c r="T2302" s="181">
        <f t="shared" si="771"/>
        <v>2104</v>
      </c>
      <c r="U2302" s="183">
        <f t="shared" si="772"/>
        <v>57.911582316463296</v>
      </c>
      <c r="V2302" s="183">
        <f t="shared" si="776"/>
        <v>42.088417683536704</v>
      </c>
      <c r="W2302" s="184">
        <f t="shared" si="759"/>
        <v>1429</v>
      </c>
    </row>
    <row r="2303" spans="1:23" ht="15" customHeight="1">
      <c r="A2303" s="179">
        <v>554</v>
      </c>
      <c r="B2303" s="222">
        <v>23</v>
      </c>
      <c r="C2303" s="272" t="s">
        <v>817</v>
      </c>
      <c r="D2303" s="180">
        <v>2004</v>
      </c>
      <c r="E2303" s="180"/>
      <c r="F2303" s="181"/>
      <c r="G2303" s="181"/>
      <c r="H2303" s="181"/>
      <c r="I2303" s="181"/>
      <c r="J2303" s="181"/>
      <c r="K2303" s="181"/>
      <c r="L2303" s="181"/>
      <c r="M2303" s="181"/>
      <c r="N2303" s="181"/>
      <c r="O2303" s="181"/>
      <c r="P2303" s="181"/>
      <c r="Q2303" s="181">
        <f>SUM(G2303+J2303+M2303+N2303+O2303+P2303)</f>
        <v>0</v>
      </c>
      <c r="R2303" s="181"/>
      <c r="S2303" s="181">
        <f t="shared" si="769"/>
        <v>0</v>
      </c>
      <c r="T2303" s="181">
        <f t="shared" si="771"/>
        <v>0</v>
      </c>
      <c r="U2303" s="183" t="e">
        <f t="shared" si="772"/>
        <v>#DIV/0!</v>
      </c>
      <c r="V2303" s="183" t="e">
        <f t="shared" si="776"/>
        <v>#DIV/0!</v>
      </c>
      <c r="W2303" s="184">
        <f t="shared" si="759"/>
        <v>0</v>
      </c>
    </row>
    <row r="2304" spans="1:23" ht="15" customHeight="1">
      <c r="A2304" s="179">
        <v>554</v>
      </c>
      <c r="B2304" s="222">
        <v>23</v>
      </c>
      <c r="C2304" s="272" t="s">
        <v>817</v>
      </c>
      <c r="D2304" s="180">
        <v>2010</v>
      </c>
      <c r="E2304" s="180">
        <v>11</v>
      </c>
      <c r="F2304" s="181">
        <v>6136</v>
      </c>
      <c r="G2304" s="181">
        <v>1195</v>
      </c>
      <c r="H2304" s="181">
        <v>507</v>
      </c>
      <c r="I2304" s="181">
        <v>115</v>
      </c>
      <c r="J2304" s="181">
        <v>65</v>
      </c>
      <c r="K2304" s="181">
        <v>2101</v>
      </c>
      <c r="L2304" s="181">
        <v>45</v>
      </c>
      <c r="M2304" s="181">
        <v>0</v>
      </c>
      <c r="N2304" s="181">
        <v>16</v>
      </c>
      <c r="O2304" s="181">
        <v>221</v>
      </c>
      <c r="P2304" s="181">
        <v>0</v>
      </c>
      <c r="Q2304" s="181">
        <f t="shared" ref="Q2304:Q2306" si="780">SUM(P2304+O2304+N2304+M2304+L2304+K2304+J2304+I2304+H2304+G2304)</f>
        <v>4265</v>
      </c>
      <c r="R2304" s="181">
        <v>203</v>
      </c>
      <c r="S2304" s="181">
        <f t="shared" si="769"/>
        <v>4468</v>
      </c>
      <c r="T2304" s="181">
        <f t="shared" si="771"/>
        <v>1668</v>
      </c>
      <c r="U2304" s="183">
        <f t="shared" si="772"/>
        <v>72.81616688396349</v>
      </c>
      <c r="V2304" s="183">
        <f t="shared" si="776"/>
        <v>27.183833116036507</v>
      </c>
      <c r="W2304" s="184">
        <f t="shared" si="759"/>
        <v>2101</v>
      </c>
    </row>
    <row r="2305" spans="1:23" ht="15" customHeight="1">
      <c r="A2305" s="179">
        <v>554</v>
      </c>
      <c r="B2305" s="222">
        <v>23</v>
      </c>
      <c r="C2305" s="273" t="s">
        <v>817</v>
      </c>
      <c r="D2305" s="190">
        <v>2016</v>
      </c>
      <c r="E2305" s="180"/>
      <c r="F2305" s="181"/>
      <c r="G2305" s="181"/>
      <c r="H2305" s="181"/>
      <c r="I2305" s="181"/>
      <c r="J2305" s="181"/>
      <c r="K2305" s="181"/>
      <c r="L2305" s="181"/>
      <c r="M2305" s="181"/>
      <c r="N2305" s="181"/>
      <c r="O2305" s="181"/>
      <c r="P2305" s="181"/>
      <c r="Q2305" s="181">
        <f t="shared" si="780"/>
        <v>0</v>
      </c>
      <c r="R2305" s="181"/>
      <c r="S2305" s="181">
        <f t="shared" si="769"/>
        <v>0</v>
      </c>
      <c r="T2305" s="181">
        <f t="shared" si="771"/>
        <v>0</v>
      </c>
      <c r="U2305" s="183" t="e">
        <f t="shared" si="772"/>
        <v>#DIV/0!</v>
      </c>
      <c r="V2305" s="183" t="e">
        <f t="shared" si="776"/>
        <v>#DIV/0!</v>
      </c>
      <c r="W2305" s="184">
        <f t="shared" si="759"/>
        <v>0</v>
      </c>
    </row>
    <row r="2306" spans="1:23" ht="15" customHeight="1">
      <c r="A2306" s="179">
        <v>555</v>
      </c>
      <c r="B2306" s="222">
        <v>23</v>
      </c>
      <c r="C2306" s="272" t="s">
        <v>818</v>
      </c>
      <c r="D2306" s="180">
        <v>1998</v>
      </c>
      <c r="E2306" s="180">
        <v>13</v>
      </c>
      <c r="F2306" s="181">
        <v>6038</v>
      </c>
      <c r="G2306" s="181">
        <v>5</v>
      </c>
      <c r="H2306" s="181">
        <v>1640</v>
      </c>
      <c r="I2306" s="181">
        <v>0</v>
      </c>
      <c r="J2306" s="181">
        <v>1</v>
      </c>
      <c r="K2306" s="181">
        <v>1653</v>
      </c>
      <c r="L2306" s="181">
        <v>2</v>
      </c>
      <c r="M2306" s="181">
        <v>0</v>
      </c>
      <c r="N2306" s="181">
        <v>0</v>
      </c>
      <c r="O2306" s="181">
        <v>0</v>
      </c>
      <c r="P2306" s="181">
        <v>0</v>
      </c>
      <c r="Q2306" s="181">
        <f t="shared" si="780"/>
        <v>3301</v>
      </c>
      <c r="R2306" s="181">
        <v>13</v>
      </c>
      <c r="S2306" s="181">
        <f t="shared" si="769"/>
        <v>3314</v>
      </c>
      <c r="T2306" s="181">
        <f t="shared" si="771"/>
        <v>2724</v>
      </c>
      <c r="U2306" s="183">
        <f t="shared" si="772"/>
        <v>54.885723749585956</v>
      </c>
      <c r="V2306" s="183">
        <f t="shared" si="776"/>
        <v>45.114276250414044</v>
      </c>
      <c r="W2306" s="184">
        <f t="shared" si="759"/>
        <v>1653</v>
      </c>
    </row>
    <row r="2307" spans="1:23" ht="15" customHeight="1">
      <c r="A2307" s="179">
        <v>555</v>
      </c>
      <c r="B2307" s="222">
        <v>23</v>
      </c>
      <c r="C2307" s="272" t="s">
        <v>818</v>
      </c>
      <c r="D2307" s="180">
        <v>2004</v>
      </c>
      <c r="E2307" s="180"/>
      <c r="F2307" s="181"/>
      <c r="G2307" s="181"/>
      <c r="H2307" s="181"/>
      <c r="I2307" s="181"/>
      <c r="J2307" s="181"/>
      <c r="K2307" s="181"/>
      <c r="L2307" s="181"/>
      <c r="M2307" s="181"/>
      <c r="N2307" s="181"/>
      <c r="O2307" s="181"/>
      <c r="P2307" s="181"/>
      <c r="Q2307" s="181">
        <f>SUM(G2307+J2307+M2307+N2307+O2307+P2307)</f>
        <v>0</v>
      </c>
      <c r="R2307" s="181"/>
      <c r="S2307" s="181">
        <f t="shared" si="769"/>
        <v>0</v>
      </c>
      <c r="T2307" s="181">
        <f t="shared" si="771"/>
        <v>0</v>
      </c>
      <c r="U2307" s="183" t="e">
        <f t="shared" si="772"/>
        <v>#DIV/0!</v>
      </c>
      <c r="V2307" s="183" t="e">
        <f t="shared" si="776"/>
        <v>#DIV/0!</v>
      </c>
      <c r="W2307" s="184">
        <f t="shared" ref="W2307:W2370" si="781">MAX(G2307,H2307,I2307,J2307,K2307,L2307,M2307,N2307,O2307,P2307)</f>
        <v>0</v>
      </c>
    </row>
    <row r="2308" spans="1:23" ht="15" customHeight="1">
      <c r="A2308" s="179">
        <v>555</v>
      </c>
      <c r="B2308" s="222">
        <v>23</v>
      </c>
      <c r="C2308" s="272" t="s">
        <v>818</v>
      </c>
      <c r="D2308" s="180">
        <v>2010</v>
      </c>
      <c r="E2308" s="180">
        <v>15</v>
      </c>
      <c r="F2308" s="181">
        <v>7929</v>
      </c>
      <c r="G2308" s="181">
        <v>583</v>
      </c>
      <c r="H2308" s="181">
        <v>1529</v>
      </c>
      <c r="I2308" s="181">
        <v>1489</v>
      </c>
      <c r="J2308" s="181">
        <v>197</v>
      </c>
      <c r="K2308" s="181">
        <v>1893</v>
      </c>
      <c r="L2308" s="181">
        <v>27</v>
      </c>
      <c r="M2308" s="181">
        <v>0</v>
      </c>
      <c r="N2308" s="181">
        <v>8</v>
      </c>
      <c r="O2308" s="181">
        <v>6</v>
      </c>
      <c r="P2308" s="181">
        <v>0</v>
      </c>
      <c r="Q2308" s="181">
        <f t="shared" ref="Q2308:Q2310" si="782">SUM(P2308+O2308+N2308+M2308+L2308+K2308+J2308+I2308+H2308+G2308)</f>
        <v>5732</v>
      </c>
      <c r="R2308" s="181">
        <v>40</v>
      </c>
      <c r="S2308" s="181">
        <f t="shared" si="769"/>
        <v>5772</v>
      </c>
      <c r="T2308" s="181">
        <f t="shared" si="771"/>
        <v>2157</v>
      </c>
      <c r="U2308" s="183">
        <f t="shared" si="772"/>
        <v>72.79606507756337</v>
      </c>
      <c r="V2308" s="183">
        <f t="shared" si="776"/>
        <v>27.203934922436623</v>
      </c>
      <c r="W2308" s="184">
        <f t="shared" si="781"/>
        <v>1893</v>
      </c>
    </row>
    <row r="2309" spans="1:23" ht="15" customHeight="1">
      <c r="A2309" s="179">
        <v>555</v>
      </c>
      <c r="B2309" s="222">
        <v>23</v>
      </c>
      <c r="C2309" s="273" t="s">
        <v>818</v>
      </c>
      <c r="D2309" s="190">
        <v>2016</v>
      </c>
      <c r="E2309" s="180"/>
      <c r="F2309" s="181"/>
      <c r="G2309" s="181"/>
      <c r="H2309" s="181"/>
      <c r="I2309" s="181"/>
      <c r="J2309" s="181"/>
      <c r="K2309" s="181"/>
      <c r="L2309" s="181"/>
      <c r="M2309" s="181"/>
      <c r="N2309" s="181"/>
      <c r="O2309" s="181"/>
      <c r="P2309" s="181"/>
      <c r="Q2309" s="181">
        <f t="shared" si="782"/>
        <v>0</v>
      </c>
      <c r="R2309" s="181"/>
      <c r="S2309" s="181">
        <f t="shared" si="769"/>
        <v>0</v>
      </c>
      <c r="T2309" s="181">
        <f t="shared" si="771"/>
        <v>0</v>
      </c>
      <c r="U2309" s="183" t="e">
        <f t="shared" si="772"/>
        <v>#DIV/0!</v>
      </c>
      <c r="V2309" s="183" t="e">
        <f t="shared" si="776"/>
        <v>#DIV/0!</v>
      </c>
      <c r="W2309" s="184">
        <f t="shared" si="781"/>
        <v>0</v>
      </c>
    </row>
    <row r="2310" spans="1:23" ht="15" customHeight="1">
      <c r="A2310" s="179">
        <v>556</v>
      </c>
      <c r="B2310" s="222">
        <v>23</v>
      </c>
      <c r="C2310" s="272" t="s">
        <v>819</v>
      </c>
      <c r="D2310" s="180">
        <v>1998</v>
      </c>
      <c r="E2310" s="180">
        <v>14</v>
      </c>
      <c r="F2310" s="181">
        <v>7884</v>
      </c>
      <c r="G2310" s="181">
        <v>8</v>
      </c>
      <c r="H2310" s="181">
        <v>2149</v>
      </c>
      <c r="I2310" s="181">
        <v>1</v>
      </c>
      <c r="J2310" s="181">
        <v>4</v>
      </c>
      <c r="K2310" s="181">
        <v>1833</v>
      </c>
      <c r="L2310" s="181">
        <v>4</v>
      </c>
      <c r="M2310" s="181">
        <v>1</v>
      </c>
      <c r="N2310" s="181">
        <v>0</v>
      </c>
      <c r="O2310" s="181">
        <v>0</v>
      </c>
      <c r="P2310" s="181">
        <v>0</v>
      </c>
      <c r="Q2310" s="181">
        <f t="shared" si="782"/>
        <v>4000</v>
      </c>
      <c r="R2310" s="181">
        <v>14</v>
      </c>
      <c r="S2310" s="181">
        <f t="shared" si="769"/>
        <v>4014</v>
      </c>
      <c r="T2310" s="181">
        <f t="shared" si="771"/>
        <v>3870</v>
      </c>
      <c r="U2310" s="183">
        <f t="shared" si="772"/>
        <v>50.913242009132418</v>
      </c>
      <c r="V2310" s="183">
        <f t="shared" si="776"/>
        <v>49.086757990867582</v>
      </c>
      <c r="W2310" s="184">
        <f t="shared" si="781"/>
        <v>2149</v>
      </c>
    </row>
    <row r="2311" spans="1:23" ht="15" customHeight="1">
      <c r="A2311" s="179">
        <v>556</v>
      </c>
      <c r="B2311" s="222">
        <v>23</v>
      </c>
      <c r="C2311" s="272" t="s">
        <v>819</v>
      </c>
      <c r="D2311" s="180">
        <v>2004</v>
      </c>
      <c r="E2311" s="180"/>
      <c r="F2311" s="181"/>
      <c r="G2311" s="181"/>
      <c r="H2311" s="181"/>
      <c r="I2311" s="181"/>
      <c r="J2311" s="181"/>
      <c r="K2311" s="181"/>
      <c r="L2311" s="181"/>
      <c r="M2311" s="181"/>
      <c r="N2311" s="181"/>
      <c r="O2311" s="181"/>
      <c r="P2311" s="181"/>
      <c r="Q2311" s="181">
        <f>SUM(G2311+J2311+M2311+N2311+O2311+P2311)</f>
        <v>0</v>
      </c>
      <c r="R2311" s="181"/>
      <c r="S2311" s="181">
        <f t="shared" si="769"/>
        <v>0</v>
      </c>
      <c r="T2311" s="181">
        <f t="shared" si="771"/>
        <v>0</v>
      </c>
      <c r="U2311" s="183" t="e">
        <f t="shared" si="772"/>
        <v>#DIV/0!</v>
      </c>
      <c r="V2311" s="183" t="e">
        <f t="shared" si="776"/>
        <v>#DIV/0!</v>
      </c>
      <c r="W2311" s="184">
        <f t="shared" si="781"/>
        <v>0</v>
      </c>
    </row>
    <row r="2312" spans="1:23" ht="15" customHeight="1">
      <c r="A2312" s="179">
        <v>556</v>
      </c>
      <c r="B2312" s="222">
        <v>23</v>
      </c>
      <c r="C2312" s="272" t="s">
        <v>819</v>
      </c>
      <c r="D2312" s="180">
        <v>2010</v>
      </c>
      <c r="E2312" s="180">
        <v>20</v>
      </c>
      <c r="F2312" s="181">
        <v>10143</v>
      </c>
      <c r="G2312" s="181">
        <v>858</v>
      </c>
      <c r="H2312" s="181">
        <v>2291</v>
      </c>
      <c r="I2312" s="181">
        <v>272</v>
      </c>
      <c r="J2312" s="181">
        <v>120</v>
      </c>
      <c r="K2312" s="181">
        <v>2921</v>
      </c>
      <c r="L2312" s="181">
        <v>71</v>
      </c>
      <c r="M2312" s="181">
        <v>0</v>
      </c>
      <c r="N2312" s="181">
        <v>570</v>
      </c>
      <c r="O2312" s="181">
        <v>8</v>
      </c>
      <c r="P2312" s="181">
        <v>0</v>
      </c>
      <c r="Q2312" s="181">
        <f t="shared" ref="Q2312:Q2318" si="783">SUM(P2312+O2312+N2312+M2312+L2312+K2312+J2312+I2312+H2312+G2312)</f>
        <v>7111</v>
      </c>
      <c r="R2312" s="181">
        <v>201</v>
      </c>
      <c r="S2312" s="181">
        <f t="shared" si="769"/>
        <v>7312</v>
      </c>
      <c r="T2312" s="181">
        <f t="shared" si="771"/>
        <v>2831</v>
      </c>
      <c r="U2312" s="183">
        <f t="shared" si="772"/>
        <v>72.089125505274581</v>
      </c>
      <c r="V2312" s="183">
        <f t="shared" si="776"/>
        <v>27.910874494725427</v>
      </c>
      <c r="W2312" s="184">
        <f t="shared" si="781"/>
        <v>2921</v>
      </c>
    </row>
    <row r="2313" spans="1:23" ht="15" customHeight="1">
      <c r="A2313" s="179">
        <v>556</v>
      </c>
      <c r="B2313" s="222">
        <v>23</v>
      </c>
      <c r="C2313" s="273" t="s">
        <v>819</v>
      </c>
      <c r="D2313" s="190">
        <v>2016</v>
      </c>
      <c r="E2313" s="180"/>
      <c r="F2313" s="181"/>
      <c r="G2313" s="181"/>
      <c r="H2313" s="181"/>
      <c r="I2313" s="181"/>
      <c r="J2313" s="181"/>
      <c r="K2313" s="181"/>
      <c r="L2313" s="181"/>
      <c r="M2313" s="181"/>
      <c r="N2313" s="181"/>
      <c r="O2313" s="181"/>
      <c r="P2313" s="181"/>
      <c r="Q2313" s="181">
        <f t="shared" si="783"/>
        <v>0</v>
      </c>
      <c r="R2313" s="181"/>
      <c r="S2313" s="181">
        <f t="shared" si="769"/>
        <v>0</v>
      </c>
      <c r="T2313" s="181">
        <f t="shared" si="771"/>
        <v>0</v>
      </c>
      <c r="U2313" s="183" t="e">
        <f t="shared" si="772"/>
        <v>#DIV/0!</v>
      </c>
      <c r="V2313" s="183" t="e">
        <f t="shared" si="776"/>
        <v>#DIV/0!</v>
      </c>
      <c r="W2313" s="184">
        <f t="shared" si="781"/>
        <v>0</v>
      </c>
    </row>
    <row r="2314" spans="1:23" s="197" customFormat="1" ht="15" customHeight="1">
      <c r="A2314" s="193" t="s">
        <v>448</v>
      </c>
      <c r="B2314" s="223">
        <v>23</v>
      </c>
      <c r="C2314" s="274" t="s">
        <v>820</v>
      </c>
      <c r="D2314" s="151">
        <v>1998</v>
      </c>
      <c r="E2314" s="151">
        <f>SUM(E2266,E2270,E2274,E2278,E2282,E2286,E2290,E2294,E2298,E2302,E2306,E2310)</f>
        <v>198</v>
      </c>
      <c r="F2314" s="151">
        <f t="shared" ref="F2314:T2314" si="784">SUM(F2266,F2270,F2274,F2278,F2282,F2286,F2290,F2294,F2298,F2302,F2306,F2310)</f>
        <v>97001</v>
      </c>
      <c r="G2314" s="151">
        <f t="shared" si="784"/>
        <v>728</v>
      </c>
      <c r="H2314" s="151">
        <f t="shared" si="784"/>
        <v>31105</v>
      </c>
      <c r="I2314" s="151">
        <f t="shared" si="784"/>
        <v>14</v>
      </c>
      <c r="J2314" s="151">
        <f t="shared" si="784"/>
        <v>65</v>
      </c>
      <c r="K2314" s="151">
        <f t="shared" si="784"/>
        <v>28276</v>
      </c>
      <c r="L2314" s="151">
        <f t="shared" si="784"/>
        <v>67</v>
      </c>
      <c r="M2314" s="151">
        <f t="shared" si="784"/>
        <v>13</v>
      </c>
      <c r="N2314" s="151">
        <f t="shared" si="784"/>
        <v>0</v>
      </c>
      <c r="O2314" s="151">
        <f t="shared" si="784"/>
        <v>0</v>
      </c>
      <c r="P2314" s="151">
        <f t="shared" si="784"/>
        <v>5</v>
      </c>
      <c r="Q2314" s="151">
        <f t="shared" si="784"/>
        <v>60273</v>
      </c>
      <c r="R2314" s="151">
        <f t="shared" si="784"/>
        <v>382</v>
      </c>
      <c r="S2314" s="151">
        <f t="shared" si="784"/>
        <v>60655</v>
      </c>
      <c r="T2314" s="151">
        <f t="shared" si="784"/>
        <v>36346</v>
      </c>
      <c r="U2314" s="217">
        <f t="shared" si="772"/>
        <v>62.530283192956773</v>
      </c>
      <c r="V2314" s="217">
        <f t="shared" si="776"/>
        <v>37.469716807043227</v>
      </c>
      <c r="W2314" s="184">
        <f t="shared" si="781"/>
        <v>31105</v>
      </c>
    </row>
    <row r="2315" spans="1:23" s="197" customFormat="1" ht="15" customHeight="1">
      <c r="A2315" s="193" t="s">
        <v>448</v>
      </c>
      <c r="B2315" s="223">
        <v>23</v>
      </c>
      <c r="C2315" s="274" t="s">
        <v>820</v>
      </c>
      <c r="D2315" s="151">
        <v>2004</v>
      </c>
      <c r="E2315" s="151"/>
      <c r="F2315" s="215"/>
      <c r="G2315" s="215"/>
      <c r="H2315" s="215"/>
      <c r="I2315" s="215"/>
      <c r="J2315" s="215"/>
      <c r="K2315" s="215"/>
      <c r="L2315" s="215"/>
      <c r="M2315" s="215"/>
      <c r="N2315" s="215"/>
      <c r="O2315" s="215"/>
      <c r="P2315" s="215"/>
      <c r="Q2315" s="215"/>
      <c r="R2315" s="215"/>
      <c r="S2315" s="215"/>
      <c r="T2315" s="215"/>
      <c r="U2315" s="216"/>
      <c r="V2315" s="216"/>
      <c r="W2315" s="184">
        <f t="shared" si="781"/>
        <v>0</v>
      </c>
    </row>
    <row r="2316" spans="1:23" s="197" customFormat="1" ht="15" customHeight="1">
      <c r="A2316" s="193" t="s">
        <v>448</v>
      </c>
      <c r="B2316" s="223">
        <v>23</v>
      </c>
      <c r="C2316" s="274" t="s">
        <v>820</v>
      </c>
      <c r="D2316" s="151">
        <v>2010</v>
      </c>
      <c r="E2316" s="151">
        <f>SUM(E2268,E2272,E2276,E2280,E2284,E2288,E2292,E2296,E2300,E2304,E2308,E2312)</f>
        <v>236</v>
      </c>
      <c r="F2316" s="151">
        <f t="shared" ref="F2316:T2316" si="785">SUM(F2268,F2272,F2276,F2280,F2284,F2288,F2292,F2296,F2300,F2304,F2308,F2312)</f>
        <v>128416</v>
      </c>
      <c r="G2316" s="151">
        <f t="shared" si="785"/>
        <v>12848</v>
      </c>
      <c r="H2316" s="151">
        <f t="shared" si="785"/>
        <v>18681</v>
      </c>
      <c r="I2316" s="151">
        <f t="shared" si="785"/>
        <v>5043</v>
      </c>
      <c r="J2316" s="151">
        <f t="shared" si="785"/>
        <v>5766</v>
      </c>
      <c r="K2316" s="151">
        <f t="shared" si="785"/>
        <v>35418</v>
      </c>
      <c r="L2316" s="151">
        <f t="shared" si="785"/>
        <v>658</v>
      </c>
      <c r="M2316" s="151">
        <f t="shared" si="785"/>
        <v>0</v>
      </c>
      <c r="N2316" s="151">
        <f t="shared" si="785"/>
        <v>2213</v>
      </c>
      <c r="O2316" s="151">
        <f t="shared" si="785"/>
        <v>2434</v>
      </c>
      <c r="P2316" s="151">
        <f t="shared" si="785"/>
        <v>7</v>
      </c>
      <c r="Q2316" s="151">
        <f t="shared" si="785"/>
        <v>83068</v>
      </c>
      <c r="R2316" s="151">
        <f t="shared" si="785"/>
        <v>3355</v>
      </c>
      <c r="S2316" s="151">
        <f t="shared" si="785"/>
        <v>86423</v>
      </c>
      <c r="T2316" s="151">
        <f t="shared" si="785"/>
        <v>41993</v>
      </c>
      <c r="U2316" s="217">
        <f t="shared" si="772"/>
        <v>67.299246199850487</v>
      </c>
      <c r="V2316" s="217">
        <f t="shared" si="776"/>
        <v>32.700753800149513</v>
      </c>
      <c r="W2316" s="184">
        <f t="shared" si="781"/>
        <v>35418</v>
      </c>
    </row>
    <row r="2317" spans="1:23" s="197" customFormat="1" ht="15" customHeight="1">
      <c r="A2317" s="193" t="s">
        <v>448</v>
      </c>
      <c r="B2317" s="223">
        <v>23</v>
      </c>
      <c r="C2317" s="274" t="s">
        <v>820</v>
      </c>
      <c r="D2317" s="151">
        <v>2016</v>
      </c>
      <c r="E2317" s="151"/>
      <c r="F2317" s="215"/>
      <c r="G2317" s="215"/>
      <c r="H2317" s="215"/>
      <c r="I2317" s="215"/>
      <c r="J2317" s="215"/>
      <c r="K2317" s="215"/>
      <c r="L2317" s="215"/>
      <c r="M2317" s="215"/>
      <c r="N2317" s="215"/>
      <c r="O2317" s="215"/>
      <c r="P2317" s="215"/>
      <c r="Q2317" s="215"/>
      <c r="R2317" s="215"/>
      <c r="S2317" s="215"/>
      <c r="T2317" s="215"/>
      <c r="U2317" s="216"/>
      <c r="V2317" s="216"/>
      <c r="W2317" s="184">
        <f t="shared" si="781"/>
        <v>0</v>
      </c>
    </row>
    <row r="2318" spans="1:23" ht="15" customHeight="1">
      <c r="A2318" s="179">
        <v>557</v>
      </c>
      <c r="B2318" s="222">
        <v>24</v>
      </c>
      <c r="C2318" s="275" t="s">
        <v>821</v>
      </c>
      <c r="D2318" s="180">
        <v>1998</v>
      </c>
      <c r="E2318" s="180">
        <v>16</v>
      </c>
      <c r="F2318" s="181">
        <v>7677</v>
      </c>
      <c r="G2318" s="181">
        <v>193</v>
      </c>
      <c r="H2318" s="181">
        <v>1275</v>
      </c>
      <c r="I2318" s="181">
        <v>3</v>
      </c>
      <c r="J2318" s="181">
        <v>16</v>
      </c>
      <c r="K2318" s="181">
        <v>2157</v>
      </c>
      <c r="L2318" s="181">
        <v>19</v>
      </c>
      <c r="M2318" s="181">
        <v>4</v>
      </c>
      <c r="N2318" s="181">
        <v>0</v>
      </c>
      <c r="O2318" s="181">
        <v>0</v>
      </c>
      <c r="P2318" s="181">
        <v>1</v>
      </c>
      <c r="Q2318" s="181">
        <f t="shared" si="783"/>
        <v>3668</v>
      </c>
      <c r="R2318" s="181">
        <v>44</v>
      </c>
      <c r="S2318" s="181">
        <f t="shared" si="769"/>
        <v>3712</v>
      </c>
      <c r="T2318" s="181">
        <f t="shared" si="771"/>
        <v>3965</v>
      </c>
      <c r="U2318" s="183">
        <f t="shared" si="772"/>
        <v>48.352220919630064</v>
      </c>
      <c r="V2318" s="183">
        <f t="shared" si="776"/>
        <v>51.647779080369936</v>
      </c>
      <c r="W2318" s="184">
        <f t="shared" si="781"/>
        <v>2157</v>
      </c>
    </row>
    <row r="2319" spans="1:23" ht="15" customHeight="1">
      <c r="A2319" s="179">
        <v>557</v>
      </c>
      <c r="B2319" s="222">
        <v>24</v>
      </c>
      <c r="C2319" s="275" t="s">
        <v>821</v>
      </c>
      <c r="D2319" s="180">
        <v>2004</v>
      </c>
      <c r="E2319" s="180"/>
      <c r="F2319" s="181"/>
      <c r="G2319" s="181"/>
      <c r="H2319" s="181"/>
      <c r="I2319" s="181"/>
      <c r="J2319" s="181"/>
      <c r="K2319" s="181"/>
      <c r="L2319" s="181"/>
      <c r="M2319" s="181"/>
      <c r="N2319" s="181"/>
      <c r="O2319" s="181"/>
      <c r="P2319" s="181"/>
      <c r="Q2319" s="181">
        <f>SUM(G2319+J2319+M2319+N2319+O2319+P2319)</f>
        <v>0</v>
      </c>
      <c r="R2319" s="181"/>
      <c r="S2319" s="181">
        <f t="shared" si="769"/>
        <v>0</v>
      </c>
      <c r="T2319" s="181">
        <f t="shared" si="771"/>
        <v>0</v>
      </c>
      <c r="U2319" s="183" t="e">
        <f t="shared" si="772"/>
        <v>#DIV/0!</v>
      </c>
      <c r="V2319" s="183" t="e">
        <f t="shared" si="776"/>
        <v>#DIV/0!</v>
      </c>
      <c r="W2319" s="184">
        <f t="shared" si="781"/>
        <v>0</v>
      </c>
    </row>
    <row r="2320" spans="1:23" ht="15" customHeight="1">
      <c r="A2320" s="179">
        <v>557</v>
      </c>
      <c r="B2320" s="222">
        <v>24</v>
      </c>
      <c r="C2320" s="275" t="s">
        <v>821</v>
      </c>
      <c r="D2320" s="180">
        <v>2010</v>
      </c>
      <c r="E2320" s="180">
        <v>19</v>
      </c>
      <c r="F2320" s="181">
        <v>9580</v>
      </c>
      <c r="G2320" s="181">
        <v>2716</v>
      </c>
      <c r="H2320" s="181">
        <v>661</v>
      </c>
      <c r="I2320" s="181">
        <v>121</v>
      </c>
      <c r="J2320" s="181">
        <v>63</v>
      </c>
      <c r="K2320" s="181">
        <v>2637</v>
      </c>
      <c r="L2320" s="181">
        <v>82</v>
      </c>
      <c r="M2320" s="181">
        <v>0</v>
      </c>
      <c r="N2320" s="181">
        <v>37</v>
      </c>
      <c r="O2320" s="181">
        <v>9</v>
      </c>
      <c r="P2320" s="181">
        <v>0</v>
      </c>
      <c r="Q2320" s="181">
        <f t="shared" ref="Q2320:Q2322" si="786">SUM(P2320+O2320+N2320+M2320+L2320+K2320+J2320+I2320+H2320+G2320)</f>
        <v>6326</v>
      </c>
      <c r="R2320" s="181">
        <v>187</v>
      </c>
      <c r="S2320" s="181">
        <f t="shared" si="769"/>
        <v>6513</v>
      </c>
      <c r="T2320" s="181">
        <f t="shared" si="771"/>
        <v>3067</v>
      </c>
      <c r="U2320" s="183">
        <f t="shared" si="772"/>
        <v>67.985386221294362</v>
      </c>
      <c r="V2320" s="183">
        <f t="shared" si="776"/>
        <v>32.014613778705638</v>
      </c>
      <c r="W2320" s="184">
        <f t="shared" si="781"/>
        <v>2716</v>
      </c>
    </row>
    <row r="2321" spans="1:23" ht="15" customHeight="1">
      <c r="A2321" s="179">
        <v>557</v>
      </c>
      <c r="B2321" s="222">
        <v>24</v>
      </c>
      <c r="C2321" s="276" t="s">
        <v>821</v>
      </c>
      <c r="D2321" s="190">
        <v>2016</v>
      </c>
      <c r="E2321" s="180"/>
      <c r="F2321" s="181"/>
      <c r="G2321" s="181"/>
      <c r="H2321" s="181"/>
      <c r="I2321" s="181"/>
      <c r="J2321" s="181"/>
      <c r="K2321" s="181"/>
      <c r="L2321" s="181"/>
      <c r="M2321" s="181"/>
      <c r="N2321" s="181"/>
      <c r="O2321" s="181"/>
      <c r="P2321" s="181"/>
      <c r="Q2321" s="181">
        <f t="shared" si="786"/>
        <v>0</v>
      </c>
      <c r="R2321" s="181"/>
      <c r="S2321" s="181">
        <f t="shared" si="769"/>
        <v>0</v>
      </c>
      <c r="T2321" s="181">
        <f t="shared" si="771"/>
        <v>0</v>
      </c>
      <c r="U2321" s="183" t="e">
        <f t="shared" si="772"/>
        <v>#DIV/0!</v>
      </c>
      <c r="V2321" s="183" t="e">
        <f t="shared" si="776"/>
        <v>#DIV/0!</v>
      </c>
      <c r="W2321" s="184">
        <f t="shared" si="781"/>
        <v>0</v>
      </c>
    </row>
    <row r="2322" spans="1:23" ht="15" customHeight="1">
      <c r="A2322" s="179">
        <v>558</v>
      </c>
      <c r="B2322" s="222">
        <v>24</v>
      </c>
      <c r="C2322" s="275" t="s">
        <v>822</v>
      </c>
      <c r="D2322" s="180">
        <v>1998</v>
      </c>
      <c r="E2322" s="180">
        <v>48</v>
      </c>
      <c r="F2322" s="181">
        <v>22964</v>
      </c>
      <c r="G2322" s="181">
        <v>1710</v>
      </c>
      <c r="H2322" s="181">
        <v>3038</v>
      </c>
      <c r="I2322" s="181">
        <v>8</v>
      </c>
      <c r="J2322" s="181">
        <v>60</v>
      </c>
      <c r="K2322" s="181">
        <v>5156</v>
      </c>
      <c r="L2322" s="181">
        <v>83</v>
      </c>
      <c r="M2322" s="181">
        <v>39</v>
      </c>
      <c r="N2322" s="181">
        <v>0</v>
      </c>
      <c r="O2322" s="181">
        <v>0</v>
      </c>
      <c r="P2322" s="181">
        <v>1</v>
      </c>
      <c r="Q2322" s="181">
        <f t="shared" si="786"/>
        <v>10095</v>
      </c>
      <c r="R2322" s="181">
        <v>264</v>
      </c>
      <c r="S2322" s="181">
        <f t="shared" si="769"/>
        <v>10359</v>
      </c>
      <c r="T2322" s="181">
        <f t="shared" si="771"/>
        <v>12605</v>
      </c>
      <c r="U2322" s="183">
        <f t="shared" si="772"/>
        <v>45.109736979620273</v>
      </c>
      <c r="V2322" s="183">
        <f t="shared" si="776"/>
        <v>54.890263020379727</v>
      </c>
      <c r="W2322" s="184">
        <f t="shared" si="781"/>
        <v>5156</v>
      </c>
    </row>
    <row r="2323" spans="1:23" ht="15" customHeight="1">
      <c r="A2323" s="179">
        <v>558</v>
      </c>
      <c r="B2323" s="222">
        <v>24</v>
      </c>
      <c r="C2323" s="275" t="s">
        <v>822</v>
      </c>
      <c r="D2323" s="180">
        <v>2004</v>
      </c>
      <c r="E2323" s="180"/>
      <c r="F2323" s="181"/>
      <c r="G2323" s="181"/>
      <c r="H2323" s="181"/>
      <c r="I2323" s="181"/>
      <c r="J2323" s="181"/>
      <c r="K2323" s="181"/>
      <c r="L2323" s="181"/>
      <c r="M2323" s="181"/>
      <c r="N2323" s="181"/>
      <c r="O2323" s="181"/>
      <c r="P2323" s="181"/>
      <c r="Q2323" s="181">
        <f>SUM(G2323+J2323+M2323+N2323+O2323+P2323)</f>
        <v>0</v>
      </c>
      <c r="R2323" s="181"/>
      <c r="S2323" s="181">
        <f t="shared" si="769"/>
        <v>0</v>
      </c>
      <c r="T2323" s="181">
        <f t="shared" si="771"/>
        <v>0</v>
      </c>
      <c r="U2323" s="183" t="e">
        <f t="shared" si="772"/>
        <v>#DIV/0!</v>
      </c>
      <c r="V2323" s="183" t="e">
        <f t="shared" si="776"/>
        <v>#DIV/0!</v>
      </c>
      <c r="W2323" s="184">
        <f t="shared" si="781"/>
        <v>0</v>
      </c>
    </row>
    <row r="2324" spans="1:23" ht="15" customHeight="1">
      <c r="A2324" s="179">
        <v>558</v>
      </c>
      <c r="B2324" s="222">
        <v>24</v>
      </c>
      <c r="C2324" s="275" t="s">
        <v>822</v>
      </c>
      <c r="D2324" s="180">
        <v>2010</v>
      </c>
      <c r="E2324" s="180">
        <v>56</v>
      </c>
      <c r="F2324" s="181">
        <v>27619</v>
      </c>
      <c r="G2324" s="181">
        <v>6457</v>
      </c>
      <c r="H2324" s="181">
        <v>1189</v>
      </c>
      <c r="I2324" s="181">
        <v>260</v>
      </c>
      <c r="J2324" s="181">
        <v>277</v>
      </c>
      <c r="K2324" s="181">
        <v>6720</v>
      </c>
      <c r="L2324" s="181">
        <v>221</v>
      </c>
      <c r="M2324" s="181">
        <v>0</v>
      </c>
      <c r="N2324" s="181">
        <v>151</v>
      </c>
      <c r="O2324" s="181">
        <v>49</v>
      </c>
      <c r="P2324" s="181">
        <v>1</v>
      </c>
      <c r="Q2324" s="181">
        <f t="shared" ref="Q2324:Q2326" si="787">SUM(P2324+O2324+N2324+M2324+L2324+K2324+J2324+I2324+H2324+G2324)</f>
        <v>15325</v>
      </c>
      <c r="R2324" s="181">
        <v>454</v>
      </c>
      <c r="S2324" s="181">
        <f t="shared" si="769"/>
        <v>15779</v>
      </c>
      <c r="T2324" s="181">
        <f t="shared" si="771"/>
        <v>11840</v>
      </c>
      <c r="U2324" s="183">
        <f t="shared" si="772"/>
        <v>57.130960570621674</v>
      </c>
      <c r="V2324" s="183">
        <f t="shared" si="776"/>
        <v>42.869039429378326</v>
      </c>
      <c r="W2324" s="184">
        <f t="shared" si="781"/>
        <v>6720</v>
      </c>
    </row>
    <row r="2325" spans="1:23" ht="15" customHeight="1">
      <c r="A2325" s="179">
        <v>558</v>
      </c>
      <c r="B2325" s="222">
        <v>24</v>
      </c>
      <c r="C2325" s="276" t="s">
        <v>822</v>
      </c>
      <c r="D2325" s="190">
        <v>2016</v>
      </c>
      <c r="E2325" s="180"/>
      <c r="F2325" s="181"/>
      <c r="G2325" s="181"/>
      <c r="H2325" s="181"/>
      <c r="I2325" s="181"/>
      <c r="J2325" s="181"/>
      <c r="K2325" s="181"/>
      <c r="L2325" s="181"/>
      <c r="M2325" s="181"/>
      <c r="N2325" s="181"/>
      <c r="O2325" s="181"/>
      <c r="P2325" s="181"/>
      <c r="Q2325" s="181">
        <f t="shared" si="787"/>
        <v>0</v>
      </c>
      <c r="R2325" s="181"/>
      <c r="S2325" s="181">
        <f t="shared" si="769"/>
        <v>0</v>
      </c>
      <c r="T2325" s="181">
        <f t="shared" si="771"/>
        <v>0</v>
      </c>
      <c r="U2325" s="183" t="e">
        <f t="shared" si="772"/>
        <v>#DIV/0!</v>
      </c>
      <c r="V2325" s="183" t="e">
        <f t="shared" si="776"/>
        <v>#DIV/0!</v>
      </c>
      <c r="W2325" s="184">
        <f t="shared" si="781"/>
        <v>0</v>
      </c>
    </row>
    <row r="2326" spans="1:23" ht="15" customHeight="1">
      <c r="A2326" s="179">
        <v>559</v>
      </c>
      <c r="B2326" s="222">
        <v>24</v>
      </c>
      <c r="C2326" s="275" t="s">
        <v>823</v>
      </c>
      <c r="D2326" s="180">
        <v>1998</v>
      </c>
      <c r="E2326" s="180">
        <v>32</v>
      </c>
      <c r="F2326" s="181">
        <v>15890</v>
      </c>
      <c r="G2326" s="181">
        <v>174</v>
      </c>
      <c r="H2326" s="181">
        <v>3699</v>
      </c>
      <c r="I2326" s="181">
        <v>8</v>
      </c>
      <c r="J2326" s="181">
        <v>35</v>
      </c>
      <c r="K2326" s="181">
        <v>4854</v>
      </c>
      <c r="L2326" s="181">
        <v>36</v>
      </c>
      <c r="M2326" s="181">
        <v>33</v>
      </c>
      <c r="N2326" s="181">
        <v>0</v>
      </c>
      <c r="O2326" s="181">
        <v>0</v>
      </c>
      <c r="P2326" s="181">
        <v>5</v>
      </c>
      <c r="Q2326" s="181">
        <f t="shared" si="787"/>
        <v>8844</v>
      </c>
      <c r="R2326" s="181">
        <v>220</v>
      </c>
      <c r="S2326" s="181">
        <f t="shared" si="769"/>
        <v>9064</v>
      </c>
      <c r="T2326" s="181">
        <f t="shared" si="771"/>
        <v>6826</v>
      </c>
      <c r="U2326" s="183">
        <f t="shared" si="772"/>
        <v>57.042164883574578</v>
      </c>
      <c r="V2326" s="183">
        <f t="shared" si="776"/>
        <v>42.957835116425422</v>
      </c>
      <c r="W2326" s="184">
        <f t="shared" si="781"/>
        <v>4854</v>
      </c>
    </row>
    <row r="2327" spans="1:23" ht="15" customHeight="1">
      <c r="A2327" s="179">
        <v>559</v>
      </c>
      <c r="B2327" s="222">
        <v>24</v>
      </c>
      <c r="C2327" s="275" t="s">
        <v>823</v>
      </c>
      <c r="D2327" s="180">
        <v>2004</v>
      </c>
      <c r="E2327" s="180"/>
      <c r="F2327" s="181"/>
      <c r="G2327" s="181"/>
      <c r="H2327" s="181"/>
      <c r="I2327" s="181"/>
      <c r="J2327" s="181"/>
      <c r="K2327" s="181"/>
      <c r="L2327" s="181"/>
      <c r="M2327" s="181"/>
      <c r="N2327" s="181"/>
      <c r="O2327" s="181"/>
      <c r="P2327" s="181"/>
      <c r="Q2327" s="181">
        <f>SUM(G2327+J2327+M2327+N2327+O2327+P2327)</f>
        <v>0</v>
      </c>
      <c r="R2327" s="181"/>
      <c r="S2327" s="181">
        <f t="shared" si="769"/>
        <v>0</v>
      </c>
      <c r="T2327" s="181">
        <f t="shared" si="771"/>
        <v>0</v>
      </c>
      <c r="U2327" s="183" t="e">
        <f t="shared" si="772"/>
        <v>#DIV/0!</v>
      </c>
      <c r="V2327" s="183" t="e">
        <f t="shared" si="776"/>
        <v>#DIV/0!</v>
      </c>
      <c r="W2327" s="184">
        <f t="shared" si="781"/>
        <v>0</v>
      </c>
    </row>
    <row r="2328" spans="1:23" ht="15" customHeight="1">
      <c r="A2328" s="179">
        <v>559</v>
      </c>
      <c r="B2328" s="222">
        <v>24</v>
      </c>
      <c r="C2328" s="275" t="s">
        <v>823</v>
      </c>
      <c r="D2328" s="180">
        <v>2010</v>
      </c>
      <c r="E2328" s="180">
        <v>43</v>
      </c>
      <c r="F2328" s="181">
        <v>19993</v>
      </c>
      <c r="G2328" s="181">
        <v>337</v>
      </c>
      <c r="H2328" s="181">
        <v>6783</v>
      </c>
      <c r="I2328" s="181">
        <v>573</v>
      </c>
      <c r="J2328" s="181">
        <v>81</v>
      </c>
      <c r="K2328" s="181">
        <v>6480</v>
      </c>
      <c r="L2328" s="181">
        <v>62</v>
      </c>
      <c r="M2328" s="181">
        <v>0</v>
      </c>
      <c r="N2328" s="181">
        <v>14</v>
      </c>
      <c r="O2328" s="181">
        <v>6</v>
      </c>
      <c r="P2328" s="181">
        <v>8</v>
      </c>
      <c r="Q2328" s="181">
        <f t="shared" ref="Q2328:Q2330" si="788">SUM(P2328+O2328+N2328+M2328+L2328+K2328+J2328+I2328+H2328+G2328)</f>
        <v>14344</v>
      </c>
      <c r="R2328" s="181">
        <v>152</v>
      </c>
      <c r="S2328" s="181">
        <f t="shared" si="769"/>
        <v>14496</v>
      </c>
      <c r="T2328" s="181">
        <f t="shared" si="771"/>
        <v>5497</v>
      </c>
      <c r="U2328" s="183">
        <f t="shared" si="772"/>
        <v>72.505376881908674</v>
      </c>
      <c r="V2328" s="183">
        <f t="shared" si="776"/>
        <v>27.494623118091333</v>
      </c>
      <c r="W2328" s="184">
        <f t="shared" si="781"/>
        <v>6783</v>
      </c>
    </row>
    <row r="2329" spans="1:23" ht="15" customHeight="1">
      <c r="A2329" s="179">
        <v>559</v>
      </c>
      <c r="B2329" s="222">
        <v>24</v>
      </c>
      <c r="C2329" s="276" t="s">
        <v>823</v>
      </c>
      <c r="D2329" s="190">
        <v>2016</v>
      </c>
      <c r="E2329" s="180"/>
      <c r="F2329" s="181"/>
      <c r="G2329" s="181"/>
      <c r="H2329" s="181"/>
      <c r="I2329" s="181"/>
      <c r="J2329" s="181"/>
      <c r="K2329" s="181"/>
      <c r="L2329" s="181"/>
      <c r="M2329" s="181"/>
      <c r="N2329" s="181"/>
      <c r="O2329" s="181"/>
      <c r="P2329" s="181"/>
      <c r="Q2329" s="181">
        <f t="shared" si="788"/>
        <v>0</v>
      </c>
      <c r="R2329" s="181"/>
      <c r="S2329" s="181">
        <f t="shared" si="769"/>
        <v>0</v>
      </c>
      <c r="T2329" s="181">
        <f t="shared" si="771"/>
        <v>0</v>
      </c>
      <c r="U2329" s="183" t="e">
        <f t="shared" si="772"/>
        <v>#DIV/0!</v>
      </c>
      <c r="V2329" s="183" t="e">
        <f t="shared" si="776"/>
        <v>#DIV/0!</v>
      </c>
      <c r="W2329" s="184">
        <f t="shared" si="781"/>
        <v>0</v>
      </c>
    </row>
    <row r="2330" spans="1:23" ht="15" customHeight="1">
      <c r="A2330" s="179">
        <v>560</v>
      </c>
      <c r="B2330" s="222">
        <v>24</v>
      </c>
      <c r="C2330" s="275" t="s">
        <v>824</v>
      </c>
      <c r="D2330" s="180">
        <v>1998</v>
      </c>
      <c r="E2330" s="180">
        <v>8</v>
      </c>
      <c r="F2330" s="181">
        <v>3147</v>
      </c>
      <c r="G2330" s="181">
        <v>11</v>
      </c>
      <c r="H2330" s="181">
        <v>848</v>
      </c>
      <c r="I2330" s="181">
        <v>2</v>
      </c>
      <c r="J2330" s="181">
        <v>8</v>
      </c>
      <c r="K2330" s="181">
        <v>1254</v>
      </c>
      <c r="L2330" s="181">
        <v>7</v>
      </c>
      <c r="M2330" s="181">
        <v>6</v>
      </c>
      <c r="N2330" s="181">
        <v>0</v>
      </c>
      <c r="O2330" s="181">
        <v>0</v>
      </c>
      <c r="P2330" s="181">
        <v>0</v>
      </c>
      <c r="Q2330" s="181">
        <f t="shared" si="788"/>
        <v>2136</v>
      </c>
      <c r="R2330" s="181">
        <v>59</v>
      </c>
      <c r="S2330" s="181">
        <f t="shared" si="769"/>
        <v>2195</v>
      </c>
      <c r="T2330" s="181">
        <f t="shared" si="771"/>
        <v>952</v>
      </c>
      <c r="U2330" s="183">
        <f t="shared" si="772"/>
        <v>69.748967270416273</v>
      </c>
      <c r="V2330" s="183">
        <f t="shared" si="776"/>
        <v>30.251032729583731</v>
      </c>
      <c r="W2330" s="184">
        <f t="shared" si="781"/>
        <v>1254</v>
      </c>
    </row>
    <row r="2331" spans="1:23" ht="15" customHeight="1">
      <c r="A2331" s="179">
        <v>560</v>
      </c>
      <c r="B2331" s="222">
        <v>24</v>
      </c>
      <c r="C2331" s="275" t="s">
        <v>824</v>
      </c>
      <c r="D2331" s="180">
        <v>2004</v>
      </c>
      <c r="E2331" s="180"/>
      <c r="F2331" s="181"/>
      <c r="G2331" s="181"/>
      <c r="H2331" s="181"/>
      <c r="I2331" s="181"/>
      <c r="J2331" s="181"/>
      <c r="K2331" s="181"/>
      <c r="L2331" s="181"/>
      <c r="M2331" s="181"/>
      <c r="N2331" s="181"/>
      <c r="O2331" s="181"/>
      <c r="P2331" s="181"/>
      <c r="Q2331" s="181">
        <f>SUM(G2331+J2331+M2331+N2331+O2331+P2331)</f>
        <v>0</v>
      </c>
      <c r="R2331" s="181"/>
      <c r="S2331" s="181">
        <f t="shared" si="769"/>
        <v>0</v>
      </c>
      <c r="T2331" s="181">
        <f t="shared" si="771"/>
        <v>0</v>
      </c>
      <c r="U2331" s="183" t="e">
        <f t="shared" si="772"/>
        <v>#DIV/0!</v>
      </c>
      <c r="V2331" s="183" t="e">
        <f t="shared" si="776"/>
        <v>#DIV/0!</v>
      </c>
      <c r="W2331" s="184">
        <f t="shared" si="781"/>
        <v>0</v>
      </c>
    </row>
    <row r="2332" spans="1:23" ht="15" customHeight="1">
      <c r="A2332" s="179">
        <v>560</v>
      </c>
      <c r="B2332" s="222">
        <v>24</v>
      </c>
      <c r="C2332" s="275" t="s">
        <v>824</v>
      </c>
      <c r="D2332" s="180">
        <v>2010</v>
      </c>
      <c r="E2332" s="180">
        <v>10</v>
      </c>
      <c r="F2332" s="181">
        <v>4241</v>
      </c>
      <c r="G2332" s="181">
        <v>330</v>
      </c>
      <c r="H2332" s="181">
        <v>654</v>
      </c>
      <c r="I2332" s="181">
        <v>11</v>
      </c>
      <c r="J2332" s="181">
        <v>253</v>
      </c>
      <c r="K2332" s="181">
        <v>1464</v>
      </c>
      <c r="L2332" s="181">
        <v>44</v>
      </c>
      <c r="M2332" s="181">
        <v>0</v>
      </c>
      <c r="N2332" s="181">
        <v>12</v>
      </c>
      <c r="O2332" s="181">
        <v>5</v>
      </c>
      <c r="P2332" s="181">
        <v>0</v>
      </c>
      <c r="Q2332" s="181">
        <f t="shared" ref="Q2332:Q2334" si="789">SUM(P2332+O2332+N2332+M2332+L2332+K2332+J2332+I2332+H2332+G2332)</f>
        <v>2773</v>
      </c>
      <c r="R2332" s="181">
        <v>66</v>
      </c>
      <c r="S2332" s="181">
        <f t="shared" si="769"/>
        <v>2839</v>
      </c>
      <c r="T2332" s="181">
        <f t="shared" si="771"/>
        <v>1402</v>
      </c>
      <c r="U2332" s="183">
        <f t="shared" si="772"/>
        <v>66.941759019099266</v>
      </c>
      <c r="V2332" s="183">
        <f t="shared" si="776"/>
        <v>33.058240980900734</v>
      </c>
      <c r="W2332" s="184">
        <f t="shared" si="781"/>
        <v>1464</v>
      </c>
    </row>
    <row r="2333" spans="1:23" ht="15" customHeight="1">
      <c r="A2333" s="179">
        <v>560</v>
      </c>
      <c r="B2333" s="222">
        <v>24</v>
      </c>
      <c r="C2333" s="276" t="s">
        <v>825</v>
      </c>
      <c r="D2333" s="190">
        <v>2016</v>
      </c>
      <c r="E2333" s="180"/>
      <c r="F2333" s="181"/>
      <c r="G2333" s="181"/>
      <c r="H2333" s="181"/>
      <c r="I2333" s="181"/>
      <c r="J2333" s="181"/>
      <c r="K2333" s="181"/>
      <c r="L2333" s="181"/>
      <c r="M2333" s="181"/>
      <c r="N2333" s="181"/>
      <c r="O2333" s="181"/>
      <c r="P2333" s="181"/>
      <c r="Q2333" s="181">
        <f t="shared" si="789"/>
        <v>0</v>
      </c>
      <c r="R2333" s="181"/>
      <c r="S2333" s="181">
        <f t="shared" si="769"/>
        <v>0</v>
      </c>
      <c r="T2333" s="181">
        <f t="shared" si="771"/>
        <v>0</v>
      </c>
      <c r="U2333" s="183" t="e">
        <f t="shared" si="772"/>
        <v>#DIV/0!</v>
      </c>
      <c r="V2333" s="183" t="e">
        <f t="shared" si="776"/>
        <v>#DIV/0!</v>
      </c>
      <c r="W2333" s="184">
        <f t="shared" si="781"/>
        <v>0</v>
      </c>
    </row>
    <row r="2334" spans="1:23" ht="15" customHeight="1">
      <c r="A2334" s="179">
        <v>561</v>
      </c>
      <c r="B2334" s="222">
        <v>24</v>
      </c>
      <c r="C2334" s="275" t="s">
        <v>826</v>
      </c>
      <c r="D2334" s="180">
        <v>1998</v>
      </c>
      <c r="E2334" s="180">
        <v>8</v>
      </c>
      <c r="F2334" s="181">
        <v>3244</v>
      </c>
      <c r="G2334" s="181">
        <v>31</v>
      </c>
      <c r="H2334" s="181">
        <v>760</v>
      </c>
      <c r="I2334" s="181">
        <v>5</v>
      </c>
      <c r="J2334" s="181">
        <v>18</v>
      </c>
      <c r="K2334" s="181">
        <v>753</v>
      </c>
      <c r="L2334" s="181">
        <v>17</v>
      </c>
      <c r="M2334" s="181">
        <v>11</v>
      </c>
      <c r="N2334" s="181">
        <v>0</v>
      </c>
      <c r="O2334" s="181">
        <v>0</v>
      </c>
      <c r="P2334" s="181">
        <v>0</v>
      </c>
      <c r="Q2334" s="181">
        <f t="shared" si="789"/>
        <v>1595</v>
      </c>
      <c r="R2334" s="181">
        <v>80</v>
      </c>
      <c r="S2334" s="181">
        <f t="shared" si="769"/>
        <v>1675</v>
      </c>
      <c r="T2334" s="181">
        <f t="shared" si="771"/>
        <v>1569</v>
      </c>
      <c r="U2334" s="183">
        <f t="shared" si="772"/>
        <v>51.633785450061652</v>
      </c>
      <c r="V2334" s="183">
        <f t="shared" si="776"/>
        <v>48.366214549938348</v>
      </c>
      <c r="W2334" s="184">
        <f t="shared" si="781"/>
        <v>760</v>
      </c>
    </row>
    <row r="2335" spans="1:23" ht="15" customHeight="1">
      <c r="A2335" s="179">
        <v>561</v>
      </c>
      <c r="B2335" s="222">
        <v>24</v>
      </c>
      <c r="C2335" s="275" t="s">
        <v>826</v>
      </c>
      <c r="D2335" s="180">
        <v>2004</v>
      </c>
      <c r="E2335" s="180"/>
      <c r="F2335" s="181"/>
      <c r="G2335" s="181"/>
      <c r="H2335" s="181"/>
      <c r="I2335" s="181"/>
      <c r="J2335" s="181"/>
      <c r="K2335" s="181"/>
      <c r="L2335" s="181"/>
      <c r="M2335" s="181"/>
      <c r="N2335" s="181"/>
      <c r="O2335" s="181"/>
      <c r="P2335" s="181"/>
      <c r="Q2335" s="181">
        <f>SUM(G2335+J2335+M2335+N2335+O2335+P2335)</f>
        <v>0</v>
      </c>
      <c r="R2335" s="181"/>
      <c r="S2335" s="181">
        <f t="shared" si="769"/>
        <v>0</v>
      </c>
      <c r="T2335" s="181">
        <f t="shared" si="771"/>
        <v>0</v>
      </c>
      <c r="U2335" s="183" t="e">
        <f t="shared" si="772"/>
        <v>#DIV/0!</v>
      </c>
      <c r="V2335" s="183" t="e">
        <f t="shared" si="776"/>
        <v>#DIV/0!</v>
      </c>
      <c r="W2335" s="184">
        <f t="shared" si="781"/>
        <v>0</v>
      </c>
    </row>
    <row r="2336" spans="1:23" ht="15" customHeight="1">
      <c r="A2336" s="179">
        <v>561</v>
      </c>
      <c r="B2336" s="222">
        <v>24</v>
      </c>
      <c r="C2336" s="275" t="s">
        <v>826</v>
      </c>
      <c r="D2336" s="180">
        <v>2010</v>
      </c>
      <c r="E2336" s="180">
        <v>10</v>
      </c>
      <c r="F2336" s="181">
        <v>4198</v>
      </c>
      <c r="G2336" s="181">
        <v>549</v>
      </c>
      <c r="H2336" s="181">
        <v>534</v>
      </c>
      <c r="I2336" s="181">
        <v>35</v>
      </c>
      <c r="J2336" s="181">
        <v>67</v>
      </c>
      <c r="K2336" s="181">
        <v>1027</v>
      </c>
      <c r="L2336" s="181">
        <v>27</v>
      </c>
      <c r="M2336" s="181">
        <v>0</v>
      </c>
      <c r="N2336" s="181">
        <v>21</v>
      </c>
      <c r="O2336" s="181">
        <v>7</v>
      </c>
      <c r="P2336" s="181">
        <v>0</v>
      </c>
      <c r="Q2336" s="181">
        <f t="shared" ref="Q2336:Q2338" si="790">SUM(P2336+O2336+N2336+M2336+L2336+K2336+J2336+I2336+H2336+G2336)</f>
        <v>2267</v>
      </c>
      <c r="R2336" s="181">
        <v>75</v>
      </c>
      <c r="S2336" s="181">
        <f t="shared" si="769"/>
        <v>2342</v>
      </c>
      <c r="T2336" s="181">
        <f t="shared" si="771"/>
        <v>1856</v>
      </c>
      <c r="U2336" s="183">
        <f t="shared" si="772"/>
        <v>55.788470700333491</v>
      </c>
      <c r="V2336" s="183">
        <f t="shared" si="776"/>
        <v>44.211529299666509</v>
      </c>
      <c r="W2336" s="184">
        <f t="shared" si="781"/>
        <v>1027</v>
      </c>
    </row>
    <row r="2337" spans="1:23" ht="15" customHeight="1">
      <c r="A2337" s="179">
        <v>561</v>
      </c>
      <c r="B2337" s="222">
        <v>24</v>
      </c>
      <c r="C2337" s="276" t="s">
        <v>826</v>
      </c>
      <c r="D2337" s="190">
        <v>2016</v>
      </c>
      <c r="E2337" s="180"/>
      <c r="F2337" s="181"/>
      <c r="G2337" s="181"/>
      <c r="H2337" s="181"/>
      <c r="I2337" s="181"/>
      <c r="J2337" s="181"/>
      <c r="K2337" s="181"/>
      <c r="L2337" s="181"/>
      <c r="M2337" s="181"/>
      <c r="N2337" s="181"/>
      <c r="O2337" s="181"/>
      <c r="P2337" s="181"/>
      <c r="Q2337" s="181">
        <f t="shared" si="790"/>
        <v>0</v>
      </c>
      <c r="R2337" s="181"/>
      <c r="S2337" s="181">
        <f t="shared" si="769"/>
        <v>0</v>
      </c>
      <c r="T2337" s="181">
        <f t="shared" si="771"/>
        <v>0</v>
      </c>
      <c r="U2337" s="183" t="e">
        <f t="shared" si="772"/>
        <v>#DIV/0!</v>
      </c>
      <c r="V2337" s="183" t="e">
        <f t="shared" si="776"/>
        <v>#DIV/0!</v>
      </c>
      <c r="W2337" s="184">
        <f t="shared" si="781"/>
        <v>0</v>
      </c>
    </row>
    <row r="2338" spans="1:23" ht="15" customHeight="1">
      <c r="A2338" s="179">
        <v>562</v>
      </c>
      <c r="B2338" s="222">
        <v>24</v>
      </c>
      <c r="C2338" s="275" t="s">
        <v>827</v>
      </c>
      <c r="D2338" s="180">
        <v>1998</v>
      </c>
      <c r="E2338" s="180">
        <v>14</v>
      </c>
      <c r="F2338" s="181">
        <v>6754</v>
      </c>
      <c r="G2338" s="181">
        <v>142</v>
      </c>
      <c r="H2338" s="181">
        <v>1500</v>
      </c>
      <c r="I2338" s="181">
        <v>2</v>
      </c>
      <c r="J2338" s="181">
        <v>8</v>
      </c>
      <c r="K2338" s="181">
        <v>1561</v>
      </c>
      <c r="L2338" s="181">
        <v>5</v>
      </c>
      <c r="M2338" s="181">
        <v>4</v>
      </c>
      <c r="N2338" s="181">
        <v>0</v>
      </c>
      <c r="O2338" s="181">
        <v>0</v>
      </c>
      <c r="P2338" s="181">
        <v>0</v>
      </c>
      <c r="Q2338" s="181">
        <f t="shared" si="790"/>
        <v>3222</v>
      </c>
      <c r="R2338" s="181">
        <v>28</v>
      </c>
      <c r="S2338" s="181">
        <f t="shared" si="769"/>
        <v>3250</v>
      </c>
      <c r="T2338" s="181">
        <f t="shared" si="771"/>
        <v>3504</v>
      </c>
      <c r="U2338" s="183">
        <f t="shared" si="772"/>
        <v>48.119632810186559</v>
      </c>
      <c r="V2338" s="183">
        <f t="shared" si="776"/>
        <v>51.880367189813441</v>
      </c>
      <c r="W2338" s="184">
        <f t="shared" si="781"/>
        <v>1561</v>
      </c>
    </row>
    <row r="2339" spans="1:23" ht="15" customHeight="1">
      <c r="A2339" s="179">
        <v>562</v>
      </c>
      <c r="B2339" s="222">
        <v>24</v>
      </c>
      <c r="C2339" s="275" t="s">
        <v>827</v>
      </c>
      <c r="D2339" s="180">
        <v>2004</v>
      </c>
      <c r="E2339" s="180"/>
      <c r="F2339" s="181"/>
      <c r="G2339" s="181"/>
      <c r="H2339" s="181"/>
      <c r="I2339" s="181"/>
      <c r="J2339" s="181"/>
      <c r="K2339" s="181"/>
      <c r="L2339" s="181"/>
      <c r="M2339" s="181"/>
      <c r="N2339" s="181"/>
      <c r="O2339" s="181"/>
      <c r="P2339" s="181"/>
      <c r="Q2339" s="181">
        <f>SUM(G2339+J2339+M2339+N2339+O2339+P2339)</f>
        <v>0</v>
      </c>
      <c r="R2339" s="181"/>
      <c r="S2339" s="181">
        <f t="shared" si="769"/>
        <v>0</v>
      </c>
      <c r="T2339" s="181">
        <f t="shared" si="771"/>
        <v>0</v>
      </c>
      <c r="U2339" s="183" t="e">
        <f t="shared" si="772"/>
        <v>#DIV/0!</v>
      </c>
      <c r="V2339" s="183" t="e">
        <f t="shared" si="776"/>
        <v>#DIV/0!</v>
      </c>
      <c r="W2339" s="184">
        <f t="shared" si="781"/>
        <v>0</v>
      </c>
    </row>
    <row r="2340" spans="1:23" ht="15" customHeight="1">
      <c r="A2340" s="179">
        <v>562</v>
      </c>
      <c r="B2340" s="222">
        <v>24</v>
      </c>
      <c r="C2340" s="275" t="s">
        <v>827</v>
      </c>
      <c r="D2340" s="180">
        <v>2010</v>
      </c>
      <c r="E2340" s="180">
        <v>17</v>
      </c>
      <c r="F2340" s="181">
        <v>9536</v>
      </c>
      <c r="G2340" s="181">
        <v>1416</v>
      </c>
      <c r="H2340" s="181">
        <v>1500</v>
      </c>
      <c r="I2340" s="181">
        <v>77</v>
      </c>
      <c r="J2340" s="181">
        <v>117</v>
      </c>
      <c r="K2340" s="181">
        <v>2715</v>
      </c>
      <c r="L2340" s="181">
        <v>63</v>
      </c>
      <c r="M2340" s="181">
        <v>0</v>
      </c>
      <c r="N2340" s="181">
        <v>93</v>
      </c>
      <c r="O2340" s="181">
        <v>10</v>
      </c>
      <c r="P2340" s="181">
        <v>2</v>
      </c>
      <c r="Q2340" s="181">
        <f t="shared" ref="Q2340:Q2342" si="791">SUM(P2340+O2340+N2340+M2340+L2340+K2340+J2340+I2340+H2340+G2340)</f>
        <v>5993</v>
      </c>
      <c r="R2340" s="181">
        <v>158</v>
      </c>
      <c r="S2340" s="181">
        <f t="shared" ref="S2340:S2410" si="792">Q2340+R2340</f>
        <v>6151</v>
      </c>
      <c r="T2340" s="181">
        <f t="shared" si="771"/>
        <v>3385</v>
      </c>
      <c r="U2340" s="183">
        <f t="shared" si="772"/>
        <v>64.50293624161074</v>
      </c>
      <c r="V2340" s="183">
        <f t="shared" si="776"/>
        <v>35.49706375838926</v>
      </c>
      <c r="W2340" s="184">
        <f t="shared" si="781"/>
        <v>2715</v>
      </c>
    </row>
    <row r="2341" spans="1:23" ht="15" customHeight="1">
      <c r="A2341" s="179">
        <v>562</v>
      </c>
      <c r="B2341" s="222">
        <v>24</v>
      </c>
      <c r="C2341" s="276" t="s">
        <v>827</v>
      </c>
      <c r="D2341" s="190">
        <v>2016</v>
      </c>
      <c r="E2341" s="180"/>
      <c r="F2341" s="181"/>
      <c r="G2341" s="181"/>
      <c r="H2341" s="181"/>
      <c r="I2341" s="181"/>
      <c r="J2341" s="181"/>
      <c r="K2341" s="181"/>
      <c r="L2341" s="181"/>
      <c r="M2341" s="181"/>
      <c r="N2341" s="181"/>
      <c r="O2341" s="181"/>
      <c r="P2341" s="181"/>
      <c r="Q2341" s="181">
        <f t="shared" si="791"/>
        <v>0</v>
      </c>
      <c r="R2341" s="181"/>
      <c r="S2341" s="181">
        <f t="shared" si="792"/>
        <v>0</v>
      </c>
      <c r="T2341" s="181">
        <f t="shared" si="771"/>
        <v>0</v>
      </c>
      <c r="U2341" s="183" t="e">
        <f t="shared" si="772"/>
        <v>#DIV/0!</v>
      </c>
      <c r="V2341" s="183" t="e">
        <f t="shared" si="776"/>
        <v>#DIV/0!</v>
      </c>
      <c r="W2341" s="184">
        <f t="shared" si="781"/>
        <v>0</v>
      </c>
    </row>
    <row r="2342" spans="1:23" ht="15" customHeight="1">
      <c r="A2342" s="179">
        <v>563</v>
      </c>
      <c r="B2342" s="222">
        <v>24</v>
      </c>
      <c r="C2342" s="275" t="s">
        <v>828</v>
      </c>
      <c r="D2342" s="180">
        <v>1998</v>
      </c>
      <c r="E2342" s="180">
        <v>10</v>
      </c>
      <c r="F2342" s="181">
        <v>4343</v>
      </c>
      <c r="G2342" s="181">
        <v>30</v>
      </c>
      <c r="H2342" s="181">
        <v>1094</v>
      </c>
      <c r="I2342" s="181">
        <v>1</v>
      </c>
      <c r="J2342" s="181">
        <v>3</v>
      </c>
      <c r="K2342" s="181">
        <v>1589</v>
      </c>
      <c r="L2342" s="181">
        <v>0</v>
      </c>
      <c r="M2342" s="181">
        <v>0</v>
      </c>
      <c r="N2342" s="181">
        <v>0</v>
      </c>
      <c r="O2342" s="181">
        <v>0</v>
      </c>
      <c r="P2342" s="181">
        <v>0</v>
      </c>
      <c r="Q2342" s="181">
        <f t="shared" si="791"/>
        <v>2717</v>
      </c>
      <c r="R2342" s="181">
        <v>6</v>
      </c>
      <c r="S2342" s="181">
        <f t="shared" si="792"/>
        <v>2723</v>
      </c>
      <c r="T2342" s="181">
        <f t="shared" si="771"/>
        <v>1620</v>
      </c>
      <c r="U2342" s="183">
        <f t="shared" si="772"/>
        <v>62.698595440939442</v>
      </c>
      <c r="V2342" s="183">
        <f t="shared" si="776"/>
        <v>37.301404559060558</v>
      </c>
      <c r="W2342" s="184">
        <f t="shared" si="781"/>
        <v>1589</v>
      </c>
    </row>
    <row r="2343" spans="1:23" ht="15" customHeight="1">
      <c r="A2343" s="179">
        <v>563</v>
      </c>
      <c r="B2343" s="222">
        <v>24</v>
      </c>
      <c r="C2343" s="275" t="s">
        <v>828</v>
      </c>
      <c r="D2343" s="180">
        <v>2004</v>
      </c>
      <c r="E2343" s="180"/>
      <c r="F2343" s="181"/>
      <c r="G2343" s="181"/>
      <c r="H2343" s="181"/>
      <c r="I2343" s="181"/>
      <c r="J2343" s="181"/>
      <c r="K2343" s="181"/>
      <c r="L2343" s="181"/>
      <c r="M2343" s="181"/>
      <c r="N2343" s="181"/>
      <c r="O2343" s="181"/>
      <c r="P2343" s="181"/>
      <c r="Q2343" s="181">
        <f>SUM(G2343+J2343+M2343+N2343+O2343+P2343)</f>
        <v>0</v>
      </c>
      <c r="R2343" s="181"/>
      <c r="S2343" s="181">
        <f t="shared" si="792"/>
        <v>0</v>
      </c>
      <c r="T2343" s="181">
        <f t="shared" si="771"/>
        <v>0</v>
      </c>
      <c r="U2343" s="183" t="e">
        <f t="shared" si="772"/>
        <v>#DIV/0!</v>
      </c>
      <c r="V2343" s="183" t="e">
        <f t="shared" si="776"/>
        <v>#DIV/0!</v>
      </c>
      <c r="W2343" s="184">
        <f t="shared" si="781"/>
        <v>0</v>
      </c>
    </row>
    <row r="2344" spans="1:23" ht="15" customHeight="1">
      <c r="A2344" s="179">
        <v>563</v>
      </c>
      <c r="B2344" s="222">
        <v>24</v>
      </c>
      <c r="C2344" s="275" t="s">
        <v>828</v>
      </c>
      <c r="D2344" s="180">
        <v>2010</v>
      </c>
      <c r="E2344" s="180">
        <v>13</v>
      </c>
      <c r="F2344" s="181">
        <v>5911</v>
      </c>
      <c r="G2344" s="181">
        <v>66</v>
      </c>
      <c r="H2344" s="181">
        <v>2044</v>
      </c>
      <c r="I2344" s="181">
        <v>4</v>
      </c>
      <c r="J2344" s="181">
        <v>13</v>
      </c>
      <c r="K2344" s="181">
        <v>2297</v>
      </c>
      <c r="L2344" s="181">
        <v>2</v>
      </c>
      <c r="M2344" s="181">
        <v>0</v>
      </c>
      <c r="N2344" s="181">
        <v>8</v>
      </c>
      <c r="O2344" s="181">
        <v>2</v>
      </c>
      <c r="P2344" s="181">
        <v>0</v>
      </c>
      <c r="Q2344" s="181">
        <f t="shared" ref="Q2344:Q2350" si="793">SUM(P2344+O2344+N2344+M2344+L2344+K2344+J2344+I2344+H2344+G2344)</f>
        <v>4436</v>
      </c>
      <c r="R2344" s="181">
        <v>28</v>
      </c>
      <c r="S2344" s="181">
        <f t="shared" si="792"/>
        <v>4464</v>
      </c>
      <c r="T2344" s="181">
        <f t="shared" si="771"/>
        <v>1447</v>
      </c>
      <c r="U2344" s="183">
        <f t="shared" si="772"/>
        <v>75.520216545423793</v>
      </c>
      <c r="V2344" s="183">
        <f t="shared" si="776"/>
        <v>24.479783454576214</v>
      </c>
      <c r="W2344" s="184">
        <f t="shared" si="781"/>
        <v>2297</v>
      </c>
    </row>
    <row r="2345" spans="1:23" ht="15" customHeight="1">
      <c r="A2345" s="179">
        <v>563</v>
      </c>
      <c r="B2345" s="222">
        <v>24</v>
      </c>
      <c r="C2345" s="276" t="s">
        <v>828</v>
      </c>
      <c r="D2345" s="190">
        <v>2016</v>
      </c>
      <c r="E2345" s="180"/>
      <c r="F2345" s="181"/>
      <c r="G2345" s="181"/>
      <c r="H2345" s="181"/>
      <c r="I2345" s="181"/>
      <c r="J2345" s="181"/>
      <c r="K2345" s="181"/>
      <c r="L2345" s="181"/>
      <c r="M2345" s="181"/>
      <c r="N2345" s="181"/>
      <c r="O2345" s="181"/>
      <c r="P2345" s="181"/>
      <c r="Q2345" s="181">
        <f t="shared" si="793"/>
        <v>0</v>
      </c>
      <c r="R2345" s="181"/>
      <c r="S2345" s="181">
        <f t="shared" si="792"/>
        <v>0</v>
      </c>
      <c r="T2345" s="181">
        <f t="shared" si="771"/>
        <v>0</v>
      </c>
      <c r="U2345" s="183" t="e">
        <f t="shared" si="772"/>
        <v>#DIV/0!</v>
      </c>
      <c r="V2345" s="183" t="e">
        <f t="shared" si="776"/>
        <v>#DIV/0!</v>
      </c>
      <c r="W2345" s="184">
        <f t="shared" si="781"/>
        <v>0</v>
      </c>
    </row>
    <row r="2346" spans="1:23" s="197" customFormat="1" ht="15" customHeight="1">
      <c r="A2346" s="193" t="s">
        <v>448</v>
      </c>
      <c r="B2346" s="223">
        <v>24</v>
      </c>
      <c r="C2346" s="277" t="s">
        <v>829</v>
      </c>
      <c r="D2346" s="151">
        <v>1998</v>
      </c>
      <c r="E2346" s="151">
        <f>SUM(E2318,E2322,E2326,E2330,E2334,E2338,E2342)</f>
        <v>136</v>
      </c>
      <c r="F2346" s="151">
        <f t="shared" ref="F2346:T2346" si="794">SUM(F2318,F2322,F2326,F2330,F2334,F2338,F2342)</f>
        <v>64019</v>
      </c>
      <c r="G2346" s="151">
        <f t="shared" si="794"/>
        <v>2291</v>
      </c>
      <c r="H2346" s="151">
        <f t="shared" si="794"/>
        <v>12214</v>
      </c>
      <c r="I2346" s="151">
        <f t="shared" si="794"/>
        <v>29</v>
      </c>
      <c r="J2346" s="151">
        <f t="shared" si="794"/>
        <v>148</v>
      </c>
      <c r="K2346" s="151">
        <f t="shared" si="794"/>
        <v>17324</v>
      </c>
      <c r="L2346" s="151">
        <f t="shared" si="794"/>
        <v>167</v>
      </c>
      <c r="M2346" s="151">
        <f t="shared" si="794"/>
        <v>97</v>
      </c>
      <c r="N2346" s="151">
        <f t="shared" si="794"/>
        <v>0</v>
      </c>
      <c r="O2346" s="151">
        <f t="shared" si="794"/>
        <v>0</v>
      </c>
      <c r="P2346" s="151">
        <f t="shared" si="794"/>
        <v>7</v>
      </c>
      <c r="Q2346" s="151">
        <f t="shared" si="794"/>
        <v>32277</v>
      </c>
      <c r="R2346" s="151">
        <f t="shared" si="794"/>
        <v>701</v>
      </c>
      <c r="S2346" s="151">
        <f t="shared" si="794"/>
        <v>32978</v>
      </c>
      <c r="T2346" s="151">
        <f t="shared" si="794"/>
        <v>31041</v>
      </c>
      <c r="U2346" s="217">
        <f t="shared" ref="U2346:U2417" si="795">(S2346*100)/F2346</f>
        <v>51.512832127962014</v>
      </c>
      <c r="V2346" s="217">
        <f t="shared" si="776"/>
        <v>48.487167872037986</v>
      </c>
      <c r="W2346" s="184">
        <f t="shared" si="781"/>
        <v>17324</v>
      </c>
    </row>
    <row r="2347" spans="1:23" ht="15" customHeight="1">
      <c r="A2347" s="179" t="s">
        <v>448</v>
      </c>
      <c r="B2347" s="222">
        <v>24</v>
      </c>
      <c r="C2347" s="276" t="s">
        <v>829</v>
      </c>
      <c r="D2347" s="180">
        <v>2004</v>
      </c>
      <c r="E2347" s="180"/>
      <c r="F2347" s="181"/>
      <c r="G2347" s="181"/>
      <c r="H2347" s="181"/>
      <c r="I2347" s="181"/>
      <c r="J2347" s="181"/>
      <c r="K2347" s="181"/>
      <c r="L2347" s="181"/>
      <c r="M2347" s="181"/>
      <c r="N2347" s="181"/>
      <c r="O2347" s="181"/>
      <c r="P2347" s="181"/>
      <c r="Q2347" s="181"/>
      <c r="R2347" s="181"/>
      <c r="S2347" s="181"/>
      <c r="T2347" s="181"/>
      <c r="U2347" s="183"/>
      <c r="V2347" s="183"/>
      <c r="W2347" s="184">
        <f t="shared" si="781"/>
        <v>0</v>
      </c>
    </row>
    <row r="2348" spans="1:23" s="197" customFormat="1" ht="15" customHeight="1">
      <c r="A2348" s="193" t="s">
        <v>448</v>
      </c>
      <c r="B2348" s="223">
        <v>24</v>
      </c>
      <c r="C2348" s="277" t="s">
        <v>829</v>
      </c>
      <c r="D2348" s="151">
        <v>2010</v>
      </c>
      <c r="E2348" s="151">
        <f>SUM(E2320,E2324,E2328,E2332,E2336,E2340,E2344)</f>
        <v>168</v>
      </c>
      <c r="F2348" s="151">
        <f t="shared" ref="F2348:T2348" si="796">SUM(F2320,F2324,F2328,F2332,F2336,F2340,F2344)</f>
        <v>81078</v>
      </c>
      <c r="G2348" s="151">
        <f t="shared" si="796"/>
        <v>11871</v>
      </c>
      <c r="H2348" s="151">
        <f t="shared" si="796"/>
        <v>13365</v>
      </c>
      <c r="I2348" s="151">
        <f t="shared" si="796"/>
        <v>1081</v>
      </c>
      <c r="J2348" s="151">
        <v>843</v>
      </c>
      <c r="K2348" s="151">
        <f t="shared" si="796"/>
        <v>23340</v>
      </c>
      <c r="L2348" s="151">
        <f t="shared" si="796"/>
        <v>501</v>
      </c>
      <c r="M2348" s="151">
        <f t="shared" si="796"/>
        <v>0</v>
      </c>
      <c r="N2348" s="151">
        <f t="shared" si="796"/>
        <v>336</v>
      </c>
      <c r="O2348" s="151">
        <f t="shared" si="796"/>
        <v>88</v>
      </c>
      <c r="P2348" s="151">
        <f t="shared" si="796"/>
        <v>11</v>
      </c>
      <c r="Q2348" s="151">
        <f t="shared" si="796"/>
        <v>51464</v>
      </c>
      <c r="R2348" s="151">
        <f t="shared" si="796"/>
        <v>1120</v>
      </c>
      <c r="S2348" s="151">
        <f t="shared" si="796"/>
        <v>52584</v>
      </c>
      <c r="T2348" s="151">
        <f t="shared" si="796"/>
        <v>28494</v>
      </c>
      <c r="U2348" s="217">
        <f t="shared" si="795"/>
        <v>64.856064530452159</v>
      </c>
      <c r="V2348" s="217">
        <f t="shared" si="776"/>
        <v>35.143935469547841</v>
      </c>
      <c r="W2348" s="184">
        <f t="shared" si="781"/>
        <v>23340</v>
      </c>
    </row>
    <row r="2349" spans="1:23" ht="15" customHeight="1">
      <c r="A2349" s="179" t="s">
        <v>448</v>
      </c>
      <c r="B2349" s="222">
        <v>24</v>
      </c>
      <c r="C2349" s="276" t="s">
        <v>829</v>
      </c>
      <c r="D2349" s="190">
        <v>2016</v>
      </c>
      <c r="E2349" s="180"/>
      <c r="F2349" s="181"/>
      <c r="G2349" s="181"/>
      <c r="H2349" s="181"/>
      <c r="I2349" s="181"/>
      <c r="J2349" s="181"/>
      <c r="K2349" s="181"/>
      <c r="L2349" s="181"/>
      <c r="M2349" s="181"/>
      <c r="N2349" s="181"/>
      <c r="O2349" s="181"/>
      <c r="P2349" s="181"/>
      <c r="Q2349" s="181"/>
      <c r="R2349" s="181"/>
      <c r="S2349" s="181"/>
      <c r="T2349" s="181"/>
      <c r="U2349" s="183"/>
      <c r="V2349" s="183"/>
      <c r="W2349" s="184">
        <f t="shared" si="781"/>
        <v>0</v>
      </c>
    </row>
    <row r="2350" spans="1:23" ht="15" customHeight="1">
      <c r="A2350" s="179">
        <v>564</v>
      </c>
      <c r="B2350" s="222">
        <v>25</v>
      </c>
      <c r="C2350" s="278" t="s">
        <v>830</v>
      </c>
      <c r="D2350" s="180">
        <v>1998</v>
      </c>
      <c r="E2350" s="180">
        <v>48</v>
      </c>
      <c r="F2350" s="181">
        <v>24705</v>
      </c>
      <c r="G2350" s="181">
        <v>2932</v>
      </c>
      <c r="H2350" s="181">
        <v>1852</v>
      </c>
      <c r="I2350" s="181">
        <v>830</v>
      </c>
      <c r="J2350" s="181">
        <v>160</v>
      </c>
      <c r="K2350" s="181">
        <v>6136</v>
      </c>
      <c r="L2350" s="181">
        <v>91</v>
      </c>
      <c r="M2350" s="181">
        <v>41</v>
      </c>
      <c r="N2350" s="181">
        <v>0</v>
      </c>
      <c r="O2350" s="181">
        <v>0</v>
      </c>
      <c r="P2350" s="181">
        <v>5</v>
      </c>
      <c r="Q2350" s="181">
        <f t="shared" si="793"/>
        <v>12047</v>
      </c>
      <c r="R2350" s="181">
        <v>587</v>
      </c>
      <c r="S2350" s="181">
        <f t="shared" si="792"/>
        <v>12634</v>
      </c>
      <c r="T2350" s="181">
        <f t="shared" ref="T2350:T2421" si="797">F2350-S2350</f>
        <v>12071</v>
      </c>
      <c r="U2350" s="183">
        <f t="shared" si="795"/>
        <v>51.139445456385346</v>
      </c>
      <c r="V2350" s="183">
        <f t="shared" si="776"/>
        <v>48.860554543614654</v>
      </c>
      <c r="W2350" s="184">
        <f t="shared" si="781"/>
        <v>6136</v>
      </c>
    </row>
    <row r="2351" spans="1:23" ht="15" customHeight="1">
      <c r="A2351" s="179">
        <v>564</v>
      </c>
      <c r="B2351" s="222">
        <v>25</v>
      </c>
      <c r="C2351" s="278" t="s">
        <v>830</v>
      </c>
      <c r="D2351" s="180">
        <v>2004</v>
      </c>
      <c r="E2351" s="180"/>
      <c r="F2351" s="181"/>
      <c r="G2351" s="181"/>
      <c r="H2351" s="181"/>
      <c r="I2351" s="181"/>
      <c r="J2351" s="181"/>
      <c r="K2351" s="181"/>
      <c r="L2351" s="181"/>
      <c r="M2351" s="181"/>
      <c r="N2351" s="181"/>
      <c r="O2351" s="181"/>
      <c r="P2351" s="181"/>
      <c r="Q2351" s="181">
        <f>SUM(G2351+J2351+M2351+N2351+O2351+P2351)</f>
        <v>0</v>
      </c>
      <c r="R2351" s="181"/>
      <c r="S2351" s="181">
        <f t="shared" si="792"/>
        <v>0</v>
      </c>
      <c r="T2351" s="181">
        <f t="shared" si="797"/>
        <v>0</v>
      </c>
      <c r="U2351" s="183" t="e">
        <f t="shared" si="795"/>
        <v>#DIV/0!</v>
      </c>
      <c r="V2351" s="183" t="e">
        <f t="shared" si="776"/>
        <v>#DIV/0!</v>
      </c>
      <c r="W2351" s="184">
        <f t="shared" si="781"/>
        <v>0</v>
      </c>
    </row>
    <row r="2352" spans="1:23" ht="15" customHeight="1">
      <c r="A2352" s="179">
        <v>564</v>
      </c>
      <c r="B2352" s="222">
        <v>25</v>
      </c>
      <c r="C2352" s="278" t="s">
        <v>830</v>
      </c>
      <c r="D2352" s="180">
        <v>2010</v>
      </c>
      <c r="E2352" s="180">
        <v>53</v>
      </c>
      <c r="F2352" s="181">
        <v>30263</v>
      </c>
      <c r="G2352" s="181">
        <v>8687</v>
      </c>
      <c r="H2352" s="181">
        <v>704</v>
      </c>
      <c r="I2352" s="181">
        <v>220</v>
      </c>
      <c r="J2352" s="181">
        <v>311</v>
      </c>
      <c r="K2352" s="181">
        <v>7650</v>
      </c>
      <c r="L2352" s="181">
        <v>699</v>
      </c>
      <c r="M2352" s="181">
        <v>0</v>
      </c>
      <c r="N2352" s="181">
        <v>23</v>
      </c>
      <c r="O2352" s="181">
        <v>43</v>
      </c>
      <c r="P2352" s="181">
        <v>1</v>
      </c>
      <c r="Q2352" s="181">
        <f t="shared" ref="Q2352:Q2354" si="798">SUM(P2352+O2352+N2352+M2352+L2352+K2352+J2352+I2352+H2352+G2352)</f>
        <v>18338</v>
      </c>
      <c r="R2352" s="181">
        <v>630</v>
      </c>
      <c r="S2352" s="181">
        <f t="shared" si="792"/>
        <v>18968</v>
      </c>
      <c r="T2352" s="181">
        <f t="shared" si="797"/>
        <v>11295</v>
      </c>
      <c r="U2352" s="183">
        <f t="shared" si="795"/>
        <v>62.677196576677794</v>
      </c>
      <c r="V2352" s="183">
        <f t="shared" si="776"/>
        <v>37.322803423322206</v>
      </c>
      <c r="W2352" s="184">
        <f t="shared" si="781"/>
        <v>8687</v>
      </c>
    </row>
    <row r="2353" spans="1:23" ht="15" customHeight="1">
      <c r="A2353" s="179">
        <v>564</v>
      </c>
      <c r="B2353" s="222">
        <v>25</v>
      </c>
      <c r="C2353" s="279" t="s">
        <v>830</v>
      </c>
      <c r="D2353" s="190">
        <v>2016</v>
      </c>
      <c r="E2353" s="180"/>
      <c r="F2353" s="181"/>
      <c r="G2353" s="181"/>
      <c r="H2353" s="181"/>
      <c r="I2353" s="181"/>
      <c r="J2353" s="181"/>
      <c r="K2353" s="181"/>
      <c r="L2353" s="181"/>
      <c r="M2353" s="181"/>
      <c r="N2353" s="181"/>
      <c r="O2353" s="181"/>
      <c r="P2353" s="181"/>
      <c r="Q2353" s="181">
        <f t="shared" si="798"/>
        <v>0</v>
      </c>
      <c r="R2353" s="181"/>
      <c r="S2353" s="181">
        <f t="shared" si="792"/>
        <v>0</v>
      </c>
      <c r="T2353" s="181">
        <f t="shared" si="797"/>
        <v>0</v>
      </c>
      <c r="U2353" s="183" t="e">
        <f t="shared" si="795"/>
        <v>#DIV/0!</v>
      </c>
      <c r="V2353" s="183" t="e">
        <f t="shared" si="776"/>
        <v>#DIV/0!</v>
      </c>
      <c r="W2353" s="184">
        <f t="shared" si="781"/>
        <v>0</v>
      </c>
    </row>
    <row r="2354" spans="1:23" ht="15" customHeight="1">
      <c r="A2354" s="179">
        <v>565</v>
      </c>
      <c r="B2354" s="222">
        <v>25</v>
      </c>
      <c r="C2354" s="278" t="s">
        <v>831</v>
      </c>
      <c r="D2354" s="180">
        <v>1998</v>
      </c>
      <c r="E2354" s="180">
        <v>14</v>
      </c>
      <c r="F2354" s="181">
        <v>7528</v>
      </c>
      <c r="G2354" s="181">
        <v>247</v>
      </c>
      <c r="H2354" s="181">
        <v>640</v>
      </c>
      <c r="I2354" s="181">
        <v>0</v>
      </c>
      <c r="J2354" s="181">
        <v>20</v>
      </c>
      <c r="K2354" s="181">
        <v>1429</v>
      </c>
      <c r="L2354" s="181">
        <v>32</v>
      </c>
      <c r="M2354" s="181">
        <v>12</v>
      </c>
      <c r="N2354" s="181">
        <v>0</v>
      </c>
      <c r="O2354" s="181">
        <v>0</v>
      </c>
      <c r="P2354" s="181">
        <v>1</v>
      </c>
      <c r="Q2354" s="181">
        <f t="shared" si="798"/>
        <v>2381</v>
      </c>
      <c r="R2354" s="181">
        <v>0</v>
      </c>
      <c r="S2354" s="181">
        <f t="shared" si="792"/>
        <v>2381</v>
      </c>
      <c r="T2354" s="181">
        <f t="shared" si="797"/>
        <v>5147</v>
      </c>
      <c r="U2354" s="183">
        <f t="shared" si="795"/>
        <v>31.628586609989373</v>
      </c>
      <c r="V2354" s="183">
        <f t="shared" si="776"/>
        <v>68.37141339001063</v>
      </c>
      <c r="W2354" s="184">
        <f t="shared" si="781"/>
        <v>1429</v>
      </c>
    </row>
    <row r="2355" spans="1:23" ht="15" customHeight="1">
      <c r="A2355" s="179">
        <v>565</v>
      </c>
      <c r="B2355" s="222">
        <v>25</v>
      </c>
      <c r="C2355" s="278" t="s">
        <v>831</v>
      </c>
      <c r="D2355" s="180">
        <v>2004</v>
      </c>
      <c r="E2355" s="180"/>
      <c r="F2355" s="181"/>
      <c r="G2355" s="181"/>
      <c r="H2355" s="181"/>
      <c r="I2355" s="181"/>
      <c r="J2355" s="181"/>
      <c r="K2355" s="181"/>
      <c r="L2355" s="181"/>
      <c r="M2355" s="181"/>
      <c r="N2355" s="181"/>
      <c r="O2355" s="181"/>
      <c r="P2355" s="181"/>
      <c r="Q2355" s="181">
        <f>SUM(G2355+J2355+M2355+N2355+O2355+P2355)</f>
        <v>0</v>
      </c>
      <c r="R2355" s="181"/>
      <c r="S2355" s="181">
        <f t="shared" si="792"/>
        <v>0</v>
      </c>
      <c r="T2355" s="181">
        <f t="shared" si="797"/>
        <v>0</v>
      </c>
      <c r="U2355" s="183" t="e">
        <f t="shared" si="795"/>
        <v>#DIV/0!</v>
      </c>
      <c r="V2355" s="183" t="e">
        <f t="shared" si="776"/>
        <v>#DIV/0!</v>
      </c>
      <c r="W2355" s="184">
        <f t="shared" si="781"/>
        <v>0</v>
      </c>
    </row>
    <row r="2356" spans="1:23" ht="15" customHeight="1">
      <c r="A2356" s="179">
        <v>565</v>
      </c>
      <c r="B2356" s="222">
        <v>25</v>
      </c>
      <c r="C2356" s="278" t="s">
        <v>831</v>
      </c>
      <c r="D2356" s="180">
        <v>2010</v>
      </c>
      <c r="E2356" s="180">
        <v>17</v>
      </c>
      <c r="F2356" s="181">
        <v>9393</v>
      </c>
      <c r="G2356" s="181">
        <v>2489</v>
      </c>
      <c r="H2356" s="181">
        <v>246</v>
      </c>
      <c r="I2356" s="181">
        <v>138</v>
      </c>
      <c r="J2356" s="181">
        <v>103</v>
      </c>
      <c r="K2356" s="181">
        <v>2415</v>
      </c>
      <c r="L2356" s="181">
        <v>176</v>
      </c>
      <c r="M2356" s="181">
        <v>0</v>
      </c>
      <c r="N2356" s="181">
        <v>32</v>
      </c>
      <c r="O2356" s="181">
        <v>389</v>
      </c>
      <c r="P2356" s="181">
        <v>0</v>
      </c>
      <c r="Q2356" s="181">
        <f t="shared" ref="Q2356:Q2358" si="799">SUM(P2356+O2356+N2356+M2356+L2356+K2356+J2356+I2356+H2356+G2356)</f>
        <v>5988</v>
      </c>
      <c r="R2356" s="181">
        <v>154</v>
      </c>
      <c r="S2356" s="181">
        <f t="shared" si="792"/>
        <v>6142</v>
      </c>
      <c r="T2356" s="181">
        <f t="shared" si="797"/>
        <v>3251</v>
      </c>
      <c r="U2356" s="183">
        <f t="shared" si="795"/>
        <v>65.389119557116999</v>
      </c>
      <c r="V2356" s="183">
        <f t="shared" si="776"/>
        <v>34.610880442883001</v>
      </c>
      <c r="W2356" s="184">
        <f t="shared" si="781"/>
        <v>2489</v>
      </c>
    </row>
    <row r="2357" spans="1:23" ht="15" customHeight="1">
      <c r="A2357" s="179">
        <v>565</v>
      </c>
      <c r="B2357" s="222">
        <v>25</v>
      </c>
      <c r="C2357" s="279" t="s">
        <v>831</v>
      </c>
      <c r="D2357" s="190">
        <v>2016</v>
      </c>
      <c r="E2357" s="180"/>
      <c r="F2357" s="181"/>
      <c r="G2357" s="181"/>
      <c r="H2357" s="181"/>
      <c r="I2357" s="181"/>
      <c r="J2357" s="181"/>
      <c r="K2357" s="181"/>
      <c r="L2357" s="181"/>
      <c r="M2357" s="181"/>
      <c r="N2357" s="181"/>
      <c r="O2357" s="181"/>
      <c r="P2357" s="181"/>
      <c r="Q2357" s="181">
        <f t="shared" si="799"/>
        <v>0</v>
      </c>
      <c r="R2357" s="181"/>
      <c r="S2357" s="181">
        <f t="shared" si="792"/>
        <v>0</v>
      </c>
      <c r="T2357" s="181">
        <f t="shared" si="797"/>
        <v>0</v>
      </c>
      <c r="U2357" s="183" t="e">
        <f t="shared" si="795"/>
        <v>#DIV/0!</v>
      </c>
      <c r="V2357" s="183" t="e">
        <f t="shared" si="776"/>
        <v>#DIV/0!</v>
      </c>
      <c r="W2357" s="184">
        <f t="shared" si="781"/>
        <v>0</v>
      </c>
    </row>
    <row r="2358" spans="1:23" ht="15" customHeight="1">
      <c r="A2358" s="179">
        <v>566</v>
      </c>
      <c r="B2358" s="222">
        <v>25</v>
      </c>
      <c r="C2358" s="278" t="s">
        <v>832</v>
      </c>
      <c r="D2358" s="180">
        <v>1998</v>
      </c>
      <c r="E2358" s="180">
        <v>19</v>
      </c>
      <c r="F2358" s="181">
        <v>10300</v>
      </c>
      <c r="G2358" s="181">
        <v>37</v>
      </c>
      <c r="H2358" s="181">
        <v>1965</v>
      </c>
      <c r="I2358" s="181">
        <v>61</v>
      </c>
      <c r="J2358" s="181">
        <v>40</v>
      </c>
      <c r="K2358" s="181">
        <v>2897</v>
      </c>
      <c r="L2358" s="181">
        <v>892</v>
      </c>
      <c r="M2358" s="181">
        <v>18</v>
      </c>
      <c r="N2358" s="181">
        <v>0</v>
      </c>
      <c r="O2358" s="181">
        <v>0</v>
      </c>
      <c r="P2358" s="181">
        <v>0</v>
      </c>
      <c r="Q2358" s="181">
        <f t="shared" si="799"/>
        <v>5910</v>
      </c>
      <c r="R2358" s="181">
        <v>230</v>
      </c>
      <c r="S2358" s="181">
        <f t="shared" si="792"/>
        <v>6140</v>
      </c>
      <c r="T2358" s="181">
        <f t="shared" si="797"/>
        <v>4160</v>
      </c>
      <c r="U2358" s="183">
        <f t="shared" si="795"/>
        <v>59.61165048543689</v>
      </c>
      <c r="V2358" s="183">
        <f t="shared" si="776"/>
        <v>40.38834951456311</v>
      </c>
      <c r="W2358" s="184">
        <f t="shared" si="781"/>
        <v>2897</v>
      </c>
    </row>
    <row r="2359" spans="1:23" ht="15" customHeight="1">
      <c r="A2359" s="179">
        <v>566</v>
      </c>
      <c r="B2359" s="222">
        <v>25</v>
      </c>
      <c r="C2359" s="278" t="s">
        <v>832</v>
      </c>
      <c r="D2359" s="180">
        <v>2004</v>
      </c>
      <c r="E2359" s="180"/>
      <c r="F2359" s="181"/>
      <c r="G2359" s="181"/>
      <c r="H2359" s="181"/>
      <c r="I2359" s="181"/>
      <c r="J2359" s="181"/>
      <c r="K2359" s="181"/>
      <c r="L2359" s="181"/>
      <c r="M2359" s="181"/>
      <c r="N2359" s="181"/>
      <c r="O2359" s="181"/>
      <c r="P2359" s="181"/>
      <c r="Q2359" s="181">
        <f>SUM(G2359+J2359+M2359+N2359+O2359+P2359)</f>
        <v>0</v>
      </c>
      <c r="R2359" s="181"/>
      <c r="S2359" s="181">
        <f t="shared" si="792"/>
        <v>0</v>
      </c>
      <c r="T2359" s="181">
        <f t="shared" si="797"/>
        <v>0</v>
      </c>
      <c r="U2359" s="183" t="e">
        <f t="shared" si="795"/>
        <v>#DIV/0!</v>
      </c>
      <c r="V2359" s="183" t="e">
        <f t="shared" si="776"/>
        <v>#DIV/0!</v>
      </c>
      <c r="W2359" s="184">
        <f t="shared" si="781"/>
        <v>0</v>
      </c>
    </row>
    <row r="2360" spans="1:23" ht="15" customHeight="1">
      <c r="A2360" s="179">
        <v>566</v>
      </c>
      <c r="B2360" s="222">
        <v>25</v>
      </c>
      <c r="C2360" s="278" t="s">
        <v>832</v>
      </c>
      <c r="D2360" s="180">
        <v>2010</v>
      </c>
      <c r="E2360" s="180">
        <v>29</v>
      </c>
      <c r="F2360" s="181">
        <v>15876</v>
      </c>
      <c r="G2360" s="181">
        <v>252</v>
      </c>
      <c r="H2360" s="181">
        <v>5621</v>
      </c>
      <c r="I2360" s="181">
        <v>64</v>
      </c>
      <c r="J2360" s="181">
        <v>53</v>
      </c>
      <c r="K2360" s="181">
        <v>5466</v>
      </c>
      <c r="L2360" s="181">
        <v>23</v>
      </c>
      <c r="M2360" s="181">
        <v>0</v>
      </c>
      <c r="N2360" s="181">
        <v>552</v>
      </c>
      <c r="O2360" s="181">
        <v>950</v>
      </c>
      <c r="P2360" s="181">
        <v>1</v>
      </c>
      <c r="Q2360" s="181">
        <f t="shared" ref="Q2360:Q2362" si="800">SUM(P2360+O2360+N2360+M2360+L2360+K2360+J2360+I2360+H2360+G2360)</f>
        <v>12982</v>
      </c>
      <c r="R2360" s="181">
        <v>159</v>
      </c>
      <c r="S2360" s="181">
        <f t="shared" si="792"/>
        <v>13141</v>
      </c>
      <c r="T2360" s="181">
        <f t="shared" si="797"/>
        <v>2735</v>
      </c>
      <c r="U2360" s="183">
        <f t="shared" si="795"/>
        <v>82.77273872511968</v>
      </c>
      <c r="V2360" s="183">
        <f t="shared" si="776"/>
        <v>17.227261274880323</v>
      </c>
      <c r="W2360" s="184">
        <f t="shared" si="781"/>
        <v>5621</v>
      </c>
    </row>
    <row r="2361" spans="1:23" ht="15" customHeight="1">
      <c r="A2361" s="179">
        <v>566</v>
      </c>
      <c r="B2361" s="222">
        <v>25</v>
      </c>
      <c r="C2361" s="279" t="s">
        <v>832</v>
      </c>
      <c r="D2361" s="190">
        <v>2016</v>
      </c>
      <c r="E2361" s="180"/>
      <c r="F2361" s="181"/>
      <c r="G2361" s="181"/>
      <c r="H2361" s="181"/>
      <c r="I2361" s="181"/>
      <c r="J2361" s="181"/>
      <c r="K2361" s="181"/>
      <c r="L2361" s="181"/>
      <c r="M2361" s="181"/>
      <c r="N2361" s="181"/>
      <c r="O2361" s="181"/>
      <c r="P2361" s="181"/>
      <c r="Q2361" s="181">
        <f t="shared" si="800"/>
        <v>0</v>
      </c>
      <c r="R2361" s="181"/>
      <c r="S2361" s="181">
        <f t="shared" si="792"/>
        <v>0</v>
      </c>
      <c r="T2361" s="181">
        <f t="shared" si="797"/>
        <v>0</v>
      </c>
      <c r="U2361" s="183" t="e">
        <f t="shared" si="795"/>
        <v>#DIV/0!</v>
      </c>
      <c r="V2361" s="183" t="e">
        <f t="shared" si="776"/>
        <v>#DIV/0!</v>
      </c>
      <c r="W2361" s="184">
        <f t="shared" si="781"/>
        <v>0</v>
      </c>
    </row>
    <row r="2362" spans="1:23" ht="15" customHeight="1">
      <c r="A2362" s="179">
        <v>567</v>
      </c>
      <c r="B2362" s="222">
        <v>25</v>
      </c>
      <c r="C2362" s="278" t="s">
        <v>833</v>
      </c>
      <c r="D2362" s="180">
        <v>1998</v>
      </c>
      <c r="E2362" s="180">
        <v>9</v>
      </c>
      <c r="F2362" s="181">
        <v>5425</v>
      </c>
      <c r="G2362" s="181">
        <v>215</v>
      </c>
      <c r="H2362" s="181">
        <v>1350</v>
      </c>
      <c r="I2362" s="181">
        <v>3</v>
      </c>
      <c r="J2362" s="181">
        <v>29</v>
      </c>
      <c r="K2362" s="181">
        <v>1824</v>
      </c>
      <c r="L2362" s="181">
        <v>4</v>
      </c>
      <c r="M2362" s="181">
        <v>10</v>
      </c>
      <c r="N2362" s="181">
        <v>0</v>
      </c>
      <c r="O2362" s="181">
        <v>0</v>
      </c>
      <c r="P2362" s="181">
        <v>0</v>
      </c>
      <c r="Q2362" s="181">
        <f t="shared" si="800"/>
        <v>3435</v>
      </c>
      <c r="R2362" s="181">
        <v>35</v>
      </c>
      <c r="S2362" s="181">
        <f t="shared" si="792"/>
        <v>3470</v>
      </c>
      <c r="T2362" s="181">
        <f t="shared" si="797"/>
        <v>1955</v>
      </c>
      <c r="U2362" s="183">
        <f t="shared" si="795"/>
        <v>63.963133640552996</v>
      </c>
      <c r="V2362" s="183">
        <f t="shared" ref="V2362:V2387" si="801">(T2362*100)/F2362</f>
        <v>36.036866359447004</v>
      </c>
      <c r="W2362" s="184">
        <f t="shared" si="781"/>
        <v>1824</v>
      </c>
    </row>
    <row r="2363" spans="1:23" ht="15" customHeight="1">
      <c r="A2363" s="179">
        <v>567</v>
      </c>
      <c r="B2363" s="222">
        <v>25</v>
      </c>
      <c r="C2363" s="278" t="s">
        <v>833</v>
      </c>
      <c r="D2363" s="180">
        <v>2004</v>
      </c>
      <c r="E2363" s="180"/>
      <c r="F2363" s="181"/>
      <c r="G2363" s="181"/>
      <c r="H2363" s="181"/>
      <c r="I2363" s="181"/>
      <c r="J2363" s="181"/>
      <c r="K2363" s="181"/>
      <c r="L2363" s="181"/>
      <c r="M2363" s="181"/>
      <c r="N2363" s="181"/>
      <c r="O2363" s="181"/>
      <c r="P2363" s="181"/>
      <c r="Q2363" s="181">
        <f>SUM(G2363+J2363+M2363+N2363+O2363+P2363)</f>
        <v>0</v>
      </c>
      <c r="R2363" s="181"/>
      <c r="S2363" s="181">
        <f t="shared" si="792"/>
        <v>0</v>
      </c>
      <c r="T2363" s="181">
        <f t="shared" si="797"/>
        <v>0</v>
      </c>
      <c r="U2363" s="183" t="e">
        <f t="shared" si="795"/>
        <v>#DIV/0!</v>
      </c>
      <c r="V2363" s="183" t="e">
        <f t="shared" si="801"/>
        <v>#DIV/0!</v>
      </c>
      <c r="W2363" s="184">
        <f t="shared" si="781"/>
        <v>0</v>
      </c>
    </row>
    <row r="2364" spans="1:23" ht="15" customHeight="1">
      <c r="A2364" s="179">
        <v>567</v>
      </c>
      <c r="B2364" s="222">
        <v>25</v>
      </c>
      <c r="C2364" s="278" t="s">
        <v>833</v>
      </c>
      <c r="D2364" s="180">
        <v>2010</v>
      </c>
      <c r="E2364" s="180">
        <v>12</v>
      </c>
      <c r="F2364" s="181">
        <v>7348</v>
      </c>
      <c r="G2364" s="181">
        <v>2243</v>
      </c>
      <c r="H2364" s="181">
        <v>91</v>
      </c>
      <c r="I2364" s="181">
        <v>64</v>
      </c>
      <c r="J2364" s="181">
        <v>21</v>
      </c>
      <c r="K2364" s="181">
        <v>2882</v>
      </c>
      <c r="L2364" s="181">
        <v>22</v>
      </c>
      <c r="M2364" s="181">
        <v>0</v>
      </c>
      <c r="N2364" s="181">
        <v>496</v>
      </c>
      <c r="O2364" s="181">
        <v>0</v>
      </c>
      <c r="P2364" s="181">
        <v>1</v>
      </c>
      <c r="Q2364" s="181">
        <f t="shared" ref="Q2364:Q2366" si="802">SUM(P2364+O2364+N2364+M2364+L2364+K2364+J2364+I2364+H2364+G2364)</f>
        <v>5820</v>
      </c>
      <c r="R2364" s="181">
        <v>48</v>
      </c>
      <c r="S2364" s="181">
        <f t="shared" si="792"/>
        <v>5868</v>
      </c>
      <c r="T2364" s="181">
        <f t="shared" si="797"/>
        <v>1480</v>
      </c>
      <c r="U2364" s="183">
        <f t="shared" si="795"/>
        <v>79.85846488840501</v>
      </c>
      <c r="V2364" s="183">
        <f t="shared" si="801"/>
        <v>20.14153511159499</v>
      </c>
      <c r="W2364" s="184">
        <f t="shared" si="781"/>
        <v>2882</v>
      </c>
    </row>
    <row r="2365" spans="1:23" ht="15" customHeight="1">
      <c r="A2365" s="179">
        <v>567</v>
      </c>
      <c r="B2365" s="222">
        <v>25</v>
      </c>
      <c r="C2365" s="279" t="s">
        <v>833</v>
      </c>
      <c r="D2365" s="190">
        <v>2016</v>
      </c>
      <c r="E2365" s="180"/>
      <c r="F2365" s="181"/>
      <c r="G2365" s="181"/>
      <c r="H2365" s="181"/>
      <c r="I2365" s="181"/>
      <c r="J2365" s="181"/>
      <c r="K2365" s="181"/>
      <c r="L2365" s="181"/>
      <c r="M2365" s="181"/>
      <c r="N2365" s="181"/>
      <c r="O2365" s="181"/>
      <c r="P2365" s="181"/>
      <c r="Q2365" s="181">
        <f t="shared" si="802"/>
        <v>0</v>
      </c>
      <c r="R2365" s="181"/>
      <c r="S2365" s="181">
        <f t="shared" si="792"/>
        <v>0</v>
      </c>
      <c r="T2365" s="181">
        <f t="shared" si="797"/>
        <v>0</v>
      </c>
      <c r="U2365" s="183" t="e">
        <f t="shared" si="795"/>
        <v>#DIV/0!</v>
      </c>
      <c r="V2365" s="183" t="e">
        <f t="shared" si="801"/>
        <v>#DIV/0!</v>
      </c>
      <c r="W2365" s="184">
        <f t="shared" si="781"/>
        <v>0</v>
      </c>
    </row>
    <row r="2366" spans="1:23" ht="15" customHeight="1">
      <c r="A2366" s="179">
        <v>568</v>
      </c>
      <c r="B2366" s="222">
        <v>25</v>
      </c>
      <c r="C2366" s="278" t="s">
        <v>834</v>
      </c>
      <c r="D2366" s="180">
        <v>1998</v>
      </c>
      <c r="E2366" s="180">
        <v>4</v>
      </c>
      <c r="F2366" s="181">
        <v>2169</v>
      </c>
      <c r="G2366" s="181">
        <v>13</v>
      </c>
      <c r="H2366" s="181">
        <v>186</v>
      </c>
      <c r="I2366" s="181">
        <v>3</v>
      </c>
      <c r="J2366" s="181">
        <v>12</v>
      </c>
      <c r="K2366" s="181">
        <v>1015</v>
      </c>
      <c r="L2366" s="181">
        <v>5</v>
      </c>
      <c r="M2366" s="181">
        <v>5</v>
      </c>
      <c r="N2366" s="181">
        <v>0</v>
      </c>
      <c r="O2366" s="181">
        <v>0</v>
      </c>
      <c r="P2366" s="181">
        <v>0</v>
      </c>
      <c r="Q2366" s="181">
        <f t="shared" si="802"/>
        <v>1239</v>
      </c>
      <c r="R2366" s="181">
        <v>40</v>
      </c>
      <c r="S2366" s="181">
        <f t="shared" si="792"/>
        <v>1279</v>
      </c>
      <c r="T2366" s="181">
        <f t="shared" si="797"/>
        <v>890</v>
      </c>
      <c r="U2366" s="183">
        <f t="shared" si="795"/>
        <v>58.967266021207926</v>
      </c>
      <c r="V2366" s="183">
        <f t="shared" si="801"/>
        <v>41.032733978792074</v>
      </c>
      <c r="W2366" s="184">
        <f t="shared" si="781"/>
        <v>1015</v>
      </c>
    </row>
    <row r="2367" spans="1:23" ht="15" customHeight="1">
      <c r="A2367" s="179">
        <v>568</v>
      </c>
      <c r="B2367" s="222">
        <v>25</v>
      </c>
      <c r="C2367" s="278" t="s">
        <v>834</v>
      </c>
      <c r="D2367" s="180">
        <v>2004</v>
      </c>
      <c r="E2367" s="180"/>
      <c r="F2367" s="181"/>
      <c r="G2367" s="181"/>
      <c r="H2367" s="181"/>
      <c r="I2367" s="181"/>
      <c r="J2367" s="181"/>
      <c r="K2367" s="181"/>
      <c r="L2367" s="181"/>
      <c r="M2367" s="181"/>
      <c r="N2367" s="181"/>
      <c r="O2367" s="181"/>
      <c r="P2367" s="181"/>
      <c r="Q2367" s="181">
        <f>SUM(G2367+J2367+M2367+N2367+O2367+P2367)</f>
        <v>0</v>
      </c>
      <c r="R2367" s="181"/>
      <c r="S2367" s="181">
        <f t="shared" si="792"/>
        <v>0</v>
      </c>
      <c r="T2367" s="181">
        <f t="shared" si="797"/>
        <v>0</v>
      </c>
      <c r="U2367" s="183" t="e">
        <f t="shared" si="795"/>
        <v>#DIV/0!</v>
      </c>
      <c r="V2367" s="183" t="e">
        <f t="shared" si="801"/>
        <v>#DIV/0!</v>
      </c>
      <c r="W2367" s="184">
        <f t="shared" si="781"/>
        <v>0</v>
      </c>
    </row>
    <row r="2368" spans="1:23" ht="15" customHeight="1">
      <c r="A2368" s="179">
        <v>568</v>
      </c>
      <c r="B2368" s="222">
        <v>25</v>
      </c>
      <c r="C2368" s="278" t="s">
        <v>834</v>
      </c>
      <c r="D2368" s="180">
        <v>2010</v>
      </c>
      <c r="E2368" s="180">
        <v>5</v>
      </c>
      <c r="F2368" s="181">
        <v>3055</v>
      </c>
      <c r="G2368" s="181">
        <v>22</v>
      </c>
      <c r="H2368" s="181">
        <v>1276</v>
      </c>
      <c r="I2368" s="181">
        <v>16</v>
      </c>
      <c r="J2368" s="181">
        <v>8</v>
      </c>
      <c r="K2368" s="181">
        <v>845</v>
      </c>
      <c r="L2368" s="181">
        <v>168</v>
      </c>
      <c r="M2368" s="181">
        <v>0</v>
      </c>
      <c r="N2368" s="181">
        <v>1</v>
      </c>
      <c r="O2368" s="181">
        <v>1</v>
      </c>
      <c r="P2368" s="181">
        <v>0</v>
      </c>
      <c r="Q2368" s="181">
        <f t="shared" ref="Q2368:Q2370" si="803">SUM(P2368+O2368+N2368+M2368+L2368+K2368+J2368+I2368+H2368+G2368)</f>
        <v>2337</v>
      </c>
      <c r="R2368" s="181">
        <v>20</v>
      </c>
      <c r="S2368" s="181">
        <f t="shared" si="792"/>
        <v>2357</v>
      </c>
      <c r="T2368" s="181">
        <f t="shared" si="797"/>
        <v>698</v>
      </c>
      <c r="U2368" s="183">
        <f t="shared" si="795"/>
        <v>77.152209492635023</v>
      </c>
      <c r="V2368" s="183">
        <f t="shared" si="801"/>
        <v>22.847790507364977</v>
      </c>
      <c r="W2368" s="184">
        <f t="shared" si="781"/>
        <v>1276</v>
      </c>
    </row>
    <row r="2369" spans="1:23" ht="15" customHeight="1">
      <c r="A2369" s="179">
        <v>568</v>
      </c>
      <c r="B2369" s="222">
        <v>25</v>
      </c>
      <c r="C2369" s="279" t="s">
        <v>834</v>
      </c>
      <c r="D2369" s="190">
        <v>2016</v>
      </c>
      <c r="E2369" s="180"/>
      <c r="F2369" s="181"/>
      <c r="G2369" s="181"/>
      <c r="H2369" s="181"/>
      <c r="I2369" s="181"/>
      <c r="J2369" s="181"/>
      <c r="K2369" s="181"/>
      <c r="L2369" s="181"/>
      <c r="M2369" s="181"/>
      <c r="N2369" s="181"/>
      <c r="O2369" s="181"/>
      <c r="P2369" s="181"/>
      <c r="Q2369" s="181">
        <f t="shared" si="803"/>
        <v>0</v>
      </c>
      <c r="R2369" s="181"/>
      <c r="S2369" s="181">
        <f t="shared" si="792"/>
        <v>0</v>
      </c>
      <c r="T2369" s="181">
        <f t="shared" si="797"/>
        <v>0</v>
      </c>
      <c r="U2369" s="183" t="e">
        <f t="shared" si="795"/>
        <v>#DIV/0!</v>
      </c>
      <c r="V2369" s="183" t="e">
        <f t="shared" si="801"/>
        <v>#DIV/0!</v>
      </c>
      <c r="W2369" s="184">
        <f t="shared" si="781"/>
        <v>0</v>
      </c>
    </row>
    <row r="2370" spans="1:23" ht="15" customHeight="1">
      <c r="A2370" s="179">
        <v>569</v>
      </c>
      <c r="B2370" s="222">
        <v>25</v>
      </c>
      <c r="C2370" s="278" t="s">
        <v>835</v>
      </c>
      <c r="D2370" s="180">
        <v>1998</v>
      </c>
      <c r="E2370" s="180">
        <v>19</v>
      </c>
      <c r="F2370" s="181">
        <v>9543</v>
      </c>
      <c r="G2370" s="181">
        <v>375</v>
      </c>
      <c r="H2370" s="181">
        <v>1642</v>
      </c>
      <c r="I2370" s="181">
        <v>21</v>
      </c>
      <c r="J2370" s="181">
        <v>435</v>
      </c>
      <c r="K2370" s="181">
        <v>3058</v>
      </c>
      <c r="L2370" s="181">
        <v>35</v>
      </c>
      <c r="M2370" s="181">
        <v>15</v>
      </c>
      <c r="N2370" s="181">
        <v>0</v>
      </c>
      <c r="O2370" s="181">
        <v>0</v>
      </c>
      <c r="P2370" s="181">
        <v>0</v>
      </c>
      <c r="Q2370" s="181">
        <f t="shared" si="803"/>
        <v>5581</v>
      </c>
      <c r="R2370" s="181">
        <v>126</v>
      </c>
      <c r="S2370" s="181">
        <f t="shared" si="792"/>
        <v>5707</v>
      </c>
      <c r="T2370" s="181">
        <f t="shared" si="797"/>
        <v>3836</v>
      </c>
      <c r="U2370" s="183">
        <f t="shared" si="795"/>
        <v>59.802996961123334</v>
      </c>
      <c r="V2370" s="183">
        <f t="shared" si="801"/>
        <v>40.197003038876666</v>
      </c>
      <c r="W2370" s="184">
        <f t="shared" si="781"/>
        <v>3058</v>
      </c>
    </row>
    <row r="2371" spans="1:23" ht="15" customHeight="1">
      <c r="A2371" s="179">
        <v>569</v>
      </c>
      <c r="B2371" s="222">
        <v>25</v>
      </c>
      <c r="C2371" s="278" t="s">
        <v>835</v>
      </c>
      <c r="D2371" s="180">
        <v>2004</v>
      </c>
      <c r="E2371" s="180"/>
      <c r="F2371" s="181"/>
      <c r="G2371" s="181"/>
      <c r="H2371" s="181"/>
      <c r="I2371" s="181"/>
      <c r="J2371" s="181"/>
      <c r="K2371" s="181"/>
      <c r="L2371" s="181"/>
      <c r="M2371" s="181"/>
      <c r="N2371" s="181"/>
      <c r="O2371" s="181"/>
      <c r="P2371" s="181"/>
      <c r="Q2371" s="181">
        <f>SUM(G2371+J2371+M2371+N2371+O2371+P2371)</f>
        <v>0</v>
      </c>
      <c r="R2371" s="181"/>
      <c r="S2371" s="181">
        <f t="shared" si="792"/>
        <v>0</v>
      </c>
      <c r="T2371" s="181">
        <f t="shared" si="797"/>
        <v>0</v>
      </c>
      <c r="U2371" s="183" t="e">
        <f t="shared" si="795"/>
        <v>#DIV/0!</v>
      </c>
      <c r="V2371" s="183" t="e">
        <f t="shared" si="801"/>
        <v>#DIV/0!</v>
      </c>
      <c r="W2371" s="184">
        <f t="shared" ref="W2371:W2385" si="804">MAX(G2371,H2371,I2371,J2371,K2371,L2371,M2371,N2371,O2371,P2371)</f>
        <v>0</v>
      </c>
    </row>
    <row r="2372" spans="1:23" ht="15" customHeight="1">
      <c r="A2372" s="179">
        <v>569</v>
      </c>
      <c r="B2372" s="222">
        <v>25</v>
      </c>
      <c r="C2372" s="278" t="s">
        <v>835</v>
      </c>
      <c r="D2372" s="180">
        <v>2010</v>
      </c>
      <c r="E2372" s="180">
        <v>23</v>
      </c>
      <c r="F2372" s="181">
        <v>13131</v>
      </c>
      <c r="G2372" s="181">
        <v>5805</v>
      </c>
      <c r="H2372" s="181">
        <v>494</v>
      </c>
      <c r="I2372" s="181">
        <v>40</v>
      </c>
      <c r="J2372" s="181">
        <v>51</v>
      </c>
      <c r="K2372" s="181">
        <v>3629</v>
      </c>
      <c r="L2372" s="181">
        <v>144</v>
      </c>
      <c r="M2372" s="181">
        <v>0</v>
      </c>
      <c r="N2372" s="181">
        <v>7</v>
      </c>
      <c r="O2372" s="181">
        <v>2</v>
      </c>
      <c r="P2372" s="181">
        <v>0</v>
      </c>
      <c r="Q2372" s="181">
        <f t="shared" ref="Q2372:Q2374" si="805">SUM(P2372+O2372+N2372+M2372+L2372+K2372+J2372+I2372+H2372+G2372)</f>
        <v>10172</v>
      </c>
      <c r="R2372" s="181">
        <v>76</v>
      </c>
      <c r="S2372" s="181">
        <f t="shared" si="792"/>
        <v>10248</v>
      </c>
      <c r="T2372" s="181">
        <f t="shared" si="797"/>
        <v>2883</v>
      </c>
      <c r="U2372" s="183">
        <f t="shared" si="795"/>
        <v>78.044322595384969</v>
      </c>
      <c r="V2372" s="183">
        <f t="shared" si="801"/>
        <v>21.955677404615034</v>
      </c>
      <c r="W2372" s="184">
        <f t="shared" si="804"/>
        <v>5805</v>
      </c>
    </row>
    <row r="2373" spans="1:23" ht="15" customHeight="1">
      <c r="A2373" s="179">
        <v>569</v>
      </c>
      <c r="B2373" s="222">
        <v>25</v>
      </c>
      <c r="C2373" s="279" t="s">
        <v>835</v>
      </c>
      <c r="D2373" s="190">
        <v>2016</v>
      </c>
      <c r="E2373" s="180"/>
      <c r="F2373" s="181"/>
      <c r="G2373" s="181"/>
      <c r="H2373" s="181"/>
      <c r="I2373" s="181"/>
      <c r="J2373" s="181"/>
      <c r="K2373" s="181"/>
      <c r="L2373" s="181"/>
      <c r="M2373" s="181"/>
      <c r="N2373" s="181"/>
      <c r="O2373" s="181"/>
      <c r="P2373" s="181"/>
      <c r="Q2373" s="181">
        <f t="shared" si="805"/>
        <v>0</v>
      </c>
      <c r="R2373" s="181"/>
      <c r="S2373" s="181">
        <f t="shared" si="792"/>
        <v>0</v>
      </c>
      <c r="T2373" s="181">
        <f t="shared" si="797"/>
        <v>0</v>
      </c>
      <c r="U2373" s="183" t="e">
        <f t="shared" si="795"/>
        <v>#DIV/0!</v>
      </c>
      <c r="V2373" s="183" t="e">
        <f t="shared" si="801"/>
        <v>#DIV/0!</v>
      </c>
      <c r="W2373" s="184">
        <f t="shared" si="804"/>
        <v>0</v>
      </c>
    </row>
    <row r="2374" spans="1:23" ht="15" customHeight="1">
      <c r="A2374" s="179">
        <v>570</v>
      </c>
      <c r="B2374" s="222">
        <v>25</v>
      </c>
      <c r="C2374" s="278" t="s">
        <v>836</v>
      </c>
      <c r="D2374" s="180">
        <v>1998</v>
      </c>
      <c r="E2374" s="180">
        <v>37</v>
      </c>
      <c r="F2374" s="181">
        <v>17528</v>
      </c>
      <c r="G2374" s="181">
        <v>1649</v>
      </c>
      <c r="H2374" s="181">
        <v>2195</v>
      </c>
      <c r="I2374" s="181">
        <v>241</v>
      </c>
      <c r="J2374" s="181">
        <v>473</v>
      </c>
      <c r="K2374" s="181">
        <v>6003</v>
      </c>
      <c r="L2374" s="181">
        <v>57</v>
      </c>
      <c r="M2374" s="181">
        <v>22</v>
      </c>
      <c r="N2374" s="181">
        <v>0</v>
      </c>
      <c r="O2374" s="181">
        <v>0</v>
      </c>
      <c r="P2374" s="181">
        <v>2</v>
      </c>
      <c r="Q2374" s="181">
        <f t="shared" si="805"/>
        <v>10642</v>
      </c>
      <c r="R2374" s="181">
        <v>295</v>
      </c>
      <c r="S2374" s="181">
        <f t="shared" si="792"/>
        <v>10937</v>
      </c>
      <c r="T2374" s="181">
        <f t="shared" si="797"/>
        <v>6591</v>
      </c>
      <c r="U2374" s="183">
        <f t="shared" si="795"/>
        <v>62.397307165677773</v>
      </c>
      <c r="V2374" s="183">
        <f t="shared" si="801"/>
        <v>37.602692834322227</v>
      </c>
      <c r="W2374" s="184">
        <f t="shared" si="804"/>
        <v>6003</v>
      </c>
    </row>
    <row r="2375" spans="1:23" ht="15" customHeight="1">
      <c r="A2375" s="179">
        <v>570</v>
      </c>
      <c r="B2375" s="222">
        <v>25</v>
      </c>
      <c r="C2375" s="278" t="s">
        <v>836</v>
      </c>
      <c r="D2375" s="180">
        <v>2004</v>
      </c>
      <c r="E2375" s="180"/>
      <c r="F2375" s="181"/>
      <c r="G2375" s="181"/>
      <c r="H2375" s="181"/>
      <c r="I2375" s="181"/>
      <c r="J2375" s="181"/>
      <c r="K2375" s="181"/>
      <c r="L2375" s="181"/>
      <c r="M2375" s="181"/>
      <c r="N2375" s="181"/>
      <c r="O2375" s="181"/>
      <c r="P2375" s="181"/>
      <c r="Q2375" s="181">
        <f>SUM(G2375+J2375+M2375+N2375+O2375+P2375)</f>
        <v>0</v>
      </c>
      <c r="R2375" s="181"/>
      <c r="S2375" s="181">
        <f t="shared" si="792"/>
        <v>0</v>
      </c>
      <c r="T2375" s="181">
        <f t="shared" si="797"/>
        <v>0</v>
      </c>
      <c r="U2375" s="183" t="e">
        <f t="shared" si="795"/>
        <v>#DIV/0!</v>
      </c>
      <c r="V2375" s="183" t="e">
        <f t="shared" si="801"/>
        <v>#DIV/0!</v>
      </c>
      <c r="W2375" s="184">
        <f t="shared" si="804"/>
        <v>0</v>
      </c>
    </row>
    <row r="2376" spans="1:23" ht="15" customHeight="1">
      <c r="A2376" s="179">
        <v>570</v>
      </c>
      <c r="B2376" s="222">
        <v>25</v>
      </c>
      <c r="C2376" s="278" t="s">
        <v>836</v>
      </c>
      <c r="D2376" s="180">
        <v>2010</v>
      </c>
      <c r="E2376" s="180">
        <v>45</v>
      </c>
      <c r="F2376" s="181">
        <v>23720</v>
      </c>
      <c r="G2376" s="181">
        <v>5761</v>
      </c>
      <c r="H2376" s="181">
        <v>895</v>
      </c>
      <c r="I2376" s="181">
        <v>665</v>
      </c>
      <c r="J2376" s="181">
        <v>345</v>
      </c>
      <c r="K2376" s="181">
        <v>10102</v>
      </c>
      <c r="L2376" s="181">
        <v>333</v>
      </c>
      <c r="M2376" s="181">
        <v>0</v>
      </c>
      <c r="N2376" s="181">
        <v>18</v>
      </c>
      <c r="O2376" s="181">
        <v>6</v>
      </c>
      <c r="P2376" s="181">
        <v>0</v>
      </c>
      <c r="Q2376" s="181">
        <f t="shared" ref="Q2376:Q2378" si="806">SUM(P2376+O2376+N2376+M2376+L2376+K2376+J2376+I2376+H2376+G2376)</f>
        <v>18125</v>
      </c>
      <c r="R2376" s="181">
        <v>329</v>
      </c>
      <c r="S2376" s="181">
        <f t="shared" si="792"/>
        <v>18454</v>
      </c>
      <c r="T2376" s="181">
        <f t="shared" si="797"/>
        <v>5266</v>
      </c>
      <c r="U2376" s="183">
        <f t="shared" si="795"/>
        <v>77.799325463743671</v>
      </c>
      <c r="V2376" s="183">
        <f t="shared" si="801"/>
        <v>22.200674536256322</v>
      </c>
      <c r="W2376" s="184">
        <f t="shared" si="804"/>
        <v>10102</v>
      </c>
    </row>
    <row r="2377" spans="1:23" ht="15" customHeight="1">
      <c r="A2377" s="179">
        <v>570</v>
      </c>
      <c r="B2377" s="222">
        <v>25</v>
      </c>
      <c r="C2377" s="279" t="s">
        <v>836</v>
      </c>
      <c r="D2377" s="190">
        <v>2016</v>
      </c>
      <c r="E2377" s="180"/>
      <c r="F2377" s="181"/>
      <c r="G2377" s="181"/>
      <c r="H2377" s="181"/>
      <c r="I2377" s="181"/>
      <c r="J2377" s="181"/>
      <c r="K2377" s="181"/>
      <c r="L2377" s="181"/>
      <c r="M2377" s="181"/>
      <c r="N2377" s="181"/>
      <c r="O2377" s="181"/>
      <c r="P2377" s="181"/>
      <c r="Q2377" s="181">
        <f t="shared" si="806"/>
        <v>0</v>
      </c>
      <c r="R2377" s="181"/>
      <c r="S2377" s="181">
        <f t="shared" si="792"/>
        <v>0</v>
      </c>
      <c r="T2377" s="181">
        <f t="shared" si="797"/>
        <v>0</v>
      </c>
      <c r="U2377" s="183" t="e">
        <f t="shared" si="795"/>
        <v>#DIV/0!</v>
      </c>
      <c r="V2377" s="183" t="e">
        <f t="shared" si="801"/>
        <v>#DIV/0!</v>
      </c>
      <c r="W2377" s="184">
        <f t="shared" si="804"/>
        <v>0</v>
      </c>
    </row>
    <row r="2378" spans="1:23" ht="15" customHeight="1">
      <c r="A2378" s="179">
        <v>571</v>
      </c>
      <c r="B2378" s="222">
        <v>25</v>
      </c>
      <c r="C2378" s="278" t="s">
        <v>837</v>
      </c>
      <c r="D2378" s="180">
        <v>1998</v>
      </c>
      <c r="E2378" s="180">
        <v>12</v>
      </c>
      <c r="F2378" s="181">
        <v>5243</v>
      </c>
      <c r="G2378" s="181">
        <v>533</v>
      </c>
      <c r="H2378" s="181">
        <v>870</v>
      </c>
      <c r="I2378" s="181">
        <v>161</v>
      </c>
      <c r="J2378" s="181">
        <v>46</v>
      </c>
      <c r="K2378" s="181">
        <v>1550</v>
      </c>
      <c r="L2378" s="181">
        <v>31</v>
      </c>
      <c r="M2378" s="181">
        <v>4</v>
      </c>
      <c r="N2378" s="181">
        <v>0</v>
      </c>
      <c r="O2378" s="181">
        <v>0</v>
      </c>
      <c r="P2378" s="181">
        <v>0</v>
      </c>
      <c r="Q2378" s="181">
        <f t="shared" si="806"/>
        <v>3195</v>
      </c>
      <c r="R2378" s="181">
        <v>203</v>
      </c>
      <c r="S2378" s="181">
        <f t="shared" si="792"/>
        <v>3398</v>
      </c>
      <c r="T2378" s="181">
        <f t="shared" si="797"/>
        <v>1845</v>
      </c>
      <c r="U2378" s="183">
        <f t="shared" si="795"/>
        <v>64.810223154682433</v>
      </c>
      <c r="V2378" s="183">
        <f t="shared" si="801"/>
        <v>35.189776845317567</v>
      </c>
      <c r="W2378" s="184">
        <f t="shared" si="804"/>
        <v>1550</v>
      </c>
    </row>
    <row r="2379" spans="1:23" ht="15" customHeight="1">
      <c r="A2379" s="179">
        <v>571</v>
      </c>
      <c r="B2379" s="222">
        <v>25</v>
      </c>
      <c r="C2379" s="278" t="s">
        <v>837</v>
      </c>
      <c r="D2379" s="180">
        <v>2004</v>
      </c>
      <c r="K2379" s="179"/>
      <c r="Q2379" s="181">
        <f>SUM(G2379+J2379+M2379+N2379+O2379+P2379)</f>
        <v>0</v>
      </c>
      <c r="S2379" s="181">
        <f t="shared" si="792"/>
        <v>0</v>
      </c>
      <c r="T2379" s="181">
        <f t="shared" si="797"/>
        <v>0</v>
      </c>
      <c r="U2379" s="183" t="e">
        <f t="shared" si="795"/>
        <v>#DIV/0!</v>
      </c>
      <c r="V2379" s="183" t="e">
        <f t="shared" si="801"/>
        <v>#DIV/0!</v>
      </c>
      <c r="W2379" s="184">
        <f t="shared" si="804"/>
        <v>0</v>
      </c>
    </row>
    <row r="2380" spans="1:23" ht="15" customHeight="1">
      <c r="A2380" s="179">
        <v>571</v>
      </c>
      <c r="B2380" s="222">
        <v>25</v>
      </c>
      <c r="C2380" s="278" t="s">
        <v>837</v>
      </c>
      <c r="D2380" s="180">
        <v>2010</v>
      </c>
      <c r="E2380" s="281">
        <v>13</v>
      </c>
      <c r="F2380" s="179">
        <v>6859</v>
      </c>
      <c r="G2380" s="179">
        <v>626</v>
      </c>
      <c r="H2380" s="179">
        <v>1695</v>
      </c>
      <c r="I2380" s="179">
        <v>80</v>
      </c>
      <c r="J2380" s="179">
        <v>69</v>
      </c>
      <c r="K2380" s="179">
        <v>2125</v>
      </c>
      <c r="L2380" s="179">
        <v>44</v>
      </c>
      <c r="M2380" s="179">
        <v>0</v>
      </c>
      <c r="N2380" s="179">
        <v>26</v>
      </c>
      <c r="O2380" s="179">
        <v>521</v>
      </c>
      <c r="P2380" s="179">
        <v>1</v>
      </c>
      <c r="Q2380" s="181">
        <f t="shared" ref="Q2380:Q2381" si="807">SUM(P2380+O2380+N2380+M2380+L2380+K2380+J2380+I2380+H2380+G2380)</f>
        <v>5187</v>
      </c>
      <c r="R2380" s="179">
        <v>199</v>
      </c>
      <c r="S2380" s="181">
        <f t="shared" si="792"/>
        <v>5386</v>
      </c>
      <c r="T2380" s="181">
        <f t="shared" si="797"/>
        <v>1473</v>
      </c>
      <c r="U2380" s="183">
        <f t="shared" si="795"/>
        <v>78.524566263303683</v>
      </c>
      <c r="V2380" s="183">
        <f t="shared" si="801"/>
        <v>21.47543373669631</v>
      </c>
      <c r="W2380" s="184">
        <f t="shared" si="804"/>
        <v>2125</v>
      </c>
    </row>
    <row r="2381" spans="1:23" ht="15" customHeight="1">
      <c r="A2381" s="179">
        <v>571</v>
      </c>
      <c r="B2381" s="222">
        <v>25</v>
      </c>
      <c r="C2381" s="279" t="s">
        <v>837</v>
      </c>
      <c r="D2381" s="190">
        <v>2016</v>
      </c>
      <c r="K2381" s="179"/>
      <c r="Q2381" s="181">
        <f t="shared" si="807"/>
        <v>0</v>
      </c>
      <c r="S2381" s="181">
        <f t="shared" si="792"/>
        <v>0</v>
      </c>
      <c r="T2381" s="181">
        <f t="shared" si="797"/>
        <v>0</v>
      </c>
      <c r="U2381" s="183" t="e">
        <f t="shared" si="795"/>
        <v>#DIV/0!</v>
      </c>
      <c r="V2381" s="183" t="e">
        <f t="shared" si="801"/>
        <v>#DIV/0!</v>
      </c>
      <c r="W2381" s="184">
        <f t="shared" si="804"/>
        <v>0</v>
      </c>
    </row>
    <row r="2382" spans="1:23" s="286" customFormat="1" ht="15" customHeight="1">
      <c r="A2382" s="282" t="s">
        <v>448</v>
      </c>
      <c r="B2382" s="283">
        <v>25</v>
      </c>
      <c r="C2382" s="284" t="s">
        <v>838</v>
      </c>
      <c r="D2382" s="151">
        <v>1998</v>
      </c>
      <c r="E2382" s="283">
        <f>SUM(E2350,E2354,E2358,E2362,E2366,E2370,E2374,E2378)</f>
        <v>162</v>
      </c>
      <c r="F2382" s="285">
        <f t="shared" ref="F2382:T2382" si="808">SUM(F2350,F2354,F2358,F2362,F2366,F2370,F2374,F2378)</f>
        <v>82441</v>
      </c>
      <c r="G2382" s="285">
        <f t="shared" si="808"/>
        <v>6001</v>
      </c>
      <c r="H2382" s="285">
        <f t="shared" si="808"/>
        <v>10700</v>
      </c>
      <c r="I2382" s="285">
        <f t="shared" si="808"/>
        <v>1320</v>
      </c>
      <c r="J2382" s="285">
        <f t="shared" si="808"/>
        <v>1215</v>
      </c>
      <c r="K2382" s="285">
        <f t="shared" si="808"/>
        <v>23912</v>
      </c>
      <c r="L2382" s="285">
        <f t="shared" si="808"/>
        <v>1147</v>
      </c>
      <c r="M2382" s="285">
        <f t="shared" si="808"/>
        <v>127</v>
      </c>
      <c r="N2382" s="283">
        <f t="shared" si="808"/>
        <v>0</v>
      </c>
      <c r="O2382" s="283">
        <f t="shared" si="808"/>
        <v>0</v>
      </c>
      <c r="P2382" s="283">
        <f t="shared" si="808"/>
        <v>8</v>
      </c>
      <c r="Q2382" s="283">
        <f t="shared" si="808"/>
        <v>44430</v>
      </c>
      <c r="R2382" s="283">
        <f t="shared" si="808"/>
        <v>1516</v>
      </c>
      <c r="S2382" s="283">
        <f t="shared" si="808"/>
        <v>45946</v>
      </c>
      <c r="T2382" s="285">
        <f t="shared" si="808"/>
        <v>36495</v>
      </c>
      <c r="U2382" s="217">
        <f t="shared" si="795"/>
        <v>55.731978020645066</v>
      </c>
      <c r="V2382" s="217">
        <f t="shared" si="801"/>
        <v>44.268021979354934</v>
      </c>
      <c r="W2382" s="184">
        <f t="shared" si="804"/>
        <v>23912</v>
      </c>
    </row>
    <row r="2383" spans="1:23" s="197" customFormat="1" ht="15" customHeight="1">
      <c r="A2383" s="193" t="s">
        <v>448</v>
      </c>
      <c r="B2383" s="223">
        <v>25</v>
      </c>
      <c r="C2383" s="284" t="s">
        <v>838</v>
      </c>
      <c r="D2383" s="151">
        <v>2004</v>
      </c>
      <c r="E2383" s="287"/>
      <c r="F2383" s="193"/>
      <c r="G2383" s="193"/>
      <c r="H2383" s="193"/>
      <c r="I2383" s="193"/>
      <c r="J2383" s="193"/>
      <c r="K2383" s="193"/>
      <c r="L2383" s="193"/>
      <c r="M2383" s="193"/>
      <c r="N2383" s="193"/>
      <c r="O2383" s="193"/>
      <c r="P2383" s="193"/>
      <c r="Q2383" s="215"/>
      <c r="R2383" s="193"/>
      <c r="S2383" s="215"/>
      <c r="T2383" s="215"/>
      <c r="U2383" s="216"/>
      <c r="V2383" s="216"/>
      <c r="W2383" s="184">
        <f t="shared" si="804"/>
        <v>0</v>
      </c>
    </row>
    <row r="2384" spans="1:23" s="282" customFormat="1" ht="15" customHeight="1">
      <c r="A2384" s="282" t="s">
        <v>448</v>
      </c>
      <c r="B2384" s="283">
        <v>25</v>
      </c>
      <c r="C2384" s="288" t="s">
        <v>838</v>
      </c>
      <c r="D2384" s="151">
        <v>2010</v>
      </c>
      <c r="E2384" s="283">
        <f>SUM(E2352,E2356,E2360,E2364,E2368,E2372,E2376,E2380)</f>
        <v>197</v>
      </c>
      <c r="F2384" s="283">
        <f t="shared" ref="F2384:T2384" si="809">SUM(F2352,F2356,F2360,F2364,F2368,F2372,F2376,F2380)</f>
        <v>109645</v>
      </c>
      <c r="G2384" s="283">
        <f t="shared" si="809"/>
        <v>25885</v>
      </c>
      <c r="H2384" s="283">
        <f t="shared" si="809"/>
        <v>11022</v>
      </c>
      <c r="I2384" s="283">
        <f t="shared" si="809"/>
        <v>1287</v>
      </c>
      <c r="J2384" s="283">
        <f t="shared" si="809"/>
        <v>961</v>
      </c>
      <c r="K2384" s="283">
        <f t="shared" si="809"/>
        <v>35114</v>
      </c>
      <c r="L2384" s="283">
        <f t="shared" si="809"/>
        <v>1609</v>
      </c>
      <c r="M2384" s="283">
        <f t="shared" si="809"/>
        <v>0</v>
      </c>
      <c r="N2384" s="283">
        <f t="shared" si="809"/>
        <v>1155</v>
      </c>
      <c r="O2384" s="283">
        <f t="shared" si="809"/>
        <v>1912</v>
      </c>
      <c r="P2384" s="283">
        <f t="shared" si="809"/>
        <v>4</v>
      </c>
      <c r="Q2384" s="283">
        <f t="shared" si="809"/>
        <v>78949</v>
      </c>
      <c r="R2384" s="283">
        <f t="shared" si="809"/>
        <v>1615</v>
      </c>
      <c r="S2384" s="283">
        <f t="shared" si="809"/>
        <v>80564</v>
      </c>
      <c r="T2384" s="283">
        <f t="shared" si="809"/>
        <v>29081</v>
      </c>
      <c r="U2384" s="217">
        <f t="shared" si="795"/>
        <v>73.477130740115825</v>
      </c>
      <c r="V2384" s="217">
        <f t="shared" si="801"/>
        <v>26.522869259884171</v>
      </c>
      <c r="W2384" s="184">
        <f t="shared" si="804"/>
        <v>35114</v>
      </c>
    </row>
    <row r="2385" spans="1:23" s="197" customFormat="1" ht="15" customHeight="1">
      <c r="A2385" s="193" t="s">
        <v>448</v>
      </c>
      <c r="B2385" s="223">
        <v>25</v>
      </c>
      <c r="C2385" s="284" t="s">
        <v>838</v>
      </c>
      <c r="D2385" s="151">
        <v>2016</v>
      </c>
      <c r="E2385" s="287"/>
      <c r="F2385" s="193"/>
      <c r="G2385" s="193"/>
      <c r="H2385" s="193"/>
      <c r="I2385" s="193"/>
      <c r="J2385" s="193"/>
      <c r="K2385" s="193"/>
      <c r="L2385" s="193"/>
      <c r="M2385" s="193"/>
      <c r="N2385" s="193"/>
      <c r="O2385" s="193"/>
      <c r="P2385" s="193"/>
      <c r="Q2385" s="215"/>
      <c r="R2385" s="193"/>
      <c r="S2385" s="215"/>
      <c r="T2385" s="215"/>
      <c r="U2385" s="216"/>
      <c r="V2385" s="216"/>
      <c r="W2385" s="184">
        <f t="shared" si="804"/>
        <v>0</v>
      </c>
    </row>
    <row r="2386" spans="1:23">
      <c r="C2386" s="289"/>
      <c r="F2386" s="290">
        <f>SUM(F2382,F2346,F2314,F2262,F2202,F2094,F1998,F1862,F1834,F1650,F1518,F1402,F1262,F1118,F1074,F974,F854,F802,F742,F610,F574,F514,F362,F154,F34)</f>
        <v>1754711</v>
      </c>
      <c r="G2386" s="290">
        <f t="shared" ref="G2386:M2386" si="810">SUM(G2382,G2346,G2314,G2262,G2202,G2094,G1998,G1862,G1834,G1650,G1518,G1402,G1262,G1118,G1074,G974,G854,G802,G742,G610,G574,G514,G362,G154,G34)</f>
        <v>93967</v>
      </c>
      <c r="H2386" s="290">
        <f t="shared" si="810"/>
        <v>320040</v>
      </c>
      <c r="I2386" s="290">
        <f t="shared" si="810"/>
        <v>3974</v>
      </c>
      <c r="J2386" s="290">
        <f t="shared" si="810"/>
        <v>10552</v>
      </c>
      <c r="K2386" s="290">
        <f t="shared" si="810"/>
        <v>417397</v>
      </c>
      <c r="L2386" s="290">
        <f t="shared" si="810"/>
        <v>9040</v>
      </c>
      <c r="M2386" s="290">
        <f t="shared" si="810"/>
        <v>3623</v>
      </c>
      <c r="S2386" s="290">
        <f>SUM(S2382,S2346,S2314,S2262,S2202,S2094,S1998,S1862,S1834,S1650,S1518,S1402,S1262,S1118,S1074,S974,S854,S802,S742,S610,S574,S514,S362,S154,S34)</f>
        <v>888559</v>
      </c>
      <c r="T2386" s="290">
        <f>SUM(T2382,T2346,T2314,T2262,T2202,T2094,T1998,T1862,T1834,T1650,T1518,T1402,T1262,T1118,T1074,T974,T854,T802,T742,T610,T574,T514,T362,T154,T34)</f>
        <v>866152</v>
      </c>
      <c r="U2386" s="217">
        <f t="shared" si="795"/>
        <v>50.638481208586484</v>
      </c>
      <c r="V2386" s="217">
        <f t="shared" si="801"/>
        <v>49.361518791413516</v>
      </c>
    </row>
    <row r="2387" spans="1:23" s="292" customFormat="1" ht="15.75">
      <c r="A2387" s="291" t="s">
        <v>839</v>
      </c>
      <c r="B2387" s="291">
        <v>0</v>
      </c>
      <c r="C2387" s="291" t="s">
        <v>840</v>
      </c>
      <c r="D2387" s="292">
        <v>2010</v>
      </c>
      <c r="E2387" s="293">
        <f t="shared" ref="E2387:J2387" si="811">SUM(E2384,E2348,E2316,E2264,E2204,E2096,E2000,E1864,E1836,E1652,E1520,E1404,E1264,E1120,E1076,E976,E856,E804,E744,E612,E576,E516,E364,E156,E36)</f>
        <v>4869</v>
      </c>
      <c r="F2387" s="293">
        <f t="shared" si="811"/>
        <v>2563992</v>
      </c>
      <c r="G2387" s="293">
        <f t="shared" si="811"/>
        <v>315453</v>
      </c>
      <c r="H2387" s="293">
        <f t="shared" si="811"/>
        <v>301774</v>
      </c>
      <c r="I2387" s="293">
        <f t="shared" si="811"/>
        <v>65714</v>
      </c>
      <c r="J2387" s="293">
        <f t="shared" si="811"/>
        <v>48579</v>
      </c>
      <c r="K2387" s="293">
        <f>SUM(K2384,K2348,K2316,K2264,K2204,K2096,K2000,K1864,K1836,K1652,K1520,K1404,K1264,K1120,K1076,K976,K856,K804,K744,K612,K576,K516,K364,K156,K36)</f>
        <v>585231</v>
      </c>
      <c r="L2387" s="293">
        <f t="shared" ref="L2387:T2387" si="812">SUM(L2384,L2348,L2316,L2264,L2204,L2096,L2000,L1864,L1836,L1652,L1520,L1404,L1264,L1120,L1076,L976,L856,L804,L744,L612,L576,L516,L364,L156,L36)</f>
        <v>28640</v>
      </c>
      <c r="M2387" s="293">
        <f t="shared" si="812"/>
        <v>0</v>
      </c>
      <c r="N2387" s="293">
        <f t="shared" si="812"/>
        <v>49115</v>
      </c>
      <c r="O2387" s="293">
        <f t="shared" si="812"/>
        <v>20183</v>
      </c>
      <c r="P2387" s="293">
        <f t="shared" si="812"/>
        <v>517</v>
      </c>
      <c r="Q2387" s="293">
        <f t="shared" si="812"/>
        <v>1415234</v>
      </c>
      <c r="R2387" s="293">
        <f t="shared" si="812"/>
        <v>47119</v>
      </c>
      <c r="S2387" s="293">
        <f t="shared" si="812"/>
        <v>1462353</v>
      </c>
      <c r="T2387" s="293">
        <f t="shared" si="812"/>
        <v>1101639</v>
      </c>
      <c r="U2387" s="294">
        <f t="shared" si="795"/>
        <v>57.034226315838737</v>
      </c>
      <c r="V2387" s="294">
        <f t="shared" si="801"/>
        <v>42.965773684161263</v>
      </c>
      <c r="W2387" s="291"/>
    </row>
    <row r="2389" spans="1:23">
      <c r="G2389" s="295"/>
      <c r="H2389" s="295"/>
      <c r="I2389" s="295"/>
      <c r="J2389" s="295"/>
    </row>
    <row r="2390" spans="1:23">
      <c r="P2390" s="295"/>
      <c r="R2390" s="179">
        <v>21</v>
      </c>
      <c r="S2390" s="296"/>
    </row>
    <row r="2391" spans="1:23">
      <c r="E2391" s="297"/>
      <c r="G2391" s="290"/>
      <c r="H2391" s="298"/>
      <c r="R2391" s="179">
        <v>75</v>
      </c>
    </row>
    <row r="2392" spans="1:23">
      <c r="E2392" s="299"/>
      <c r="G2392" s="295"/>
      <c r="R2392" s="179">
        <v>94</v>
      </c>
    </row>
    <row r="2393" spans="1:23">
      <c r="H2393" s="298"/>
      <c r="R2393" s="179">
        <v>150</v>
      </c>
    </row>
    <row r="2394" spans="1:23">
      <c r="R2394" s="300">
        <f>SUM(R2390,R2391,R2392,R2393)</f>
        <v>340</v>
      </c>
      <c r="S2394" s="300" t="s">
        <v>841</v>
      </c>
    </row>
  </sheetData>
  <autoFilter ref="A1:V2387">
    <filterColumn colId="1"/>
    <filterColumn colId="3"/>
  </autoFilter>
  <mergeCells count="204">
    <mergeCell ref="G431:I431"/>
    <mergeCell ref="G435:I435"/>
    <mergeCell ref="G439:I439"/>
    <mergeCell ref="G443:I443"/>
    <mergeCell ref="G447:I447"/>
    <mergeCell ref="G451:I451"/>
    <mergeCell ref="G407:I407"/>
    <mergeCell ref="G411:I411"/>
    <mergeCell ref="G415:I415"/>
    <mergeCell ref="G419:I419"/>
    <mergeCell ref="G423:I423"/>
    <mergeCell ref="G427:I427"/>
    <mergeCell ref="G383:I383"/>
    <mergeCell ref="G387:I387"/>
    <mergeCell ref="G391:I391"/>
    <mergeCell ref="G395:I395"/>
    <mergeCell ref="G399:I399"/>
    <mergeCell ref="G403:I403"/>
    <mergeCell ref="G367:I367"/>
    <mergeCell ref="J367:L367"/>
    <mergeCell ref="G371:I371"/>
    <mergeCell ref="J371:L371"/>
    <mergeCell ref="G375:I375"/>
    <mergeCell ref="G379:I379"/>
    <mergeCell ref="G351:I351"/>
    <mergeCell ref="J351:L351"/>
    <mergeCell ref="G355:I355"/>
    <mergeCell ref="J355:L355"/>
    <mergeCell ref="G359:I359"/>
    <mergeCell ref="J359:L359"/>
    <mergeCell ref="G339:I339"/>
    <mergeCell ref="J339:L339"/>
    <mergeCell ref="G343:I343"/>
    <mergeCell ref="J343:L343"/>
    <mergeCell ref="G347:I347"/>
    <mergeCell ref="J347:L347"/>
    <mergeCell ref="G327:I327"/>
    <mergeCell ref="J327:L327"/>
    <mergeCell ref="G331:I331"/>
    <mergeCell ref="J331:L331"/>
    <mergeCell ref="G335:I335"/>
    <mergeCell ref="J335:L335"/>
    <mergeCell ref="G315:I315"/>
    <mergeCell ref="J315:L315"/>
    <mergeCell ref="G319:I319"/>
    <mergeCell ref="J319:L319"/>
    <mergeCell ref="G323:I323"/>
    <mergeCell ref="J323:L323"/>
    <mergeCell ref="G303:I303"/>
    <mergeCell ref="J303:L303"/>
    <mergeCell ref="G307:I307"/>
    <mergeCell ref="J307:L307"/>
    <mergeCell ref="G311:I311"/>
    <mergeCell ref="J311:L311"/>
    <mergeCell ref="G291:I291"/>
    <mergeCell ref="J291:L291"/>
    <mergeCell ref="G295:I295"/>
    <mergeCell ref="J295:L295"/>
    <mergeCell ref="G299:I299"/>
    <mergeCell ref="J299:L299"/>
    <mergeCell ref="G279:I279"/>
    <mergeCell ref="J279:L279"/>
    <mergeCell ref="G283:I283"/>
    <mergeCell ref="J283:L283"/>
    <mergeCell ref="G287:I287"/>
    <mergeCell ref="J287:L287"/>
    <mergeCell ref="G267:I267"/>
    <mergeCell ref="J267:L267"/>
    <mergeCell ref="G271:I271"/>
    <mergeCell ref="J271:L271"/>
    <mergeCell ref="G275:I275"/>
    <mergeCell ref="J275:L275"/>
    <mergeCell ref="G255:I255"/>
    <mergeCell ref="J255:L255"/>
    <mergeCell ref="G259:I259"/>
    <mergeCell ref="J259:L259"/>
    <mergeCell ref="G263:I263"/>
    <mergeCell ref="J263:L263"/>
    <mergeCell ref="G243:I243"/>
    <mergeCell ref="J243:L243"/>
    <mergeCell ref="G247:I247"/>
    <mergeCell ref="J247:L247"/>
    <mergeCell ref="G251:I251"/>
    <mergeCell ref="J251:L251"/>
    <mergeCell ref="G231:I231"/>
    <mergeCell ref="J231:L231"/>
    <mergeCell ref="G235:I235"/>
    <mergeCell ref="J235:L235"/>
    <mergeCell ref="G239:I239"/>
    <mergeCell ref="J239:L239"/>
    <mergeCell ref="G219:I219"/>
    <mergeCell ref="J219:L219"/>
    <mergeCell ref="G223:I223"/>
    <mergeCell ref="J223:L223"/>
    <mergeCell ref="G227:I227"/>
    <mergeCell ref="J227:L227"/>
    <mergeCell ref="G207:I207"/>
    <mergeCell ref="J207:L207"/>
    <mergeCell ref="G211:I211"/>
    <mergeCell ref="J211:L211"/>
    <mergeCell ref="G215:I215"/>
    <mergeCell ref="J215:L215"/>
    <mergeCell ref="G195:I195"/>
    <mergeCell ref="J195:L195"/>
    <mergeCell ref="G199:I199"/>
    <mergeCell ref="J199:L199"/>
    <mergeCell ref="G203:I203"/>
    <mergeCell ref="J203:L203"/>
    <mergeCell ref="G183:I183"/>
    <mergeCell ref="J183:L183"/>
    <mergeCell ref="G187:I187"/>
    <mergeCell ref="J187:L187"/>
    <mergeCell ref="G191:I191"/>
    <mergeCell ref="J191:L191"/>
    <mergeCell ref="G171:I171"/>
    <mergeCell ref="J171:L171"/>
    <mergeCell ref="G175:I175"/>
    <mergeCell ref="J175:L175"/>
    <mergeCell ref="G179:I179"/>
    <mergeCell ref="J179:L179"/>
    <mergeCell ref="G159:I159"/>
    <mergeCell ref="J159:L159"/>
    <mergeCell ref="G163:I163"/>
    <mergeCell ref="J163:L163"/>
    <mergeCell ref="G167:I167"/>
    <mergeCell ref="J167:L167"/>
    <mergeCell ref="G147:I147"/>
    <mergeCell ref="J147:L147"/>
    <mergeCell ref="G151:I151"/>
    <mergeCell ref="J151:L151"/>
    <mergeCell ref="G155:I155"/>
    <mergeCell ref="J155:L155"/>
    <mergeCell ref="G135:I135"/>
    <mergeCell ref="J135:L135"/>
    <mergeCell ref="G139:I139"/>
    <mergeCell ref="J139:L139"/>
    <mergeCell ref="G143:I143"/>
    <mergeCell ref="J143:L143"/>
    <mergeCell ref="G123:I123"/>
    <mergeCell ref="J123:L123"/>
    <mergeCell ref="G127:I127"/>
    <mergeCell ref="J127:L127"/>
    <mergeCell ref="G131:I131"/>
    <mergeCell ref="J131:L131"/>
    <mergeCell ref="G111:I111"/>
    <mergeCell ref="J111:L111"/>
    <mergeCell ref="G115:I115"/>
    <mergeCell ref="J115:L115"/>
    <mergeCell ref="G119:I119"/>
    <mergeCell ref="J119:L119"/>
    <mergeCell ref="G99:I99"/>
    <mergeCell ref="J99:L99"/>
    <mergeCell ref="G103:I103"/>
    <mergeCell ref="J103:L103"/>
    <mergeCell ref="G107:I107"/>
    <mergeCell ref="J107:L107"/>
    <mergeCell ref="G87:I87"/>
    <mergeCell ref="J87:L87"/>
    <mergeCell ref="G91:I91"/>
    <mergeCell ref="J91:L91"/>
    <mergeCell ref="G95:I95"/>
    <mergeCell ref="J95:L95"/>
    <mergeCell ref="G75:I75"/>
    <mergeCell ref="J75:L75"/>
    <mergeCell ref="G79:I79"/>
    <mergeCell ref="J79:L79"/>
    <mergeCell ref="G83:I83"/>
    <mergeCell ref="J83:L83"/>
    <mergeCell ref="G63:I63"/>
    <mergeCell ref="J63:L63"/>
    <mergeCell ref="G67:I67"/>
    <mergeCell ref="J67:L67"/>
    <mergeCell ref="G71:I71"/>
    <mergeCell ref="J71:L71"/>
    <mergeCell ref="G51:I51"/>
    <mergeCell ref="J51:L51"/>
    <mergeCell ref="G55:I55"/>
    <mergeCell ref="J55:L55"/>
    <mergeCell ref="G59:I59"/>
    <mergeCell ref="J59:L59"/>
    <mergeCell ref="G39:I39"/>
    <mergeCell ref="J39:L39"/>
    <mergeCell ref="G43:I43"/>
    <mergeCell ref="J43:L43"/>
    <mergeCell ref="G47:I47"/>
    <mergeCell ref="J47:L47"/>
    <mergeCell ref="G27:I27"/>
    <mergeCell ref="J27:L27"/>
    <mergeCell ref="G31:I31"/>
    <mergeCell ref="J31:L31"/>
    <mergeCell ref="G35:I35"/>
    <mergeCell ref="J35:L35"/>
    <mergeCell ref="G15:I15"/>
    <mergeCell ref="J15:L15"/>
    <mergeCell ref="G19:I19"/>
    <mergeCell ref="J19:L19"/>
    <mergeCell ref="G23:I23"/>
    <mergeCell ref="J23:L23"/>
    <mergeCell ref="G3:I3"/>
    <mergeCell ref="J3:L3"/>
    <mergeCell ref="G7:I7"/>
    <mergeCell ref="J7:L7"/>
    <mergeCell ref="G11:I11"/>
    <mergeCell ref="J11:L11"/>
  </mergeCells>
  <pageMargins left="0.70866141732283472" right="0.70866141732283472" top="0.74803149606299213" bottom="0.74803149606299213" header="0.31496062992125984" footer="0.31496062992125984"/>
  <pageSetup paperSize="9" pageOrder="overThenDown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3</vt:i4>
      </vt:variant>
    </vt:vector>
  </HeadingPairs>
  <TitlesOfParts>
    <vt:vector size="10" baseType="lpstr">
      <vt:lpstr>computo dttal</vt:lpstr>
      <vt:lpstr>casillas anuladas TEEM</vt:lpstr>
      <vt:lpstr>CONCENTRADO</vt:lpstr>
      <vt:lpstr>MOVILIZACION</vt:lpstr>
      <vt:lpstr>REPRESENTANTES</vt:lpstr>
      <vt:lpstr>COMITÉ</vt:lpstr>
      <vt:lpstr>COMPILADO</vt:lpstr>
      <vt:lpstr>'computo dttal'!Área_de_impresión</vt:lpstr>
      <vt:lpstr>COMPILADO!Títulos_a_imprimir</vt:lpstr>
      <vt:lpstr>'computo dttal'!Títulos_a_imprimir</vt:lpstr>
    </vt:vector>
  </TitlesOfParts>
  <Company>IEEM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UIE</dc:creator>
  <cp:lastModifiedBy>B.E.</cp:lastModifiedBy>
  <cp:lastPrinted>2006-02-20T17:09:34Z</cp:lastPrinted>
  <dcterms:created xsi:type="dcterms:W3CDTF">2005-07-07T16:09:52Z</dcterms:created>
  <dcterms:modified xsi:type="dcterms:W3CDTF">2014-08-05T00:52:03Z</dcterms:modified>
</cp:coreProperties>
</file>