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cor\OneDrive\Desktop\BAML\Tutorial 9\"/>
    </mc:Choice>
  </mc:AlternateContent>
  <xr:revisionPtr revIDLastSave="0" documentId="8_{6F81CC91-F631-4935-8B89-4279A2D00487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Exercise 9.1" sheetId="2" r:id="rId1"/>
    <sheet name="Exercise 9.3" sheetId="1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0" i="1"/>
  <c r="B12" i="1"/>
  <c r="B15" i="1"/>
  <c r="C11" i="1"/>
  <c r="C10" i="1"/>
  <c r="C12" i="1"/>
  <c r="C15" i="1"/>
  <c r="D11" i="1"/>
  <c r="D10" i="1"/>
  <c r="D12" i="1"/>
  <c r="D15" i="1"/>
  <c r="E11" i="1"/>
  <c r="E10" i="1"/>
  <c r="E12" i="1"/>
  <c r="E15" i="1"/>
  <c r="F11" i="1"/>
  <c r="F10" i="1"/>
  <c r="F12" i="1"/>
  <c r="F15" i="1"/>
  <c r="G11" i="1"/>
  <c r="G10" i="1"/>
  <c r="G12" i="1"/>
  <c r="G15" i="1"/>
  <c r="C19" i="1"/>
  <c r="D19" i="1"/>
  <c r="B14" i="1"/>
  <c r="C14" i="1"/>
  <c r="D14" i="1"/>
  <c r="E14" i="1"/>
  <c r="F14" i="1"/>
  <c r="G14" i="1"/>
  <c r="E18" i="1"/>
  <c r="E19" i="1"/>
  <c r="B26" i="1"/>
  <c r="C18" i="1"/>
  <c r="D18" i="1"/>
  <c r="B25" i="1"/>
  <c r="B29" i="1"/>
  <c r="C26" i="1"/>
  <c r="C25" i="1"/>
  <c r="C29" i="1"/>
  <c r="D26" i="1"/>
  <c r="D25" i="1"/>
  <c r="D29" i="1"/>
  <c r="E26" i="1"/>
  <c r="E25" i="1"/>
  <c r="E29" i="1"/>
  <c r="F26" i="1"/>
  <c r="F25" i="1"/>
  <c r="F29" i="1"/>
  <c r="G26" i="1"/>
  <c r="G25" i="1"/>
  <c r="G29" i="1"/>
  <c r="C33" i="1"/>
  <c r="D33" i="1"/>
  <c r="B28" i="1"/>
  <c r="C28" i="1"/>
  <c r="D28" i="1"/>
  <c r="E28" i="1"/>
  <c r="F28" i="1"/>
  <c r="G28" i="1"/>
  <c r="C32" i="1"/>
  <c r="D32" i="1"/>
  <c r="P33" i="2"/>
  <c r="M33" i="2"/>
  <c r="J33" i="2"/>
  <c r="P32" i="2"/>
  <c r="M32" i="2"/>
  <c r="J32" i="2"/>
  <c r="P31" i="2"/>
  <c r="M31" i="2"/>
  <c r="J31" i="2"/>
  <c r="P29" i="2"/>
  <c r="M29" i="2"/>
  <c r="J29" i="2"/>
  <c r="P28" i="2"/>
  <c r="M28" i="2"/>
  <c r="J28" i="2"/>
  <c r="P27" i="2"/>
  <c r="M27" i="2"/>
  <c r="J27" i="2"/>
  <c r="P25" i="2"/>
  <c r="M25" i="2"/>
  <c r="J25" i="2"/>
  <c r="P24" i="2"/>
  <c r="M24" i="2"/>
  <c r="J24" i="2"/>
  <c r="P23" i="2"/>
  <c r="M23" i="2"/>
  <c r="J23" i="2"/>
  <c r="P21" i="2"/>
  <c r="M21" i="2"/>
  <c r="J21" i="2"/>
  <c r="P20" i="2"/>
  <c r="M20" i="2"/>
  <c r="J20" i="2"/>
  <c r="P19" i="2"/>
  <c r="M19" i="2"/>
  <c r="J19" i="2"/>
  <c r="P15" i="2"/>
  <c r="P16" i="2"/>
  <c r="P14" i="2"/>
  <c r="P11" i="2"/>
  <c r="P12" i="2"/>
  <c r="P10" i="2"/>
  <c r="P7" i="2"/>
  <c r="P8" i="2"/>
  <c r="P6" i="2"/>
  <c r="P4" i="2"/>
  <c r="P3" i="2"/>
  <c r="P2" i="2"/>
  <c r="M15" i="2"/>
  <c r="M16" i="2"/>
  <c r="M14" i="2"/>
  <c r="M11" i="2"/>
  <c r="M12" i="2"/>
  <c r="M10" i="2"/>
  <c r="M7" i="2"/>
  <c r="M8" i="2"/>
  <c r="M6" i="2"/>
  <c r="M3" i="2"/>
  <c r="M4" i="2"/>
  <c r="M2" i="2"/>
  <c r="J2" i="2"/>
  <c r="J15" i="2"/>
  <c r="J16" i="2"/>
  <c r="J14" i="2"/>
  <c r="J11" i="2"/>
  <c r="J12" i="2"/>
  <c r="J10" i="2"/>
  <c r="J8" i="2"/>
  <c r="J7" i="2"/>
  <c r="J6" i="2"/>
  <c r="J3" i="2"/>
  <c r="J4" i="2"/>
  <c r="E33" i="1"/>
  <c r="E32" i="1"/>
</calcChain>
</file>

<file path=xl/sharedStrings.xml><?xml version="1.0" encoding="utf-8"?>
<sst xmlns="http://schemas.openxmlformats.org/spreadsheetml/2006/main" count="126" uniqueCount="63">
  <si>
    <t>Instance</t>
  </si>
  <si>
    <t>Value</t>
  </si>
  <si>
    <t>Cluster A</t>
  </si>
  <si>
    <t>Cluster B</t>
  </si>
  <si>
    <t>mhu</t>
  </si>
  <si>
    <t>sigma</t>
  </si>
  <si>
    <t>p</t>
  </si>
  <si>
    <t>Step "Expectation"</t>
  </si>
  <si>
    <t>Step "Init"</t>
  </si>
  <si>
    <t>Pr[xi|A]*Pr[A]</t>
  </si>
  <si>
    <t>Pr[xi|B]*Pr[B]</t>
  </si>
  <si>
    <t>Step "Maximization"</t>
  </si>
  <si>
    <t>´</t>
  </si>
  <si>
    <t>Pr[A|xi] = wA,i</t>
  </si>
  <si>
    <t>Pr[B|xi] = wB,i</t>
  </si>
  <si>
    <t>Repeat -----</t>
  </si>
  <si>
    <t>Step "Expectation" 2</t>
  </si>
  <si>
    <t>Terminate -----</t>
  </si>
  <si>
    <t>pi</t>
  </si>
  <si>
    <t>x</t>
  </si>
  <si>
    <t>y</t>
  </si>
  <si>
    <t>ci</t>
  </si>
  <si>
    <t>a</t>
  </si>
  <si>
    <t>b</t>
  </si>
  <si>
    <t>d(p1,a)</t>
  </si>
  <si>
    <t>d(p2,a)</t>
  </si>
  <si>
    <t>d(p3,a)</t>
  </si>
  <si>
    <t>Step 1.1</t>
  </si>
  <si>
    <t>d(p4,a)</t>
  </si>
  <si>
    <t>d(p2,b)</t>
  </si>
  <si>
    <t>d(p2,c)</t>
  </si>
  <si>
    <t>d(p3,b)</t>
  </si>
  <si>
    <t>d(p3,c)</t>
  </si>
  <si>
    <t>d(p4,b)</t>
  </si>
  <si>
    <t>d(p4,c)</t>
  </si>
  <si>
    <t>d(p5,a)</t>
  </si>
  <si>
    <t>d(p5,b)</t>
  </si>
  <si>
    <t>d(p5,c)</t>
  </si>
  <si>
    <t>d(p6,a)</t>
  </si>
  <si>
    <t>d(p6,b)</t>
  </si>
  <si>
    <t>d(p6,c)</t>
  </si>
  <si>
    <t>d(p7,a)</t>
  </si>
  <si>
    <t>d(p7,b)</t>
  </si>
  <si>
    <t>d(p7,c)</t>
  </si>
  <si>
    <t>d(p8,a)</t>
  </si>
  <si>
    <t>d(p8,b)</t>
  </si>
  <si>
    <t>d(p8,c)</t>
  </si>
  <si>
    <t>d(p9,a)</t>
  </si>
  <si>
    <t>d(p9,b)</t>
  </si>
  <si>
    <t>d(p9,c)</t>
  </si>
  <si>
    <t>d(p10,a)</t>
  </si>
  <si>
    <t>d(p10,b)</t>
  </si>
  <si>
    <t>d(p10,c)</t>
  </si>
  <si>
    <t>d(p11,a)</t>
  </si>
  <si>
    <t>d(p11,b)</t>
  </si>
  <si>
    <t>d(p11,c)</t>
  </si>
  <si>
    <t>d(p12,a)</t>
  </si>
  <si>
    <t>d(p12,b)</t>
  </si>
  <si>
    <t>d(p12,c)</t>
  </si>
  <si>
    <t>Step 2.1</t>
  </si>
  <si>
    <t>Pr[xi|A]</t>
  </si>
  <si>
    <t>Pr[xi|B]</t>
  </si>
  <si>
    <t>Pr[x]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</si>
</sst>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FFFF"/>
      <name val="Arial"/>
    </font>
    <font>
      <sz val="16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59"/>
        <bgColor indexed="64"/>
      </patternFill>
    </fill>
    <fill>
      <patternFill patternType="solid">
        <fgColor rgb="FFCBCDD1"/>
        <bgColor indexed="64"/>
      </patternFill>
    </fill>
    <fill>
      <patternFill patternType="solid">
        <fgColor rgb="FFE7E8E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62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right" vertical="center" wrapText="1"/>
    </xf>
    <xf numFmtId="9" fontId="0" fillId="0" borderId="0" xfId="0" applyNumberFormat="1"/>
    <xf numFmtId="0" fontId="2" fillId="0" borderId="0" xfId="0" applyFont="1"/>
    <xf numFmtId="9" fontId="0" fillId="0" borderId="0" xfId="1" applyFont="1"/>
    <xf numFmtId="164" fontId="0" fillId="0" borderId="0" xfId="1" applyNumberFormat="1" applyFont="1"/>
    <xf numFmtId="0" fontId="2" fillId="5" borderId="0" xfId="0" applyFont="1" applyFill="1" applyAlignment="1">
      <alignment horizontal="center"/>
    </xf>
    <xf numFmtId="2" fontId="0" fillId="0" borderId="0" xfId="0" applyNumberFormat="1"/>
    <xf numFmtId="2" fontId="0" fillId="6" borderId="0" xfId="0" applyNumberFormat="1" applyFill="1"/>
    <xf numFmtId="2" fontId="0" fillId="0" borderId="0" xfId="0" applyNumberFormat="1" applyFill="1"/>
    <xf numFmtId="0" fontId="0" fillId="0" borderId="0" xfId="0" applyFill="1"/>
    <xf numFmtId="0" fontId="2" fillId="5" borderId="0" xfId="0" applyFont="1" applyFill="1"/>
    <xf numFmtId="164" fontId="0" fillId="0" borderId="0" xfId="0" applyNumberFormat="1"/>
    <xf numFmtId="10" fontId="0" fillId="0" borderId="0" xfId="1" applyNumberFormat="1" applyFont="1"/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workbookViewId="0">
      <selection activeCell="I18" sqref="I18"/>
    </sheetView>
  </sheetViews>
  <sheetFormatPr defaultColWidth="10.6640625" defaultRowHeight="15.5" x14ac:dyDescent="0.35"/>
  <cols>
    <col min="1" max="1" width="2.6640625" bestFit="1" customWidth="1"/>
    <col min="2" max="2" width="3.6640625" bestFit="1" customWidth="1"/>
    <col min="3" max="3" width="4.6640625" bestFit="1" customWidth="1"/>
    <col min="4" max="4" width="4.5" customWidth="1"/>
    <col min="5" max="5" width="2" bestFit="1" customWidth="1"/>
    <col min="6" max="7" width="4.1640625" bestFit="1" customWidth="1"/>
    <col min="8" max="8" width="4.5" customWidth="1"/>
    <col min="9" max="9" width="7.33203125" bestFit="1" customWidth="1"/>
    <col min="10" max="10" width="4.1640625" bestFit="1" customWidth="1"/>
    <col min="11" max="11" width="4.5" customWidth="1"/>
    <col min="13" max="13" width="4.1640625" bestFit="1" customWidth="1"/>
    <col min="14" max="14" width="4.5" customWidth="1"/>
    <col min="16" max="16" width="4.1640625" bestFit="1" customWidth="1"/>
    <col min="17" max="17" width="4.5" customWidth="1"/>
  </cols>
  <sheetData>
    <row r="1" spans="1:16" x14ac:dyDescent="0.35">
      <c r="A1" s="8" t="s">
        <v>18</v>
      </c>
      <c r="B1" s="8" t="s">
        <v>19</v>
      </c>
      <c r="C1" s="8" t="s">
        <v>20</v>
      </c>
      <c r="E1" s="13" t="s">
        <v>21</v>
      </c>
      <c r="F1" s="13" t="s">
        <v>19</v>
      </c>
      <c r="G1" s="13" t="s">
        <v>20</v>
      </c>
      <c r="I1" s="13" t="s">
        <v>27</v>
      </c>
    </row>
    <row r="2" spans="1:16" x14ac:dyDescent="0.35">
      <c r="A2">
        <v>1</v>
      </c>
      <c r="B2">
        <v>2.5</v>
      </c>
      <c r="C2">
        <v>3</v>
      </c>
      <c r="E2" t="s">
        <v>22</v>
      </c>
      <c r="F2" s="9">
        <v>0.5</v>
      </c>
      <c r="G2" s="9">
        <v>2.5</v>
      </c>
      <c r="I2" t="s">
        <v>24</v>
      </c>
      <c r="J2" s="10">
        <f>SQRT(($B$2-$F2)^2+($C$2-$G2)^2)</f>
        <v>2.0615528128088303</v>
      </c>
      <c r="L2" t="s">
        <v>35</v>
      </c>
      <c r="M2" s="11">
        <f>SQRT(($B$6-$F2)^2+($C$6-$G2)^2)</f>
        <v>2.5</v>
      </c>
      <c r="N2" s="11"/>
      <c r="O2" t="s">
        <v>47</v>
      </c>
      <c r="P2" s="11">
        <f>SQRT(($B$10-$F2)^2+($C$10-$G2)^2)</f>
        <v>3.5794552658190883</v>
      </c>
    </row>
    <row r="3" spans="1:16" x14ac:dyDescent="0.35">
      <c r="A3">
        <v>2</v>
      </c>
      <c r="B3">
        <v>3</v>
      </c>
      <c r="C3">
        <v>3</v>
      </c>
      <c r="E3" t="s">
        <v>23</v>
      </c>
      <c r="F3" s="9">
        <v>5</v>
      </c>
      <c r="G3" s="9">
        <v>2.5</v>
      </c>
      <c r="I3" t="s">
        <v>29</v>
      </c>
      <c r="J3" s="9">
        <f t="shared" ref="J3:J4" si="0">SQRT(($B$2-F3)^2+($C$2-G3)^2)</f>
        <v>2.5495097567963922</v>
      </c>
      <c r="L3" t="s">
        <v>36</v>
      </c>
      <c r="M3" s="10">
        <f t="shared" ref="M3:M4" si="1">SQRT(($B$6-$F3)^2+($C$6-$G3)^2)</f>
        <v>2</v>
      </c>
      <c r="N3" s="11"/>
      <c r="O3" t="s">
        <v>48</v>
      </c>
      <c r="P3" s="11">
        <f t="shared" ref="P3" si="2">SQRT(($B$10-$F3)^2+($C$10-$G3)^2)</f>
        <v>1.9525624189766635</v>
      </c>
    </row>
    <row r="4" spans="1:16" x14ac:dyDescent="0.35">
      <c r="A4">
        <v>3</v>
      </c>
      <c r="B4">
        <v>2</v>
      </c>
      <c r="C4">
        <v>2.75</v>
      </c>
      <c r="E4" t="s">
        <v>21</v>
      </c>
      <c r="F4" s="9">
        <v>4.5</v>
      </c>
      <c r="G4" s="9">
        <v>0.5</v>
      </c>
      <c r="I4" t="s">
        <v>32</v>
      </c>
      <c r="J4" s="9">
        <f t="shared" si="0"/>
        <v>3.2015621187164243</v>
      </c>
      <c r="L4" t="s">
        <v>37</v>
      </c>
      <c r="M4" s="11">
        <f t="shared" si="1"/>
        <v>2.5</v>
      </c>
      <c r="N4" s="11"/>
      <c r="O4" t="s">
        <v>49</v>
      </c>
      <c r="P4" s="10">
        <f>SQRT(($B$10-$F4)^2+($C$10-$G4)^2)</f>
        <v>0.90138781886599728</v>
      </c>
    </row>
    <row r="5" spans="1:16" x14ac:dyDescent="0.35">
      <c r="A5">
        <v>4</v>
      </c>
      <c r="B5">
        <v>2.5</v>
      </c>
      <c r="C5">
        <v>2.5</v>
      </c>
    </row>
    <row r="6" spans="1:16" x14ac:dyDescent="0.35">
      <c r="A6">
        <v>5</v>
      </c>
      <c r="B6">
        <v>3</v>
      </c>
      <c r="C6">
        <v>2.5</v>
      </c>
      <c r="I6" t="s">
        <v>25</v>
      </c>
      <c r="J6" s="9">
        <f>SQRT(($B$3-F2)^2+($C$3-G2)^2)</f>
        <v>2.5495097567963922</v>
      </c>
      <c r="L6" t="s">
        <v>38</v>
      </c>
      <c r="M6" s="10">
        <f>SQRT(($B$7-$F2)^2+($C$7-$G2)^2)</f>
        <v>1.5</v>
      </c>
      <c r="N6" s="11"/>
      <c r="O6" t="s">
        <v>50</v>
      </c>
      <c r="P6" s="10">
        <f>SQRT(($B$11-$F2)^2+($C$11-$G2)^2)</f>
        <v>1.7677669529663689</v>
      </c>
    </row>
    <row r="7" spans="1:16" x14ac:dyDescent="0.35">
      <c r="A7">
        <v>6</v>
      </c>
      <c r="B7">
        <v>0.5</v>
      </c>
      <c r="C7">
        <v>1</v>
      </c>
      <c r="I7" t="s">
        <v>29</v>
      </c>
      <c r="J7" s="10">
        <f t="shared" ref="J7" si="3">SQRT(($B$3-F3)^2+($C$3-G3)^2)</f>
        <v>2.0615528128088303</v>
      </c>
      <c r="L7" t="s">
        <v>39</v>
      </c>
      <c r="M7" s="11">
        <f t="shared" ref="M7:M8" si="4">SQRT(($B$7-$F3)^2+($C$7-$G3)^2)</f>
        <v>4.7434164902525691</v>
      </c>
      <c r="N7" s="11"/>
      <c r="O7" t="s">
        <v>51</v>
      </c>
      <c r="P7" s="11">
        <f t="shared" ref="P7:P8" si="5">SQRT(($B$11-$F3)^2+($C$11-$G3)^2)</f>
        <v>4.5961940777125587</v>
      </c>
    </row>
    <row r="8" spans="1:16" x14ac:dyDescent="0.35">
      <c r="A8">
        <v>7</v>
      </c>
      <c r="B8">
        <v>1</v>
      </c>
      <c r="C8">
        <v>1</v>
      </c>
      <c r="I8" t="s">
        <v>30</v>
      </c>
      <c r="J8" s="9">
        <f>SQRT(($B$3-F4)^2+($C$3-G4)^2)</f>
        <v>2.9154759474226504</v>
      </c>
      <c r="L8" t="s">
        <v>40</v>
      </c>
      <c r="M8" s="11">
        <f t="shared" si="4"/>
        <v>4.0311288741492746</v>
      </c>
      <c r="N8" s="11"/>
      <c r="O8" t="s">
        <v>52</v>
      </c>
      <c r="P8" s="11">
        <f t="shared" si="5"/>
        <v>3.758324094593227</v>
      </c>
    </row>
    <row r="9" spans="1:16" x14ac:dyDescent="0.35">
      <c r="A9">
        <v>8</v>
      </c>
      <c r="B9">
        <v>3</v>
      </c>
      <c r="C9">
        <v>1</v>
      </c>
      <c r="P9" s="11"/>
    </row>
    <row r="10" spans="1:16" x14ac:dyDescent="0.35">
      <c r="A10">
        <v>9</v>
      </c>
      <c r="B10">
        <v>3.75</v>
      </c>
      <c r="C10">
        <v>1</v>
      </c>
      <c r="I10" t="s">
        <v>26</v>
      </c>
      <c r="J10" s="10">
        <f>SQRT(($B$4-F2)^2+($C$4-G2)^2)</f>
        <v>1.5206906325745548</v>
      </c>
      <c r="L10" t="s">
        <v>41</v>
      </c>
      <c r="M10" s="10">
        <f>SQRT(($B$8-$F2)^2+($C$8-$G2)^2)</f>
        <v>1.5811388300841898</v>
      </c>
      <c r="N10" s="11"/>
      <c r="O10" t="s">
        <v>53</v>
      </c>
      <c r="P10" s="10">
        <f>SQRT(($B$12-$F2)^2+($C$12-$G2)^2)</f>
        <v>2.0615528128088303</v>
      </c>
    </row>
    <row r="11" spans="1:16" x14ac:dyDescent="0.35">
      <c r="A11">
        <v>10</v>
      </c>
      <c r="B11">
        <v>0.75</v>
      </c>
      <c r="C11">
        <v>0.75</v>
      </c>
      <c r="I11" t="s">
        <v>31</v>
      </c>
      <c r="J11" s="9">
        <f t="shared" ref="J11:J12" si="6">SQRT(($B$4-F3)^2+($C$4-G3)^2)</f>
        <v>3.0103986446980739</v>
      </c>
      <c r="L11" t="s">
        <v>42</v>
      </c>
      <c r="M11" s="11">
        <f t="shared" ref="M11:M12" si="7">SQRT(($B$8-$F3)^2+($C$8-$G3)^2)</f>
        <v>4.2720018726587652</v>
      </c>
      <c r="N11" s="11"/>
      <c r="O11" t="s">
        <v>54</v>
      </c>
      <c r="P11" s="11">
        <f t="shared" ref="P11:P12" si="8">SQRT(($B$12-$F3)^2+($C$12-$G3)^2)</f>
        <v>4.4721359549995796</v>
      </c>
    </row>
    <row r="12" spans="1:16" x14ac:dyDescent="0.35">
      <c r="A12">
        <v>11</v>
      </c>
      <c r="B12">
        <v>1</v>
      </c>
      <c r="C12">
        <v>0.5</v>
      </c>
      <c r="I12" t="s">
        <v>32</v>
      </c>
      <c r="J12" s="9">
        <f t="shared" si="6"/>
        <v>3.3634060117684275</v>
      </c>
      <c r="L12" t="s">
        <v>43</v>
      </c>
      <c r="M12" s="11">
        <f t="shared" si="7"/>
        <v>3.5355339059327378</v>
      </c>
      <c r="N12" s="11"/>
      <c r="O12" t="s">
        <v>55</v>
      </c>
      <c r="P12" s="11">
        <f t="shared" si="8"/>
        <v>3.5</v>
      </c>
    </row>
    <row r="13" spans="1:16" x14ac:dyDescent="0.35">
      <c r="A13">
        <v>12</v>
      </c>
      <c r="B13">
        <v>3.5</v>
      </c>
      <c r="C13">
        <v>0.5</v>
      </c>
      <c r="P13" s="11"/>
    </row>
    <row r="14" spans="1:16" x14ac:dyDescent="0.35">
      <c r="I14" t="s">
        <v>28</v>
      </c>
      <c r="J14" s="10">
        <f>SQRT(($B$5-F2)^2+($C$5-G2)^2)</f>
        <v>2</v>
      </c>
      <c r="L14" t="s">
        <v>44</v>
      </c>
      <c r="M14" s="11">
        <f>SQRT(($B$9-$F2)^2+($C$9-$G2)^2)</f>
        <v>2.9154759474226504</v>
      </c>
      <c r="N14" s="11"/>
      <c r="O14" t="s">
        <v>56</v>
      </c>
      <c r="P14" s="11">
        <f>SQRT(($B$13-$F2)^2+($C$13-$G2)^2)</f>
        <v>3.6055512754639891</v>
      </c>
    </row>
    <row r="15" spans="1:16" x14ac:dyDescent="0.35">
      <c r="I15" t="s">
        <v>33</v>
      </c>
      <c r="J15" s="9">
        <f t="shared" ref="J15:J16" si="9">SQRT(($B$5-F3)^2+($C$5-G3)^2)</f>
        <v>2.5</v>
      </c>
      <c r="L15" t="s">
        <v>45</v>
      </c>
      <c r="M15" s="11">
        <f t="shared" ref="M15:M16" si="10">SQRT(($B$9-$F3)^2+($C$9-$G3)^2)</f>
        <v>2.5</v>
      </c>
      <c r="N15" s="11"/>
      <c r="O15" t="s">
        <v>57</v>
      </c>
      <c r="P15" s="11">
        <f t="shared" ref="P15:P16" si="11">SQRT(($B$13-$F3)^2+($C$13-$G3)^2)</f>
        <v>2.5</v>
      </c>
    </row>
    <row r="16" spans="1:16" x14ac:dyDescent="0.35">
      <c r="I16" t="s">
        <v>34</v>
      </c>
      <c r="J16" s="9">
        <f t="shared" si="9"/>
        <v>2.8284271247461903</v>
      </c>
      <c r="L16" t="s">
        <v>46</v>
      </c>
      <c r="M16" s="10">
        <f t="shared" si="10"/>
        <v>1.5811388300841898</v>
      </c>
      <c r="N16" s="11"/>
      <c r="O16" t="s">
        <v>58</v>
      </c>
      <c r="P16" s="10">
        <f t="shared" si="11"/>
        <v>1</v>
      </c>
    </row>
    <row r="18" spans="1:16" x14ac:dyDescent="0.35">
      <c r="A18" s="8" t="s">
        <v>18</v>
      </c>
      <c r="B18" s="8" t="s">
        <v>19</v>
      </c>
      <c r="C18" s="8" t="s">
        <v>20</v>
      </c>
      <c r="E18" s="13" t="s">
        <v>21</v>
      </c>
      <c r="F18" s="13" t="s">
        <v>19</v>
      </c>
      <c r="G18" s="13" t="s">
        <v>20</v>
      </c>
      <c r="I18" s="13" t="s">
        <v>59</v>
      </c>
    </row>
    <row r="19" spans="1:16" x14ac:dyDescent="0.35">
      <c r="A19">
        <v>1</v>
      </c>
      <c r="B19">
        <v>2.5</v>
      </c>
      <c r="C19">
        <v>3</v>
      </c>
      <c r="E19" t="s">
        <v>22</v>
      </c>
      <c r="F19" s="9">
        <v>1.46</v>
      </c>
      <c r="G19" s="9">
        <v>1.64</v>
      </c>
      <c r="I19" t="s">
        <v>24</v>
      </c>
      <c r="J19" s="11">
        <f>SQRT(($B$2-$F19)^2+($C$2-$G19)^2)</f>
        <v>1.7120747647226158</v>
      </c>
      <c r="K19" s="12"/>
      <c r="L19" s="12" t="s">
        <v>35</v>
      </c>
      <c r="M19" s="11">
        <f>SQRT(($B$6-$F19)^2+($C$6-$G19)^2)</f>
        <v>1.7638594048279472</v>
      </c>
      <c r="N19" s="11"/>
      <c r="O19" s="12" t="s">
        <v>47</v>
      </c>
      <c r="P19" s="11">
        <f>SQRT(($B$10-$F19)^2+($C$10-$G19)^2)</f>
        <v>2.3777510382712488</v>
      </c>
    </row>
    <row r="20" spans="1:16" x14ac:dyDescent="0.35">
      <c r="A20">
        <v>2</v>
      </c>
      <c r="B20">
        <v>3</v>
      </c>
      <c r="C20">
        <v>3</v>
      </c>
      <c r="E20" t="s">
        <v>23</v>
      </c>
      <c r="F20" s="9">
        <v>3</v>
      </c>
      <c r="G20" s="9">
        <v>2.75</v>
      </c>
      <c r="I20" t="s">
        <v>29</v>
      </c>
      <c r="J20" s="10">
        <f t="shared" ref="J20:J21" si="12">SQRT(($B$2-F20)^2+($C$2-G20)^2)</f>
        <v>0.55901699437494745</v>
      </c>
      <c r="K20" s="12"/>
      <c r="L20" s="12" t="s">
        <v>36</v>
      </c>
      <c r="M20" s="10">
        <f t="shared" ref="M20:M21" si="13">SQRT(($B$6-$F20)^2+($C$6-$G20)^2)</f>
        <v>0.25</v>
      </c>
      <c r="N20" s="11"/>
      <c r="O20" s="12" t="s">
        <v>48</v>
      </c>
      <c r="P20" s="11">
        <f t="shared" ref="P20" si="14">SQRT(($B$10-$F20)^2+($C$10-$G20)^2)</f>
        <v>1.9039432764659772</v>
      </c>
    </row>
    <row r="21" spans="1:16" x14ac:dyDescent="0.35">
      <c r="A21">
        <v>3</v>
      </c>
      <c r="B21">
        <v>2</v>
      </c>
      <c r="C21">
        <v>2.75</v>
      </c>
      <c r="E21" t="s">
        <v>21</v>
      </c>
      <c r="F21" s="9">
        <v>3.42</v>
      </c>
      <c r="G21" s="9">
        <v>0.83</v>
      </c>
      <c r="I21" t="s">
        <v>32</v>
      </c>
      <c r="J21" s="11">
        <f t="shared" si="12"/>
        <v>2.3569683918118205</v>
      </c>
      <c r="K21" s="12"/>
      <c r="L21" s="12" t="s">
        <v>37</v>
      </c>
      <c r="M21" s="11">
        <f t="shared" si="13"/>
        <v>1.7220046457544764</v>
      </c>
      <c r="N21" s="11"/>
      <c r="O21" s="12" t="s">
        <v>49</v>
      </c>
      <c r="P21" s="10">
        <f>SQRT(($B$10-$F21)^2+($C$10-$G21)^2)</f>
        <v>0.37121422386541181</v>
      </c>
    </row>
    <row r="22" spans="1:16" x14ac:dyDescent="0.35">
      <c r="A22">
        <v>4</v>
      </c>
      <c r="B22">
        <v>2.5</v>
      </c>
      <c r="C22">
        <v>2.5</v>
      </c>
      <c r="J22" s="12"/>
      <c r="K22" s="12"/>
      <c r="L22" s="12"/>
      <c r="M22" s="12"/>
      <c r="N22" s="12"/>
      <c r="O22" s="12"/>
      <c r="P22" s="12"/>
    </row>
    <row r="23" spans="1:16" x14ac:dyDescent="0.35">
      <c r="A23">
        <v>5</v>
      </c>
      <c r="B23">
        <v>3</v>
      </c>
      <c r="C23">
        <v>2.5</v>
      </c>
      <c r="I23" t="s">
        <v>25</v>
      </c>
      <c r="J23" s="11">
        <f>SQRT(($B$3-F19)^2+($C$3-G19)^2)</f>
        <v>2.0545559130868161</v>
      </c>
      <c r="K23" s="12"/>
      <c r="L23" s="12" t="s">
        <v>38</v>
      </c>
      <c r="M23" s="10">
        <f>SQRT(($B$7-$F19)^2+($C$7-$G19)^2)</f>
        <v>1.1537764081484765</v>
      </c>
      <c r="N23" s="11"/>
      <c r="O23" s="12" t="s">
        <v>50</v>
      </c>
      <c r="P23" s="10">
        <f>SQRT(($B$11-$F19)^2+($C$11-$G19)^2)</f>
        <v>1.1385077953180645</v>
      </c>
    </row>
    <row r="24" spans="1:16" x14ac:dyDescent="0.35">
      <c r="A24">
        <v>6</v>
      </c>
      <c r="B24">
        <v>0.5</v>
      </c>
      <c r="C24">
        <v>1</v>
      </c>
      <c r="I24" t="s">
        <v>29</v>
      </c>
      <c r="J24" s="10">
        <f t="shared" ref="J24" si="15">SQRT(($B$3-F20)^2+($C$3-G20)^2)</f>
        <v>0.25</v>
      </c>
      <c r="K24" s="12"/>
      <c r="L24" s="12" t="s">
        <v>39</v>
      </c>
      <c r="M24" s="11">
        <f t="shared" ref="M24:M25" si="16">SQRT(($B$7-$F20)^2+($C$7-$G20)^2)</f>
        <v>3.0516389039334255</v>
      </c>
      <c r="N24" s="11"/>
      <c r="O24" s="12" t="s">
        <v>51</v>
      </c>
      <c r="P24" s="11">
        <f t="shared" ref="P24:P25" si="17">SQRT(($B$11-$F20)^2+($C$11-$G20)^2)</f>
        <v>3.0103986446980739</v>
      </c>
    </row>
    <row r="25" spans="1:16" x14ac:dyDescent="0.35">
      <c r="A25">
        <v>7</v>
      </c>
      <c r="B25">
        <v>1</v>
      </c>
      <c r="C25">
        <v>1</v>
      </c>
      <c r="I25" t="s">
        <v>30</v>
      </c>
      <c r="J25" s="11">
        <f>SQRT(($B$3-F21)^2+($C$3-G21)^2)</f>
        <v>2.2102714765385723</v>
      </c>
      <c r="K25" s="12"/>
      <c r="L25" s="12" t="s">
        <v>40</v>
      </c>
      <c r="M25" s="11">
        <f t="shared" si="16"/>
        <v>2.9249444439168411</v>
      </c>
      <c r="N25" s="11"/>
      <c r="O25" s="12" t="s">
        <v>52</v>
      </c>
      <c r="P25" s="11">
        <f t="shared" si="17"/>
        <v>2.6711982330033091</v>
      </c>
    </row>
    <row r="26" spans="1:16" x14ac:dyDescent="0.35">
      <c r="A26">
        <v>8</v>
      </c>
      <c r="B26">
        <v>3</v>
      </c>
      <c r="C26">
        <v>1</v>
      </c>
      <c r="J26" s="12"/>
      <c r="K26" s="12"/>
      <c r="L26" s="12"/>
      <c r="M26" s="12"/>
      <c r="N26" s="12"/>
      <c r="O26" s="12"/>
      <c r="P26" s="11"/>
    </row>
    <row r="27" spans="1:16" x14ac:dyDescent="0.35">
      <c r="A27">
        <v>9</v>
      </c>
      <c r="B27">
        <v>3.75</v>
      </c>
      <c r="C27">
        <v>1</v>
      </c>
      <c r="I27" t="s">
        <v>26</v>
      </c>
      <c r="J27" s="11">
        <f>SQRT(($B$4-F19)^2+($C$4-G19)^2)</f>
        <v>1.2343824366864591</v>
      </c>
      <c r="K27" s="12"/>
      <c r="L27" s="12" t="s">
        <v>41</v>
      </c>
      <c r="M27" s="10">
        <f>SQRT(($B$8-$F19)^2+($C$8-$G19)^2)</f>
        <v>0.78816241980952106</v>
      </c>
      <c r="N27" s="11"/>
      <c r="O27" s="12" t="s">
        <v>53</v>
      </c>
      <c r="P27" s="10">
        <f>SQRT(($B$12-$F19)^2+($C$12-$G19)^2)</f>
        <v>1.2293087488503447</v>
      </c>
    </row>
    <row r="28" spans="1:16" x14ac:dyDescent="0.35">
      <c r="A28">
        <v>10</v>
      </c>
      <c r="B28">
        <v>0.75</v>
      </c>
      <c r="C28">
        <v>0.75</v>
      </c>
      <c r="I28" t="s">
        <v>31</v>
      </c>
      <c r="J28" s="10">
        <f t="shared" ref="J28:J29" si="18">SQRT(($B$4-F20)^2+($C$4-G20)^2)</f>
        <v>1</v>
      </c>
      <c r="K28" s="12"/>
      <c r="L28" s="12" t="s">
        <v>42</v>
      </c>
      <c r="M28" s="11">
        <f t="shared" ref="M28:M29" si="19">SQRT(($B$8-$F20)^2+($C$8-$G20)^2)</f>
        <v>2.6575364531836625</v>
      </c>
      <c r="N28" s="11"/>
      <c r="O28" s="12" t="s">
        <v>54</v>
      </c>
      <c r="P28" s="11">
        <f t="shared" ref="P28:P29" si="20">SQRT(($B$12-$F20)^2+($C$12-$G20)^2)</f>
        <v>3.0103986446980739</v>
      </c>
    </row>
    <row r="29" spans="1:16" x14ac:dyDescent="0.35">
      <c r="A29">
        <v>11</v>
      </c>
      <c r="B29">
        <v>1</v>
      </c>
      <c r="C29">
        <v>0.5</v>
      </c>
      <c r="I29" t="s">
        <v>32</v>
      </c>
      <c r="J29" s="11">
        <f t="shared" si="18"/>
        <v>2.3880536007384761</v>
      </c>
      <c r="K29" s="12"/>
      <c r="L29" s="12" t="s">
        <v>43</v>
      </c>
      <c r="M29" s="11">
        <f t="shared" si="19"/>
        <v>2.4259637260272462</v>
      </c>
      <c r="N29" s="11"/>
      <c r="O29" s="12" t="s">
        <v>55</v>
      </c>
      <c r="P29" s="11">
        <f t="shared" si="20"/>
        <v>2.442396364229197</v>
      </c>
    </row>
    <row r="30" spans="1:16" x14ac:dyDescent="0.35">
      <c r="A30">
        <v>12</v>
      </c>
      <c r="B30">
        <v>3.5</v>
      </c>
      <c r="C30">
        <v>0.5</v>
      </c>
      <c r="J30" s="12"/>
      <c r="K30" s="12"/>
      <c r="L30" s="12"/>
      <c r="M30" s="12"/>
      <c r="N30" s="12"/>
      <c r="O30" s="12"/>
      <c r="P30" s="11"/>
    </row>
    <row r="31" spans="1:16" x14ac:dyDescent="0.35">
      <c r="I31" t="s">
        <v>28</v>
      </c>
      <c r="J31" s="11">
        <f>SQRT(($B$5-F19)^2+($C$5-G19)^2)</f>
        <v>1.3495184326269871</v>
      </c>
      <c r="K31" s="12"/>
      <c r="L31" s="12" t="s">
        <v>44</v>
      </c>
      <c r="M31" s="11">
        <f>SQRT(($B$9-$F19)^2+($C$9-$G19)^2)</f>
        <v>1.6676930173146374</v>
      </c>
      <c r="N31" s="11"/>
      <c r="O31" s="12" t="s">
        <v>56</v>
      </c>
      <c r="P31" s="11">
        <f>SQRT(($B$13-$F19)^2+($C$13-$G19)^2)</f>
        <v>2.3369210512980536</v>
      </c>
    </row>
    <row r="32" spans="1:16" x14ac:dyDescent="0.35">
      <c r="I32" t="s">
        <v>33</v>
      </c>
      <c r="J32" s="10">
        <f t="shared" ref="J32:J33" si="21">SQRT(($B$5-F20)^2+($C$5-G20)^2)</f>
        <v>0.55901699437494745</v>
      </c>
      <c r="K32" s="12"/>
      <c r="L32" s="12" t="s">
        <v>45</v>
      </c>
      <c r="M32" s="11">
        <f t="shared" ref="M32:M33" si="22">SQRT(($B$9-$F20)^2+($C$9-$G20)^2)</f>
        <v>1.75</v>
      </c>
      <c r="N32" s="11"/>
      <c r="O32" s="12" t="s">
        <v>57</v>
      </c>
      <c r="P32" s="11">
        <f t="shared" ref="P32:P33" si="23">SQRT(($B$13-$F20)^2+($C$13-$G20)^2)</f>
        <v>2.3048861143232218</v>
      </c>
    </row>
    <row r="33" spans="9:16" x14ac:dyDescent="0.35">
      <c r="I33" t="s">
        <v>34</v>
      </c>
      <c r="J33" s="11">
        <f t="shared" si="21"/>
        <v>1.9066462702871763</v>
      </c>
      <c r="K33" s="12"/>
      <c r="L33" s="12" t="s">
        <v>46</v>
      </c>
      <c r="M33" s="10">
        <f t="shared" si="22"/>
        <v>0.45310043036836761</v>
      </c>
      <c r="N33" s="11"/>
      <c r="O33" s="12" t="s">
        <v>58</v>
      </c>
      <c r="P33" s="10">
        <f t="shared" si="23"/>
        <v>0.33955853692699289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tabSelected="1" workbookViewId="0">
      <selection activeCell="J24" sqref="J24"/>
    </sheetView>
  </sheetViews>
  <sheetFormatPr defaultColWidth="10.6640625" defaultRowHeight="15.5" x14ac:dyDescent="0.35"/>
  <cols>
    <col min="1" max="1" width="18.83203125" customWidth="1"/>
  </cols>
  <sheetData>
    <row r="1" spans="1:9" ht="20.5" thickBot="1" x14ac:dyDescent="0.4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</row>
    <row r="2" spans="1:9" ht="20.5" thickBot="1" x14ac:dyDescent="0.4">
      <c r="A2" s="1" t="s">
        <v>1</v>
      </c>
      <c r="B2" s="3">
        <v>0.76</v>
      </c>
      <c r="C2" s="3">
        <v>0.86</v>
      </c>
      <c r="D2" s="3">
        <v>1.1200000000000001</v>
      </c>
      <c r="E2" s="3">
        <v>3.05</v>
      </c>
      <c r="F2" s="3">
        <v>3.51</v>
      </c>
      <c r="G2" s="3">
        <v>3.75</v>
      </c>
    </row>
    <row r="4" spans="1:9" x14ac:dyDescent="0.35">
      <c r="A4" s="5" t="s">
        <v>8</v>
      </c>
      <c r="C4" t="s">
        <v>4</v>
      </c>
      <c r="D4" t="s">
        <v>5</v>
      </c>
      <c r="E4" t="s">
        <v>6</v>
      </c>
    </row>
    <row r="5" spans="1:9" x14ac:dyDescent="0.35">
      <c r="B5" t="s">
        <v>2</v>
      </c>
      <c r="C5">
        <v>1.1200000000000001</v>
      </c>
      <c r="D5">
        <v>1</v>
      </c>
      <c r="E5" s="4">
        <v>0.5</v>
      </c>
    </row>
    <row r="6" spans="1:9" x14ac:dyDescent="0.35">
      <c r="B6" t="s">
        <v>3</v>
      </c>
      <c r="C6">
        <v>3.05</v>
      </c>
      <c r="D6">
        <v>1</v>
      </c>
      <c r="E6" s="4">
        <v>0.5</v>
      </c>
    </row>
    <row r="8" spans="1:9" x14ac:dyDescent="0.35">
      <c r="A8" s="5" t="s">
        <v>7</v>
      </c>
    </row>
    <row r="10" spans="1:9" x14ac:dyDescent="0.35">
      <c r="A10" t="s">
        <v>60</v>
      </c>
      <c r="B10">
        <f t="shared" ref="B10:G11" si="0">1/(SQRT(2*PI())*$D5)*(EXP(-1*(B$2-$C5)^2/(2*$D5^2)))</f>
        <v>0.37391060537312837</v>
      </c>
      <c r="C10">
        <f t="shared" si="0"/>
        <v>0.38568336919181606</v>
      </c>
      <c r="D10">
        <f t="shared" si="0"/>
        <v>0.3989422804014327</v>
      </c>
      <c r="E10">
        <f t="shared" si="0"/>
        <v>6.1952424628105192E-2</v>
      </c>
      <c r="F10">
        <f t="shared" si="0"/>
        <v>2.2937353658360714E-2</v>
      </c>
      <c r="G10">
        <f t="shared" si="0"/>
        <v>1.2558110926378211E-2</v>
      </c>
    </row>
    <row r="11" spans="1:9" x14ac:dyDescent="0.35">
      <c r="A11" t="s">
        <v>61</v>
      </c>
      <c r="B11">
        <f t="shared" si="0"/>
        <v>2.8984660616209412E-2</v>
      </c>
      <c r="C11">
        <f t="shared" si="0"/>
        <v>3.6261868904906222E-2</v>
      </c>
      <c r="D11">
        <f t="shared" si="0"/>
        <v>6.1952424628105192E-2</v>
      </c>
      <c r="E11">
        <f t="shared" si="0"/>
        <v>0.3989422804014327</v>
      </c>
      <c r="F11">
        <f t="shared" si="0"/>
        <v>0.35889029103354464</v>
      </c>
      <c r="G11">
        <f t="shared" si="0"/>
        <v>0.31225393336676122</v>
      </c>
    </row>
    <row r="12" spans="1:9" x14ac:dyDescent="0.35">
      <c r="A12" t="s">
        <v>62</v>
      </c>
      <c r="B12">
        <f>B$10*$E$5+B$11*$E$6</f>
        <v>0.20144763299466889</v>
      </c>
      <c r="C12">
        <f>C$10*$E$5+C$11*$E$6</f>
        <v>0.21097261904836115</v>
      </c>
      <c r="D12">
        <f t="shared" ref="D12:F12" si="1">D$10*$E$5+D$11*$E$6</f>
        <v>0.23044735251476894</v>
      </c>
      <c r="E12">
        <f t="shared" si="1"/>
        <v>0.23044735251476894</v>
      </c>
      <c r="F12">
        <f t="shared" si="1"/>
        <v>0.19091382234595267</v>
      </c>
      <c r="G12" s="9">
        <f>G$10*$E$5+G$11*$E$6</f>
        <v>0.16240602214656971</v>
      </c>
    </row>
    <row r="14" spans="1:9" x14ac:dyDescent="0.35">
      <c r="A14" t="s">
        <v>13</v>
      </c>
      <c r="B14" s="15">
        <f>B$10*$E$5/B$12</f>
        <v>0.92805906878792555</v>
      </c>
      <c r="C14" s="15">
        <f t="shared" ref="C14:G14" si="2">C$10*$E$5/C$12</f>
        <v>0.91406024850885048</v>
      </c>
      <c r="D14" s="15">
        <f t="shared" si="2"/>
        <v>0.86558225999985228</v>
      </c>
      <c r="E14" s="15">
        <f t="shared" si="2"/>
        <v>0.1344177400001477</v>
      </c>
      <c r="F14" s="15">
        <f t="shared" si="2"/>
        <v>6.0072532665540079E-2</v>
      </c>
      <c r="G14" s="15">
        <f t="shared" si="2"/>
        <v>3.8662700928185557E-2</v>
      </c>
      <c r="I14" s="14"/>
    </row>
    <row r="15" spans="1:9" x14ac:dyDescent="0.35">
      <c r="A15" t="s">
        <v>14</v>
      </c>
      <c r="B15" s="15">
        <f>B$11*$E$6/B$12</f>
        <v>7.194093121207451E-2</v>
      </c>
      <c r="C15" s="15">
        <f t="shared" ref="C15:G15" si="3">C$11*$E$6/C$12</f>
        <v>8.5939751491149505E-2</v>
      </c>
      <c r="D15" s="15">
        <f t="shared" si="3"/>
        <v>0.1344177400001477</v>
      </c>
      <c r="E15" s="15">
        <f t="shared" si="3"/>
        <v>0.86558225999985228</v>
      </c>
      <c r="F15" s="15">
        <f t="shared" si="3"/>
        <v>0.93992746733445998</v>
      </c>
      <c r="G15" s="15">
        <f t="shared" si="3"/>
        <v>0.96133729907181442</v>
      </c>
    </row>
    <row r="17" spans="1:10" x14ac:dyDescent="0.35">
      <c r="A17" s="5" t="s">
        <v>11</v>
      </c>
      <c r="C17" t="s">
        <v>4</v>
      </c>
      <c r="D17" t="s">
        <v>5</v>
      </c>
      <c r="E17" t="s">
        <v>6</v>
      </c>
    </row>
    <row r="18" spans="1:10" x14ac:dyDescent="0.35">
      <c r="B18" t="s">
        <v>2</v>
      </c>
      <c r="C18" s="9">
        <f>($B$2*B14+$C$2*C14+$D$2*D14+$E$2*E14+$F$2*F14+$G$2*G14)/(SUM(B14:G14))</f>
        <v>1.0971921958385904</v>
      </c>
      <c r="D18" s="9">
        <f>SQRT((B14*($B$2-C18)^2+C14*($C$2-C18)^2+D14*($D$2-C18)^2+E14*($E$2-C18)^2+F14*($F$2-C18)^2+G14*($G$2-C18)^2)/(SUM(B14:G14)))</f>
        <v>0.66276598516320662</v>
      </c>
      <c r="E18" s="4">
        <f>SUM(B14:G14)/(SUM($B$14:$G$15))</f>
        <v>0.49014242514841694</v>
      </c>
    </row>
    <row r="19" spans="1:10" x14ac:dyDescent="0.35">
      <c r="B19" t="s">
        <v>3</v>
      </c>
      <c r="C19" s="9">
        <f>($B$2*B15+$C$2*C15+$D$2*D15+$E$2*E15+$F$2*F15+$G$2*G15)/(SUM(B15:G15))</f>
        <v>3.2111311806132181</v>
      </c>
      <c r="D19" s="9">
        <f>SQRT((B15*($B$2-C19)^2+C15*($C$2-C19)^2+D15*($D$2-C19)^2+E15*($E$2-C19)^2+F15*($F$2-C19)^2+G15*($G$2-C19)^2)/(SUM(B15:G15)))</f>
        <v>0.78406882749051543</v>
      </c>
      <c r="E19" s="4">
        <f>1-E18</f>
        <v>0.50985757485158301</v>
      </c>
    </row>
    <row r="20" spans="1:10" x14ac:dyDescent="0.35">
      <c r="J20" s="5"/>
    </row>
    <row r="21" spans="1:10" x14ac:dyDescent="0.35">
      <c r="A21" s="5" t="s">
        <v>15</v>
      </c>
      <c r="B21" s="6"/>
      <c r="D21" s="6"/>
    </row>
    <row r="22" spans="1:10" x14ac:dyDescent="0.35">
      <c r="D22" s="6"/>
      <c r="E22" t="s">
        <v>12</v>
      </c>
    </row>
    <row r="23" spans="1:10" x14ac:dyDescent="0.35">
      <c r="A23" s="5" t="s">
        <v>16</v>
      </c>
    </row>
    <row r="25" spans="1:10" x14ac:dyDescent="0.35">
      <c r="A25" t="s">
        <v>9</v>
      </c>
      <c r="B25">
        <f>1/(SQRT(2*PI())*$D18)*(EXP(-1*(B$2-$C18)^2/(2*$D18^2)))*$E18</f>
        <v>0.25921811124904026</v>
      </c>
      <c r="C25">
        <f t="shared" ref="C25:G26" si="4">1/(SQRT(2*PI())*$D18)*(EXP(-1*(C$2-$C18)^2/(2*$D18^2)))*$E18</f>
        <v>0.27673238885284046</v>
      </c>
      <c r="D25">
        <f t="shared" si="4"/>
        <v>0.29485940945364914</v>
      </c>
      <c r="E25">
        <f t="shared" si="4"/>
        <v>3.843189776983114E-3</v>
      </c>
      <c r="F25">
        <f t="shared" si="4"/>
        <v>3.9079405704266256E-4</v>
      </c>
      <c r="G25">
        <f t="shared" si="4"/>
        <v>9.7936357027976213E-5</v>
      </c>
      <c r="J25" s="5"/>
    </row>
    <row r="26" spans="1:10" x14ac:dyDescent="0.35">
      <c r="A26" t="s">
        <v>10</v>
      </c>
      <c r="B26">
        <f>1/(SQRT(2*PI())*$D19)*(EXP(-1*(B$2-$C19)^2/(2*$D19^2)))*$E19</f>
        <v>1.958124198412257E-3</v>
      </c>
      <c r="C26">
        <f t="shared" si="4"/>
        <v>2.8937832662839693E-3</v>
      </c>
      <c r="D26">
        <f t="shared" si="4"/>
        <v>7.4034057526689307E-3</v>
      </c>
      <c r="E26">
        <f t="shared" si="4"/>
        <v>0.25400016477991361</v>
      </c>
      <c r="F26">
        <f t="shared" si="4"/>
        <v>0.24124270409173804</v>
      </c>
      <c r="G26">
        <f t="shared" si="4"/>
        <v>0.20485035250147049</v>
      </c>
    </row>
    <row r="28" spans="1:10" x14ac:dyDescent="0.35">
      <c r="A28" t="s">
        <v>13</v>
      </c>
      <c r="B28" s="15">
        <f>B25/SUM(B$25:B$26)</f>
        <v>0.992502670868743</v>
      </c>
      <c r="C28" s="15">
        <f t="shared" ref="C28:G29" si="5">C25/SUM(C$25:C$26)</f>
        <v>0.98965124314239372</v>
      </c>
      <c r="D28" s="15">
        <f t="shared" si="5"/>
        <v>0.97550672666230698</v>
      </c>
      <c r="E28" s="15">
        <f t="shared" si="5"/>
        <v>1.4905134102011773E-2</v>
      </c>
      <c r="F28" s="15">
        <f t="shared" si="5"/>
        <v>1.617300829713765E-3</v>
      </c>
      <c r="G28" s="15">
        <f t="shared" si="5"/>
        <v>4.7785886661192849E-4</v>
      </c>
    </row>
    <row r="29" spans="1:10" x14ac:dyDescent="0.35">
      <c r="A29" t="s">
        <v>14</v>
      </c>
      <c r="B29" s="15">
        <f>B26/SUM(B$25:B$26)</f>
        <v>7.4973291312571315E-3</v>
      </c>
      <c r="C29" s="15">
        <f t="shared" si="5"/>
        <v>1.0348756857606231E-2</v>
      </c>
      <c r="D29" s="15">
        <f t="shared" si="5"/>
        <v>2.4493273337692977E-2</v>
      </c>
      <c r="E29" s="15">
        <f t="shared" si="5"/>
        <v>0.98509486589798823</v>
      </c>
      <c r="F29" s="15">
        <f t="shared" si="5"/>
        <v>0.99838269917028621</v>
      </c>
      <c r="G29" s="15">
        <f t="shared" si="5"/>
        <v>0.999522141133388</v>
      </c>
    </row>
    <row r="31" spans="1:10" x14ac:dyDescent="0.35">
      <c r="A31" s="5" t="s">
        <v>11</v>
      </c>
      <c r="C31" t="s">
        <v>4</v>
      </c>
      <c r="D31" t="s">
        <v>5</v>
      </c>
      <c r="E31" t="s">
        <v>6</v>
      </c>
    </row>
    <row r="32" spans="1:10" x14ac:dyDescent="0.35">
      <c r="B32" t="s">
        <v>2</v>
      </c>
      <c r="C32" s="9">
        <f>($B$2*B28+$C$2*C28+$D$2*D28+$E$2*E28+$F$2*F28+$G$2*G28)/(SUM(B28:G28))</f>
        <v>0.92477732726408945</v>
      </c>
      <c r="D32" s="9">
        <f>SQRT((B28*($B$2-C32)^2+C28*($C$2-C32)^2+D28*($D$2-C32)^2+E28*($E$2-C32)^2+F28*($F$2-C32)^2+G28*($G$2-C32)^2)/(SUM(B28:G28)))</f>
        <v>0.2247235890818077</v>
      </c>
      <c r="E32" s="4">
        <f>SUM(B28:G28)/(SUM($B$28:$G$29))</f>
        <v>0.49577682241196347</v>
      </c>
    </row>
    <row r="33" spans="1:10" x14ac:dyDescent="0.35">
      <c r="B33" t="s">
        <v>3</v>
      </c>
      <c r="C33" s="9">
        <f>($B$2*B29+$C$2*C29+$D$2*D29+$E$2*E29+$F$2*F29+$G$2*G29)/(SUM(B29:G29))</f>
        <v>3.4042799132348107</v>
      </c>
      <c r="D33" s="9">
        <f>SQRT((B29*($B$2-C33)^2+C29*($C$2-C33)^2+D29*($D$2-C33)^2+E29*($E$2-C33)^2+F29*($F$2-C33)^2+G29*($G$2-C33)^2)/(SUM(B29:G29)))</f>
        <v>0.40713863447407322</v>
      </c>
      <c r="E33" s="4">
        <f>SUM(B29:G29)/(SUM($B$28:$G$29))</f>
        <v>0.50422317758803636</v>
      </c>
    </row>
    <row r="34" spans="1:10" x14ac:dyDescent="0.35">
      <c r="E34" s="4"/>
    </row>
    <row r="35" spans="1:10" x14ac:dyDescent="0.35">
      <c r="A35" s="5" t="s">
        <v>17</v>
      </c>
      <c r="D35" s="7"/>
      <c r="J35" s="5"/>
    </row>
    <row r="40" spans="1:10" x14ac:dyDescent="0.35">
      <c r="J40" s="5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9.1</vt:lpstr>
      <vt:lpstr>Exercise 9.3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Viehhauser</dc:creator>
  <cp:lastModifiedBy>Aldo Kacorri</cp:lastModifiedBy>
  <dcterms:created xsi:type="dcterms:W3CDTF">2015-01-15T13:43:45Z</dcterms:created>
  <dcterms:modified xsi:type="dcterms:W3CDTF">2021-12-12T19:11:46Z</dcterms:modified>
</cp:coreProperties>
</file>