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mayara_mendonca_westpoint_edu/Documents/Documents/GitHub/Comp-IME-23/WestPoint/Combat Modelling/"/>
    </mc:Choice>
  </mc:AlternateContent>
  <xr:revisionPtr revIDLastSave="184" documentId="8_{8B454E48-0544-41ED-8B94-8927059FB19B}" xr6:coauthVersionLast="47" xr6:coauthVersionMax="47" xr10:uidLastSave="{94FF3994-4ECB-455B-9F0D-4A5F70EBF6B6}"/>
  <bookViews>
    <workbookView xWindow="-110" yWindow="-110" windowWidth="19420" windowHeight="10300" activeTab="1" xr2:uid="{69EDF988-7B3F-401F-AEAE-ABE90361DCB2}"/>
  </bookViews>
  <sheets>
    <sheet name="Question 1" sheetId="1" r:id="rId1"/>
    <sheet name="Question 2" sheetId="2" r:id="rId2"/>
    <sheet name="ClassQuestion1" sheetId="3" r:id="rId3"/>
    <sheet name="ClassQuestion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3" l="1"/>
  <c r="Q2" i="3"/>
  <c r="Q8" i="3"/>
  <c r="L14" i="3"/>
  <c r="Q7" i="3" s="1"/>
  <c r="L6" i="3"/>
  <c r="L8" i="3" s="1"/>
  <c r="L5" i="3"/>
  <c r="L7" i="3" s="1"/>
  <c r="L2" i="3"/>
  <c r="C12" i="5"/>
  <c r="C4" i="5"/>
  <c r="C5" i="5"/>
  <c r="C6" i="5"/>
  <c r="C7" i="5"/>
  <c r="C8" i="5"/>
  <c r="C9" i="5"/>
  <c r="C10" i="5"/>
  <c r="C11" i="5"/>
  <c r="D7" i="5" s="1"/>
  <c r="C3" i="5"/>
  <c r="D6" i="5"/>
  <c r="D8" i="5" s="1"/>
  <c r="B5" i="3"/>
  <c r="B7" i="3" s="1"/>
  <c r="B14" i="3"/>
  <c r="B6" i="3"/>
  <c r="B8" i="3" s="1"/>
  <c r="B2" i="3"/>
  <c r="B13" i="3" s="1"/>
  <c r="B9" i="1"/>
  <c r="B21" i="2"/>
  <c r="B10" i="2"/>
  <c r="B4" i="2" a="1"/>
  <c r="B4" i="2" s="1"/>
  <c r="B3" i="2"/>
  <c r="B7" i="2"/>
  <c r="B18" i="2"/>
  <c r="B17" i="2"/>
  <c r="B14" i="2"/>
  <c r="B6" i="1"/>
  <c r="B6" i="2"/>
  <c r="B12" i="1"/>
  <c r="B5" i="1"/>
  <c r="B2" i="1"/>
  <c r="B11" i="1" s="1"/>
  <c r="D3" i="5" l="1"/>
  <c r="D14" i="5" s="1"/>
  <c r="Q3" i="3"/>
  <c r="Q4" i="3"/>
  <c r="Q5" i="3"/>
  <c r="L3" i="3" a="1"/>
  <c r="L3" i="3" s="1"/>
  <c r="L11" i="3" s="1"/>
  <c r="D4" i="5" a="1"/>
  <c r="D4" i="5" s="1"/>
  <c r="D12" i="5" s="1"/>
  <c r="D15" i="5"/>
  <c r="D9" i="5"/>
  <c r="G8" i="3"/>
  <c r="G7" i="3"/>
  <c r="B3" i="3" a="1"/>
  <c r="B3" i="3" s="1"/>
  <c r="B10" i="3" s="1"/>
  <c r="G2" i="3"/>
  <c r="G5" i="3"/>
  <c r="G4" i="3"/>
  <c r="G3" i="3"/>
  <c r="G6" i="3"/>
  <c r="B13" i="1"/>
  <c r="B3" i="1" a="1"/>
  <c r="B3" i="1" s="1"/>
  <c r="B8" i="1" s="1"/>
  <c r="B15" i="2" a="1"/>
  <c r="B15" i="2" s="1"/>
  <c r="B20" i="2" s="1"/>
  <c r="B9" i="2"/>
  <c r="L10" i="3" l="1"/>
  <c r="D11" i="5"/>
  <c r="B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<sst xmlns="http://schemas.openxmlformats.org/spreadsheetml/2006/main" count="99" uniqueCount="31">
  <si>
    <t>Results</t>
  </si>
  <si>
    <t>Calculations</t>
  </si>
  <si>
    <t>/X</t>
  </si>
  <si>
    <t>S2x</t>
  </si>
  <si>
    <t>Confidence</t>
  </si>
  <si>
    <t>alpha</t>
  </si>
  <si>
    <t>n</t>
  </si>
  <si>
    <t>Talpha,n</t>
  </si>
  <si>
    <t>DRP</t>
  </si>
  <si>
    <t>DAP</t>
  </si>
  <si>
    <t>n* (trials)</t>
  </si>
  <si>
    <t>StdDev</t>
  </si>
  <si>
    <t>POWDER A</t>
  </si>
  <si>
    <t>POWDER B</t>
  </si>
  <si>
    <t>Cin+</t>
  </si>
  <si>
    <t>Cin-</t>
  </si>
  <si>
    <t>I didn’t understand how to compare!!!</t>
  </si>
  <si>
    <t>nDesired</t>
  </si>
  <si>
    <t>nIdeal</t>
  </si>
  <si>
    <t>--&gt; use the next higher value for T on the table</t>
  </si>
  <si>
    <t>1-alpha/2</t>
  </si>
  <si>
    <t>n-1</t>
  </si>
  <si>
    <t>T(1-alpha/2,n-1)</t>
  </si>
  <si>
    <t>T</t>
  </si>
  <si>
    <t>--&gt; Final testing</t>
  </si>
  <si>
    <t>Diff</t>
  </si>
  <si>
    <t>--&gt; the interval contains 0, so its not possible to determine which one is better</t>
  </si>
  <si>
    <t>&lt;-- given</t>
  </si>
  <si>
    <t>Sim1</t>
  </si>
  <si>
    <t>Sim2</t>
  </si>
  <si>
    <t>COMPARING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</si>
</sst>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570081</xdr:colOff>
      <xdr:row>0</xdr:row>
      <xdr:rowOff>132490</xdr:rowOff>
    </xdr:from>
    <xdr:to>
      <xdr:col>14</xdr:col>
      <xdr:colOff>206893</xdr:colOff>
      <xdr:row>4</xdr:row>
      <xdr:rowOff>171622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B0EC29-C698-A29B-2848-9BFFC66A1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585" y="132490"/>
          <a:ext cx="3892663" cy="795728"/>
        </a:xfrm>
        <a:prstGeom prst="rect">
          <a:avLst/>
        </a:prstGeom>
      </xdr:spPr>
    </xdr:pic>
    <xdr:clientData/>
  </xdr:twoCellAnchor>
  <xdr:twoCellAnchor editAs="oneCell">
    <xdr:from>
      <xdr:col>7</xdr:col>
      <xdr:colOff>490707</xdr:colOff>
      <xdr:row>5</xdr:row>
      <xdr:rowOff>71629</xdr:rowOff>
    </xdr:from>
    <xdr:to>
      <xdr:col>9</xdr:col>
      <xdr:colOff>300207</xdr:colOff>
      <xdr:row>9</xdr:row>
      <xdr:rowOff>36704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9A6096-0216-FE91-57CE-4B1CF376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211" y="1017374"/>
          <a:ext cx="1015932" cy="721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344247</xdr:colOff>
      <xdr:row>6</xdr:row>
      <xdr:rowOff>52578</xdr:rowOff>
    </xdr:from>
    <xdr:to>
      <xdr:col>11</xdr:col>
      <xdr:colOff>300207</xdr:colOff>
      <xdr:row>8</xdr:row>
      <xdr:rowOff>71628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8D2A2B-94F8-B83F-EA1B-60C1B81E6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9708" y="1187472"/>
          <a:ext cx="1162392" cy="397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535157</xdr:colOff>
      <xdr:row>9</xdr:row>
      <xdr:rowOff>146478</xdr:rowOff>
    </xdr:from>
    <xdr:to>
      <xdr:col>9</xdr:col>
      <xdr:colOff>38303</xdr:colOff>
      <xdr:row>10</xdr:row>
      <xdr:rowOff>168740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EB02C0-5F05-A04B-6DFC-CFA6557C6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661" y="1848818"/>
          <a:ext cx="719103" cy="208236"/>
        </a:xfrm>
        <a:prstGeom prst="rect">
          <a:avLst/>
        </a:prstGeom>
      </xdr:spPr>
    </xdr:pic>
    <xdr:clientData/>
  </xdr:twoCellAnchor>
  <xdr:twoCellAnchor editAs="oneCell">
    <xdr:from>
      <xdr:col>9</xdr:col>
      <xdr:colOff>157332</xdr:colOff>
      <xdr:row>9</xdr:row>
      <xdr:rowOff>89053</xdr:rowOff>
    </xdr:from>
    <xdr:to>
      <xdr:col>10</xdr:col>
      <xdr:colOff>461899</xdr:colOff>
      <xdr:row>10</xdr:row>
      <xdr:rowOff>168637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39D607-C3C8-6316-FD6B-7CA40317E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2793" y="1791393"/>
          <a:ext cx="912546" cy="2655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374650</xdr:colOff>
      <xdr:row>8</xdr:row>
      <xdr:rowOff>149225</xdr:rowOff>
    </xdr:from>
    <xdr:to>
      <xdr:col>5</xdr:col>
      <xdr:colOff>187325</xdr:colOff>
      <xdr:row>12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55B125-76E3-4242-A4A6-B71E7FD6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3950" y="1482725"/>
          <a:ext cx="1022350" cy="72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231365</xdr:colOff>
      <xdr:row>9</xdr:row>
      <xdr:rowOff>130174</xdr:rowOff>
    </xdr:from>
    <xdr:to>
      <xdr:col>7</xdr:col>
      <xdr:colOff>187324</xdr:colOff>
      <xdr:row>11</xdr:row>
      <xdr:rowOff>149224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FC647A-1937-4707-B6FE-C426E122C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9865" y="1654174"/>
          <a:ext cx="1165634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295275</xdr:colOff>
      <xdr:row>1</xdr:row>
      <xdr:rowOff>137507</xdr:rowOff>
    </xdr:from>
    <xdr:to>
      <xdr:col>9</xdr:col>
      <xdr:colOff>212996</xdr:colOff>
      <xdr:row>8</xdr:row>
      <xdr:rowOff>73121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572534B-15EA-48EA-E11B-2ECB56BA6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4575" y="137507"/>
          <a:ext cx="3575321" cy="125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E1BA-E053-473C-9844-A2935AC9B0D5}">
  <dimension ref="A1:H20"/>
  <sheetViews>
    <sheetView zoomScale="87" zoomScaleNormal="115" workbookViewId="0">
      <selection activeCell="B3" sqref="B3"/>
    </sheetView>
  </sheetViews>
  <sheetFormatPr defaultRowHeight="15" x14ac:dyDescent="0.25"/>
  <cols>
    <col min="2" max="2" width="12" bestFit="1" customWidth="1"/>
  </cols>
  <sheetData>
    <row r="1" spans="1:8" x14ac:dyDescent="0.25">
      <c r="A1" t="s">
        <v>0</v>
      </c>
      <c r="B1" t="s">
        <v>1</v>
      </c>
      <c r="E1" t="s">
        <v>6</v>
      </c>
      <c r="F1" t="s">
        <v>7</v>
      </c>
      <c r="G1" t="s">
        <v>17</v>
      </c>
    </row>
    <row r="2" spans="1:8" x14ac:dyDescent="0.25">
      <c r="A2">
        <v>49</v>
      </c>
      <c r="B2">
        <f>AVERAGE(A2:A11)</f>
        <v>46.8</v>
      </c>
      <c r="C2" t="s">
        <v>2</v>
      </c>
    </row>
    <row r="3" spans="1:8" x14ac:dyDescent="0.25">
      <c r="A3">
        <v>32</v>
      </c>
      <c r="B3" cm="1">
        <f t="array" ref="B3">SUM((A2:A11-B2)^2)/(B6-1)</f>
        <v>679.28888888888878</v>
      </c>
      <c r="C3" t="s">
        <v>3</v>
      </c>
    </row>
    <row r="4" spans="1:8" x14ac:dyDescent="0.25">
      <c r="A4">
        <v>18</v>
      </c>
      <c r="B4">
        <v>90</v>
      </c>
      <c r="C4" t="s">
        <v>4</v>
      </c>
    </row>
    <row r="5" spans="1:8" x14ac:dyDescent="0.25">
      <c r="A5">
        <v>30</v>
      </c>
      <c r="B5">
        <f>1-B4/100</f>
        <v>9.9999999999999978E-2</v>
      </c>
      <c r="C5" t="s">
        <v>5</v>
      </c>
    </row>
    <row r="6" spans="1:8" x14ac:dyDescent="0.25">
      <c r="A6">
        <v>84</v>
      </c>
      <c r="B6">
        <f>COUNT(A2:A13)</f>
        <v>10</v>
      </c>
      <c r="C6" t="s">
        <v>6</v>
      </c>
    </row>
    <row r="7" spans="1:8" x14ac:dyDescent="0.25">
      <c r="A7">
        <v>99</v>
      </c>
      <c r="B7">
        <v>1.3720000000000001</v>
      </c>
      <c r="C7" t="s">
        <v>7</v>
      </c>
    </row>
    <row r="8" spans="1:8" x14ac:dyDescent="0.25">
      <c r="A8">
        <v>55</v>
      </c>
      <c r="B8" s="4">
        <f>B2+B7*SQRT(B3/10)</f>
        <v>58.107884575915257</v>
      </c>
      <c r="C8" s="4" t="s">
        <v>14</v>
      </c>
    </row>
    <row r="9" spans="1:8" x14ac:dyDescent="0.25">
      <c r="A9">
        <v>27</v>
      </c>
      <c r="B9" s="4">
        <f>B2-B7*SQRT(B3/10)</f>
        <v>35.492115424084737</v>
      </c>
      <c r="C9" s="4" t="s">
        <v>15</v>
      </c>
    </row>
    <row r="10" spans="1:8" x14ac:dyDescent="0.25">
      <c r="A10">
        <v>34</v>
      </c>
      <c r="B10">
        <v>0.1</v>
      </c>
      <c r="C10" t="s">
        <v>8</v>
      </c>
      <c r="E10" s="1"/>
      <c r="F10" s="2"/>
      <c r="G10" s="2"/>
      <c r="H10" s="2"/>
    </row>
    <row r="11" spans="1:8" x14ac:dyDescent="0.25">
      <c r="A11">
        <v>40</v>
      </c>
      <c r="B11">
        <f>B2*B10</f>
        <v>4.68</v>
      </c>
      <c r="C11" t="s">
        <v>9</v>
      </c>
      <c r="E11" s="1"/>
      <c r="F11" s="3"/>
      <c r="G11" s="2"/>
      <c r="H11" s="3"/>
    </row>
    <row r="12" spans="1:8" x14ac:dyDescent="0.25">
      <c r="B12">
        <f>STDEV(A2:A11)</f>
        <v>26.063171121122018</v>
      </c>
      <c r="C12" t="s">
        <v>11</v>
      </c>
      <c r="E12" s="1"/>
      <c r="F12" s="3"/>
      <c r="G12" s="2"/>
      <c r="H12" s="3"/>
    </row>
    <row r="13" spans="1:8" x14ac:dyDescent="0.25">
      <c r="B13" s="4">
        <f>((B12*B7)/B11)^2</f>
        <v>58.380932492431086</v>
      </c>
      <c r="C13" s="4" t="s">
        <v>10</v>
      </c>
      <c r="E13" s="1"/>
      <c r="F13" s="3"/>
      <c r="G13" s="2"/>
      <c r="H13" s="3"/>
    </row>
    <row r="14" spans="1:8" x14ac:dyDescent="0.25">
      <c r="E14" s="1"/>
      <c r="F14" s="3"/>
      <c r="G14" s="2"/>
      <c r="H14" s="3"/>
    </row>
    <row r="15" spans="1:8" x14ac:dyDescent="0.25">
      <c r="E15" s="1"/>
      <c r="F15" s="3"/>
      <c r="G15" s="2"/>
      <c r="H15" s="3"/>
    </row>
    <row r="16" spans="1:8" x14ac:dyDescent="0.25">
      <c r="E16" s="2"/>
      <c r="F16" s="3"/>
      <c r="G16" s="2"/>
      <c r="H16" s="2"/>
    </row>
    <row r="17" spans="5:8" x14ac:dyDescent="0.25">
      <c r="E17" s="2"/>
      <c r="F17" s="3"/>
      <c r="G17" s="2"/>
      <c r="H17" s="2"/>
    </row>
    <row r="18" spans="5:8" x14ac:dyDescent="0.25">
      <c r="E18" s="2"/>
      <c r="F18" s="3"/>
      <c r="G18" s="2"/>
      <c r="H18" s="2"/>
    </row>
    <row r="19" spans="5:8" x14ac:dyDescent="0.25">
      <c r="E19" s="2"/>
      <c r="F19" s="3"/>
      <c r="G19" s="2"/>
      <c r="H19" s="2"/>
    </row>
    <row r="20" spans="5:8" x14ac:dyDescent="0.25">
      <c r="E20" s="2"/>
      <c r="F20" s="3"/>
      <c r="G20" s="2"/>
      <c r="H20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FC25-788E-4B95-AEEF-9DD5EB0F7D18}">
  <dimension ref="A1:H21"/>
  <sheetViews>
    <sheetView tabSelected="1" zoomScale="80" workbookViewId="0">
      <selection activeCell="L23" sqref="L23"/>
    </sheetView>
  </sheetViews>
  <sheetFormatPr defaultRowHeight="15" x14ac:dyDescent="0.25"/>
  <cols>
    <col min="2" max="2" width="12" bestFit="1" customWidth="1"/>
  </cols>
  <sheetData>
    <row r="1" spans="1:8" x14ac:dyDescent="0.25">
      <c r="A1" t="s">
        <v>12</v>
      </c>
    </row>
    <row r="2" spans="1:8" x14ac:dyDescent="0.25">
      <c r="A2" t="s">
        <v>0</v>
      </c>
      <c r="B2" t="s">
        <v>1</v>
      </c>
    </row>
    <row r="3" spans="1:8" x14ac:dyDescent="0.25">
      <c r="A3">
        <v>3005</v>
      </c>
      <c r="B3">
        <f>AVERAGE(A3:A11)</f>
        <v>2959</v>
      </c>
      <c r="C3" t="s">
        <v>2</v>
      </c>
    </row>
    <row r="4" spans="1:8" x14ac:dyDescent="0.25">
      <c r="A4">
        <v>2925</v>
      </c>
      <c r="B4" cm="1">
        <f t="array" ref="B4">SUM((A3:A10-B3)^2)/(B7-1)</f>
        <v>1528</v>
      </c>
      <c r="C4" t="s">
        <v>3</v>
      </c>
    </row>
    <row r="5" spans="1:8" x14ac:dyDescent="0.25">
      <c r="A5">
        <v>2935</v>
      </c>
      <c r="B5">
        <v>95</v>
      </c>
      <c r="C5" t="s">
        <v>4</v>
      </c>
    </row>
    <row r="6" spans="1:8" x14ac:dyDescent="0.25">
      <c r="A6">
        <v>2965</v>
      </c>
      <c r="B6">
        <f>1-B5/100</f>
        <v>5.0000000000000044E-2</v>
      </c>
      <c r="C6" t="s">
        <v>5</v>
      </c>
    </row>
    <row r="7" spans="1:8" x14ac:dyDescent="0.25">
      <c r="A7">
        <v>2995</v>
      </c>
      <c r="B7">
        <f>COUNT(A3:A11)</f>
        <v>8</v>
      </c>
      <c r="C7" t="s">
        <v>6</v>
      </c>
    </row>
    <row r="8" spans="1:8" x14ac:dyDescent="0.25">
      <c r="A8">
        <v>3005</v>
      </c>
      <c r="B8">
        <v>1.86</v>
      </c>
      <c r="C8" t="s">
        <v>7</v>
      </c>
    </row>
    <row r="9" spans="1:8" x14ac:dyDescent="0.25">
      <c r="A9">
        <v>2937</v>
      </c>
      <c r="B9" s="4">
        <f>B3+B8*SQRT(B4/10)</f>
        <v>2981.9918872648595</v>
      </c>
      <c r="C9" s="4" t="s">
        <v>14</v>
      </c>
    </row>
    <row r="10" spans="1:8" x14ac:dyDescent="0.25">
      <c r="A10">
        <v>2905</v>
      </c>
      <c r="B10" s="4">
        <f>B3-B8*SQRT(B4/10)</f>
        <v>2936.0081127351405</v>
      </c>
      <c r="C10" s="4" t="s">
        <v>15</v>
      </c>
    </row>
    <row r="11" spans="1:8" x14ac:dyDescent="0.25">
      <c r="E11" s="1"/>
      <c r="F11" s="2"/>
      <c r="G11" s="2"/>
      <c r="H11" s="2"/>
    </row>
    <row r="12" spans="1:8" x14ac:dyDescent="0.25">
      <c r="A12" t="s">
        <v>13</v>
      </c>
      <c r="E12" s="1"/>
      <c r="F12" s="3"/>
      <c r="G12" s="2"/>
      <c r="H12" s="3"/>
    </row>
    <row r="13" spans="1:8" x14ac:dyDescent="0.25">
      <c r="A13" t="s">
        <v>0</v>
      </c>
      <c r="B13" t="s">
        <v>1</v>
      </c>
      <c r="E13" s="1"/>
      <c r="F13" s="3"/>
      <c r="G13" s="2"/>
      <c r="H13" s="3"/>
    </row>
    <row r="14" spans="1:8" x14ac:dyDescent="0.25">
      <c r="A14">
        <v>2950</v>
      </c>
      <c r="B14">
        <f>AVERAGE(A14:A23)</f>
        <v>2961.25</v>
      </c>
      <c r="C14" t="s">
        <v>2</v>
      </c>
      <c r="E14" s="1"/>
      <c r="F14" s="3"/>
      <c r="G14" s="2"/>
      <c r="H14" s="3"/>
    </row>
    <row r="15" spans="1:8" x14ac:dyDescent="0.25">
      <c r="A15">
        <v>3000</v>
      </c>
      <c r="B15" cm="1">
        <f t="array" ref="B15">SUM((A14:A21-B14)^2)/(B18-1)</f>
        <v>16155.357142857143</v>
      </c>
      <c r="C15" t="s">
        <v>3</v>
      </c>
      <c r="E15" s="5" t="s">
        <v>16</v>
      </c>
      <c r="F15" s="3"/>
      <c r="G15" s="2"/>
      <c r="H15" s="3"/>
    </row>
    <row r="16" spans="1:8" x14ac:dyDescent="0.25">
      <c r="A16">
        <v>3100</v>
      </c>
      <c r="B16">
        <v>95</v>
      </c>
      <c r="C16" t="s">
        <v>4</v>
      </c>
      <c r="E16" s="1"/>
      <c r="F16" s="3"/>
      <c r="G16" s="2"/>
      <c r="H16" s="3"/>
    </row>
    <row r="17" spans="1:8" x14ac:dyDescent="0.25">
      <c r="A17">
        <v>2700</v>
      </c>
      <c r="B17">
        <f>1-B16/100</f>
        <v>5.0000000000000044E-2</v>
      </c>
      <c r="C17" t="s">
        <v>5</v>
      </c>
      <c r="E17" s="2"/>
      <c r="F17" s="3"/>
      <c r="G17" s="2"/>
      <c r="H17" s="2"/>
    </row>
    <row r="18" spans="1:8" x14ac:dyDescent="0.25">
      <c r="A18">
        <v>2990</v>
      </c>
      <c r="B18">
        <f>COUNT(A14:A25)</f>
        <v>8</v>
      </c>
      <c r="C18" t="s">
        <v>6</v>
      </c>
      <c r="E18" s="2"/>
      <c r="F18" s="3"/>
      <c r="G18" s="2"/>
      <c r="H18" s="2"/>
    </row>
    <row r="19" spans="1:8" x14ac:dyDescent="0.25">
      <c r="A19">
        <v>2900</v>
      </c>
      <c r="B19">
        <v>1.86</v>
      </c>
      <c r="C19" t="s">
        <v>7</v>
      </c>
      <c r="E19" s="2"/>
      <c r="F19" s="3"/>
      <c r="G19" s="2"/>
      <c r="H19" s="2"/>
    </row>
    <row r="20" spans="1:8" x14ac:dyDescent="0.25">
      <c r="A20">
        <v>3100</v>
      </c>
      <c r="B20" s="4">
        <f>B14+B19*SQRT(B15/10)</f>
        <v>3036.0103327784386</v>
      </c>
      <c r="C20" s="4" t="s">
        <v>14</v>
      </c>
      <c r="E20" s="2"/>
      <c r="F20" s="3"/>
      <c r="G20" s="2"/>
      <c r="H20" s="2"/>
    </row>
    <row r="21" spans="1:8" x14ac:dyDescent="0.25">
      <c r="A21">
        <v>2950</v>
      </c>
      <c r="B21" s="4">
        <f>B14-B19*SQRT(B15/10)</f>
        <v>2886.4896672215614</v>
      </c>
      <c r="C21" s="4" t="s">
        <v>15</v>
      </c>
      <c r="E21" s="2"/>
      <c r="F21" s="3"/>
      <c r="G21" s="2"/>
      <c r="H21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CA3E-D3B4-4F58-99D3-51F7A8B9D8DF}">
  <dimension ref="A1:Q14"/>
  <sheetViews>
    <sheetView workbookViewId="0">
      <selection activeCell="F14" sqref="F14"/>
    </sheetView>
  </sheetViews>
  <sheetFormatPr defaultRowHeight="15" x14ac:dyDescent="0.25"/>
  <cols>
    <col min="7" max="7" width="11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E1" t="s">
        <v>6</v>
      </c>
      <c r="F1" t="s">
        <v>23</v>
      </c>
      <c r="G1" t="s">
        <v>18</v>
      </c>
      <c r="H1" s="7" t="s">
        <v>19</v>
      </c>
      <c r="I1" s="7"/>
      <c r="J1" s="8"/>
      <c r="K1" t="s">
        <v>0</v>
      </c>
      <c r="L1" t="s">
        <v>1</v>
      </c>
      <c r="O1" t="s">
        <v>6</v>
      </c>
      <c r="P1" t="s">
        <v>23</v>
      </c>
      <c r="Q1" t="s">
        <v>18</v>
      </c>
    </row>
    <row r="2" spans="1:17" x14ac:dyDescent="0.25">
      <c r="A2">
        <v>12</v>
      </c>
      <c r="B2">
        <f>AVERAGE(A2:A11)</f>
        <v>13.7</v>
      </c>
      <c r="C2" t="s">
        <v>2</v>
      </c>
      <c r="E2">
        <v>10</v>
      </c>
      <c r="F2">
        <v>2.2280000000000002</v>
      </c>
      <c r="G2">
        <f>($B$14*F2/$B$13)^2</f>
        <v>83.486828422753788</v>
      </c>
      <c r="H2" s="7"/>
      <c r="I2" s="7"/>
      <c r="J2" s="8"/>
      <c r="K2">
        <v>12</v>
      </c>
      <c r="L2">
        <f>AVERAGE(K2:K11)</f>
        <v>13.7</v>
      </c>
      <c r="M2" t="s">
        <v>2</v>
      </c>
      <c r="O2">
        <v>10</v>
      </c>
      <c r="P2">
        <v>2.2280000000000002</v>
      </c>
      <c r="Q2" s="4">
        <f t="shared" ref="Q2:Q7" si="0">($L$14*P2/$L$13)^2</f>
        <v>39.174107066666657</v>
      </c>
    </row>
    <row r="3" spans="1:17" x14ac:dyDescent="0.25">
      <c r="A3">
        <v>15</v>
      </c>
      <c r="B3" cm="1">
        <f t="array" ref="B3">SUM((A2:A11-B2)^2)/(B6-1)</f>
        <v>31.56666666666667</v>
      </c>
      <c r="C3" t="s">
        <v>3</v>
      </c>
      <c r="E3">
        <v>20</v>
      </c>
      <c r="F3">
        <v>2.0859999999999999</v>
      </c>
      <c r="G3">
        <f t="shared" ref="G3:G8" si="1">($B$14*F3/$B$13)^2</f>
        <v>73.18400930612529</v>
      </c>
      <c r="H3" s="7"/>
      <c r="I3" s="7"/>
      <c r="J3" s="8"/>
      <c r="K3">
        <v>15</v>
      </c>
      <c r="L3" cm="1">
        <f t="array" ref="L3">SUM((K2:K11-L2)^2)/(L6-1)</f>
        <v>31.56666666666667</v>
      </c>
      <c r="M3" t="s">
        <v>3</v>
      </c>
      <c r="O3">
        <v>20</v>
      </c>
      <c r="P3">
        <v>2.0859999999999999</v>
      </c>
      <c r="Q3" s="4">
        <f t="shared" si="0"/>
        <v>34.339766766666649</v>
      </c>
    </row>
    <row r="4" spans="1:17" x14ac:dyDescent="0.25">
      <c r="A4">
        <v>7</v>
      </c>
      <c r="B4">
        <v>95</v>
      </c>
      <c r="C4" t="s">
        <v>4</v>
      </c>
      <c r="E4">
        <v>30</v>
      </c>
      <c r="F4">
        <v>2.0419999999999998</v>
      </c>
      <c r="G4">
        <f t="shared" si="1"/>
        <v>70.129229189976328</v>
      </c>
      <c r="H4" s="7"/>
      <c r="I4" s="7"/>
      <c r="J4" s="8"/>
      <c r="K4">
        <v>7</v>
      </c>
      <c r="L4">
        <v>95</v>
      </c>
      <c r="M4" t="s">
        <v>4</v>
      </c>
      <c r="O4">
        <v>30</v>
      </c>
      <c r="P4">
        <v>2.0419999999999998</v>
      </c>
      <c r="Q4" s="4">
        <f t="shared" si="0"/>
        <v>32.906387566666645</v>
      </c>
    </row>
    <row r="5" spans="1:17" x14ac:dyDescent="0.25">
      <c r="A5">
        <v>27</v>
      </c>
      <c r="B5">
        <f>B4/100+1</f>
        <v>1.95</v>
      </c>
      <c r="C5" t="s">
        <v>5</v>
      </c>
      <c r="E5">
        <v>40</v>
      </c>
      <c r="F5">
        <v>2.0209999999999999</v>
      </c>
      <c r="G5">
        <f t="shared" si="1"/>
        <v>68.694223222689843</v>
      </c>
      <c r="K5">
        <v>27</v>
      </c>
      <c r="L5">
        <f>L4/100+1</f>
        <v>1.95</v>
      </c>
      <c r="M5" t="s">
        <v>5</v>
      </c>
      <c r="O5">
        <v>40</v>
      </c>
      <c r="P5">
        <v>2.0209999999999999</v>
      </c>
      <c r="Q5" s="4">
        <f t="shared" si="0"/>
        <v>32.233046891666646</v>
      </c>
    </row>
    <row r="6" spans="1:17" x14ac:dyDescent="0.25">
      <c r="A6">
        <v>12</v>
      </c>
      <c r="B6">
        <f>COUNT(A2:A13)</f>
        <v>10</v>
      </c>
      <c r="C6" t="s">
        <v>6</v>
      </c>
      <c r="E6">
        <v>60</v>
      </c>
      <c r="F6">
        <v>2</v>
      </c>
      <c r="G6">
        <f t="shared" si="1"/>
        <v>67.27405118368938</v>
      </c>
      <c r="K6">
        <v>12</v>
      </c>
      <c r="L6">
        <f>COUNT(K2:K13)</f>
        <v>10</v>
      </c>
      <c r="M6" t="s">
        <v>6</v>
      </c>
      <c r="O6">
        <v>60</v>
      </c>
      <c r="P6">
        <v>2</v>
      </c>
      <c r="Q6" s="4">
        <f t="shared" si="0"/>
        <v>31.566666666666652</v>
      </c>
    </row>
    <row r="7" spans="1:17" x14ac:dyDescent="0.25">
      <c r="A7">
        <v>14</v>
      </c>
      <c r="B7">
        <f>1-B5/2</f>
        <v>2.5000000000000022E-2</v>
      </c>
      <c r="C7" t="s">
        <v>20</v>
      </c>
      <c r="E7">
        <v>120</v>
      </c>
      <c r="F7">
        <v>1.98</v>
      </c>
      <c r="G7">
        <f t="shared" si="1"/>
        <v>65.935297565133965</v>
      </c>
      <c r="K7">
        <v>14</v>
      </c>
      <c r="L7">
        <f>1-L5/2</f>
        <v>2.5000000000000022E-2</v>
      </c>
      <c r="M7" t="s">
        <v>20</v>
      </c>
      <c r="O7">
        <v>120</v>
      </c>
      <c r="P7">
        <v>1.98</v>
      </c>
      <c r="Q7" s="4">
        <f t="shared" si="0"/>
        <v>30.938489999999984</v>
      </c>
    </row>
    <row r="8" spans="1:17" x14ac:dyDescent="0.25">
      <c r="A8">
        <v>9</v>
      </c>
      <c r="B8">
        <f>B6-1</f>
        <v>9</v>
      </c>
      <c r="C8" t="s">
        <v>21</v>
      </c>
      <c r="E8" s="4">
        <v>67</v>
      </c>
      <c r="F8" s="4">
        <v>1.996</v>
      </c>
      <c r="G8" s="4">
        <f t="shared" si="1"/>
        <v>67.005224075159362</v>
      </c>
      <c r="H8" s="6" t="s">
        <v>24</v>
      </c>
      <c r="K8">
        <v>9</v>
      </c>
      <c r="L8">
        <f>L6-1</f>
        <v>9</v>
      </c>
      <c r="M8" t="s">
        <v>21</v>
      </c>
      <c r="O8" s="4">
        <v>32</v>
      </c>
      <c r="P8" s="4">
        <v>2.0299999999999998</v>
      </c>
      <c r="Q8" s="4">
        <f>($L$14*P8/$L$13)^2</f>
        <v>32.520769166666639</v>
      </c>
    </row>
    <row r="9" spans="1:17" x14ac:dyDescent="0.25">
      <c r="A9">
        <v>18</v>
      </c>
      <c r="B9">
        <v>2.262</v>
      </c>
      <c r="C9" t="s">
        <v>22</v>
      </c>
      <c r="K9">
        <v>18</v>
      </c>
      <c r="L9">
        <v>2.262</v>
      </c>
      <c r="M9" t="s">
        <v>22</v>
      </c>
    </row>
    <row r="10" spans="1:17" x14ac:dyDescent="0.25">
      <c r="A10">
        <v>13</v>
      </c>
      <c r="B10" s="4">
        <f>B2+B9*SQRT(B3/10)</f>
        <v>17.718897804124907</v>
      </c>
      <c r="C10" s="4" t="s">
        <v>14</v>
      </c>
      <c r="K10">
        <v>13</v>
      </c>
      <c r="L10" s="4">
        <f>L2+L9*SQRT(L3/10)</f>
        <v>17.718897804124907</v>
      </c>
      <c r="M10" s="4" t="s">
        <v>14</v>
      </c>
    </row>
    <row r="11" spans="1:17" x14ac:dyDescent="0.25">
      <c r="A11">
        <v>10</v>
      </c>
      <c r="B11" s="4">
        <f>B2-B9*SQRT(B3/10)</f>
        <v>9.6811021958750914</v>
      </c>
      <c r="C11" s="4" t="s">
        <v>15</v>
      </c>
      <c r="K11">
        <v>10</v>
      </c>
      <c r="L11" s="4">
        <f>L2-L9*SQRT(L3/10)</f>
        <v>9.6811021958750914</v>
      </c>
      <c r="M11" s="4" t="s">
        <v>15</v>
      </c>
    </row>
    <row r="12" spans="1:17" x14ac:dyDescent="0.25">
      <c r="B12">
        <v>0.1</v>
      </c>
      <c r="C12" t="s">
        <v>8</v>
      </c>
      <c r="D12" s="6" t="s">
        <v>27</v>
      </c>
      <c r="M12" t="s">
        <v>8</v>
      </c>
    </row>
    <row r="13" spans="1:17" x14ac:dyDescent="0.25">
      <c r="B13">
        <f>B2*B12</f>
        <v>1.37</v>
      </c>
      <c r="C13" t="s">
        <v>9</v>
      </c>
      <c r="L13">
        <v>2</v>
      </c>
      <c r="M13" t="s">
        <v>9</v>
      </c>
      <c r="N13" s="6" t="s">
        <v>27</v>
      </c>
    </row>
    <row r="14" spans="1:17" x14ac:dyDescent="0.25">
      <c r="B14">
        <f>STDEV(A2:A11)</f>
        <v>5.6184220797895428</v>
      </c>
      <c r="C14" t="s">
        <v>11</v>
      </c>
      <c r="L14">
        <f>STDEV(K2:K11)</f>
        <v>5.6184220797895428</v>
      </c>
      <c r="M14" t="s">
        <v>11</v>
      </c>
    </row>
  </sheetData>
  <mergeCells count="1">
    <mergeCell ref="H1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C08E-23C0-4143-9C3E-42EC6B39D5DF}">
  <dimension ref="A1:H15"/>
  <sheetViews>
    <sheetView workbookViewId="0">
      <selection activeCell="I17" sqref="I17"/>
    </sheetView>
  </sheetViews>
  <sheetFormatPr defaultRowHeight="15" x14ac:dyDescent="0.25"/>
  <sheetData>
    <row r="1" spans="1:8" x14ac:dyDescent="0.25">
      <c r="A1" t="s">
        <v>30</v>
      </c>
    </row>
    <row r="2" spans="1:8" x14ac:dyDescent="0.25">
      <c r="A2" t="s">
        <v>28</v>
      </c>
      <c r="B2" t="s">
        <v>29</v>
      </c>
      <c r="C2" t="s">
        <v>25</v>
      </c>
      <c r="D2" t="s">
        <v>1</v>
      </c>
    </row>
    <row r="3" spans="1:8" x14ac:dyDescent="0.25">
      <c r="A3">
        <v>12</v>
      </c>
      <c r="B3">
        <v>13</v>
      </c>
      <c r="C3">
        <f>A3-B3</f>
        <v>-1</v>
      </c>
      <c r="D3">
        <f>AVERAGE(C3:C12)</f>
        <v>-2.2999999999999998</v>
      </c>
      <c r="E3" t="s">
        <v>2</v>
      </c>
    </row>
    <row r="4" spans="1:8" x14ac:dyDescent="0.25">
      <c r="A4">
        <v>15</v>
      </c>
      <c r="B4">
        <v>14</v>
      </c>
      <c r="C4">
        <f>A4-B4</f>
        <v>1</v>
      </c>
      <c r="D4" cm="1">
        <f t="array" ref="D4">SUM((C3:C12-D3)^2)/(D7-1)</f>
        <v>109.12222222222221</v>
      </c>
      <c r="E4" t="s">
        <v>3</v>
      </c>
    </row>
    <row r="5" spans="1:8" x14ac:dyDescent="0.25">
      <c r="A5">
        <v>7</v>
      </c>
      <c r="B5">
        <v>17</v>
      </c>
      <c r="C5">
        <f>A5-B5</f>
        <v>-10</v>
      </c>
      <c r="D5">
        <v>90</v>
      </c>
      <c r="E5" t="s">
        <v>4</v>
      </c>
    </row>
    <row r="6" spans="1:8" x14ac:dyDescent="0.25">
      <c r="A6">
        <v>27</v>
      </c>
      <c r="B6">
        <v>9</v>
      </c>
      <c r="C6">
        <f>A6-B6</f>
        <v>18</v>
      </c>
      <c r="D6">
        <f>D5/100+1</f>
        <v>1.9</v>
      </c>
      <c r="E6" t="s">
        <v>5</v>
      </c>
    </row>
    <row r="7" spans="1:8" x14ac:dyDescent="0.25">
      <c r="A7">
        <v>12</v>
      </c>
      <c r="B7">
        <v>22</v>
      </c>
      <c r="C7">
        <f>A7-B7</f>
        <v>-10</v>
      </c>
      <c r="D7">
        <f>COUNT(C3:C14)</f>
        <v>10</v>
      </c>
      <c r="E7" t="s">
        <v>6</v>
      </c>
    </row>
    <row r="8" spans="1:8" x14ac:dyDescent="0.25">
      <c r="A8">
        <v>14</v>
      </c>
      <c r="B8">
        <v>16</v>
      </c>
      <c r="C8">
        <f>A8-B8</f>
        <v>-2</v>
      </c>
      <c r="D8">
        <f>1-D6/2</f>
        <v>5.0000000000000044E-2</v>
      </c>
      <c r="E8" t="s">
        <v>20</v>
      </c>
    </row>
    <row r="9" spans="1:8" x14ac:dyDescent="0.25">
      <c r="A9">
        <v>9</v>
      </c>
      <c r="B9">
        <v>29</v>
      </c>
      <c r="C9">
        <f>A9-B9</f>
        <v>-20</v>
      </c>
      <c r="D9">
        <f>D7-1</f>
        <v>9</v>
      </c>
      <c r="E9" t="s">
        <v>21</v>
      </c>
    </row>
    <row r="10" spans="1:8" x14ac:dyDescent="0.25">
      <c r="A10">
        <v>18</v>
      </c>
      <c r="B10">
        <v>13</v>
      </c>
      <c r="C10">
        <f>A10-B10</f>
        <v>5</v>
      </c>
      <c r="D10">
        <v>1.833</v>
      </c>
      <c r="E10" t="s">
        <v>22</v>
      </c>
    </row>
    <row r="11" spans="1:8" x14ac:dyDescent="0.25">
      <c r="A11">
        <v>13</v>
      </c>
      <c r="B11">
        <v>9</v>
      </c>
      <c r="C11">
        <f>A11-B11</f>
        <v>4</v>
      </c>
      <c r="D11" s="4">
        <f>D3+D10*SQRT(D4/10)</f>
        <v>3.7550685718660528</v>
      </c>
      <c r="E11" s="4" t="s">
        <v>14</v>
      </c>
      <c r="F11" s="7" t="s">
        <v>26</v>
      </c>
      <c r="G11" s="7"/>
      <c r="H11" s="7"/>
    </row>
    <row r="12" spans="1:8" x14ac:dyDescent="0.25">
      <c r="A12">
        <v>10</v>
      </c>
      <c r="B12">
        <v>18</v>
      </c>
      <c r="C12">
        <f>A12-B12</f>
        <v>-8</v>
      </c>
      <c r="D12" s="4">
        <f>D3-D10*SQRT(D4/10)</f>
        <v>-8.3550685718660525</v>
      </c>
      <c r="E12" s="4" t="s">
        <v>15</v>
      </c>
      <c r="F12" s="7"/>
      <c r="G12" s="7"/>
      <c r="H12" s="7"/>
    </row>
    <row r="13" spans="1:8" x14ac:dyDescent="0.25">
      <c r="D13">
        <v>0.1</v>
      </c>
      <c r="E13" t="s">
        <v>8</v>
      </c>
    </row>
    <row r="14" spans="1:8" x14ac:dyDescent="0.25">
      <c r="D14">
        <f>D3*D13</f>
        <v>-0.22999999999999998</v>
      </c>
      <c r="E14" t="s">
        <v>9</v>
      </c>
    </row>
    <row r="15" spans="1:8" x14ac:dyDescent="0.25">
      <c r="D15">
        <f>STDEV(C3:C12)</f>
        <v>10.446158251827425</v>
      </c>
      <c r="E15" t="s">
        <v>11</v>
      </c>
    </row>
  </sheetData>
  <mergeCells count="1">
    <mergeCell ref="F11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ClassQuestion1</vt:lpstr>
      <vt:lpstr>ClassQuestion2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Mendonca</dc:creator>
  <cp:lastModifiedBy>Mendonca, Mayara CDT 2023</cp:lastModifiedBy>
  <dcterms:created xsi:type="dcterms:W3CDTF">2022-09-19T12:05:15Z</dcterms:created>
  <dcterms:modified xsi:type="dcterms:W3CDTF">2022-09-19T14:22:10Z</dcterms:modified>
</cp:coreProperties>
</file>