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846" activeTab="2"/>
  </bookViews>
  <sheets>
    <sheet name="工程配置" sheetId="9" r:id="rId1"/>
    <sheet name="灌注桩时间生成" sheetId="5" r:id="rId2"/>
    <sheet name="原始记录数据生成" sheetId="6" r:id="rId3"/>
    <sheet name="灌注桩原始记录" sheetId="1" r:id="rId4"/>
    <sheet name="旋挖成孔灌注桩成孔施工记录" sheetId="3" r:id="rId5"/>
    <sheet name="灌注桩混凝土(水下)浇注施工记录" sheetId="4" r:id="rId6"/>
    <sheet name="灌注桩钢筋笼安放施工记录" sheetId="2" r:id="rId7"/>
    <sheet name="灌注桩工程验收汇总表" sheetId="8" r:id="rId8"/>
    <sheet name="灌注桩后注浆施工记录" sheetId="7" r:id="rId9"/>
  </sheets>
  <calcPr calcId="144525" calcMode="manual"/>
</workbook>
</file>

<file path=xl/sharedStrings.xml><?xml version="1.0" encoding="utf-8"?>
<sst xmlns="http://schemas.openxmlformats.org/spreadsheetml/2006/main" count="1771" uniqueCount="263">
  <si>
    <t>施工单位：山西六建集团有限公司</t>
  </si>
  <si>
    <t>工程名称</t>
  </si>
  <si>
    <t>大同七里村碧桂园一期地库桩基础工程</t>
  </si>
  <si>
    <t>楼号</t>
  </si>
  <si>
    <t>桩径</t>
  </si>
  <si>
    <t>桩长</t>
  </si>
  <si>
    <t>桩顶标高</t>
  </si>
  <si>
    <t>桩底标高</t>
  </si>
  <si>
    <t>笼长</t>
  </si>
  <si>
    <t>砼强度等级</t>
  </si>
  <si>
    <t>水泥强度等级</t>
  </si>
  <si>
    <t>地库</t>
  </si>
  <si>
    <t>C35</t>
  </si>
  <si>
    <t>P·C.32.5</t>
  </si>
  <si>
    <t>外
径
(mm)</t>
  </si>
  <si>
    <t>主
筋
φmm</t>
  </si>
  <si>
    <t>箍筋φ.@(mm)</t>
  </si>
  <si>
    <t>加强筋φmm</t>
  </si>
  <si>
    <t>8@100/100</t>
  </si>
  <si>
    <t>钢筋笼配置</t>
  </si>
  <si>
    <t>主
筋</t>
  </si>
  <si>
    <t>直径(mm)</t>
  </si>
  <si>
    <t>长度(m）</t>
  </si>
  <si>
    <t>根数</t>
  </si>
  <si>
    <t>单根钢筋接长情况</t>
  </si>
  <si>
    <t>接头数量</t>
  </si>
  <si>
    <t>连接方法</t>
  </si>
  <si>
    <t>单面焊</t>
  </si>
  <si>
    <t>搭接长度(mm)</t>
  </si>
  <si>
    <t>总长(m)</t>
  </si>
  <si>
    <t>节段长(m)</t>
  </si>
  <si>
    <t>9，9,12</t>
  </si>
  <si>
    <t>接头总数</t>
  </si>
  <si>
    <t>保护层厚度(mm)</t>
  </si>
  <si>
    <t>同一截面接头数</t>
  </si>
  <si>
    <t>≦50%</t>
  </si>
  <si>
    <t>单面搭接焊</t>
  </si>
  <si>
    <t>每两节段对接时间(min)</t>
  </si>
  <si>
    <t>对接总时间(min)</t>
  </si>
  <si>
    <t>后压降配置</t>
  </si>
  <si>
    <t>设计注浆量
(t)</t>
  </si>
  <si>
    <t>设计注浆压力 (MPa)</t>
  </si>
  <si>
    <t>1.2-4</t>
  </si>
  <si>
    <t>水灰比</t>
  </si>
  <si>
    <t>时间配置</t>
  </si>
  <si>
    <t>最短</t>
  </si>
  <si>
    <t>最长</t>
  </si>
  <si>
    <t>钻孔需要的时间</t>
  </si>
  <si>
    <t>等灰分钟</t>
  </si>
  <si>
    <t>灌灰分钟</t>
  </si>
  <si>
    <t>下一根分钟</t>
  </si>
  <si>
    <t>注浆分钟</t>
  </si>
  <si>
    <t>下次注浆分钟</t>
  </si>
  <si>
    <t>开孔</t>
  </si>
  <si>
    <t>终孔</t>
  </si>
  <si>
    <t>初灌</t>
  </si>
  <si>
    <t>终灌</t>
  </si>
  <si>
    <t>起始时间</t>
  </si>
  <si>
    <t>钻孔分钟</t>
  </si>
  <si>
    <t>钻孔时间</t>
  </si>
  <si>
    <t>等灰时间</t>
  </si>
  <si>
    <t>灌灰时间</t>
  </si>
  <si>
    <t>下一根时间</t>
  </si>
  <si>
    <t>时间</t>
  </si>
  <si>
    <t>桩</t>
  </si>
  <si>
    <t>直</t>
  </si>
  <si>
    <t>钻孔</t>
  </si>
  <si>
    <t>护筒</t>
  </si>
  <si>
    <t>入土深度（设计）</t>
  </si>
  <si>
    <t>入土深度（实际）</t>
  </si>
  <si>
    <t>空桩</t>
  </si>
  <si>
    <t>灌注</t>
  </si>
  <si>
    <t>充盈</t>
  </si>
  <si>
    <t>机长签字</t>
  </si>
  <si>
    <t>号</t>
  </si>
  <si>
    <t>径</t>
  </si>
  <si>
    <t>日期</t>
  </si>
  <si>
    <t>标高</t>
  </si>
  <si>
    <t>深度</t>
  </si>
  <si>
    <t>方量</t>
  </si>
  <si>
    <t>系数</t>
  </si>
  <si>
    <t>备注</t>
  </si>
  <si>
    <t>次</t>
  </si>
  <si>
    <t>序</t>
  </si>
  <si>
    <t>机</t>
  </si>
  <si>
    <t>表C.4.6.20-6</t>
  </si>
  <si>
    <t>旋挖成孔灌注桩成孔施工记录</t>
  </si>
  <si>
    <t>编号：</t>
  </si>
  <si>
    <t>施工部位</t>
  </si>
  <si>
    <t>设计桩径(m)</t>
  </si>
  <si>
    <t>设计桩长(m)</t>
  </si>
  <si>
    <t>设计孔深(m)</t>
  </si>
  <si>
    <t>设计桩顶标高
(m)</t>
  </si>
  <si>
    <t>地面标高(m)</t>
  </si>
  <si>
    <t>护筒标高(m)</t>
  </si>
  <si>
    <t>护筒埋深(m)</t>
  </si>
  <si>
    <t>护筒中心偏差(mm)</t>
  </si>
  <si>
    <t>设计孔底标高
(m)</t>
  </si>
  <si>
    <t>实际孔底标高
(m)</t>
  </si>
  <si>
    <t>施工班组</t>
  </si>
  <si>
    <t>钻机型号</t>
  </si>
  <si>
    <t>XR1500III</t>
  </si>
  <si>
    <t>钻头直径(m)</t>
  </si>
  <si>
    <t>气象</t>
  </si>
  <si>
    <t>晴</t>
  </si>
  <si>
    <t>层位</t>
  </si>
  <si>
    <t>地质情况</t>
  </si>
  <si>
    <t>起止时间</t>
  </si>
  <si>
    <t>共计
(小时)</t>
  </si>
  <si>
    <t>钻进深度（m）</t>
  </si>
  <si>
    <t>泥浆</t>
  </si>
  <si>
    <t>泥浆面与护筒顶高差(m)</t>
  </si>
  <si>
    <t>孔径
(m)</t>
  </si>
  <si>
    <t>垂直度
(％)</t>
  </si>
  <si>
    <t>钻进底标高(m)</t>
  </si>
  <si>
    <t>时分</t>
  </si>
  <si>
    <t>起钻
读数</t>
  </si>
  <si>
    <t>停钻
读数</t>
  </si>
  <si>
    <t>本次</t>
  </si>
  <si>
    <t>累计</t>
  </si>
  <si>
    <t>相对
密度</t>
  </si>
  <si>
    <t>粘度
(s)</t>
  </si>
  <si>
    <t>含砂率</t>
  </si>
  <si>
    <t>粉质黏土</t>
  </si>
  <si>
    <t>中粗砂</t>
  </si>
  <si>
    <t>粉土</t>
  </si>
  <si>
    <t>粗砂</t>
  </si>
  <si>
    <t>专业技术负责人：</t>
  </si>
  <si>
    <t>专业质检员：</t>
  </si>
  <si>
    <t>专业施工员：</t>
  </si>
  <si>
    <t>班组长：</t>
  </si>
  <si>
    <t>表C.4.6.20-10</t>
  </si>
  <si>
    <t>灌注桩混凝土(水下)浇注施工记录</t>
  </si>
  <si>
    <t>施工单位：</t>
  </si>
  <si>
    <t>山西六建集团有限公司</t>
  </si>
  <si>
    <t>孔口标高(m)</t>
  </si>
  <si>
    <t>实际孔深(m)</t>
  </si>
  <si>
    <t>设计桩底标高(m)</t>
  </si>
  <si>
    <t>实际桩底标高(m)</t>
  </si>
  <si>
    <t>1号机班组</t>
  </si>
  <si>
    <t>清孔方式</t>
  </si>
  <si>
    <t>掏渣法</t>
  </si>
  <si>
    <t>设计桩顶标高(m)</t>
  </si>
  <si>
    <t>实际桩顶标高(m)</t>
  </si>
  <si>
    <t>清孔开始时间</t>
  </si>
  <si>
    <t>清孔结束时间</t>
  </si>
  <si>
    <t>灌注前泥浆比重、粘度(s)、含砂率(％)</t>
  </si>
  <si>
    <t>导管总长(m)</t>
  </si>
  <si>
    <t>导管距孔底(m)</t>
  </si>
  <si>
    <t>沉渣深度(mm)</t>
  </si>
  <si>
    <t>初灌方量高
(m3)</t>
  </si>
  <si>
    <t>总灌注量(m3)</t>
  </si>
  <si>
    <t>充盈
系数</t>
  </si>
  <si>
    <t>观测时间</t>
  </si>
  <si>
    <t>砼面深(m)</t>
  </si>
  <si>
    <t>灌注方量
(m3)</t>
  </si>
  <si>
    <t>坍落度
(mm)</t>
  </si>
  <si>
    <t>导管埋深
(m)</t>
  </si>
  <si>
    <t>导管拆除</t>
  </si>
  <si>
    <t>孔内导管
长度
(m)</t>
  </si>
  <si>
    <t>备  注</t>
  </si>
  <si>
    <t>日  期</t>
  </si>
  <si>
    <t>时</t>
  </si>
  <si>
    <t>分</t>
  </si>
  <si>
    <t>导管外</t>
  </si>
  <si>
    <t>导管内</t>
  </si>
  <si>
    <t>长度</t>
  </si>
  <si>
    <t>表C.4.6.20-9</t>
  </si>
  <si>
    <t>灌注桩钢筋笼安放施工记录</t>
  </si>
  <si>
    <t>设计桩径(mm)</t>
  </si>
  <si>
    <t>钢筋笼长度(m)</t>
  </si>
  <si>
    <t>吊筋长度(m)</t>
  </si>
  <si>
    <t>钢筋笼设计安放深度(m)</t>
  </si>
  <si>
    <t>钢筋笼实际安放深度(m)</t>
  </si>
  <si>
    <t>工作项目</t>
  </si>
  <si>
    <t>检查记录</t>
  </si>
  <si>
    <t>钢
筋
加
工</t>
  </si>
  <si>
    <t>主
筋</t>
  </si>
  <si>
    <t>钢
筋
笼
安
装</t>
  </si>
  <si>
    <t>专业
质检员：</t>
  </si>
  <si>
    <t xml:space="preserve"> 表C.4.5.4</t>
  </si>
  <si>
    <t>灌注桩工程验收汇总表</t>
  </si>
  <si>
    <t>年   月   日</t>
  </si>
  <si>
    <t>工程名称：</t>
  </si>
  <si>
    <t>钻机型号：</t>
  </si>
  <si>
    <t>混凝土强度等级：</t>
  </si>
  <si>
    <t>水泥强度等级：</t>
  </si>
  <si>
    <t>施工单位：(公章)</t>
  </si>
  <si>
    <t>钻孔方法：</t>
  </si>
  <si>
    <t>泥浆护壁钻孔</t>
  </si>
  <si>
    <t>灌注方法：</t>
  </si>
  <si>
    <t>水下灌注</t>
  </si>
  <si>
    <t>配比单编号：</t>
  </si>
  <si>
    <t>桩
号</t>
  </si>
  <si>
    <t>钻  孔  部  分</t>
  </si>
  <si>
    <t>钢筋笼部分</t>
  </si>
  <si>
    <t>混凝土灌注部分</t>
  </si>
  <si>
    <t>设
计
桩
径
(mm)</t>
  </si>
  <si>
    <t>实
际
桩
径
(mm)</t>
  </si>
  <si>
    <t>设
计
桩
长
(m)</t>
  </si>
  <si>
    <t>护筒
顶标高
(m)</t>
  </si>
  <si>
    <t>终孔底标高
(m)</t>
  </si>
  <si>
    <t>清孔后底标高
(m)</t>
  </si>
  <si>
    <t>沉渣
厚度
(mm)</t>
  </si>
  <si>
    <t>轴线
位移
(mm)</t>
  </si>
  <si>
    <t>垂
直
度
(mm)</t>
  </si>
  <si>
    <t>验孔
时间</t>
  </si>
  <si>
    <t>笼
长
(m)</t>
  </si>
  <si>
    <t>箍
筋
φ.@
(mm)</t>
  </si>
  <si>
    <t>加
强
筋
φmm</t>
  </si>
  <si>
    <t>笼顶标高
(m)</t>
  </si>
  <si>
    <t>灌
注
日
期</t>
  </si>
  <si>
    <t>混凝土强度
(c)</t>
  </si>
  <si>
    <t>实际桩顶标高
(m)</t>
  </si>
  <si>
    <t>设计灌注量
(m3)</t>
  </si>
  <si>
    <t>实际灌注量
(m3)</t>
  </si>
  <si>
    <t>充
盈
系
数</t>
  </si>
  <si>
    <t>灌注时间
(时、分)</t>
  </si>
  <si>
    <t>沉渣厚度</t>
  </si>
  <si>
    <t>垂直度</t>
  </si>
  <si>
    <t>桩号</t>
  </si>
  <si>
    <t>护筒标高</t>
  </si>
  <si>
    <t>终孔底标高</t>
  </si>
  <si>
    <t>验孔时间</t>
  </si>
  <si>
    <t>浇筑时间</t>
  </si>
  <si>
    <t>实际灌注量</t>
  </si>
  <si>
    <t>充盈系数</t>
  </si>
  <si>
    <t>灌注时间</t>
  </si>
  <si>
    <t>结
论</t>
  </si>
  <si>
    <t xml:space="preserve"> 监理或建设项目部：</t>
  </si>
  <si>
    <t>(签章)</t>
  </si>
  <si>
    <t xml:space="preserve"> 项目工程师：</t>
  </si>
  <si>
    <t>表C.4.6.20-11</t>
  </si>
  <si>
    <t>灌注桩后注浆施工记录</t>
  </si>
  <si>
    <t>灌注桩</t>
  </si>
  <si>
    <t>设计桩径
(m)</t>
  </si>
  <si>
    <t>实际桩长(m)</t>
  </si>
  <si>
    <t>终止注浆
条件</t>
  </si>
  <si>
    <t>注浆总量和注浆压力均达到设计要求</t>
  </si>
  <si>
    <t>桩底注浆
阀形式、个数</t>
  </si>
  <si>
    <t>单向逆止阀/2个</t>
  </si>
  <si>
    <t>桩侧注浆阀形式、位置、个数</t>
  </si>
  <si>
    <t>单向逆止阀、离桩底20m、1个</t>
  </si>
  <si>
    <t>班组</t>
  </si>
  <si>
    <t>注浆班组</t>
  </si>
  <si>
    <t>注浆日期</t>
  </si>
  <si>
    <t>管号</t>
  </si>
  <si>
    <t>冲阀
压力
(MPa)</t>
  </si>
  <si>
    <t>注浆时间</t>
  </si>
  <si>
    <t>稳定
压力
(MPa)</t>
  </si>
  <si>
    <t>终止
压力
(MPa)</t>
  </si>
  <si>
    <t>注浆量(t)</t>
  </si>
  <si>
    <t>开始</t>
  </si>
  <si>
    <t>结束</t>
  </si>
  <si>
    <t>单管
注浆量</t>
  </si>
  <si>
    <t>总量</t>
  </si>
  <si>
    <t>下次注浆时间</t>
  </si>
  <si>
    <t>底A</t>
  </si>
  <si>
    <t>底B</t>
  </si>
  <si>
    <t>测1</t>
  </si>
  <si>
    <t>测2</t>
  </si>
  <si>
    <t>专业
质检员：</t>
  </si>
  <si>
    <t>专业
施工员：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</si>
</sst>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  <numFmt numFmtId="177" formatCode="0_ "/>
    <numFmt numFmtId="178" formatCode="h:mm;@"/>
    <numFmt numFmtId="179" formatCode="h:mm:ss;@"/>
    <numFmt numFmtId="180" formatCode="yyyy&quot;年&quot;m&quot;月&quot;d&quot;日&quot;;@"/>
  </numFmts>
  <fonts count="5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9"/>
      <color indexed="8"/>
      <name val="黑体"/>
      <charset val="134"/>
    </font>
    <font>
      <sz val="19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0"/>
      <name val="仿宋"/>
      <charset val="134"/>
    </font>
    <font>
      <sz val="10"/>
      <color indexed="8"/>
      <name val="宋体"/>
      <charset val="134"/>
      <scheme val="major"/>
    </font>
    <font>
      <sz val="10"/>
      <name val="宋体"/>
      <charset val="134"/>
      <scheme val="major"/>
    </font>
    <font>
      <sz val="19"/>
      <name val="黑体"/>
      <charset val="134"/>
    </font>
    <font>
      <sz val="10"/>
      <color rgb="FF000000"/>
      <name val="宋体"/>
      <charset val="134"/>
      <scheme val="minor"/>
    </font>
    <font>
      <sz val="10"/>
      <color indexed="8"/>
      <name val="楷体_GB2312"/>
      <charset val="134"/>
    </font>
    <font>
      <sz val="16"/>
      <name val="宋体"/>
      <charset val="134"/>
    </font>
    <font>
      <sz val="17"/>
      <name val="黑体"/>
      <charset val="134"/>
    </font>
    <font>
      <sz val="10"/>
      <name val="SimSun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sz val="9"/>
      <name val="楷体_GB2312"/>
      <charset val="134"/>
    </font>
    <font>
      <sz val="19"/>
      <color indexed="8"/>
      <name val="宋体"/>
      <charset val="134"/>
      <scheme val="minor"/>
    </font>
    <font>
      <sz val="19"/>
      <name val="宋体"/>
      <charset val="134"/>
      <scheme val="minor"/>
    </font>
    <font>
      <sz val="9"/>
      <color indexed="8"/>
      <name val="宋体"/>
      <charset val="134"/>
      <scheme val="minor"/>
    </font>
    <font>
      <b/>
      <sz val="20"/>
      <color theme="1"/>
      <name val="仿宋"/>
      <charset val="134"/>
    </font>
    <font>
      <b/>
      <sz val="12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2"/>
      <name val="仿宋"/>
      <charset val="134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8"/>
      <color theme="1"/>
      <name val="宋体"/>
      <charset val="134"/>
      <scheme val="minor"/>
    </font>
    <font>
      <sz val="18"/>
      <color theme="1"/>
      <name val="仿宋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2" fillId="16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1" borderId="32" applyNumberFormat="0" applyFont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9" fillId="0" borderId="29" applyNumberFormat="0" applyFill="0" applyAlignment="0" applyProtection="0">
      <alignment vertical="center"/>
    </xf>
    <xf numFmtId="0" fontId="49" fillId="0" borderId="29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41" fillId="0" borderId="30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6" fillId="24" borderId="34" applyNumberFormat="0" applyAlignment="0" applyProtection="0">
      <alignment vertical="center"/>
    </xf>
    <xf numFmtId="0" fontId="52" fillId="24" borderId="31" applyNumberFormat="0" applyAlignment="0" applyProtection="0">
      <alignment vertical="center"/>
    </xf>
    <xf numFmtId="0" fontId="51" fillId="33" borderId="35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45" fillId="0" borderId="33" applyNumberFormat="0" applyFill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</cellStyleXfs>
  <cellXfs count="30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 applyProtection="1">
      <alignment horizontal="left" vertical="center"/>
    </xf>
    <xf numFmtId="0" fontId="4" fillId="2" borderId="0" xfId="0" applyNumberFormat="1" applyFont="1" applyFill="1" applyBorder="1" applyAlignment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0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4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left" vertical="center" wrapText="1"/>
    </xf>
    <xf numFmtId="49" fontId="8" fillId="2" borderId="0" xfId="0" applyNumberFormat="1" applyFont="1" applyFill="1" applyBorder="1" applyAlignment="1" applyProtection="1">
      <alignment horizontal="left" vertical="center" wrapText="1"/>
    </xf>
    <xf numFmtId="0" fontId="7" fillId="2" borderId="3" xfId="0" applyNumberFormat="1" applyFont="1" applyFill="1" applyBorder="1" applyAlignment="1" applyProtection="1">
      <alignment horizontal="center" vertical="center" wrapText="1"/>
    </xf>
    <xf numFmtId="0" fontId="8" fillId="2" borderId="4" xfId="0" applyNumberFormat="1" applyFont="1" applyFill="1" applyBorder="1" applyAlignment="1" applyProtection="1">
      <alignment horizontal="center" vertical="center" wrapText="1"/>
    </xf>
    <xf numFmtId="0" fontId="7" fillId="2" borderId="4" xfId="0" applyNumberFormat="1" applyFont="1" applyFill="1" applyBorder="1" applyAlignment="1" applyProtection="1">
      <alignment horizontal="center" vertical="center" wrapText="1"/>
    </xf>
    <xf numFmtId="0" fontId="7" fillId="2" borderId="5" xfId="0" applyNumberFormat="1" applyFont="1" applyFill="1" applyBorder="1" applyAlignment="1" applyProtection="1">
      <alignment horizontal="center" vertical="center" wrapText="1"/>
    </xf>
    <xf numFmtId="0" fontId="8" fillId="2" borderId="6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3" fillId="2" borderId="6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left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8" fillId="2" borderId="5" xfId="0" applyNumberFormat="1" applyFont="1" applyFill="1" applyBorder="1" applyAlignment="1" applyProtection="1">
      <alignment horizontal="center" vertical="center" wrapText="1"/>
    </xf>
    <xf numFmtId="0" fontId="8" fillId="2" borderId="6" xfId="0" applyNumberFormat="1" applyFont="1" applyFill="1" applyBorder="1" applyAlignment="1" applyProtection="1">
      <alignment horizontal="left" vertical="center" wrapText="1"/>
    </xf>
    <xf numFmtId="0" fontId="8" fillId="2" borderId="7" xfId="0" applyNumberFormat="1" applyFont="1" applyFill="1" applyBorder="1" applyAlignment="1" applyProtection="1">
      <alignment horizontal="center" vertical="center" wrapText="1"/>
    </xf>
    <xf numFmtId="0" fontId="8" fillId="2" borderId="7" xfId="0" applyNumberFormat="1" applyFont="1" applyFill="1" applyBorder="1" applyAlignment="1" applyProtection="1">
      <alignment horizontal="left" vertical="center" wrapText="1"/>
    </xf>
    <xf numFmtId="49" fontId="3" fillId="2" borderId="0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8" fillId="2" borderId="6" xfId="0" applyNumberFormat="1" applyFont="1" applyFill="1" applyBorder="1" applyAlignment="1" applyProtection="1"/>
    <xf numFmtId="0" fontId="7" fillId="2" borderId="6" xfId="0" applyNumberFormat="1" applyFont="1" applyFill="1" applyBorder="1" applyAlignment="1" applyProtection="1">
      <alignment horizontal="center" vertical="center" wrapText="1"/>
    </xf>
    <xf numFmtId="0" fontId="7" fillId="2" borderId="7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20" fontId="9" fillId="0" borderId="8" xfId="0" applyNumberFormat="1" applyFont="1" applyFill="1" applyBorder="1" applyAlignment="1">
      <alignment horizontal="center" vertical="center"/>
    </xf>
    <xf numFmtId="20" fontId="9" fillId="0" borderId="9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 applyProtection="1"/>
    <xf numFmtId="0" fontId="10" fillId="2" borderId="0" xfId="0" applyNumberFormat="1" applyFont="1" applyFill="1" applyBorder="1" applyAlignment="1" applyProtection="1">
      <alignment horizontal="center" vertical="center" wrapText="1"/>
    </xf>
    <xf numFmtId="49" fontId="11" fillId="2" borderId="0" xfId="0" applyNumberFormat="1" applyFont="1" applyFill="1" applyBorder="1" applyAlignment="1" applyProtection="1">
      <alignment horizontal="center" vertical="center" wrapText="1"/>
    </xf>
    <xf numFmtId="0" fontId="8" fillId="2" borderId="10" xfId="0" applyNumberFormat="1" applyFont="1" applyFill="1" applyBorder="1" applyAlignment="1" applyProtection="1">
      <alignment horizontal="center" vertical="center"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11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12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center" vertical="center" wrapText="1"/>
    </xf>
    <xf numFmtId="49" fontId="1" fillId="2" borderId="13" xfId="0" applyNumberFormat="1" applyFont="1" applyFill="1" applyBorder="1" applyAlignment="1" applyProtection="1">
      <alignment horizontal="center" vertical="center" wrapText="1"/>
    </xf>
    <xf numFmtId="0" fontId="7" fillId="2" borderId="14" xfId="0" applyNumberFormat="1" applyFont="1" applyFill="1" applyBorder="1" applyAlignment="1" applyProtection="1">
      <alignment horizontal="center" vertical="center" wrapText="1"/>
    </xf>
    <xf numFmtId="0" fontId="8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6" xfId="0" applyNumberFormat="1" applyFont="1" applyFill="1" applyBorder="1" applyAlignment="1" applyProtection="1">
      <alignment horizontal="center" vertical="center" wrapText="1"/>
    </xf>
    <xf numFmtId="0" fontId="8" fillId="2" borderId="17" xfId="0" applyNumberFormat="1" applyFont="1" applyFill="1" applyBorder="1" applyAlignment="1" applyProtection="1">
      <alignment horizontal="center" vertical="center" wrapText="1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 wrapText="1"/>
    </xf>
    <xf numFmtId="49" fontId="8" fillId="0" borderId="8" xfId="0" applyNumberFormat="1" applyFont="1" applyFill="1" applyBorder="1" applyAlignment="1" applyProtection="1">
      <alignment horizontal="center" vertical="center" wrapText="1"/>
    </xf>
    <xf numFmtId="0" fontId="1" fillId="2" borderId="18" xfId="0" applyNumberFormat="1" applyFont="1" applyFill="1" applyBorder="1" applyAlignment="1" applyProtection="1">
      <alignment horizontal="center" vertical="center" wrapText="1"/>
    </xf>
    <xf numFmtId="0" fontId="1" fillId="2" borderId="7" xfId="0" applyNumberFormat="1" applyFont="1" applyFill="1" applyBorder="1" applyAlignment="1" applyProtection="1">
      <alignment horizontal="center" vertical="center" wrapText="1"/>
    </xf>
    <xf numFmtId="0" fontId="3" fillId="2" borderId="19" xfId="0" applyNumberFormat="1" applyFont="1" applyFill="1" applyBorder="1" applyAlignment="1" applyProtection="1">
      <alignment horizontal="center" vertical="center" wrapText="1"/>
    </xf>
    <xf numFmtId="0" fontId="1" fillId="2" borderId="19" xfId="0" applyNumberFormat="1" applyFont="1" applyFill="1" applyBorder="1" applyAlignment="1" applyProtection="1">
      <alignment horizontal="center" vertical="center" wrapText="1"/>
    </xf>
    <xf numFmtId="0" fontId="1" fillId="2" borderId="19" xfId="0" applyNumberFormat="1" applyFont="1" applyFill="1" applyBorder="1" applyAlignment="1" applyProtection="1">
      <alignment horizontal="right" vertical="center" wrapText="1"/>
    </xf>
    <xf numFmtId="0" fontId="4" fillId="2" borderId="19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right" vertical="center" wrapText="1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12" fillId="2" borderId="0" xfId="0" applyNumberFormat="1" applyFont="1" applyFill="1" applyBorder="1" applyAlignment="1" applyProtection="1">
      <alignment horizontal="center" vertical="center" wrapText="1"/>
    </xf>
    <xf numFmtId="176" fontId="1" fillId="2" borderId="13" xfId="0" applyNumberFormat="1" applyFont="1" applyFill="1" applyBorder="1" applyAlignment="1" applyProtection="1">
      <alignment horizontal="center" vertical="center" wrapText="1"/>
    </xf>
    <xf numFmtId="176" fontId="3" fillId="2" borderId="15" xfId="0" applyNumberFormat="1" applyFont="1" applyFill="1" applyBorder="1" applyAlignment="1" applyProtection="1">
      <alignment horizontal="center" vertical="center" wrapText="1"/>
    </xf>
    <xf numFmtId="176" fontId="1" fillId="2" borderId="15" xfId="0" applyNumberFormat="1" applyFont="1" applyFill="1" applyBorder="1" applyAlignment="1" applyProtection="1">
      <alignment horizontal="center" vertical="center" wrapText="1"/>
    </xf>
    <xf numFmtId="176" fontId="3" fillId="2" borderId="17" xfId="0" applyNumberFormat="1" applyFont="1" applyFill="1" applyBorder="1" applyAlignment="1" applyProtection="1">
      <alignment horizontal="center" vertical="center" wrapText="1"/>
    </xf>
    <xf numFmtId="176" fontId="1" fillId="2" borderId="17" xfId="0" applyNumberFormat="1" applyFont="1" applyFill="1" applyBorder="1" applyAlignment="1" applyProtection="1">
      <alignment horizontal="center" vertical="center" wrapText="1"/>
    </xf>
    <xf numFmtId="176" fontId="1" fillId="2" borderId="6" xfId="0" applyNumberFormat="1" applyFont="1" applyFill="1" applyBorder="1" applyAlignment="1" applyProtection="1">
      <alignment horizontal="center" vertical="center" wrapText="1"/>
    </xf>
    <xf numFmtId="0" fontId="3" fillId="2" borderId="20" xfId="0" applyNumberFormat="1" applyFont="1" applyFill="1" applyBorder="1" applyAlignment="1" applyProtection="1">
      <alignment horizontal="center" vertical="center" wrapText="1"/>
    </xf>
    <xf numFmtId="0" fontId="1" fillId="2" borderId="20" xfId="0" applyNumberFormat="1" applyFont="1" applyFill="1" applyBorder="1" applyAlignment="1" applyProtection="1">
      <alignment horizontal="center" vertical="center" wrapText="1"/>
    </xf>
    <xf numFmtId="176" fontId="3" fillId="2" borderId="6" xfId="0" applyNumberFormat="1" applyFont="1" applyFill="1" applyBorder="1" applyAlignment="1" applyProtection="1">
      <alignment horizontal="center" vertical="center" wrapText="1"/>
    </xf>
    <xf numFmtId="0" fontId="8" fillId="0" borderId="8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2" fontId="8" fillId="0" borderId="6" xfId="0" applyNumberFormat="1" applyFont="1" applyFill="1" applyBorder="1" applyAlignment="1" applyProtection="1">
      <alignment horizontal="center" vertical="center" wrapText="1"/>
    </xf>
    <xf numFmtId="176" fontId="8" fillId="0" borderId="6" xfId="0" applyNumberFormat="1" applyFont="1" applyFill="1" applyBorder="1" applyAlignment="1" applyProtection="1">
      <alignment horizontal="center" vertical="center" wrapText="1"/>
    </xf>
    <xf numFmtId="0" fontId="4" fillId="2" borderId="21" xfId="0" applyNumberFormat="1" applyFont="1" applyFill="1" applyBorder="1" applyAlignment="1" applyProtection="1">
      <alignment horizontal="center" vertical="center" wrapText="1"/>
    </xf>
    <xf numFmtId="176" fontId="4" fillId="2" borderId="6" xfId="0" applyNumberFormat="1" applyFont="1" applyFill="1" applyBorder="1" applyAlignment="1" applyProtection="1">
      <alignment horizontal="center" vertical="center" wrapText="1"/>
    </xf>
    <xf numFmtId="176" fontId="4" fillId="2" borderId="7" xfId="0" applyNumberFormat="1" applyFont="1" applyFill="1" applyBorder="1" applyAlignment="1" applyProtection="1">
      <alignment horizontal="center" vertical="center" wrapText="1"/>
    </xf>
    <xf numFmtId="176" fontId="4" fillId="2" borderId="19" xfId="0" applyNumberFormat="1" applyFont="1" applyFill="1" applyBorder="1" applyAlignment="1" applyProtection="1">
      <alignment horizontal="center" vertical="center" wrapText="1"/>
    </xf>
    <xf numFmtId="176" fontId="1" fillId="2" borderId="0" xfId="0" applyNumberFormat="1" applyFont="1" applyFill="1" applyBorder="1" applyAlignment="1" applyProtection="1">
      <alignment horizontal="center" vertical="center" wrapText="1"/>
    </xf>
    <xf numFmtId="49" fontId="7" fillId="2" borderId="13" xfId="0" applyNumberFormat="1" applyFont="1" applyFill="1" applyBorder="1" applyAlignment="1" applyProtection="1">
      <alignment horizontal="center" vertical="center" wrapText="1"/>
    </xf>
    <xf numFmtId="49" fontId="8" fillId="2" borderId="13" xfId="0" applyNumberFormat="1" applyFont="1" applyFill="1" applyBorder="1" applyAlignment="1" applyProtection="1">
      <alignment horizontal="center" vertical="center" wrapText="1"/>
    </xf>
    <xf numFmtId="0" fontId="1" fillId="2" borderId="15" xfId="0" applyNumberFormat="1" applyFont="1" applyFill="1" applyBorder="1" applyAlignment="1" applyProtection="1">
      <alignment horizontal="center" vertical="center" wrapText="1"/>
    </xf>
    <xf numFmtId="0" fontId="3" fillId="2" borderId="15" xfId="0" applyNumberFormat="1" applyFont="1" applyFill="1" applyBorder="1" applyAlignment="1" applyProtection="1">
      <alignment horizontal="center" vertical="center" wrapText="1"/>
    </xf>
    <xf numFmtId="0" fontId="1" fillId="2" borderId="17" xfId="0" applyNumberFormat="1" applyFont="1" applyFill="1" applyBorder="1" applyAlignment="1" applyProtection="1">
      <alignment horizontal="center" vertical="center" wrapText="1"/>
    </xf>
    <xf numFmtId="0" fontId="3" fillId="2" borderId="17" xfId="0" applyNumberFormat="1" applyFont="1" applyFill="1" applyBorder="1" applyAlignment="1" applyProtection="1">
      <alignment horizontal="center" vertical="center" wrapText="1"/>
    </xf>
    <xf numFmtId="49" fontId="8" fillId="0" borderId="6" xfId="0" applyNumberFormat="1" applyFont="1" applyFill="1" applyBorder="1" applyAlignment="1" applyProtection="1">
      <alignment horizontal="center" vertical="center" wrapText="1"/>
    </xf>
    <xf numFmtId="0" fontId="13" fillId="0" borderId="6" xfId="10" applyNumberFormat="1" applyFont="1" applyFill="1" applyBorder="1" applyAlignment="1" applyProtection="1">
      <alignment horizontal="center" vertical="center" wrapText="1"/>
    </xf>
    <xf numFmtId="0" fontId="13" fillId="0" borderId="6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right" vertical="center" wrapText="1"/>
    </xf>
    <xf numFmtId="49" fontId="14" fillId="2" borderId="13" xfId="0" applyNumberFormat="1" applyFont="1" applyFill="1" applyBorder="1" applyAlignment="1" applyProtection="1">
      <alignment horizontal="center" vertical="center" wrapText="1"/>
    </xf>
    <xf numFmtId="0" fontId="4" fillId="2" borderId="17" xfId="0" applyNumberFormat="1" applyFont="1" applyFill="1" applyBorder="1" applyAlignment="1" applyProtection="1">
      <alignment horizontal="center" vertical="center" wrapText="1"/>
    </xf>
    <xf numFmtId="0" fontId="3" fillId="2" borderId="19" xfId="0" applyNumberFormat="1" applyFont="1" applyFill="1" applyBorder="1" applyAlignment="1" applyProtection="1">
      <alignment horizontal="left" vertical="center" wrapText="1"/>
    </xf>
    <xf numFmtId="0" fontId="1" fillId="2" borderId="19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49" fontId="14" fillId="2" borderId="13" xfId="0" applyNumberFormat="1" applyFont="1" applyFill="1" applyBorder="1" applyAlignment="1" applyProtection="1">
      <alignment horizontal="right" vertical="center" wrapText="1"/>
    </xf>
    <xf numFmtId="0" fontId="7" fillId="2" borderId="13" xfId="0" applyNumberFormat="1" applyFont="1" applyFill="1" applyBorder="1" applyAlignment="1" applyProtection="1">
      <alignment horizontal="center" vertical="center" wrapText="1"/>
    </xf>
    <xf numFmtId="0" fontId="4" fillId="2" borderId="15" xfId="0" applyNumberFormat="1" applyFont="1" applyFill="1" applyBorder="1" applyAlignment="1" applyProtection="1">
      <alignment horizontal="center" vertical="center" wrapText="1"/>
    </xf>
    <xf numFmtId="49" fontId="8" fillId="2" borderId="17" xfId="0" applyNumberFormat="1" applyFont="1" applyFill="1" applyBorder="1" applyAlignment="1" applyProtection="1">
      <alignment horizontal="center" vertical="center" wrapText="1"/>
    </xf>
    <xf numFmtId="0" fontId="1" fillId="2" borderId="19" xfId="0" applyNumberFormat="1" applyFont="1" applyFill="1" applyBorder="1" applyAlignment="1" applyProtection="1">
      <alignment horizontal="left"/>
    </xf>
    <xf numFmtId="0" fontId="1" fillId="2" borderId="19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>
      <alignment horizontal="left"/>
    </xf>
    <xf numFmtId="0" fontId="4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1" fillId="2" borderId="22" xfId="0" applyNumberFormat="1" applyFont="1" applyFill="1" applyBorder="1" applyAlignment="1" applyProtection="1">
      <alignment horizontal="center" vertical="center" wrapText="1"/>
    </xf>
    <xf numFmtId="0" fontId="15" fillId="0" borderId="0" xfId="0" applyFont="1" applyFill="1" applyBorder="1" applyAlignment="1"/>
    <xf numFmtId="0" fontId="1" fillId="2" borderId="23" xfId="0" applyNumberFormat="1" applyFont="1" applyFill="1" applyBorder="1" applyAlignment="1" applyProtection="1">
      <alignment horizontal="center" vertical="center" wrapText="1"/>
    </xf>
    <xf numFmtId="20" fontId="8" fillId="0" borderId="6" xfId="0" applyNumberFormat="1" applyFont="1" applyFill="1" applyBorder="1" applyAlignment="1" applyProtection="1">
      <alignment horizontal="left" vertical="center" wrapText="1"/>
    </xf>
    <xf numFmtId="0" fontId="8" fillId="0" borderId="11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horizontal="left" vertical="center" wrapText="1"/>
    </xf>
    <xf numFmtId="0" fontId="16" fillId="3" borderId="0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1" fillId="3" borderId="5" xfId="0" applyNumberFormat="1" applyFont="1" applyFill="1" applyBorder="1" applyAlignment="1" applyProtection="1">
      <alignment horizontal="center" vertical="center" wrapText="1"/>
    </xf>
    <xf numFmtId="0" fontId="1" fillId="3" borderId="6" xfId="0" applyNumberFormat="1" applyFont="1" applyFill="1" applyBorder="1" applyAlignment="1" applyProtection="1">
      <alignment horizontal="center" vertical="center" wrapText="1"/>
    </xf>
    <xf numFmtId="0" fontId="1" fillId="3" borderId="6" xfId="0" applyNumberFormat="1" applyFont="1" applyFill="1" applyBorder="1" applyAlignment="1" applyProtection="1">
      <alignment horizontal="left" vertical="center" wrapText="1"/>
    </xf>
    <xf numFmtId="0" fontId="1" fillId="3" borderId="18" xfId="0" applyNumberFormat="1" applyFont="1" applyFill="1" applyBorder="1" applyAlignment="1" applyProtection="1">
      <alignment horizontal="center" vertical="center" wrapText="1"/>
    </xf>
    <xf numFmtId="0" fontId="1" fillId="3" borderId="7" xfId="0" applyNumberFormat="1" applyFont="1" applyFill="1" applyBorder="1" applyAlignment="1" applyProtection="1">
      <alignment horizontal="center" vertical="center" wrapText="1"/>
    </xf>
    <xf numFmtId="0" fontId="1" fillId="3" borderId="7" xfId="0" applyNumberFormat="1" applyFont="1" applyFill="1" applyBorder="1" applyAlignment="1" applyProtection="1">
      <alignment horizontal="left" vertical="center" wrapText="1"/>
    </xf>
    <xf numFmtId="0" fontId="1" fillId="3" borderId="0" xfId="0" applyNumberFormat="1" applyFont="1" applyFill="1" applyBorder="1" applyAlignment="1" applyProtection="1">
      <alignment horizontal="left" vertical="center" wrapText="1"/>
    </xf>
    <xf numFmtId="31" fontId="1" fillId="3" borderId="0" xfId="0" applyNumberFormat="1" applyFont="1" applyFill="1" applyBorder="1" applyAlignment="1" applyProtection="1">
      <alignment horizontal="left" vertical="center" wrapText="1"/>
    </xf>
    <xf numFmtId="176" fontId="1" fillId="3" borderId="6" xfId="0" applyNumberFormat="1" applyFont="1" applyFill="1" applyBorder="1" applyAlignment="1" applyProtection="1">
      <alignment horizontal="center" vertical="center" wrapText="1"/>
    </xf>
    <xf numFmtId="0" fontId="1" fillId="3" borderId="8" xfId="0" applyNumberFormat="1" applyFont="1" applyFill="1" applyBorder="1" applyAlignment="1" applyProtection="1">
      <alignment horizontal="center" vertical="center" wrapText="1"/>
    </xf>
    <xf numFmtId="0" fontId="1" fillId="3" borderId="17" xfId="0" applyNumberFormat="1" applyFont="1" applyFill="1" applyBorder="1" applyAlignment="1" applyProtection="1">
      <alignment horizontal="center" vertical="center" wrapText="1"/>
    </xf>
    <xf numFmtId="9" fontId="17" fillId="3" borderId="8" xfId="0" applyNumberFormat="1" applyFont="1" applyFill="1" applyBorder="1" applyAlignment="1" applyProtection="1">
      <alignment horizontal="center" vertical="center" wrapText="1"/>
    </xf>
    <xf numFmtId="9" fontId="17" fillId="3" borderId="17" xfId="0" applyNumberFormat="1" applyFont="1" applyFill="1" applyBorder="1" applyAlignment="1" applyProtection="1">
      <alignment horizontal="center" vertical="center" wrapText="1"/>
    </xf>
    <xf numFmtId="0" fontId="1" fillId="3" borderId="24" xfId="0" applyNumberFormat="1" applyFont="1" applyFill="1" applyBorder="1" applyAlignment="1" applyProtection="1">
      <alignment horizontal="center" vertical="center" wrapText="1"/>
    </xf>
    <xf numFmtId="0" fontId="1" fillId="3" borderId="25" xfId="0" applyNumberFormat="1" applyFont="1" applyFill="1" applyBorder="1" applyAlignment="1" applyProtection="1">
      <alignment horizontal="center" vertical="center" wrapText="1"/>
    </xf>
    <xf numFmtId="31" fontId="1" fillId="3" borderId="0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right" vertical="center" wrapText="1"/>
    </xf>
    <xf numFmtId="0" fontId="1" fillId="3" borderId="4" xfId="0" applyNumberFormat="1" applyFont="1" applyFill="1" applyBorder="1" applyAlignment="1" applyProtection="1"/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3" borderId="10" xfId="0" applyNumberFormat="1" applyFont="1" applyFill="1" applyBorder="1" applyAlignment="1" applyProtection="1">
      <alignment horizontal="center" vertical="center" wrapText="1"/>
    </xf>
    <xf numFmtId="0" fontId="1" fillId="3" borderId="11" xfId="0" applyNumberFormat="1" applyFont="1" applyFill="1" applyBorder="1" applyAlignment="1" applyProtection="1">
      <alignment horizontal="center" vertical="center" wrapText="1"/>
    </xf>
    <xf numFmtId="176" fontId="1" fillId="3" borderId="11" xfId="0" applyNumberFormat="1" applyFont="1" applyFill="1" applyBorder="1" applyAlignment="1" applyProtection="1">
      <alignment horizontal="center" vertical="center" wrapText="1"/>
    </xf>
    <xf numFmtId="0" fontId="1" fillId="3" borderId="23" xfId="0" applyNumberFormat="1" applyFont="1" applyFill="1" applyBorder="1" applyAlignment="1" applyProtection="1">
      <alignment horizontal="center" vertical="center" wrapText="1"/>
    </xf>
    <xf numFmtId="9" fontId="17" fillId="3" borderId="23" xfId="0" applyNumberFormat="1" applyFont="1" applyFill="1" applyBorder="1" applyAlignment="1" applyProtection="1">
      <alignment horizontal="center" vertical="center" wrapText="1"/>
    </xf>
    <xf numFmtId="0" fontId="1" fillId="3" borderId="26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center" vertical="center" wrapText="1"/>
    </xf>
    <xf numFmtId="49" fontId="12" fillId="0" borderId="0" xfId="0" applyNumberFormat="1" applyFont="1" applyFill="1" applyBorder="1" applyAlignment="1" applyProtection="1">
      <alignment horizontal="center" vertical="center" wrapText="1"/>
    </xf>
    <xf numFmtId="49" fontId="3" fillId="0" borderId="13" xfId="0" applyNumberFormat="1" applyFont="1" applyFill="1" applyBorder="1" applyAlignment="1" applyProtection="1">
      <alignment horizontal="center" vertical="center" wrapText="1"/>
    </xf>
    <xf numFmtId="49" fontId="1" fillId="0" borderId="13" xfId="0" applyNumberFormat="1" applyFont="1" applyFill="1" applyBorder="1" applyAlignment="1" applyProtection="1">
      <alignment horizontal="center" vertical="center" wrapText="1"/>
    </xf>
    <xf numFmtId="49" fontId="7" fillId="0" borderId="13" xfId="0" applyNumberFormat="1" applyFont="1" applyFill="1" applyBorder="1" applyAlignment="1" applyProtection="1">
      <alignment horizontal="left" vertical="center" wrapText="1"/>
    </xf>
    <xf numFmtId="49" fontId="8" fillId="0" borderId="13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20" fontId="8" fillId="0" borderId="6" xfId="0" applyNumberFormat="1" applyFont="1" applyFill="1" applyBorder="1" applyAlignment="1" applyProtection="1">
      <alignment horizontal="center" vertical="center" wrapText="1"/>
    </xf>
    <xf numFmtId="0" fontId="18" fillId="0" borderId="6" xfId="0" applyNumberFormat="1" applyFont="1" applyFill="1" applyBorder="1" applyAlignment="1" applyProtection="1">
      <alignment horizontal="center" vertical="center" wrapText="1"/>
    </xf>
    <xf numFmtId="0" fontId="19" fillId="0" borderId="6" xfId="0" applyNumberFormat="1" applyFont="1" applyFill="1" applyBorder="1" applyAlignment="1" applyProtection="1">
      <alignment horizontal="center" vertical="center" wrapText="1"/>
    </xf>
    <xf numFmtId="0" fontId="20" fillId="0" borderId="6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21" fillId="0" borderId="6" xfId="0" applyNumberFormat="1" applyFont="1" applyFill="1" applyBorder="1" applyAlignment="1" applyProtection="1">
      <alignment horizontal="center" vertical="center" wrapText="1"/>
    </xf>
    <xf numFmtId="0" fontId="4" fillId="0" borderId="18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21" fillId="0" borderId="7" xfId="0" applyNumberFormat="1" applyFont="1" applyFill="1" applyBorder="1" applyAlignment="1" applyProtection="1">
      <alignment horizontal="center" vertical="center" wrapText="1"/>
    </xf>
    <xf numFmtId="0" fontId="3" fillId="0" borderId="19" xfId="0" applyNumberFormat="1" applyFont="1" applyFill="1" applyBorder="1" applyAlignment="1" applyProtection="1">
      <alignment horizontal="center" vertical="center" wrapText="1"/>
    </xf>
    <xf numFmtId="0" fontId="1" fillId="0" borderId="19" xfId="0" applyNumberFormat="1" applyFont="1" applyFill="1" applyBorder="1" applyAlignment="1" applyProtection="1">
      <alignment horizontal="center" vertical="center" wrapText="1"/>
    </xf>
    <xf numFmtId="0" fontId="1" fillId="0" borderId="19" xfId="0" applyNumberFormat="1" applyFont="1" applyFill="1" applyBorder="1" applyAlignment="1" applyProtection="1">
      <alignment horizontal="right" vertical="center" wrapText="1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7" fillId="0" borderId="6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2" fontId="8" fillId="0" borderId="0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177" fontId="8" fillId="0" borderId="6" xfId="0" applyNumberFormat="1" applyFon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center" vertical="center" wrapText="1"/>
    </xf>
    <xf numFmtId="49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19" xfId="0" applyNumberFormat="1" applyFont="1" applyFill="1" applyBorder="1" applyAlignment="1" applyProtection="1"/>
    <xf numFmtId="49" fontId="3" fillId="0" borderId="13" xfId="0" applyNumberFormat="1" applyFont="1" applyFill="1" applyBorder="1" applyAlignment="1" applyProtection="1">
      <alignment horizontal="right" vertical="center" wrapText="1"/>
    </xf>
    <xf numFmtId="49" fontId="1" fillId="0" borderId="13" xfId="0" applyNumberFormat="1" applyFont="1" applyFill="1" applyBorder="1" applyAlignment="1" applyProtection="1">
      <alignment horizontal="right" vertical="center" wrapText="1"/>
    </xf>
    <xf numFmtId="0" fontId="10" fillId="0" borderId="13" xfId="0" applyNumberFormat="1" applyFont="1" applyFill="1" applyBorder="1" applyAlignment="1" applyProtection="1">
      <alignment horizontal="center" vertical="center" wrapText="1"/>
    </xf>
    <xf numFmtId="49" fontId="10" fillId="0" borderId="13" xfId="0" applyNumberFormat="1" applyFont="1" applyFill="1" applyBorder="1" applyAlignment="1" applyProtection="1">
      <alignment horizontal="center" vertical="center" wrapText="1"/>
    </xf>
    <xf numFmtId="49" fontId="8" fillId="0" borderId="4" xfId="0" applyNumberFormat="1" applyFont="1" applyFill="1" applyBorder="1" applyAlignment="1" applyProtection="1">
      <alignment horizontal="center" vertical="center" wrapText="1"/>
    </xf>
    <xf numFmtId="49" fontId="18" fillId="0" borderId="6" xfId="0" applyNumberFormat="1" applyFont="1" applyFill="1" applyBorder="1" applyAlignment="1" applyProtection="1">
      <alignment horizontal="center" vertical="center" wrapText="1"/>
    </xf>
    <xf numFmtId="0" fontId="7" fillId="0" borderId="8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49" fontId="8" fillId="0" borderId="10" xfId="0" applyNumberFormat="1" applyFont="1" applyFill="1" applyBorder="1" applyAlignment="1" applyProtection="1">
      <alignment horizontal="center" vertical="center" wrapText="1"/>
    </xf>
    <xf numFmtId="0" fontId="8" fillId="0" borderId="11" xfId="0" applyNumberFormat="1" applyFont="1" applyFill="1" applyBorder="1" applyAlignment="1" applyProtection="1">
      <alignment horizontal="center" vertical="center" wrapText="1"/>
    </xf>
    <xf numFmtId="0" fontId="8" fillId="0" borderId="23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1" fillId="0" borderId="19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left" vertical="center"/>
    </xf>
    <xf numFmtId="49" fontId="22" fillId="0" borderId="0" xfId="0" applyNumberFormat="1" applyFont="1" applyFill="1" applyBorder="1" applyAlignment="1" applyProtection="1">
      <alignment horizontal="center" vertical="center" wrapText="1"/>
    </xf>
    <xf numFmtId="49" fontId="23" fillId="0" borderId="0" xfId="0" applyNumberFormat="1" applyFont="1" applyFill="1" applyBorder="1" applyAlignment="1" applyProtection="1">
      <alignment horizontal="center" vertical="center" wrapText="1"/>
    </xf>
    <xf numFmtId="49" fontId="7" fillId="0" borderId="13" xfId="0" applyNumberFormat="1" applyFont="1" applyFill="1" applyBorder="1" applyAlignment="1" applyProtection="1">
      <alignment vertical="center" wrapText="1"/>
    </xf>
    <xf numFmtId="49" fontId="7" fillId="0" borderId="13" xfId="0" applyNumberFormat="1" applyFont="1" applyFill="1" applyBorder="1" applyAlignment="1" applyProtection="1">
      <alignment vertical="center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49" fontId="7" fillId="0" borderId="6" xfId="0" applyNumberFormat="1" applyFont="1" applyFill="1" applyBorder="1" applyAlignment="1" applyProtection="1">
      <alignment horizontal="center" vertical="center" wrapText="1"/>
    </xf>
    <xf numFmtId="0" fontId="24" fillId="0" borderId="6" xfId="0" applyNumberFormat="1" applyFont="1" applyFill="1" applyBorder="1" applyAlignment="1" applyProtection="1">
      <alignment horizontal="center" vertical="center" wrapText="1"/>
    </xf>
    <xf numFmtId="0" fontId="8" fillId="0" borderId="16" xfId="0" applyNumberFormat="1" applyFont="1" applyFill="1" applyBorder="1" applyAlignment="1" applyProtection="1">
      <alignment horizontal="center" vertical="center" wrapText="1"/>
    </xf>
    <xf numFmtId="0" fontId="7" fillId="0" borderId="17" xfId="0" applyNumberFormat="1" applyFont="1" applyFill="1" applyBorder="1" applyAlignment="1" applyProtection="1">
      <alignment horizontal="center" vertical="center" wrapText="1"/>
    </xf>
    <xf numFmtId="0" fontId="7" fillId="0" borderId="9" xfId="0" applyNumberFormat="1" applyFont="1" applyFill="1" applyBorder="1" applyAlignment="1" applyProtection="1">
      <alignment horizontal="center" vertical="center" wrapText="1"/>
    </xf>
    <xf numFmtId="0" fontId="8" fillId="0" borderId="18" xfId="0" applyNumberFormat="1" applyFont="1" applyFill="1" applyBorder="1" applyAlignment="1" applyProtection="1">
      <alignment horizontal="center" vertical="center" wrapText="1"/>
    </xf>
    <xf numFmtId="0" fontId="8" fillId="0" borderId="7" xfId="0" applyNumberFormat="1" applyFont="1" applyFill="1" applyBorder="1" applyAlignment="1" applyProtection="1">
      <alignment horizontal="center" vertical="center" wrapText="1"/>
    </xf>
    <xf numFmtId="0" fontId="18" fillId="0" borderId="7" xfId="0" applyNumberFormat="1" applyFont="1" applyFill="1" applyBorder="1" applyAlignment="1" applyProtection="1">
      <alignment horizontal="center" vertical="center" wrapText="1"/>
    </xf>
    <xf numFmtId="0" fontId="7" fillId="0" borderId="19" xfId="0" applyNumberFormat="1" applyFont="1" applyFill="1" applyBorder="1" applyAlignment="1" applyProtection="1">
      <alignment horizontal="center" vertical="center" wrapText="1"/>
    </xf>
    <xf numFmtId="0" fontId="8" fillId="0" borderId="19" xfId="0" applyNumberFormat="1" applyFont="1" applyFill="1" applyBorder="1" applyAlignment="1" applyProtection="1">
      <alignment horizontal="center" vertical="center" wrapText="1"/>
    </xf>
    <xf numFmtId="0" fontId="8" fillId="0" borderId="19" xfId="0" applyNumberFormat="1" applyFont="1" applyFill="1" applyBorder="1" applyAlignment="1" applyProtection="1">
      <alignment horizontal="right" vertical="center" wrapText="1"/>
    </xf>
    <xf numFmtId="49" fontId="7" fillId="0" borderId="9" xfId="0" applyNumberFormat="1" applyFont="1" applyFill="1" applyBorder="1" applyAlignment="1" applyProtection="1">
      <alignment horizontal="center" vertical="center" wrapText="1"/>
    </xf>
    <xf numFmtId="49" fontId="8" fillId="0" borderId="13" xfId="0" applyNumberFormat="1" applyFont="1" applyFill="1" applyBorder="1" applyAlignment="1" applyProtection="1">
      <alignment horizontal="center" vertical="center" wrapText="1"/>
    </xf>
    <xf numFmtId="49" fontId="8" fillId="0" borderId="7" xfId="0" applyNumberFormat="1" applyFont="1" applyFill="1" applyBorder="1" applyAlignment="1" applyProtection="1">
      <alignment horizontal="center" vertical="center" wrapText="1"/>
    </xf>
    <xf numFmtId="0" fontId="8" fillId="0" borderId="19" xfId="0" applyNumberFormat="1" applyFont="1" applyFill="1" applyBorder="1" applyAlignment="1" applyProtection="1"/>
    <xf numFmtId="49" fontId="7" fillId="0" borderId="13" xfId="0" applyNumberFormat="1" applyFont="1" applyFill="1" applyBorder="1" applyAlignment="1" applyProtection="1">
      <alignment horizontal="right" vertical="center" wrapText="1"/>
    </xf>
    <xf numFmtId="49" fontId="8" fillId="0" borderId="13" xfId="0" applyNumberFormat="1" applyFont="1" applyFill="1" applyBorder="1" applyAlignment="1" applyProtection="1">
      <alignment horizontal="right" vertical="center" wrapText="1"/>
    </xf>
    <xf numFmtId="9" fontId="7" fillId="0" borderId="8" xfId="0" applyNumberFormat="1" applyFont="1" applyFill="1" applyBorder="1" applyAlignment="1" applyProtection="1">
      <alignment horizontal="center" vertical="center" wrapText="1"/>
    </xf>
    <xf numFmtId="176" fontId="8" fillId="0" borderId="8" xfId="0" applyNumberFormat="1" applyFont="1" applyFill="1" applyBorder="1" applyAlignment="1" applyProtection="1">
      <alignment horizontal="center" vertical="center" wrapText="1"/>
    </xf>
    <xf numFmtId="9" fontId="8" fillId="0" borderId="6" xfId="0" applyNumberFormat="1" applyFont="1" applyFill="1" applyBorder="1" applyAlignment="1" applyProtection="1">
      <alignment horizontal="center" vertical="center" wrapText="1"/>
    </xf>
    <xf numFmtId="9" fontId="8" fillId="0" borderId="7" xfId="0" applyNumberFormat="1" applyFont="1" applyFill="1" applyBorder="1" applyAlignment="1" applyProtection="1">
      <alignment horizontal="center" vertical="center" wrapText="1"/>
    </xf>
    <xf numFmtId="0" fontId="7" fillId="0" borderId="13" xfId="0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 applyProtection="1">
      <alignment horizontal="center" vertical="center" wrapText="1"/>
    </xf>
    <xf numFmtId="176" fontId="8" fillId="0" borderId="9" xfId="0" applyNumberFormat="1" applyFont="1" applyFill="1" applyBorder="1" applyAlignment="1" applyProtection="1">
      <alignment horizontal="center" vertical="center" wrapText="1"/>
    </xf>
    <xf numFmtId="0" fontId="8" fillId="0" borderId="17" xfId="0" applyNumberFormat="1" applyFont="1" applyFill="1" applyBorder="1" applyAlignment="1" applyProtection="1">
      <alignment horizontal="center" vertical="center" wrapText="1"/>
    </xf>
    <xf numFmtId="49" fontId="8" fillId="0" borderId="11" xfId="0" applyNumberFormat="1" applyFont="1" applyFill="1" applyBorder="1" applyAlignment="1" applyProtection="1">
      <alignment horizontal="center" vertical="center" wrapText="1"/>
    </xf>
    <xf numFmtId="0" fontId="8" fillId="0" borderId="24" xfId="0" applyNumberFormat="1" applyFont="1" applyFill="1" applyBorder="1" applyAlignment="1" applyProtection="1">
      <alignment horizontal="center" vertical="center" wrapText="1"/>
    </xf>
    <xf numFmtId="0" fontId="8" fillId="0" borderId="27" xfId="0" applyNumberFormat="1" applyFont="1" applyFill="1" applyBorder="1" applyAlignment="1" applyProtection="1">
      <alignment horizontal="center" vertical="center" wrapText="1"/>
    </xf>
    <xf numFmtId="0" fontId="8" fillId="0" borderId="1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176" fontId="25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76" fontId="27" fillId="0" borderId="0" xfId="0" applyNumberFormat="1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176" fontId="27" fillId="0" borderId="6" xfId="0" applyNumberFormat="1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8" fillId="0" borderId="6" xfId="0" applyNumberFormat="1" applyFont="1" applyFill="1" applyBorder="1" applyAlignment="1">
      <alignment horizontal="center" vertical="center"/>
    </xf>
    <xf numFmtId="176" fontId="28" fillId="0" borderId="6" xfId="0" applyNumberFormat="1" applyFont="1" applyFill="1" applyBorder="1" applyAlignment="1">
      <alignment horizontal="center" vertical="center" wrapText="1"/>
    </xf>
    <xf numFmtId="176" fontId="29" fillId="0" borderId="6" xfId="0" applyNumberFormat="1" applyFont="1" applyFill="1" applyBorder="1" applyAlignment="1">
      <alignment horizontal="center" vertical="center" wrapText="1"/>
    </xf>
    <xf numFmtId="176" fontId="30" fillId="0" borderId="0" xfId="0" applyNumberFormat="1" applyFont="1" applyFill="1" applyBorder="1" applyAlignment="1">
      <alignment horizontal="center" vertical="center"/>
    </xf>
    <xf numFmtId="178" fontId="27" fillId="0" borderId="6" xfId="0" applyNumberFormat="1" applyFont="1" applyFill="1" applyBorder="1" applyAlignment="1">
      <alignment horizontal="center" vertical="center"/>
    </xf>
    <xf numFmtId="176" fontId="27" fillId="0" borderId="6" xfId="0" applyNumberFormat="1" applyFont="1" applyFill="1" applyBorder="1" applyAlignment="1">
      <alignment horizontal="center" vertical="center" wrapText="1"/>
    </xf>
    <xf numFmtId="20" fontId="2" fillId="0" borderId="6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49" fontId="31" fillId="0" borderId="6" xfId="0" applyNumberFormat="1" applyFont="1" applyFill="1" applyBorder="1" applyAlignment="1">
      <alignment horizontal="center" vertical="center"/>
    </xf>
    <xf numFmtId="176" fontId="31" fillId="0" borderId="6" xfId="0" applyNumberFormat="1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 wrapText="1"/>
    </xf>
    <xf numFmtId="2" fontId="31" fillId="0" borderId="6" xfId="0" applyNumberFormat="1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center" vertical="center"/>
    </xf>
    <xf numFmtId="176" fontId="29" fillId="0" borderId="6" xfId="0" applyNumberFormat="1" applyFont="1" applyFill="1" applyBorder="1" applyAlignment="1">
      <alignment horizontal="center" vertical="center"/>
    </xf>
    <xf numFmtId="176" fontId="29" fillId="0" borderId="8" xfId="0" applyNumberFormat="1" applyFont="1" applyFill="1" applyBorder="1" applyAlignment="1">
      <alignment horizontal="center" vertical="center" wrapText="1"/>
    </xf>
    <xf numFmtId="20" fontId="29" fillId="0" borderId="9" xfId="0" applyNumberFormat="1" applyFont="1" applyFill="1" applyBorder="1" applyAlignment="1">
      <alignment horizontal="center" vertical="center"/>
    </xf>
    <xf numFmtId="178" fontId="31" fillId="0" borderId="6" xfId="0" applyNumberFormat="1" applyFont="1" applyFill="1" applyBorder="1" applyAlignment="1">
      <alignment horizontal="center" vertical="center"/>
    </xf>
    <xf numFmtId="176" fontId="31" fillId="0" borderId="6" xfId="0" applyNumberFormat="1" applyFont="1" applyFill="1" applyBorder="1" applyAlignment="1">
      <alignment horizontal="center" vertical="center" wrapText="1"/>
    </xf>
    <xf numFmtId="178" fontId="29" fillId="0" borderId="6" xfId="0" applyNumberFormat="1" applyFont="1" applyFill="1" applyBorder="1" applyAlignment="1">
      <alignment horizontal="center" vertical="center"/>
    </xf>
    <xf numFmtId="2" fontId="31" fillId="0" borderId="6" xfId="0" applyNumberFormat="1" applyFont="1" applyFill="1" applyBorder="1" applyAlignment="1">
      <alignment horizontal="center" vertical="center" wrapText="1"/>
    </xf>
    <xf numFmtId="20" fontId="29" fillId="0" borderId="6" xfId="0" applyNumberFormat="1" applyFont="1" applyFill="1" applyBorder="1" applyAlignment="1">
      <alignment horizontal="center" vertical="center"/>
    </xf>
    <xf numFmtId="20" fontId="31" fillId="0" borderId="0" xfId="0" applyNumberFormat="1" applyFont="1" applyFill="1" applyBorder="1" applyAlignment="1">
      <alignment horizontal="center" vertical="center"/>
    </xf>
    <xf numFmtId="0" fontId="29" fillId="0" borderId="6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9" fontId="0" fillId="0" borderId="0" xfId="0" applyNumberFormat="1" applyFont="1" applyFill="1" applyAlignment="1">
      <alignment vertical="center"/>
    </xf>
    <xf numFmtId="180" fontId="0" fillId="0" borderId="0" xfId="0" applyNumberFormat="1" applyFont="1" applyFill="1" applyAlignment="1">
      <alignment vertical="center"/>
    </xf>
    <xf numFmtId="0" fontId="0" fillId="0" borderId="6" xfId="0" applyFont="1" applyFill="1" applyBorder="1" applyAlignment="1">
      <alignment vertical="center"/>
    </xf>
    <xf numFmtId="0" fontId="32" fillId="0" borderId="0" xfId="0" applyFont="1" applyFill="1" applyAlignment="1">
      <alignment horizontal="center" vertical="center"/>
    </xf>
    <xf numFmtId="179" fontId="32" fillId="0" borderId="0" xfId="0" applyNumberFormat="1" applyFont="1" applyFill="1" applyAlignment="1">
      <alignment horizontal="center" vertical="center"/>
    </xf>
    <xf numFmtId="180" fontId="32" fillId="0" borderId="0" xfId="0" applyNumberFormat="1" applyFont="1" applyFill="1" applyAlignment="1">
      <alignment horizontal="center" vertical="center"/>
    </xf>
    <xf numFmtId="21" fontId="32" fillId="0" borderId="0" xfId="0" applyNumberFormat="1" applyFont="1" applyFill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178" fontId="33" fillId="0" borderId="6" xfId="0" applyNumberFormat="1" applyFont="1" applyFill="1" applyBorder="1" applyAlignment="1">
      <alignment horizontal="center" vertical="center"/>
    </xf>
    <xf numFmtId="179" fontId="32" fillId="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3" fillId="2" borderId="8" xfId="0" applyNumberFormat="1" applyFont="1" applyFill="1" applyBorder="1" applyAlignment="1" applyProtection="1">
      <alignment horizontal="center" vertical="center"/>
    </xf>
    <xf numFmtId="0" fontId="3" fillId="2" borderId="9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8" fillId="4" borderId="6" xfId="0" applyNumberFormat="1" applyFont="1" applyFill="1" applyBorder="1" applyAlignment="1" applyProtection="1">
      <alignment horizontal="center" vertical="center" wrapText="1"/>
    </xf>
    <xf numFmtId="0" fontId="13" fillId="4" borderId="6" xfId="10" applyNumberFormat="1" applyFont="1" applyFill="1" applyBorder="1" applyAlignment="1" applyProtection="1">
      <alignment horizontal="center" vertical="center" wrapText="1"/>
    </xf>
    <xf numFmtId="0" fontId="13" fillId="4" borderId="6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6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@100/10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@100/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zoomScale="175" zoomScaleNormal="175" workbookViewId="0">
      <selection activeCell="D5" sqref="D5"/>
    </sheetView>
  </sheetViews>
  <sheetFormatPr defaultColWidth="9" defaultRowHeight="14.4"/>
  <cols>
    <col min="1" max="1" width="9" style="291"/>
    <col min="2" max="2" width="10.1296296296296" style="291" customWidth="1"/>
    <col min="3" max="3" width="9" style="291"/>
    <col min="4" max="4" width="11.9074074074074" style="291" customWidth="1"/>
    <col min="5" max="5" width="12.1574074074074" style="291" customWidth="1"/>
    <col min="6" max="16384" width="9" style="291"/>
  </cols>
  <sheetData>
    <row r="1" spans="1:1">
      <c r="A1" s="291" t="s">
        <v>0</v>
      </c>
    </row>
    <row r="2" spans="1:5">
      <c r="A2" s="291" t="s">
        <v>1</v>
      </c>
      <c r="B2" s="292" t="s">
        <v>2</v>
      </c>
      <c r="C2" s="292"/>
      <c r="D2" s="292"/>
      <c r="E2" s="292"/>
    </row>
    <row r="3" spans="1:8">
      <c r="A3" s="291" t="s">
        <v>3</v>
      </c>
      <c r="B3" s="291" t="s">
        <v>4</v>
      </c>
      <c r="C3" s="291" t="s">
        <v>5</v>
      </c>
      <c r="D3" s="291" t="s">
        <v>6</v>
      </c>
      <c r="E3" s="291" t="s">
        <v>7</v>
      </c>
      <c r="F3" s="291" t="s">
        <v>8</v>
      </c>
      <c r="G3" s="291" t="s">
        <v>9</v>
      </c>
      <c r="H3" s="291" t="s">
        <v>10</v>
      </c>
    </row>
    <row r="4" spans="1:9">
      <c r="A4" s="292" t="s">
        <v>11</v>
      </c>
      <c r="B4" s="292">
        <v>600</v>
      </c>
      <c r="C4" s="292">
        <v>28.5</v>
      </c>
      <c r="D4" s="293">
        <v>1047.45</v>
      </c>
      <c r="E4" s="292">
        <v>1017.95</v>
      </c>
      <c r="F4" s="292">
        <v>29.13</v>
      </c>
      <c r="G4" s="292" t="s">
        <v>12</v>
      </c>
      <c r="H4" s="292" t="s">
        <v>13</v>
      </c>
      <c r="I4" s="292"/>
    </row>
    <row r="7" spans="1:10">
      <c r="A7" s="294" t="s">
        <v>14</v>
      </c>
      <c r="B7" s="295"/>
      <c r="C7" s="296" t="s">
        <v>15</v>
      </c>
      <c r="D7" s="297"/>
      <c r="E7" s="20" t="s">
        <v>16</v>
      </c>
      <c r="F7" s="19"/>
      <c r="G7" s="20" t="s">
        <v>17</v>
      </c>
      <c r="H7" s="19"/>
      <c r="I7" s="301"/>
      <c r="J7" s="301"/>
    </row>
    <row r="8" spans="1:10">
      <c r="A8" s="298">
        <v>480</v>
      </c>
      <c r="B8" s="298"/>
      <c r="C8" s="298">
        <v>18</v>
      </c>
      <c r="D8" s="298"/>
      <c r="E8" s="299" t="s">
        <v>18</v>
      </c>
      <c r="F8" s="300"/>
      <c r="G8" s="298">
        <v>16</v>
      </c>
      <c r="H8" s="298"/>
      <c r="I8" s="301"/>
      <c r="J8" s="301"/>
    </row>
    <row r="9" ht="28.8" spans="1:10">
      <c r="A9" s="301" t="s">
        <v>19</v>
      </c>
      <c r="B9" s="301" t="s">
        <v>20</v>
      </c>
      <c r="C9" s="301" t="s">
        <v>21</v>
      </c>
      <c r="D9" s="302">
        <v>18</v>
      </c>
      <c r="E9" s="302">
        <v>18</v>
      </c>
      <c r="F9" s="302">
        <v>18</v>
      </c>
      <c r="G9" s="301"/>
      <c r="H9" s="301"/>
      <c r="I9" s="301"/>
      <c r="J9" s="301"/>
    </row>
    <row r="10" spans="1:10">
      <c r="A10" s="301"/>
      <c r="B10" s="301" t="s">
        <v>22</v>
      </c>
      <c r="C10" s="301"/>
      <c r="D10" s="302">
        <v>9</v>
      </c>
      <c r="E10" s="302">
        <v>9</v>
      </c>
      <c r="F10" s="302">
        <v>12</v>
      </c>
      <c r="G10" s="301"/>
      <c r="H10" s="301"/>
      <c r="I10" s="301"/>
      <c r="J10" s="301"/>
    </row>
    <row r="11" spans="1:10">
      <c r="A11" s="301"/>
      <c r="B11" s="301" t="s">
        <v>23</v>
      </c>
      <c r="C11" s="301"/>
      <c r="D11" s="302">
        <v>12</v>
      </c>
      <c r="E11" s="302">
        <v>12</v>
      </c>
      <c r="F11" s="302">
        <v>12</v>
      </c>
      <c r="G11" s="301"/>
      <c r="H11" s="301"/>
      <c r="I11" s="301"/>
      <c r="J11" s="301"/>
    </row>
    <row r="12" ht="28.8" spans="1:10">
      <c r="A12" s="301"/>
      <c r="B12" s="301" t="s">
        <v>24</v>
      </c>
      <c r="C12" s="301" t="s">
        <v>25</v>
      </c>
      <c r="D12" s="302">
        <v>0</v>
      </c>
      <c r="E12" s="302">
        <v>1</v>
      </c>
      <c r="F12" s="302">
        <v>2</v>
      </c>
      <c r="G12" s="301"/>
      <c r="H12" s="301"/>
      <c r="I12" s="301"/>
      <c r="J12" s="301"/>
    </row>
    <row r="13" spans="1:10">
      <c r="A13" s="301"/>
      <c r="B13" s="301" t="s">
        <v>26</v>
      </c>
      <c r="C13" s="301"/>
      <c r="D13" s="302" t="s">
        <v>27</v>
      </c>
      <c r="E13" s="302" t="s">
        <v>27</v>
      </c>
      <c r="F13" s="302" t="s">
        <v>27</v>
      </c>
      <c r="G13" s="301"/>
      <c r="H13" s="301"/>
      <c r="I13" s="303"/>
      <c r="J13" s="303"/>
    </row>
    <row r="14" ht="28.8" spans="1:10">
      <c r="A14" s="301"/>
      <c r="B14" s="301" t="s">
        <v>28</v>
      </c>
      <c r="C14" s="301"/>
      <c r="D14" s="302">
        <v>18</v>
      </c>
      <c r="E14" s="302">
        <v>18</v>
      </c>
      <c r="F14" s="302">
        <v>18</v>
      </c>
      <c r="G14" s="301"/>
      <c r="H14" s="301"/>
      <c r="I14" s="303"/>
      <c r="J14" s="303"/>
    </row>
    <row r="15" spans="1:10">
      <c r="A15" s="303" t="s">
        <v>29</v>
      </c>
      <c r="B15" s="303"/>
      <c r="C15" s="304">
        <v>29.13</v>
      </c>
      <c r="D15" s="304"/>
      <c r="E15" s="304"/>
      <c r="F15" s="304"/>
      <c r="G15" s="303"/>
      <c r="H15" s="303"/>
      <c r="I15" s="303"/>
      <c r="J15" s="303"/>
    </row>
    <row r="16" spans="1:10">
      <c r="A16" s="303" t="s">
        <v>30</v>
      </c>
      <c r="B16" s="303"/>
      <c r="C16" s="304" t="s">
        <v>31</v>
      </c>
      <c r="D16" s="304"/>
      <c r="E16" s="304"/>
      <c r="F16" s="304"/>
      <c r="G16" s="303"/>
      <c r="H16" s="303"/>
      <c r="I16" s="303"/>
      <c r="J16" s="303"/>
    </row>
    <row r="17" spans="1:10">
      <c r="A17" s="303" t="s">
        <v>32</v>
      </c>
      <c r="B17" s="303"/>
      <c r="C17" s="304">
        <v>36</v>
      </c>
      <c r="D17" s="304"/>
      <c r="E17" s="304"/>
      <c r="F17" s="304"/>
      <c r="G17" s="303"/>
      <c r="H17" s="303"/>
      <c r="I17" s="303"/>
      <c r="J17" s="303"/>
    </row>
    <row r="18" spans="1:10">
      <c r="A18" s="303" t="s">
        <v>33</v>
      </c>
      <c r="B18" s="303"/>
      <c r="C18" s="304">
        <v>50</v>
      </c>
      <c r="D18" s="304"/>
      <c r="E18" s="304"/>
      <c r="F18" s="304"/>
      <c r="G18" s="303"/>
      <c r="H18" s="303"/>
      <c r="I18" s="303"/>
      <c r="J18" s="303"/>
    </row>
    <row r="19" spans="1:10">
      <c r="A19" s="303" t="s">
        <v>34</v>
      </c>
      <c r="B19" s="303"/>
      <c r="C19" s="304" t="s">
        <v>35</v>
      </c>
      <c r="D19" s="304"/>
      <c r="E19" s="304"/>
      <c r="F19" s="304"/>
      <c r="G19" s="303"/>
      <c r="H19" s="303"/>
      <c r="I19" s="303"/>
      <c r="J19" s="303"/>
    </row>
    <row r="20" spans="1:10">
      <c r="A20" s="303" t="s">
        <v>26</v>
      </c>
      <c r="B20" s="303"/>
      <c r="C20" s="304" t="s">
        <v>36</v>
      </c>
      <c r="D20" s="304"/>
      <c r="E20" s="304"/>
      <c r="F20" s="304"/>
      <c r="G20" s="303"/>
      <c r="H20" s="303"/>
      <c r="I20" s="303"/>
      <c r="J20" s="303"/>
    </row>
    <row r="21" spans="1:10">
      <c r="A21" s="303" t="s">
        <v>28</v>
      </c>
      <c r="B21" s="303"/>
      <c r="C21" s="304">
        <v>180</v>
      </c>
      <c r="D21" s="304">
        <v>180</v>
      </c>
      <c r="E21" s="304">
        <v>180</v>
      </c>
      <c r="F21" s="304"/>
      <c r="G21" s="303"/>
      <c r="H21" s="303"/>
      <c r="I21" s="303"/>
      <c r="J21" s="303"/>
    </row>
    <row r="22" spans="1:8">
      <c r="A22" s="303" t="s">
        <v>37</v>
      </c>
      <c r="B22" s="303"/>
      <c r="C22" s="304">
        <v>15</v>
      </c>
      <c r="D22" s="304"/>
      <c r="E22" s="304"/>
      <c r="F22" s="304"/>
      <c r="G22" s="303"/>
      <c r="H22" s="303"/>
    </row>
    <row r="23" spans="1:8">
      <c r="A23" s="303" t="s">
        <v>38</v>
      </c>
      <c r="B23" s="303"/>
      <c r="C23" s="304">
        <v>30</v>
      </c>
      <c r="D23" s="304"/>
      <c r="E23" s="304"/>
      <c r="F23" s="304"/>
      <c r="G23" s="303"/>
      <c r="H23" s="303"/>
    </row>
    <row r="29" spans="1:4">
      <c r="A29" s="303" t="s">
        <v>39</v>
      </c>
      <c r="B29" s="303"/>
      <c r="C29" s="303"/>
      <c r="D29" s="303"/>
    </row>
    <row r="30" spans="1:4">
      <c r="A30" s="303"/>
      <c r="B30" s="303"/>
      <c r="C30" s="303"/>
      <c r="D30" s="303"/>
    </row>
    <row r="31" spans="1:4">
      <c r="A31" s="303"/>
      <c r="B31" s="303" t="s">
        <v>40</v>
      </c>
      <c r="C31" s="303"/>
      <c r="D31" s="304">
        <v>2.5</v>
      </c>
    </row>
    <row r="32" spans="1:4">
      <c r="A32" s="303"/>
      <c r="B32" s="303" t="s">
        <v>41</v>
      </c>
      <c r="C32" s="303"/>
      <c r="D32" s="304" t="s">
        <v>42</v>
      </c>
    </row>
    <row r="33" spans="1:4">
      <c r="A33" s="303"/>
      <c r="B33" s="303" t="s">
        <v>43</v>
      </c>
      <c r="C33" s="303"/>
      <c r="D33" s="304">
        <v>0.5</v>
      </c>
    </row>
    <row r="37" spans="1:5">
      <c r="A37" s="303" t="s">
        <v>44</v>
      </c>
      <c r="B37" s="303"/>
      <c r="C37" s="303"/>
      <c r="D37" s="303"/>
      <c r="E37" s="303"/>
    </row>
    <row r="38" spans="1:5">
      <c r="A38" s="303"/>
      <c r="B38" s="303"/>
      <c r="C38" s="303"/>
      <c r="D38" s="303" t="s">
        <v>45</v>
      </c>
      <c r="E38" s="303" t="s">
        <v>46</v>
      </c>
    </row>
    <row r="39" spans="1:5">
      <c r="A39" s="303"/>
      <c r="B39" s="303" t="s">
        <v>47</v>
      </c>
      <c r="C39" s="303"/>
      <c r="D39" s="304">
        <v>80</v>
      </c>
      <c r="E39" s="304">
        <v>100</v>
      </c>
    </row>
    <row r="40" spans="1:5">
      <c r="A40" s="303"/>
      <c r="B40" s="303" t="s">
        <v>48</v>
      </c>
      <c r="C40" s="303"/>
      <c r="D40" s="304">
        <v>15</v>
      </c>
      <c r="E40" s="304">
        <v>25</v>
      </c>
    </row>
    <row r="41" spans="1:5">
      <c r="A41" s="303"/>
      <c r="B41" s="303" t="s">
        <v>49</v>
      </c>
      <c r="C41" s="303"/>
      <c r="D41" s="304">
        <v>15</v>
      </c>
      <c r="E41" s="304">
        <v>25</v>
      </c>
    </row>
    <row r="42" spans="1:5">
      <c r="A42" s="303"/>
      <c r="B42" s="303" t="s">
        <v>50</v>
      </c>
      <c r="C42" s="303"/>
      <c r="D42" s="304">
        <v>3</v>
      </c>
      <c r="E42" s="304">
        <v>5</v>
      </c>
    </row>
    <row r="43" spans="1:5">
      <c r="A43" s="303"/>
      <c r="B43" s="303"/>
      <c r="C43" s="303"/>
      <c r="D43" s="304"/>
      <c r="E43" s="304"/>
    </row>
    <row r="44" spans="1:5">
      <c r="A44" s="303"/>
      <c r="B44" s="305" t="s">
        <v>51</v>
      </c>
      <c r="C44" s="303"/>
      <c r="D44" s="304">
        <v>3</v>
      </c>
      <c r="E44" s="304">
        <v>5</v>
      </c>
    </row>
    <row r="45" spans="1:5">
      <c r="A45" s="303"/>
      <c r="B45" s="305" t="s">
        <v>52</v>
      </c>
      <c r="C45" s="303"/>
      <c r="D45" s="304">
        <v>2</v>
      </c>
      <c r="E45" s="304">
        <v>3</v>
      </c>
    </row>
  </sheetData>
  <mergeCells count="21">
    <mergeCell ref="B2:E2"/>
    <mergeCell ref="H3:I3"/>
    <mergeCell ref="H4:I4"/>
    <mergeCell ref="A7:B7"/>
    <mergeCell ref="C7:D7"/>
    <mergeCell ref="E7:F7"/>
    <mergeCell ref="G7:H7"/>
    <mergeCell ref="A8:B8"/>
    <mergeCell ref="C8:D8"/>
    <mergeCell ref="E8:F8"/>
    <mergeCell ref="G8:H8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7:B37"/>
  </mergeCells>
  <hyperlinks>
    <hyperlink ref="E8" r:id="rId1" display="8@100/100" tooltip="mailto:8@100/10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zoomScale="70" zoomScaleNormal="70" topLeftCell="A91" workbookViewId="0">
      <selection activeCell="J3" sqref="J3:M102"/>
    </sheetView>
  </sheetViews>
  <sheetFormatPr defaultColWidth="9" defaultRowHeight="14.4"/>
  <cols>
    <col min="1" max="1" width="15.8888888888889" style="280"/>
    <col min="2" max="2" width="13.3796296296296" style="280" customWidth="1"/>
    <col min="3" max="3" width="18" style="281" customWidth="1"/>
    <col min="4" max="4" width="14.6296296296296" style="280" customWidth="1"/>
    <col min="5" max="5" width="16.3796296296296" style="282" customWidth="1"/>
    <col min="6" max="6" width="13" style="280" customWidth="1"/>
    <col min="7" max="7" width="18" style="282" customWidth="1"/>
    <col min="8" max="8" width="15.3796296296296" style="280" customWidth="1"/>
    <col min="9" max="9" width="19.25" style="280" customWidth="1"/>
    <col min="10" max="10" width="18.1296296296296" style="283" customWidth="1"/>
    <col min="11" max="11" width="18.3796296296296" style="283" customWidth="1"/>
    <col min="12" max="12" width="16.5" style="283" customWidth="1"/>
    <col min="13" max="13" width="14.5" style="283" customWidth="1"/>
    <col min="14" max="16384" width="9" style="280"/>
  </cols>
  <sheetData>
    <row r="1" s="280" customFormat="1" ht="22.2" spans="1:13">
      <c r="A1" s="284"/>
      <c r="B1" s="284"/>
      <c r="C1" s="285"/>
      <c r="D1" s="284"/>
      <c r="E1" s="286"/>
      <c r="F1" s="284"/>
      <c r="G1" s="286"/>
      <c r="H1" s="284"/>
      <c r="I1" s="284"/>
      <c r="J1" s="288" t="s">
        <v>53</v>
      </c>
      <c r="K1" s="288" t="s">
        <v>54</v>
      </c>
      <c r="L1" s="289" t="s">
        <v>55</v>
      </c>
      <c r="M1" s="289" t="s">
        <v>56</v>
      </c>
    </row>
    <row r="2" s="280" customFormat="1" ht="22.2" spans="1:13">
      <c r="A2" s="284" t="s">
        <v>57</v>
      </c>
      <c r="B2" s="284" t="s">
        <v>58</v>
      </c>
      <c r="C2" s="284" t="s">
        <v>59</v>
      </c>
      <c r="D2" s="284" t="s">
        <v>48</v>
      </c>
      <c r="E2" s="284" t="s">
        <v>60</v>
      </c>
      <c r="F2" s="284" t="s">
        <v>49</v>
      </c>
      <c r="G2" s="284" t="s">
        <v>61</v>
      </c>
      <c r="H2" s="284" t="s">
        <v>50</v>
      </c>
      <c r="I2" s="284" t="s">
        <v>62</v>
      </c>
      <c r="J2" s="288" t="s">
        <v>63</v>
      </c>
      <c r="K2" s="288" t="s">
        <v>63</v>
      </c>
      <c r="L2" s="289" t="s">
        <v>63</v>
      </c>
      <c r="M2" s="289" t="s">
        <v>63</v>
      </c>
    </row>
    <row r="3" s="280" customFormat="1" ht="22.2" spans="1:13">
      <c r="A3" s="287">
        <v>0.395833333333333</v>
      </c>
      <c r="B3" s="284">
        <f ca="1">RANDBETWEEN(工程配置!$D$39,工程配置!$E$39)</f>
        <v>88</v>
      </c>
      <c r="C3" s="285" t="str">
        <f ca="1" t="shared" ref="C3:G3" si="0">"00:"&amp;B3&amp;":00"</f>
        <v>00:88:00</v>
      </c>
      <c r="D3" s="284">
        <f ca="1">RANDBETWEEN(工程配置!$D$40,工程配置!$E$40)</f>
        <v>24</v>
      </c>
      <c r="E3" s="286" t="str">
        <f ca="1" t="shared" si="0"/>
        <v>00:24:00</v>
      </c>
      <c r="F3" s="284">
        <f ca="1">RANDBETWEEN(工程配置!$D$41,工程配置!$E$41)</f>
        <v>15</v>
      </c>
      <c r="G3" s="286" t="str">
        <f ca="1" t="shared" si="0"/>
        <v>00:15:00</v>
      </c>
      <c r="H3" s="284"/>
      <c r="I3" s="286"/>
      <c r="J3" s="290">
        <f>A3</f>
        <v>0.395833333333333</v>
      </c>
      <c r="K3" s="290">
        <f ca="1">J3+TEXT(0,C3)</f>
        <v>0.456944444444444</v>
      </c>
      <c r="L3" s="290">
        <f ca="1" t="shared" ref="L3:L66" si="1">K3+TEXT(0,E3)</f>
        <v>0.473611111111111</v>
      </c>
      <c r="M3" s="290">
        <f ca="1" t="shared" ref="M3:M66" si="2">L3+TEXT(0,G3)</f>
        <v>0.484027777777778</v>
      </c>
    </row>
    <row r="4" s="280" customFormat="1" ht="22.2" spans="1:13">
      <c r="A4" s="284"/>
      <c r="B4" s="284">
        <f ca="1">RANDBETWEEN(工程配置!$D$39,工程配置!$E$39)</f>
        <v>81</v>
      </c>
      <c r="C4" s="285" t="str">
        <f ca="1" t="shared" ref="C4:G4" si="3">"00:"&amp;B4&amp;":00"</f>
        <v>00:81:00</v>
      </c>
      <c r="D4" s="284">
        <f ca="1">RANDBETWEEN(工程配置!$D$40,工程配置!$E$40)</f>
        <v>22</v>
      </c>
      <c r="E4" s="286" t="str">
        <f ca="1" t="shared" si="3"/>
        <v>00:22:00</v>
      </c>
      <c r="F4" s="284">
        <f ca="1">RANDBETWEEN(工程配置!$D$41,工程配置!$E$41)</f>
        <v>24</v>
      </c>
      <c r="G4" s="286" t="str">
        <f ca="1" t="shared" si="3"/>
        <v>00:24:00</v>
      </c>
      <c r="H4" s="284">
        <f ca="1">RANDBETWEEN(工程配置!$D$42,工程配置!$E$42)</f>
        <v>5</v>
      </c>
      <c r="I4" s="286" t="str">
        <f ca="1" t="shared" ref="I4:I67" si="4">"00:"&amp;H4&amp;":00"</f>
        <v>00:5:00</v>
      </c>
      <c r="J4" s="290">
        <f ca="1" t="shared" ref="J4:J67" si="5">K3+TEXT(0,I4)</f>
        <v>0.460416666666667</v>
      </c>
      <c r="K4" s="290">
        <f ca="1" t="shared" ref="K3:K66" si="6">J4+TEXT(0,C4)</f>
        <v>0.516666666666667</v>
      </c>
      <c r="L4" s="290">
        <f ca="1" t="shared" si="1"/>
        <v>0.531944444444444</v>
      </c>
      <c r="M4" s="290">
        <f ca="1" t="shared" si="2"/>
        <v>0.548611111111111</v>
      </c>
    </row>
    <row r="5" s="280" customFormat="1" ht="22.2" spans="1:13">
      <c r="A5" s="284"/>
      <c r="B5" s="284">
        <f ca="1">RANDBETWEEN(工程配置!$D$39,工程配置!$E$39)</f>
        <v>97</v>
      </c>
      <c r="C5" s="285" t="str">
        <f ca="1" t="shared" ref="C5:G5" si="7">"00:"&amp;B5&amp;":00"</f>
        <v>00:97:00</v>
      </c>
      <c r="D5" s="284">
        <f ca="1">RANDBETWEEN(工程配置!$D$40,工程配置!$E$40)</f>
        <v>16</v>
      </c>
      <c r="E5" s="286" t="str">
        <f ca="1" t="shared" si="7"/>
        <v>00:16:00</v>
      </c>
      <c r="F5" s="284">
        <f ca="1">RANDBETWEEN(工程配置!$D$41,工程配置!$E$41)</f>
        <v>18</v>
      </c>
      <c r="G5" s="286" t="str">
        <f ca="1" t="shared" si="7"/>
        <v>00:18:00</v>
      </c>
      <c r="H5" s="284">
        <f ca="1">RANDBETWEEN(工程配置!$D$42,工程配置!$E$42)</f>
        <v>5</v>
      </c>
      <c r="I5" s="286" t="str">
        <f ca="1" t="shared" si="4"/>
        <v>00:5:00</v>
      </c>
      <c r="J5" s="290">
        <f ca="1" t="shared" si="5"/>
        <v>0.520138888888889</v>
      </c>
      <c r="K5" s="290">
        <f ca="1" t="shared" si="6"/>
        <v>0.5875</v>
      </c>
      <c r="L5" s="290">
        <f ca="1" t="shared" si="1"/>
        <v>0.598611111111111</v>
      </c>
      <c r="M5" s="290">
        <f ca="1" t="shared" si="2"/>
        <v>0.611111111111111</v>
      </c>
    </row>
    <row r="6" s="280" customFormat="1" ht="22.2" spans="1:13">
      <c r="A6" s="284"/>
      <c r="B6" s="284">
        <f ca="1">RANDBETWEEN(工程配置!$D$39,工程配置!$E$39)</f>
        <v>87</v>
      </c>
      <c r="C6" s="285" t="str">
        <f ca="1" t="shared" ref="C6:G6" si="8">"00:"&amp;B6&amp;":00"</f>
        <v>00:87:00</v>
      </c>
      <c r="D6" s="284">
        <f ca="1">RANDBETWEEN(工程配置!$D$40,工程配置!$E$40)</f>
        <v>15</v>
      </c>
      <c r="E6" s="286" t="str">
        <f ca="1" t="shared" si="8"/>
        <v>00:15:00</v>
      </c>
      <c r="F6" s="284">
        <f ca="1">RANDBETWEEN(工程配置!$D$41,工程配置!$E$41)</f>
        <v>24</v>
      </c>
      <c r="G6" s="286" t="str">
        <f ca="1" t="shared" si="8"/>
        <v>00:24:00</v>
      </c>
      <c r="H6" s="284">
        <f ca="1">RANDBETWEEN(工程配置!$D$42,工程配置!$E$42)</f>
        <v>3</v>
      </c>
      <c r="I6" s="286" t="str">
        <f ca="1" t="shared" si="4"/>
        <v>00:3:00</v>
      </c>
      <c r="J6" s="290">
        <f ca="1" t="shared" si="5"/>
        <v>0.589583333333333</v>
      </c>
      <c r="K6" s="290">
        <f ca="1" t="shared" si="6"/>
        <v>0.65</v>
      </c>
      <c r="L6" s="290">
        <f ca="1" t="shared" si="1"/>
        <v>0.660416666666667</v>
      </c>
      <c r="M6" s="290">
        <f ca="1" t="shared" si="2"/>
        <v>0.677083333333333</v>
      </c>
    </row>
    <row r="7" s="280" customFormat="1" ht="22.2" spans="1:13">
      <c r="A7" s="284"/>
      <c r="B7" s="284">
        <f ca="1">RANDBETWEEN(工程配置!$D$39,工程配置!$E$39)</f>
        <v>93</v>
      </c>
      <c r="C7" s="285" t="str">
        <f ca="1" t="shared" ref="C7:G7" si="9">"00:"&amp;B7&amp;":00"</f>
        <v>00:93:00</v>
      </c>
      <c r="D7" s="284">
        <f ca="1">RANDBETWEEN(工程配置!$D$40,工程配置!$E$40)</f>
        <v>22</v>
      </c>
      <c r="E7" s="286" t="str">
        <f ca="1" t="shared" si="9"/>
        <v>00:22:00</v>
      </c>
      <c r="F7" s="284">
        <f ca="1">RANDBETWEEN(工程配置!$D$41,工程配置!$E$41)</f>
        <v>17</v>
      </c>
      <c r="G7" s="286" t="str">
        <f ca="1" t="shared" si="9"/>
        <v>00:17:00</v>
      </c>
      <c r="H7" s="284">
        <f ca="1">RANDBETWEEN(工程配置!$D$42,工程配置!$E$42)</f>
        <v>3</v>
      </c>
      <c r="I7" s="286" t="str">
        <f ca="1" t="shared" si="4"/>
        <v>00:3:00</v>
      </c>
      <c r="J7" s="290">
        <f ca="1" t="shared" si="5"/>
        <v>0.652083333333333</v>
      </c>
      <c r="K7" s="290">
        <f ca="1" t="shared" si="6"/>
        <v>0.716666666666667</v>
      </c>
      <c r="L7" s="290">
        <f ca="1" t="shared" si="1"/>
        <v>0.731944444444444</v>
      </c>
      <c r="M7" s="290">
        <f ca="1" t="shared" si="2"/>
        <v>0.74375</v>
      </c>
    </row>
    <row r="8" s="280" customFormat="1" ht="22.2" spans="1:13">
      <c r="A8" s="284"/>
      <c r="B8" s="284">
        <f ca="1">RANDBETWEEN(工程配置!$D$39,工程配置!$E$39)</f>
        <v>85</v>
      </c>
      <c r="C8" s="285" t="str">
        <f ca="1" t="shared" ref="C8:G8" si="10">"00:"&amp;B8&amp;":00"</f>
        <v>00:85:00</v>
      </c>
      <c r="D8" s="284">
        <f ca="1">RANDBETWEEN(工程配置!$D$40,工程配置!$E$40)</f>
        <v>18</v>
      </c>
      <c r="E8" s="286" t="str">
        <f ca="1" t="shared" si="10"/>
        <v>00:18:00</v>
      </c>
      <c r="F8" s="284">
        <f ca="1">RANDBETWEEN(工程配置!$D$41,工程配置!$E$41)</f>
        <v>19</v>
      </c>
      <c r="G8" s="286" t="str">
        <f ca="1" t="shared" si="10"/>
        <v>00:19:00</v>
      </c>
      <c r="H8" s="284">
        <f ca="1">RANDBETWEEN(工程配置!$D$42,工程配置!$E$42)</f>
        <v>5</v>
      </c>
      <c r="I8" s="286" t="str">
        <f ca="1" t="shared" si="4"/>
        <v>00:5:00</v>
      </c>
      <c r="J8" s="290">
        <f ca="1" t="shared" si="5"/>
        <v>0.720138888888889</v>
      </c>
      <c r="K8" s="290">
        <f ca="1" t="shared" si="6"/>
        <v>0.779166666666667</v>
      </c>
      <c r="L8" s="290">
        <f ca="1" t="shared" si="1"/>
        <v>0.791666666666667</v>
      </c>
      <c r="M8" s="290">
        <f ca="1" t="shared" si="2"/>
        <v>0.804861111111111</v>
      </c>
    </row>
    <row r="9" s="280" customFormat="1" ht="22.2" spans="1:13">
      <c r="A9" s="284"/>
      <c r="B9" s="284">
        <f ca="1">RANDBETWEEN(工程配置!$D$39,工程配置!$E$39)</f>
        <v>94</v>
      </c>
      <c r="C9" s="285" t="str">
        <f ca="1" t="shared" ref="C9:G9" si="11">"00:"&amp;B9&amp;":00"</f>
        <v>00:94:00</v>
      </c>
      <c r="D9" s="284">
        <f ca="1">RANDBETWEEN(工程配置!$D$40,工程配置!$E$40)</f>
        <v>21</v>
      </c>
      <c r="E9" s="286" t="str">
        <f ca="1" t="shared" si="11"/>
        <v>00:21:00</v>
      </c>
      <c r="F9" s="284">
        <f ca="1">RANDBETWEEN(工程配置!$D$41,工程配置!$E$41)</f>
        <v>21</v>
      </c>
      <c r="G9" s="286" t="str">
        <f ca="1" t="shared" si="11"/>
        <v>00:21:00</v>
      </c>
      <c r="H9" s="284">
        <f ca="1">RANDBETWEEN(工程配置!$D$42,工程配置!$E$42)</f>
        <v>3</v>
      </c>
      <c r="I9" s="286" t="str">
        <f ca="1" t="shared" si="4"/>
        <v>00:3:00</v>
      </c>
      <c r="J9" s="290">
        <f ca="1" t="shared" si="5"/>
        <v>0.78125</v>
      </c>
      <c r="K9" s="290">
        <f ca="1" t="shared" si="6"/>
        <v>0.846527777777778</v>
      </c>
      <c r="L9" s="290">
        <f ca="1" t="shared" si="1"/>
        <v>0.861111111111111</v>
      </c>
      <c r="M9" s="290">
        <f ca="1" t="shared" si="2"/>
        <v>0.875694444444444</v>
      </c>
    </row>
    <row r="10" s="280" customFormat="1" ht="22.2" spans="1:13">
      <c r="A10" s="284"/>
      <c r="B10" s="284">
        <f ca="1">RANDBETWEEN(工程配置!$D$39,工程配置!$E$39)</f>
        <v>96</v>
      </c>
      <c r="C10" s="285" t="str">
        <f ca="1" t="shared" ref="C10:G10" si="12">"00:"&amp;B10&amp;":00"</f>
        <v>00:96:00</v>
      </c>
      <c r="D10" s="284">
        <f ca="1">RANDBETWEEN(工程配置!$D$40,工程配置!$E$40)</f>
        <v>21</v>
      </c>
      <c r="E10" s="286" t="str">
        <f ca="1" t="shared" si="12"/>
        <v>00:21:00</v>
      </c>
      <c r="F10" s="284">
        <f ca="1">RANDBETWEEN(工程配置!$D$41,工程配置!$E$41)</f>
        <v>24</v>
      </c>
      <c r="G10" s="286" t="str">
        <f ca="1" t="shared" si="12"/>
        <v>00:24:00</v>
      </c>
      <c r="H10" s="284">
        <f ca="1">RANDBETWEEN(工程配置!$D$42,工程配置!$E$42)</f>
        <v>3</v>
      </c>
      <c r="I10" s="286" t="str">
        <f ca="1" t="shared" si="4"/>
        <v>00:3:00</v>
      </c>
      <c r="J10" s="290">
        <f ca="1" t="shared" si="5"/>
        <v>0.848611111111111</v>
      </c>
      <c r="K10" s="290">
        <f ca="1" t="shared" si="6"/>
        <v>0.915277777777778</v>
      </c>
      <c r="L10" s="290">
        <f ca="1" t="shared" si="1"/>
        <v>0.929861111111111</v>
      </c>
      <c r="M10" s="290">
        <f ca="1" t="shared" si="2"/>
        <v>0.946527777777778</v>
      </c>
    </row>
    <row r="11" s="280" customFormat="1" ht="22.2" spans="1:13">
      <c r="A11" s="284"/>
      <c r="B11" s="284">
        <f ca="1">RANDBETWEEN(工程配置!$D$39,工程配置!$E$39)</f>
        <v>83</v>
      </c>
      <c r="C11" s="285" t="str">
        <f ca="1" t="shared" ref="C11:G11" si="13">"00:"&amp;B11&amp;":00"</f>
        <v>00:83:00</v>
      </c>
      <c r="D11" s="284">
        <f ca="1">RANDBETWEEN(工程配置!$D$40,工程配置!$E$40)</f>
        <v>20</v>
      </c>
      <c r="E11" s="286" t="str">
        <f ca="1" t="shared" si="13"/>
        <v>00:20:00</v>
      </c>
      <c r="F11" s="284">
        <f ca="1">RANDBETWEEN(工程配置!$D$41,工程配置!$E$41)</f>
        <v>21</v>
      </c>
      <c r="G11" s="286" t="str">
        <f ca="1" t="shared" si="13"/>
        <v>00:21:00</v>
      </c>
      <c r="H11" s="284">
        <f ca="1">RANDBETWEEN(工程配置!$D$42,工程配置!$E$42)</f>
        <v>3</v>
      </c>
      <c r="I11" s="286" t="str">
        <f ca="1" t="shared" si="4"/>
        <v>00:3:00</v>
      </c>
      <c r="J11" s="290">
        <f ca="1" t="shared" si="5"/>
        <v>0.917361111111111</v>
      </c>
      <c r="K11" s="290">
        <f ca="1" t="shared" si="6"/>
        <v>0.975</v>
      </c>
      <c r="L11" s="290">
        <f ca="1" t="shared" si="1"/>
        <v>0.988888888888889</v>
      </c>
      <c r="M11" s="290">
        <f ca="1" t="shared" si="2"/>
        <v>1.00347222222222</v>
      </c>
    </row>
    <row r="12" s="280" customFormat="1" ht="22.2" spans="1:13">
      <c r="A12" s="284"/>
      <c r="B12" s="284">
        <f ca="1">RANDBETWEEN(工程配置!$D$39,工程配置!$E$39)</f>
        <v>84</v>
      </c>
      <c r="C12" s="285" t="str">
        <f ca="1" t="shared" ref="C12:G12" si="14">"00:"&amp;B12&amp;":00"</f>
        <v>00:84:00</v>
      </c>
      <c r="D12" s="284">
        <f ca="1">RANDBETWEEN(工程配置!$D$40,工程配置!$E$40)</f>
        <v>20</v>
      </c>
      <c r="E12" s="286" t="str">
        <f ca="1" t="shared" si="14"/>
        <v>00:20:00</v>
      </c>
      <c r="F12" s="284">
        <f ca="1">RANDBETWEEN(工程配置!$D$41,工程配置!$E$41)</f>
        <v>25</v>
      </c>
      <c r="G12" s="286" t="str">
        <f ca="1" t="shared" si="14"/>
        <v>00:25:00</v>
      </c>
      <c r="H12" s="284">
        <f ca="1">RANDBETWEEN(工程配置!$D$42,工程配置!$E$42)</f>
        <v>5</v>
      </c>
      <c r="I12" s="286" t="str">
        <f ca="1" t="shared" si="4"/>
        <v>00:5:00</v>
      </c>
      <c r="J12" s="290">
        <f ca="1" t="shared" si="5"/>
        <v>0.978472222222222</v>
      </c>
      <c r="K12" s="290">
        <f ca="1" t="shared" si="6"/>
        <v>1.03680555555556</v>
      </c>
      <c r="L12" s="290">
        <f ca="1" t="shared" si="1"/>
        <v>1.05069444444444</v>
      </c>
      <c r="M12" s="290">
        <f ca="1" t="shared" si="2"/>
        <v>1.06805555555556</v>
      </c>
    </row>
    <row r="13" s="280" customFormat="1" ht="22.2" spans="1:13">
      <c r="A13" s="284"/>
      <c r="B13" s="284">
        <f ca="1">RANDBETWEEN(工程配置!$D$39,工程配置!$E$39)</f>
        <v>83</v>
      </c>
      <c r="C13" s="285" t="str">
        <f ca="1" t="shared" ref="C13:G13" si="15">"00:"&amp;B13&amp;":00"</f>
        <v>00:83:00</v>
      </c>
      <c r="D13" s="284">
        <f ca="1">RANDBETWEEN(工程配置!$D$40,工程配置!$E$40)</f>
        <v>16</v>
      </c>
      <c r="E13" s="286" t="str">
        <f ca="1" t="shared" si="15"/>
        <v>00:16:00</v>
      </c>
      <c r="F13" s="284">
        <f ca="1">RANDBETWEEN(工程配置!$D$41,工程配置!$E$41)</f>
        <v>22</v>
      </c>
      <c r="G13" s="286" t="str">
        <f ca="1" t="shared" si="15"/>
        <v>00:22:00</v>
      </c>
      <c r="H13" s="284">
        <f ca="1">RANDBETWEEN(工程配置!$D$42,工程配置!$E$42)</f>
        <v>5</v>
      </c>
      <c r="I13" s="286" t="str">
        <f ca="1" t="shared" si="4"/>
        <v>00:5:00</v>
      </c>
      <c r="J13" s="290">
        <f ca="1" t="shared" si="5"/>
        <v>1.04027777777778</v>
      </c>
      <c r="K13" s="290">
        <f ca="1" t="shared" si="6"/>
        <v>1.09791666666667</v>
      </c>
      <c r="L13" s="290">
        <f ca="1" t="shared" si="1"/>
        <v>1.10902777777778</v>
      </c>
      <c r="M13" s="290">
        <f ca="1" t="shared" si="2"/>
        <v>1.12430555555556</v>
      </c>
    </row>
    <row r="14" s="280" customFormat="1" ht="22.2" spans="1:13">
      <c r="A14" s="284"/>
      <c r="B14" s="284">
        <f ca="1">RANDBETWEEN(工程配置!$D$39,工程配置!$E$39)</f>
        <v>94</v>
      </c>
      <c r="C14" s="285" t="str">
        <f ca="1" t="shared" ref="C14:G14" si="16">"00:"&amp;B14&amp;":00"</f>
        <v>00:94:00</v>
      </c>
      <c r="D14" s="284">
        <f ca="1">RANDBETWEEN(工程配置!$D$40,工程配置!$E$40)</f>
        <v>23</v>
      </c>
      <c r="E14" s="286" t="str">
        <f ca="1" t="shared" si="16"/>
        <v>00:23:00</v>
      </c>
      <c r="F14" s="284">
        <f ca="1">RANDBETWEEN(工程配置!$D$41,工程配置!$E$41)</f>
        <v>18</v>
      </c>
      <c r="G14" s="286" t="str">
        <f ca="1" t="shared" si="16"/>
        <v>00:18:00</v>
      </c>
      <c r="H14" s="284">
        <f ca="1">RANDBETWEEN(工程配置!$D$42,工程配置!$E$42)</f>
        <v>4</v>
      </c>
      <c r="I14" s="286" t="str">
        <f ca="1" t="shared" si="4"/>
        <v>00:4:00</v>
      </c>
      <c r="J14" s="290">
        <f ca="1" t="shared" si="5"/>
        <v>1.10069444444444</v>
      </c>
      <c r="K14" s="290">
        <f ca="1" t="shared" si="6"/>
        <v>1.16597222222222</v>
      </c>
      <c r="L14" s="290">
        <f ca="1" t="shared" si="1"/>
        <v>1.18194444444444</v>
      </c>
      <c r="M14" s="290">
        <f ca="1" t="shared" si="2"/>
        <v>1.19444444444444</v>
      </c>
    </row>
    <row r="15" s="280" customFormat="1" ht="22.2" spans="1:13">
      <c r="A15" s="284"/>
      <c r="B15" s="284">
        <f ca="1">RANDBETWEEN(工程配置!$D$39,工程配置!$E$39)</f>
        <v>81</v>
      </c>
      <c r="C15" s="285" t="str">
        <f ca="1" t="shared" ref="C15:G15" si="17">"00:"&amp;B15&amp;":00"</f>
        <v>00:81:00</v>
      </c>
      <c r="D15" s="284">
        <f ca="1">RANDBETWEEN(工程配置!$D$40,工程配置!$E$40)</f>
        <v>24</v>
      </c>
      <c r="E15" s="286" t="str">
        <f ca="1" t="shared" si="17"/>
        <v>00:24:00</v>
      </c>
      <c r="F15" s="284">
        <f ca="1">RANDBETWEEN(工程配置!$D$41,工程配置!$E$41)</f>
        <v>19</v>
      </c>
      <c r="G15" s="286" t="str">
        <f ca="1" t="shared" si="17"/>
        <v>00:19:00</v>
      </c>
      <c r="H15" s="284">
        <f ca="1">RANDBETWEEN(工程配置!$D$42,工程配置!$E$42)</f>
        <v>4</v>
      </c>
      <c r="I15" s="286" t="str">
        <f ca="1" t="shared" si="4"/>
        <v>00:4:00</v>
      </c>
      <c r="J15" s="290">
        <f ca="1" t="shared" si="5"/>
        <v>1.16875</v>
      </c>
      <c r="K15" s="290">
        <f ca="1" t="shared" si="6"/>
        <v>1.225</v>
      </c>
      <c r="L15" s="290">
        <f ca="1" t="shared" si="1"/>
        <v>1.24166666666667</v>
      </c>
      <c r="M15" s="290">
        <f ca="1" t="shared" si="2"/>
        <v>1.25486111111111</v>
      </c>
    </row>
    <row r="16" s="280" customFormat="1" ht="22.2" spans="1:13">
      <c r="A16" s="284"/>
      <c r="B16" s="284">
        <f ca="1">RANDBETWEEN(工程配置!$D$39,工程配置!$E$39)</f>
        <v>97</v>
      </c>
      <c r="C16" s="285" t="str">
        <f ca="1" t="shared" ref="C16:G16" si="18">"00:"&amp;B16&amp;":00"</f>
        <v>00:97:00</v>
      </c>
      <c r="D16" s="284">
        <f ca="1">RANDBETWEEN(工程配置!$D$40,工程配置!$E$40)</f>
        <v>18</v>
      </c>
      <c r="E16" s="286" t="str">
        <f ca="1" t="shared" si="18"/>
        <v>00:18:00</v>
      </c>
      <c r="F16" s="284">
        <f ca="1">RANDBETWEEN(工程配置!$D$41,工程配置!$E$41)</f>
        <v>24</v>
      </c>
      <c r="G16" s="286" t="str">
        <f ca="1" t="shared" si="18"/>
        <v>00:24:00</v>
      </c>
      <c r="H16" s="284">
        <f ca="1">RANDBETWEEN(工程配置!$D$42,工程配置!$E$42)</f>
        <v>5</v>
      </c>
      <c r="I16" s="286" t="str">
        <f ca="1" t="shared" si="4"/>
        <v>00:5:00</v>
      </c>
      <c r="J16" s="290">
        <f ca="1" t="shared" si="5"/>
        <v>1.22847222222222</v>
      </c>
      <c r="K16" s="290">
        <f ca="1" t="shared" si="6"/>
        <v>1.29583333333333</v>
      </c>
      <c r="L16" s="290">
        <f ca="1" t="shared" si="1"/>
        <v>1.30833333333333</v>
      </c>
      <c r="M16" s="290">
        <f ca="1" t="shared" si="2"/>
        <v>1.325</v>
      </c>
    </row>
    <row r="17" s="280" customFormat="1" ht="22.2" spans="1:13">
      <c r="A17" s="284"/>
      <c r="B17" s="284">
        <f ca="1">RANDBETWEEN(工程配置!$D$39,工程配置!$E$39)</f>
        <v>83</v>
      </c>
      <c r="C17" s="285" t="str">
        <f ca="1" t="shared" ref="C17:G17" si="19">"00:"&amp;B17&amp;":00"</f>
        <v>00:83:00</v>
      </c>
      <c r="D17" s="284">
        <f ca="1">RANDBETWEEN(工程配置!$D$40,工程配置!$E$40)</f>
        <v>22</v>
      </c>
      <c r="E17" s="286" t="str">
        <f ca="1" t="shared" si="19"/>
        <v>00:22:00</v>
      </c>
      <c r="F17" s="284">
        <f ca="1">RANDBETWEEN(工程配置!$D$41,工程配置!$E$41)</f>
        <v>17</v>
      </c>
      <c r="G17" s="286" t="str">
        <f ca="1" t="shared" si="19"/>
        <v>00:17:00</v>
      </c>
      <c r="H17" s="284">
        <f ca="1">RANDBETWEEN(工程配置!$D$42,工程配置!$E$42)</f>
        <v>4</v>
      </c>
      <c r="I17" s="286" t="str">
        <f ca="1" t="shared" si="4"/>
        <v>00:4:00</v>
      </c>
      <c r="J17" s="290">
        <f ca="1" t="shared" si="5"/>
        <v>1.29861111111111</v>
      </c>
      <c r="K17" s="290">
        <f ca="1" t="shared" si="6"/>
        <v>1.35625</v>
      </c>
      <c r="L17" s="290">
        <f ca="1" t="shared" si="1"/>
        <v>1.37152777777778</v>
      </c>
      <c r="M17" s="290">
        <f ca="1" t="shared" si="2"/>
        <v>1.38333333333333</v>
      </c>
    </row>
    <row r="18" s="280" customFormat="1" ht="22.2" spans="1:13">
      <c r="A18" s="284"/>
      <c r="B18" s="284">
        <f ca="1">RANDBETWEEN(工程配置!$D$39,工程配置!$E$39)</f>
        <v>80</v>
      </c>
      <c r="C18" s="285" t="str">
        <f ca="1" t="shared" ref="C18:G18" si="20">"00:"&amp;B18&amp;":00"</f>
        <v>00:80:00</v>
      </c>
      <c r="D18" s="284">
        <f ca="1">RANDBETWEEN(工程配置!$D$40,工程配置!$E$40)</f>
        <v>22</v>
      </c>
      <c r="E18" s="286" t="str">
        <f ca="1" t="shared" si="20"/>
        <v>00:22:00</v>
      </c>
      <c r="F18" s="284">
        <f ca="1">RANDBETWEEN(工程配置!$D$41,工程配置!$E$41)</f>
        <v>21</v>
      </c>
      <c r="G18" s="286" t="str">
        <f ca="1" t="shared" si="20"/>
        <v>00:21:00</v>
      </c>
      <c r="H18" s="284">
        <f ca="1">RANDBETWEEN(工程配置!$D$42,工程配置!$E$42)</f>
        <v>4</v>
      </c>
      <c r="I18" s="286" t="str">
        <f ca="1" t="shared" si="4"/>
        <v>00:4:00</v>
      </c>
      <c r="J18" s="290">
        <f ca="1" t="shared" si="5"/>
        <v>1.35902777777778</v>
      </c>
      <c r="K18" s="290">
        <f ca="1" t="shared" si="6"/>
        <v>1.41458333333333</v>
      </c>
      <c r="L18" s="290">
        <f ca="1" t="shared" si="1"/>
        <v>1.42986111111111</v>
      </c>
      <c r="M18" s="290">
        <f ca="1" t="shared" si="2"/>
        <v>1.44444444444444</v>
      </c>
    </row>
    <row r="19" s="280" customFormat="1" ht="22.2" spans="1:13">
      <c r="A19" s="284"/>
      <c r="B19" s="284">
        <f ca="1">RANDBETWEEN(工程配置!$D$39,工程配置!$E$39)</f>
        <v>81</v>
      </c>
      <c r="C19" s="285" t="str">
        <f ca="1" t="shared" ref="C19:G19" si="21">"00:"&amp;B19&amp;":00"</f>
        <v>00:81:00</v>
      </c>
      <c r="D19" s="284">
        <f ca="1">RANDBETWEEN(工程配置!$D$40,工程配置!$E$40)</f>
        <v>19</v>
      </c>
      <c r="E19" s="286" t="str">
        <f ca="1" t="shared" si="21"/>
        <v>00:19:00</v>
      </c>
      <c r="F19" s="284">
        <f ca="1">RANDBETWEEN(工程配置!$D$41,工程配置!$E$41)</f>
        <v>20</v>
      </c>
      <c r="G19" s="286" t="str">
        <f ca="1" t="shared" si="21"/>
        <v>00:20:00</v>
      </c>
      <c r="H19" s="284">
        <f ca="1">RANDBETWEEN(工程配置!$D$42,工程配置!$E$42)</f>
        <v>4</v>
      </c>
      <c r="I19" s="286" t="str">
        <f ca="1" t="shared" si="4"/>
        <v>00:4:00</v>
      </c>
      <c r="J19" s="290">
        <f ca="1" t="shared" si="5"/>
        <v>1.41736111111111</v>
      </c>
      <c r="K19" s="290">
        <f ca="1" t="shared" si="6"/>
        <v>1.47361111111111</v>
      </c>
      <c r="L19" s="290">
        <f ca="1" t="shared" si="1"/>
        <v>1.48680555555556</v>
      </c>
      <c r="M19" s="290">
        <f ca="1" t="shared" si="2"/>
        <v>1.50069444444444</v>
      </c>
    </row>
    <row r="20" s="280" customFormat="1" ht="22.2" spans="1:13">
      <c r="A20" s="284"/>
      <c r="B20" s="284">
        <f ca="1">RANDBETWEEN(工程配置!$D$39,工程配置!$E$39)</f>
        <v>84</v>
      </c>
      <c r="C20" s="285" t="str">
        <f ca="1" t="shared" ref="C20:G20" si="22">"00:"&amp;B20&amp;":00"</f>
        <v>00:84:00</v>
      </c>
      <c r="D20" s="284">
        <f ca="1">RANDBETWEEN(工程配置!$D$40,工程配置!$E$40)</f>
        <v>25</v>
      </c>
      <c r="E20" s="286" t="str">
        <f ca="1" t="shared" si="22"/>
        <v>00:25:00</v>
      </c>
      <c r="F20" s="284">
        <f ca="1">RANDBETWEEN(工程配置!$D$41,工程配置!$E$41)</f>
        <v>16</v>
      </c>
      <c r="G20" s="286" t="str">
        <f ca="1" t="shared" si="22"/>
        <v>00:16:00</v>
      </c>
      <c r="H20" s="284">
        <f ca="1">RANDBETWEEN(工程配置!$D$42,工程配置!$E$42)</f>
        <v>5</v>
      </c>
      <c r="I20" s="286" t="str">
        <f ca="1" t="shared" si="4"/>
        <v>00:5:00</v>
      </c>
      <c r="J20" s="290">
        <f ca="1" t="shared" si="5"/>
        <v>1.47708333333333</v>
      </c>
      <c r="K20" s="290">
        <f ca="1" t="shared" si="6"/>
        <v>1.53541666666667</v>
      </c>
      <c r="L20" s="290">
        <f ca="1" t="shared" si="1"/>
        <v>1.55277777777778</v>
      </c>
      <c r="M20" s="290">
        <f ca="1" t="shared" si="2"/>
        <v>1.56388888888889</v>
      </c>
    </row>
    <row r="21" s="280" customFormat="1" ht="22.2" spans="1:13">
      <c r="A21" s="284"/>
      <c r="B21" s="284">
        <f ca="1">RANDBETWEEN(工程配置!$D$39,工程配置!$E$39)</f>
        <v>85</v>
      </c>
      <c r="C21" s="285" t="str">
        <f ca="1" t="shared" ref="C21:G21" si="23">"00:"&amp;B21&amp;":00"</f>
        <v>00:85:00</v>
      </c>
      <c r="D21" s="284">
        <f ca="1">RANDBETWEEN(工程配置!$D$40,工程配置!$E$40)</f>
        <v>19</v>
      </c>
      <c r="E21" s="286" t="str">
        <f ca="1" t="shared" si="23"/>
        <v>00:19:00</v>
      </c>
      <c r="F21" s="284">
        <f ca="1">RANDBETWEEN(工程配置!$D$41,工程配置!$E$41)</f>
        <v>21</v>
      </c>
      <c r="G21" s="286" t="str">
        <f ca="1" t="shared" si="23"/>
        <v>00:21:00</v>
      </c>
      <c r="H21" s="284">
        <f ca="1">RANDBETWEEN(工程配置!$D$42,工程配置!$E$42)</f>
        <v>5</v>
      </c>
      <c r="I21" s="286" t="str">
        <f ca="1" t="shared" si="4"/>
        <v>00:5:00</v>
      </c>
      <c r="J21" s="290">
        <f ca="1" t="shared" si="5"/>
        <v>1.53888888888889</v>
      </c>
      <c r="K21" s="290">
        <f ca="1" t="shared" si="6"/>
        <v>1.59791666666667</v>
      </c>
      <c r="L21" s="290">
        <f ca="1" t="shared" si="1"/>
        <v>1.61111111111111</v>
      </c>
      <c r="M21" s="290">
        <f ca="1" t="shared" si="2"/>
        <v>1.62569444444444</v>
      </c>
    </row>
    <row r="22" s="280" customFormat="1" ht="22.2" spans="1:13">
      <c r="A22" s="284"/>
      <c r="B22" s="284">
        <f ca="1">RANDBETWEEN(工程配置!$D$39,工程配置!$E$39)</f>
        <v>83</v>
      </c>
      <c r="C22" s="285" t="str">
        <f ca="1" t="shared" ref="C22:G22" si="24">"00:"&amp;B22&amp;":00"</f>
        <v>00:83:00</v>
      </c>
      <c r="D22" s="284">
        <f ca="1">RANDBETWEEN(工程配置!$D$40,工程配置!$E$40)</f>
        <v>23</v>
      </c>
      <c r="E22" s="286" t="str">
        <f ca="1" t="shared" si="24"/>
        <v>00:23:00</v>
      </c>
      <c r="F22" s="284">
        <f ca="1">RANDBETWEEN(工程配置!$D$41,工程配置!$E$41)</f>
        <v>18</v>
      </c>
      <c r="G22" s="286" t="str">
        <f ca="1" t="shared" si="24"/>
        <v>00:18:00</v>
      </c>
      <c r="H22" s="284">
        <f ca="1">RANDBETWEEN(工程配置!$D$42,工程配置!$E$42)</f>
        <v>4</v>
      </c>
      <c r="I22" s="286" t="str">
        <f ca="1" t="shared" si="4"/>
        <v>00:4:00</v>
      </c>
      <c r="J22" s="290">
        <f ca="1" t="shared" si="5"/>
        <v>1.60069444444444</v>
      </c>
      <c r="K22" s="290">
        <f ca="1" t="shared" si="6"/>
        <v>1.65833333333333</v>
      </c>
      <c r="L22" s="290">
        <f ca="1" t="shared" si="1"/>
        <v>1.67430555555556</v>
      </c>
      <c r="M22" s="290">
        <f ca="1" t="shared" si="2"/>
        <v>1.68680555555556</v>
      </c>
    </row>
    <row r="23" s="280" customFormat="1" ht="22.2" spans="1:13">
      <c r="A23" s="284"/>
      <c r="B23" s="284">
        <f ca="1">RANDBETWEEN(工程配置!$D$39,工程配置!$E$39)</f>
        <v>95</v>
      </c>
      <c r="C23" s="285" t="str">
        <f ca="1" t="shared" ref="C23:G23" si="25">"00:"&amp;B23&amp;":00"</f>
        <v>00:95:00</v>
      </c>
      <c r="D23" s="284">
        <f ca="1">RANDBETWEEN(工程配置!$D$40,工程配置!$E$40)</f>
        <v>20</v>
      </c>
      <c r="E23" s="286" t="str">
        <f ca="1" t="shared" si="25"/>
        <v>00:20:00</v>
      </c>
      <c r="F23" s="284">
        <f ca="1">RANDBETWEEN(工程配置!$D$41,工程配置!$E$41)</f>
        <v>24</v>
      </c>
      <c r="G23" s="286" t="str">
        <f ca="1" t="shared" si="25"/>
        <v>00:24:00</v>
      </c>
      <c r="H23" s="284">
        <f ca="1">RANDBETWEEN(工程配置!$D$42,工程配置!$E$42)</f>
        <v>4</v>
      </c>
      <c r="I23" s="286" t="str">
        <f ca="1" t="shared" si="4"/>
        <v>00:4:00</v>
      </c>
      <c r="J23" s="290">
        <f ca="1" t="shared" si="5"/>
        <v>1.66111111111111</v>
      </c>
      <c r="K23" s="290">
        <f ca="1" t="shared" si="6"/>
        <v>1.72708333333333</v>
      </c>
      <c r="L23" s="290">
        <f ca="1" t="shared" si="1"/>
        <v>1.74097222222222</v>
      </c>
      <c r="M23" s="290">
        <f ca="1" t="shared" si="2"/>
        <v>1.75763888888889</v>
      </c>
    </row>
    <row r="24" s="280" customFormat="1" ht="22.2" spans="1:13">
      <c r="A24" s="284"/>
      <c r="B24" s="284">
        <f ca="1">RANDBETWEEN(工程配置!$D$39,工程配置!$E$39)</f>
        <v>95</v>
      </c>
      <c r="C24" s="285" t="str">
        <f ca="1" t="shared" ref="C24:G24" si="26">"00:"&amp;B24&amp;":00"</f>
        <v>00:95:00</v>
      </c>
      <c r="D24" s="284">
        <f ca="1">RANDBETWEEN(工程配置!$D$40,工程配置!$E$40)</f>
        <v>15</v>
      </c>
      <c r="E24" s="286" t="str">
        <f ca="1" t="shared" si="26"/>
        <v>00:15:00</v>
      </c>
      <c r="F24" s="284">
        <f ca="1">RANDBETWEEN(工程配置!$D$41,工程配置!$E$41)</f>
        <v>23</v>
      </c>
      <c r="G24" s="286" t="str">
        <f ca="1" t="shared" si="26"/>
        <v>00:23:00</v>
      </c>
      <c r="H24" s="284">
        <f ca="1">RANDBETWEEN(工程配置!$D$42,工程配置!$E$42)</f>
        <v>3</v>
      </c>
      <c r="I24" s="286" t="str">
        <f ca="1" t="shared" si="4"/>
        <v>00:3:00</v>
      </c>
      <c r="J24" s="290">
        <f ca="1" t="shared" si="5"/>
        <v>1.72916666666667</v>
      </c>
      <c r="K24" s="290">
        <f ca="1" t="shared" si="6"/>
        <v>1.79513888888889</v>
      </c>
      <c r="L24" s="290">
        <f ca="1" t="shared" si="1"/>
        <v>1.80555555555556</v>
      </c>
      <c r="M24" s="290">
        <f ca="1" t="shared" si="2"/>
        <v>1.82152777777778</v>
      </c>
    </row>
    <row r="25" s="280" customFormat="1" ht="22.2" spans="1:13">
      <c r="A25" s="284"/>
      <c r="B25" s="284">
        <f ca="1">RANDBETWEEN(工程配置!$D$39,工程配置!$E$39)</f>
        <v>93</v>
      </c>
      <c r="C25" s="285" t="str">
        <f ca="1" t="shared" ref="C25:G25" si="27">"00:"&amp;B25&amp;":00"</f>
        <v>00:93:00</v>
      </c>
      <c r="D25" s="284">
        <f ca="1">RANDBETWEEN(工程配置!$D$40,工程配置!$E$40)</f>
        <v>18</v>
      </c>
      <c r="E25" s="286" t="str">
        <f ca="1" t="shared" si="27"/>
        <v>00:18:00</v>
      </c>
      <c r="F25" s="284">
        <f ca="1">RANDBETWEEN(工程配置!$D$41,工程配置!$E$41)</f>
        <v>25</v>
      </c>
      <c r="G25" s="286" t="str">
        <f ca="1" t="shared" si="27"/>
        <v>00:25:00</v>
      </c>
      <c r="H25" s="284">
        <f ca="1">RANDBETWEEN(工程配置!$D$42,工程配置!$E$42)</f>
        <v>5</v>
      </c>
      <c r="I25" s="286" t="str">
        <f ca="1" t="shared" si="4"/>
        <v>00:5:00</v>
      </c>
      <c r="J25" s="290">
        <f ca="1" t="shared" si="5"/>
        <v>1.79861111111111</v>
      </c>
      <c r="K25" s="290">
        <f ca="1" t="shared" si="6"/>
        <v>1.86319444444444</v>
      </c>
      <c r="L25" s="290">
        <f ca="1" t="shared" si="1"/>
        <v>1.87569444444444</v>
      </c>
      <c r="M25" s="290">
        <f ca="1" t="shared" si="2"/>
        <v>1.89305555555556</v>
      </c>
    </row>
    <row r="26" s="280" customFormat="1" ht="22.2" spans="1:13">
      <c r="A26" s="284"/>
      <c r="B26" s="284">
        <f ca="1">RANDBETWEEN(工程配置!$D$39,工程配置!$E$39)</f>
        <v>96</v>
      </c>
      <c r="C26" s="285" t="str">
        <f ca="1" t="shared" ref="C26:G26" si="28">"00:"&amp;B26&amp;":00"</f>
        <v>00:96:00</v>
      </c>
      <c r="D26" s="284">
        <f ca="1">RANDBETWEEN(工程配置!$D$40,工程配置!$E$40)</f>
        <v>20</v>
      </c>
      <c r="E26" s="286" t="str">
        <f ca="1" t="shared" si="28"/>
        <v>00:20:00</v>
      </c>
      <c r="F26" s="284">
        <f ca="1">RANDBETWEEN(工程配置!$D$41,工程配置!$E$41)</f>
        <v>22</v>
      </c>
      <c r="G26" s="286" t="str">
        <f ca="1" t="shared" si="28"/>
        <v>00:22:00</v>
      </c>
      <c r="H26" s="284">
        <f ca="1">RANDBETWEEN(工程配置!$D$42,工程配置!$E$42)</f>
        <v>3</v>
      </c>
      <c r="I26" s="286" t="str">
        <f ca="1" t="shared" si="4"/>
        <v>00:3:00</v>
      </c>
      <c r="J26" s="290">
        <f ca="1" t="shared" si="5"/>
        <v>1.86527777777778</v>
      </c>
      <c r="K26" s="290">
        <f ca="1" t="shared" si="6"/>
        <v>1.93194444444444</v>
      </c>
      <c r="L26" s="290">
        <f ca="1" t="shared" si="1"/>
        <v>1.94583333333333</v>
      </c>
      <c r="M26" s="290">
        <f ca="1" t="shared" si="2"/>
        <v>1.96111111111111</v>
      </c>
    </row>
    <row r="27" s="280" customFormat="1" ht="22.2" spans="1:13">
      <c r="A27" s="284"/>
      <c r="B27" s="284">
        <f ca="1">RANDBETWEEN(工程配置!$D$39,工程配置!$E$39)</f>
        <v>95</v>
      </c>
      <c r="C27" s="285" t="str">
        <f ca="1" t="shared" ref="C27:G27" si="29">"00:"&amp;B27&amp;":00"</f>
        <v>00:95:00</v>
      </c>
      <c r="D27" s="284">
        <f ca="1">RANDBETWEEN(工程配置!$D$40,工程配置!$E$40)</f>
        <v>24</v>
      </c>
      <c r="E27" s="286" t="str">
        <f ca="1" t="shared" si="29"/>
        <v>00:24:00</v>
      </c>
      <c r="F27" s="284">
        <f ca="1">RANDBETWEEN(工程配置!$D$41,工程配置!$E$41)</f>
        <v>21</v>
      </c>
      <c r="G27" s="286" t="str">
        <f ca="1" t="shared" si="29"/>
        <v>00:21:00</v>
      </c>
      <c r="H27" s="284">
        <f ca="1">RANDBETWEEN(工程配置!$D$42,工程配置!$E$42)</f>
        <v>5</v>
      </c>
      <c r="I27" s="286" t="str">
        <f ca="1" t="shared" si="4"/>
        <v>00:5:00</v>
      </c>
      <c r="J27" s="290">
        <f ca="1" t="shared" si="5"/>
        <v>1.93541666666667</v>
      </c>
      <c r="K27" s="290">
        <f ca="1" t="shared" si="6"/>
        <v>2.00138888888889</v>
      </c>
      <c r="L27" s="290">
        <f ca="1" t="shared" si="1"/>
        <v>2.01805555555556</v>
      </c>
      <c r="M27" s="290">
        <f ca="1" t="shared" si="2"/>
        <v>2.03263888888889</v>
      </c>
    </row>
    <row r="28" s="280" customFormat="1" ht="22.2" spans="1:13">
      <c r="A28" s="284"/>
      <c r="B28" s="284">
        <f ca="1">RANDBETWEEN(工程配置!$D$39,工程配置!$E$39)</f>
        <v>81</v>
      </c>
      <c r="C28" s="285" t="str">
        <f ca="1" t="shared" ref="C28:G28" si="30">"00:"&amp;B28&amp;":00"</f>
        <v>00:81:00</v>
      </c>
      <c r="D28" s="284">
        <f ca="1">RANDBETWEEN(工程配置!$D$40,工程配置!$E$40)</f>
        <v>24</v>
      </c>
      <c r="E28" s="286" t="str">
        <f ca="1" t="shared" si="30"/>
        <v>00:24:00</v>
      </c>
      <c r="F28" s="284">
        <f ca="1">RANDBETWEEN(工程配置!$D$41,工程配置!$E$41)</f>
        <v>24</v>
      </c>
      <c r="G28" s="286" t="str">
        <f ca="1" t="shared" si="30"/>
        <v>00:24:00</v>
      </c>
      <c r="H28" s="284">
        <f ca="1">RANDBETWEEN(工程配置!$D$42,工程配置!$E$42)</f>
        <v>4</v>
      </c>
      <c r="I28" s="286" t="str">
        <f ca="1" t="shared" si="4"/>
        <v>00:4:00</v>
      </c>
      <c r="J28" s="290">
        <f ca="1" t="shared" si="5"/>
        <v>2.00416666666667</v>
      </c>
      <c r="K28" s="290">
        <f ca="1" t="shared" si="6"/>
        <v>2.06041666666667</v>
      </c>
      <c r="L28" s="290">
        <f ca="1" t="shared" si="1"/>
        <v>2.07708333333333</v>
      </c>
      <c r="M28" s="290">
        <f ca="1" t="shared" si="2"/>
        <v>2.09375</v>
      </c>
    </row>
    <row r="29" s="280" customFormat="1" ht="22.2" spans="1:13">
      <c r="A29" s="284"/>
      <c r="B29" s="284">
        <f ca="1">RANDBETWEEN(工程配置!$D$39,工程配置!$E$39)</f>
        <v>99</v>
      </c>
      <c r="C29" s="285" t="str">
        <f ca="1" t="shared" ref="C29:G29" si="31">"00:"&amp;B29&amp;":00"</f>
        <v>00:99:00</v>
      </c>
      <c r="D29" s="284">
        <f ca="1">RANDBETWEEN(工程配置!$D$40,工程配置!$E$40)</f>
        <v>15</v>
      </c>
      <c r="E29" s="286" t="str">
        <f ca="1" t="shared" si="31"/>
        <v>00:15:00</v>
      </c>
      <c r="F29" s="284">
        <f ca="1">RANDBETWEEN(工程配置!$D$41,工程配置!$E$41)</f>
        <v>22</v>
      </c>
      <c r="G29" s="286" t="str">
        <f ca="1" t="shared" si="31"/>
        <v>00:22:00</v>
      </c>
      <c r="H29" s="284">
        <f ca="1">RANDBETWEEN(工程配置!$D$42,工程配置!$E$42)</f>
        <v>3</v>
      </c>
      <c r="I29" s="286" t="str">
        <f ca="1" t="shared" si="4"/>
        <v>00:3:00</v>
      </c>
      <c r="J29" s="290">
        <f ca="1" t="shared" si="5"/>
        <v>2.0625</v>
      </c>
      <c r="K29" s="290">
        <f ca="1" t="shared" si="6"/>
        <v>2.13125</v>
      </c>
      <c r="L29" s="290">
        <f ca="1" t="shared" si="1"/>
        <v>2.14166666666667</v>
      </c>
      <c r="M29" s="290">
        <f ca="1" t="shared" si="2"/>
        <v>2.15694444444444</v>
      </c>
    </row>
    <row r="30" s="280" customFormat="1" ht="22.2" spans="1:13">
      <c r="A30" s="284"/>
      <c r="B30" s="284">
        <f ca="1">RANDBETWEEN(工程配置!$D$39,工程配置!$E$39)</f>
        <v>85</v>
      </c>
      <c r="C30" s="285" t="str">
        <f ca="1" t="shared" ref="C30:G30" si="32">"00:"&amp;B30&amp;":00"</f>
        <v>00:85:00</v>
      </c>
      <c r="D30" s="284">
        <f ca="1">RANDBETWEEN(工程配置!$D$40,工程配置!$E$40)</f>
        <v>22</v>
      </c>
      <c r="E30" s="286" t="str">
        <f ca="1" t="shared" si="32"/>
        <v>00:22:00</v>
      </c>
      <c r="F30" s="284">
        <f ca="1">RANDBETWEEN(工程配置!$D$41,工程配置!$E$41)</f>
        <v>23</v>
      </c>
      <c r="G30" s="286" t="str">
        <f ca="1" t="shared" si="32"/>
        <v>00:23:00</v>
      </c>
      <c r="H30" s="284">
        <f ca="1">RANDBETWEEN(工程配置!$D$42,工程配置!$E$42)</f>
        <v>3</v>
      </c>
      <c r="I30" s="286" t="str">
        <f ca="1" t="shared" si="4"/>
        <v>00:3:00</v>
      </c>
      <c r="J30" s="290">
        <f ca="1" t="shared" si="5"/>
        <v>2.13333333333333</v>
      </c>
      <c r="K30" s="290">
        <f ca="1" t="shared" si="6"/>
        <v>2.19236111111111</v>
      </c>
      <c r="L30" s="290">
        <f ca="1" t="shared" si="1"/>
        <v>2.20763888888889</v>
      </c>
      <c r="M30" s="290">
        <f ca="1" t="shared" si="2"/>
        <v>2.22361111111111</v>
      </c>
    </row>
    <row r="31" s="280" customFormat="1" ht="22.2" spans="1:13">
      <c r="A31" s="284"/>
      <c r="B31" s="284">
        <f ca="1">RANDBETWEEN(工程配置!$D$39,工程配置!$E$39)</f>
        <v>80</v>
      </c>
      <c r="C31" s="285" t="str">
        <f ca="1" t="shared" ref="C31:G31" si="33">"00:"&amp;B31&amp;":00"</f>
        <v>00:80:00</v>
      </c>
      <c r="D31" s="284">
        <f ca="1">RANDBETWEEN(工程配置!$D$40,工程配置!$E$40)</f>
        <v>21</v>
      </c>
      <c r="E31" s="286" t="str">
        <f ca="1" t="shared" si="33"/>
        <v>00:21:00</v>
      </c>
      <c r="F31" s="284">
        <f ca="1">RANDBETWEEN(工程配置!$D$41,工程配置!$E$41)</f>
        <v>20</v>
      </c>
      <c r="G31" s="286" t="str">
        <f ca="1" t="shared" si="33"/>
        <v>00:20:00</v>
      </c>
      <c r="H31" s="284">
        <f ca="1">RANDBETWEEN(工程配置!$D$42,工程配置!$E$42)</f>
        <v>3</v>
      </c>
      <c r="I31" s="286" t="str">
        <f ca="1" t="shared" si="4"/>
        <v>00:3:00</v>
      </c>
      <c r="J31" s="290">
        <f ca="1" t="shared" si="5"/>
        <v>2.19444444444444</v>
      </c>
      <c r="K31" s="290">
        <f ca="1" t="shared" si="6"/>
        <v>2.25</v>
      </c>
      <c r="L31" s="290">
        <f ca="1" t="shared" si="1"/>
        <v>2.26458333333333</v>
      </c>
      <c r="M31" s="290">
        <f ca="1" t="shared" si="2"/>
        <v>2.27847222222222</v>
      </c>
    </row>
    <row r="32" s="280" customFormat="1" ht="22.2" spans="1:13">
      <c r="A32" s="284"/>
      <c r="B32" s="284">
        <f ca="1">RANDBETWEEN(工程配置!$D$39,工程配置!$E$39)</f>
        <v>89</v>
      </c>
      <c r="C32" s="285" t="str">
        <f ca="1" t="shared" ref="C32:G32" si="34">"00:"&amp;B32&amp;":00"</f>
        <v>00:89:00</v>
      </c>
      <c r="D32" s="284">
        <f ca="1">RANDBETWEEN(工程配置!$D$40,工程配置!$E$40)</f>
        <v>19</v>
      </c>
      <c r="E32" s="286" t="str">
        <f ca="1" t="shared" si="34"/>
        <v>00:19:00</v>
      </c>
      <c r="F32" s="284">
        <f ca="1">RANDBETWEEN(工程配置!$D$41,工程配置!$E$41)</f>
        <v>23</v>
      </c>
      <c r="G32" s="286" t="str">
        <f ca="1" t="shared" si="34"/>
        <v>00:23:00</v>
      </c>
      <c r="H32" s="284">
        <f ca="1">RANDBETWEEN(工程配置!$D$42,工程配置!$E$42)</f>
        <v>3</v>
      </c>
      <c r="I32" s="286" t="str">
        <f ca="1" t="shared" si="4"/>
        <v>00:3:00</v>
      </c>
      <c r="J32" s="290">
        <f ca="1" t="shared" si="5"/>
        <v>2.25208333333333</v>
      </c>
      <c r="K32" s="290">
        <f ca="1" t="shared" si="6"/>
        <v>2.31388888888889</v>
      </c>
      <c r="L32" s="290">
        <f ca="1" t="shared" si="1"/>
        <v>2.32708333333333</v>
      </c>
      <c r="M32" s="290">
        <f ca="1" t="shared" si="2"/>
        <v>2.34305555555555</v>
      </c>
    </row>
    <row r="33" s="280" customFormat="1" ht="22.2" spans="1:13">
      <c r="A33" s="284"/>
      <c r="B33" s="284">
        <f ca="1">RANDBETWEEN(工程配置!$D$39,工程配置!$E$39)</f>
        <v>83</v>
      </c>
      <c r="C33" s="285" t="str">
        <f ca="1" t="shared" ref="C33:G33" si="35">"00:"&amp;B33&amp;":00"</f>
        <v>00:83:00</v>
      </c>
      <c r="D33" s="284">
        <f ca="1">RANDBETWEEN(工程配置!$D$40,工程配置!$E$40)</f>
        <v>15</v>
      </c>
      <c r="E33" s="286" t="str">
        <f ca="1" t="shared" si="35"/>
        <v>00:15:00</v>
      </c>
      <c r="F33" s="284">
        <f ca="1">RANDBETWEEN(工程配置!$D$41,工程配置!$E$41)</f>
        <v>21</v>
      </c>
      <c r="G33" s="286" t="str">
        <f ca="1" t="shared" si="35"/>
        <v>00:21:00</v>
      </c>
      <c r="H33" s="284">
        <f ca="1">RANDBETWEEN(工程配置!$D$42,工程配置!$E$42)</f>
        <v>4</v>
      </c>
      <c r="I33" s="286" t="str">
        <f ca="1" t="shared" si="4"/>
        <v>00:4:00</v>
      </c>
      <c r="J33" s="290">
        <f ca="1" t="shared" si="5"/>
        <v>2.31666666666667</v>
      </c>
      <c r="K33" s="290">
        <f ca="1" t="shared" si="6"/>
        <v>2.37430555555555</v>
      </c>
      <c r="L33" s="290">
        <f ca="1" t="shared" si="1"/>
        <v>2.38472222222222</v>
      </c>
      <c r="M33" s="290">
        <f ca="1" t="shared" si="2"/>
        <v>2.39930555555555</v>
      </c>
    </row>
    <row r="34" s="280" customFormat="1" ht="22.2" spans="1:13">
      <c r="A34" s="284"/>
      <c r="B34" s="284">
        <f ca="1">RANDBETWEEN(工程配置!$D$39,工程配置!$E$39)</f>
        <v>85</v>
      </c>
      <c r="C34" s="285" t="str">
        <f ca="1" t="shared" ref="C34:G34" si="36">"00:"&amp;B34&amp;":00"</f>
        <v>00:85:00</v>
      </c>
      <c r="D34" s="284">
        <f ca="1">RANDBETWEEN(工程配置!$D$40,工程配置!$E$40)</f>
        <v>17</v>
      </c>
      <c r="E34" s="286" t="str">
        <f ca="1" t="shared" si="36"/>
        <v>00:17:00</v>
      </c>
      <c r="F34" s="284">
        <f ca="1">RANDBETWEEN(工程配置!$D$41,工程配置!$E$41)</f>
        <v>19</v>
      </c>
      <c r="G34" s="286" t="str">
        <f ca="1" t="shared" si="36"/>
        <v>00:19:00</v>
      </c>
      <c r="H34" s="284">
        <f ca="1">RANDBETWEEN(工程配置!$D$42,工程配置!$E$42)</f>
        <v>4</v>
      </c>
      <c r="I34" s="286" t="str">
        <f ca="1" t="shared" si="4"/>
        <v>00:4:00</v>
      </c>
      <c r="J34" s="290">
        <f ca="1" t="shared" si="5"/>
        <v>2.37708333333333</v>
      </c>
      <c r="K34" s="290">
        <f ca="1" t="shared" si="6"/>
        <v>2.43611111111111</v>
      </c>
      <c r="L34" s="290">
        <f ca="1" t="shared" si="1"/>
        <v>2.44791666666667</v>
      </c>
      <c r="M34" s="290">
        <f ca="1" t="shared" si="2"/>
        <v>2.46111111111111</v>
      </c>
    </row>
    <row r="35" s="280" customFormat="1" ht="22.2" spans="1:13">
      <c r="A35" s="284"/>
      <c r="B35" s="284">
        <f ca="1">RANDBETWEEN(工程配置!$D$39,工程配置!$E$39)</f>
        <v>86</v>
      </c>
      <c r="C35" s="285" t="str">
        <f ca="1" t="shared" ref="C35:G35" si="37">"00:"&amp;B35&amp;":00"</f>
        <v>00:86:00</v>
      </c>
      <c r="D35" s="284">
        <f ca="1">RANDBETWEEN(工程配置!$D$40,工程配置!$E$40)</f>
        <v>20</v>
      </c>
      <c r="E35" s="286" t="str">
        <f ca="1" t="shared" si="37"/>
        <v>00:20:00</v>
      </c>
      <c r="F35" s="284">
        <f ca="1">RANDBETWEEN(工程配置!$D$41,工程配置!$E$41)</f>
        <v>17</v>
      </c>
      <c r="G35" s="286" t="str">
        <f ca="1" t="shared" si="37"/>
        <v>00:17:00</v>
      </c>
      <c r="H35" s="284">
        <f ca="1">RANDBETWEEN(工程配置!$D$42,工程配置!$E$42)</f>
        <v>5</v>
      </c>
      <c r="I35" s="286" t="str">
        <f ca="1" t="shared" si="4"/>
        <v>00:5:00</v>
      </c>
      <c r="J35" s="290">
        <f ca="1" t="shared" si="5"/>
        <v>2.43958333333333</v>
      </c>
      <c r="K35" s="290">
        <f ca="1" t="shared" si="6"/>
        <v>2.49930555555555</v>
      </c>
      <c r="L35" s="290">
        <f ca="1" t="shared" si="1"/>
        <v>2.51319444444444</v>
      </c>
      <c r="M35" s="290">
        <f ca="1" t="shared" si="2"/>
        <v>2.525</v>
      </c>
    </row>
    <row r="36" s="280" customFormat="1" ht="22.2" spans="1:13">
      <c r="A36" s="284"/>
      <c r="B36" s="284">
        <f ca="1">RANDBETWEEN(工程配置!$D$39,工程配置!$E$39)</f>
        <v>97</v>
      </c>
      <c r="C36" s="285" t="str">
        <f ca="1" t="shared" ref="C36:G36" si="38">"00:"&amp;B36&amp;":00"</f>
        <v>00:97:00</v>
      </c>
      <c r="D36" s="284">
        <f ca="1">RANDBETWEEN(工程配置!$D$40,工程配置!$E$40)</f>
        <v>20</v>
      </c>
      <c r="E36" s="286" t="str">
        <f ca="1" t="shared" si="38"/>
        <v>00:20:00</v>
      </c>
      <c r="F36" s="284">
        <f ca="1">RANDBETWEEN(工程配置!$D$41,工程配置!$E$41)</f>
        <v>19</v>
      </c>
      <c r="G36" s="286" t="str">
        <f ca="1" t="shared" si="38"/>
        <v>00:19:00</v>
      </c>
      <c r="H36" s="284">
        <f ca="1">RANDBETWEEN(工程配置!$D$42,工程配置!$E$42)</f>
        <v>5</v>
      </c>
      <c r="I36" s="286" t="str">
        <f ca="1" t="shared" si="4"/>
        <v>00:5:00</v>
      </c>
      <c r="J36" s="290">
        <f ca="1" t="shared" si="5"/>
        <v>2.50277777777778</v>
      </c>
      <c r="K36" s="290">
        <f ca="1" t="shared" si="6"/>
        <v>2.57013888888889</v>
      </c>
      <c r="L36" s="290">
        <f ca="1" t="shared" si="1"/>
        <v>2.58402777777778</v>
      </c>
      <c r="M36" s="290">
        <f ca="1" t="shared" si="2"/>
        <v>2.59722222222222</v>
      </c>
    </row>
    <row r="37" s="280" customFormat="1" ht="22.2" spans="1:13">
      <c r="A37" s="284"/>
      <c r="B37" s="284">
        <f ca="1">RANDBETWEEN(工程配置!$D$39,工程配置!$E$39)</f>
        <v>96</v>
      </c>
      <c r="C37" s="285" t="str">
        <f ca="1" t="shared" ref="C37:G37" si="39">"00:"&amp;B37&amp;":00"</f>
        <v>00:96:00</v>
      </c>
      <c r="D37" s="284">
        <f ca="1">RANDBETWEEN(工程配置!$D$40,工程配置!$E$40)</f>
        <v>15</v>
      </c>
      <c r="E37" s="286" t="str">
        <f ca="1" t="shared" si="39"/>
        <v>00:15:00</v>
      </c>
      <c r="F37" s="284">
        <f ca="1">RANDBETWEEN(工程配置!$D$41,工程配置!$E$41)</f>
        <v>19</v>
      </c>
      <c r="G37" s="286" t="str">
        <f ca="1" t="shared" si="39"/>
        <v>00:19:00</v>
      </c>
      <c r="H37" s="284">
        <f ca="1">RANDBETWEEN(工程配置!$D$42,工程配置!$E$42)</f>
        <v>5</v>
      </c>
      <c r="I37" s="286" t="str">
        <f ca="1" t="shared" si="4"/>
        <v>00:5:00</v>
      </c>
      <c r="J37" s="290">
        <f ca="1" t="shared" si="5"/>
        <v>2.57361111111111</v>
      </c>
      <c r="K37" s="290">
        <f ca="1" t="shared" si="6"/>
        <v>2.64027777777778</v>
      </c>
      <c r="L37" s="290">
        <f ca="1" t="shared" si="1"/>
        <v>2.65069444444444</v>
      </c>
      <c r="M37" s="290">
        <f ca="1" t="shared" si="2"/>
        <v>2.66388888888889</v>
      </c>
    </row>
    <row r="38" s="280" customFormat="1" ht="22.2" spans="1:13">
      <c r="A38" s="284"/>
      <c r="B38" s="284">
        <f ca="1">RANDBETWEEN(工程配置!$D$39,工程配置!$E$39)</f>
        <v>90</v>
      </c>
      <c r="C38" s="285" t="str">
        <f ca="1" t="shared" ref="C38:G38" si="40">"00:"&amp;B38&amp;":00"</f>
        <v>00:90:00</v>
      </c>
      <c r="D38" s="284">
        <f ca="1">RANDBETWEEN(工程配置!$D$40,工程配置!$E$40)</f>
        <v>19</v>
      </c>
      <c r="E38" s="286" t="str">
        <f ca="1" t="shared" si="40"/>
        <v>00:19:00</v>
      </c>
      <c r="F38" s="284">
        <f ca="1">RANDBETWEEN(工程配置!$D$41,工程配置!$E$41)</f>
        <v>15</v>
      </c>
      <c r="G38" s="286" t="str">
        <f ca="1" t="shared" si="40"/>
        <v>00:15:00</v>
      </c>
      <c r="H38" s="284">
        <f ca="1">RANDBETWEEN(工程配置!$D$42,工程配置!$E$42)</f>
        <v>4</v>
      </c>
      <c r="I38" s="286" t="str">
        <f ca="1" t="shared" si="4"/>
        <v>00:4:00</v>
      </c>
      <c r="J38" s="290">
        <f ca="1" t="shared" si="5"/>
        <v>2.64305555555556</v>
      </c>
      <c r="K38" s="290">
        <f ca="1" t="shared" si="6"/>
        <v>2.70555555555556</v>
      </c>
      <c r="L38" s="290">
        <f ca="1" t="shared" si="1"/>
        <v>2.71875</v>
      </c>
      <c r="M38" s="290">
        <f ca="1" t="shared" si="2"/>
        <v>2.72916666666667</v>
      </c>
    </row>
    <row r="39" s="280" customFormat="1" ht="22.2" spans="1:13">
      <c r="A39" s="284"/>
      <c r="B39" s="284">
        <f ca="1">RANDBETWEEN(工程配置!$D$39,工程配置!$E$39)</f>
        <v>100</v>
      </c>
      <c r="C39" s="285" t="str">
        <f ca="1" t="shared" ref="C39:G39" si="41">"00:"&amp;B39&amp;":00"</f>
        <v>00:100:00</v>
      </c>
      <c r="D39" s="284">
        <f ca="1">RANDBETWEEN(工程配置!$D$40,工程配置!$E$40)</f>
        <v>21</v>
      </c>
      <c r="E39" s="286" t="str">
        <f ca="1" t="shared" si="41"/>
        <v>00:21:00</v>
      </c>
      <c r="F39" s="284">
        <f ca="1">RANDBETWEEN(工程配置!$D$41,工程配置!$E$41)</f>
        <v>21</v>
      </c>
      <c r="G39" s="286" t="str">
        <f ca="1" t="shared" si="41"/>
        <v>00:21:00</v>
      </c>
      <c r="H39" s="284">
        <f ca="1">RANDBETWEEN(工程配置!$D$42,工程配置!$E$42)</f>
        <v>3</v>
      </c>
      <c r="I39" s="286" t="str">
        <f ca="1" t="shared" si="4"/>
        <v>00:3:00</v>
      </c>
      <c r="J39" s="290">
        <f ca="1" t="shared" si="5"/>
        <v>2.70763888888889</v>
      </c>
      <c r="K39" s="290">
        <f ca="1" t="shared" si="6"/>
        <v>2.77708333333333</v>
      </c>
      <c r="L39" s="290">
        <f ca="1" t="shared" si="1"/>
        <v>2.79166666666667</v>
      </c>
      <c r="M39" s="290">
        <f ca="1" t="shared" si="2"/>
        <v>2.80625</v>
      </c>
    </row>
    <row r="40" s="280" customFormat="1" ht="22.2" spans="1:13">
      <c r="A40" s="284"/>
      <c r="B40" s="284">
        <f ca="1">RANDBETWEEN(工程配置!$D$39,工程配置!$E$39)</f>
        <v>95</v>
      </c>
      <c r="C40" s="285" t="str">
        <f ca="1" t="shared" ref="C40:G40" si="42">"00:"&amp;B40&amp;":00"</f>
        <v>00:95:00</v>
      </c>
      <c r="D40" s="284">
        <f ca="1">RANDBETWEEN(工程配置!$D$40,工程配置!$E$40)</f>
        <v>18</v>
      </c>
      <c r="E40" s="286" t="str">
        <f ca="1" t="shared" si="42"/>
        <v>00:18:00</v>
      </c>
      <c r="F40" s="284">
        <f ca="1">RANDBETWEEN(工程配置!$D$41,工程配置!$E$41)</f>
        <v>23</v>
      </c>
      <c r="G40" s="286" t="str">
        <f ca="1" t="shared" si="42"/>
        <v>00:23:00</v>
      </c>
      <c r="H40" s="284">
        <f ca="1">RANDBETWEEN(工程配置!$D$42,工程配置!$E$42)</f>
        <v>3</v>
      </c>
      <c r="I40" s="286" t="str">
        <f ca="1" t="shared" si="4"/>
        <v>00:3:00</v>
      </c>
      <c r="J40" s="290">
        <f ca="1" t="shared" si="5"/>
        <v>2.77916666666667</v>
      </c>
      <c r="K40" s="290">
        <f ca="1" t="shared" si="6"/>
        <v>2.84513888888889</v>
      </c>
      <c r="L40" s="290">
        <f ca="1" t="shared" si="1"/>
        <v>2.85763888888889</v>
      </c>
      <c r="M40" s="290">
        <f ca="1" t="shared" si="2"/>
        <v>2.87361111111111</v>
      </c>
    </row>
    <row r="41" s="280" customFormat="1" ht="22.2" spans="1:13">
      <c r="A41" s="284"/>
      <c r="B41" s="284">
        <f ca="1">RANDBETWEEN(工程配置!$D$39,工程配置!$E$39)</f>
        <v>88</v>
      </c>
      <c r="C41" s="285" t="str">
        <f ca="1" t="shared" ref="C41:G41" si="43">"00:"&amp;B41&amp;":00"</f>
        <v>00:88:00</v>
      </c>
      <c r="D41" s="284">
        <f ca="1">RANDBETWEEN(工程配置!$D$40,工程配置!$E$40)</f>
        <v>22</v>
      </c>
      <c r="E41" s="286" t="str">
        <f ca="1" t="shared" si="43"/>
        <v>00:22:00</v>
      </c>
      <c r="F41" s="284">
        <f ca="1">RANDBETWEEN(工程配置!$D$41,工程配置!$E$41)</f>
        <v>22</v>
      </c>
      <c r="G41" s="286" t="str">
        <f ca="1" t="shared" si="43"/>
        <v>00:22:00</v>
      </c>
      <c r="H41" s="284">
        <f ca="1">RANDBETWEEN(工程配置!$D$42,工程配置!$E$42)</f>
        <v>5</v>
      </c>
      <c r="I41" s="286" t="str">
        <f ca="1" t="shared" si="4"/>
        <v>00:5:00</v>
      </c>
      <c r="J41" s="290">
        <f ca="1" t="shared" si="5"/>
        <v>2.84861111111111</v>
      </c>
      <c r="K41" s="290">
        <f ca="1" t="shared" si="6"/>
        <v>2.90972222222222</v>
      </c>
      <c r="L41" s="290">
        <f ca="1" t="shared" si="1"/>
        <v>2.925</v>
      </c>
      <c r="M41" s="290">
        <f ca="1" t="shared" si="2"/>
        <v>2.94027777777778</v>
      </c>
    </row>
    <row r="42" s="280" customFormat="1" ht="22.2" spans="1:13">
      <c r="A42" s="284"/>
      <c r="B42" s="284">
        <f ca="1">RANDBETWEEN(工程配置!$D$39,工程配置!$E$39)</f>
        <v>100</v>
      </c>
      <c r="C42" s="285" t="str">
        <f ca="1" t="shared" ref="C42:G42" si="44">"00:"&amp;B42&amp;":00"</f>
        <v>00:100:00</v>
      </c>
      <c r="D42" s="284">
        <f ca="1">RANDBETWEEN(工程配置!$D$40,工程配置!$E$40)</f>
        <v>25</v>
      </c>
      <c r="E42" s="286" t="str">
        <f ca="1" t="shared" si="44"/>
        <v>00:25:00</v>
      </c>
      <c r="F42" s="284">
        <f ca="1">RANDBETWEEN(工程配置!$D$41,工程配置!$E$41)</f>
        <v>25</v>
      </c>
      <c r="G42" s="286" t="str">
        <f ca="1" t="shared" si="44"/>
        <v>00:25:00</v>
      </c>
      <c r="H42" s="284">
        <f ca="1">RANDBETWEEN(工程配置!$D$42,工程配置!$E$42)</f>
        <v>4</v>
      </c>
      <c r="I42" s="286" t="str">
        <f ca="1" t="shared" si="4"/>
        <v>00:4:00</v>
      </c>
      <c r="J42" s="290">
        <f ca="1" t="shared" si="5"/>
        <v>2.9125</v>
      </c>
      <c r="K42" s="290">
        <f ca="1" t="shared" si="6"/>
        <v>2.98194444444444</v>
      </c>
      <c r="L42" s="290">
        <f ca="1" t="shared" si="1"/>
        <v>2.99930555555556</v>
      </c>
      <c r="M42" s="290">
        <f ca="1" t="shared" si="2"/>
        <v>3.01666666666667</v>
      </c>
    </row>
    <row r="43" s="280" customFormat="1" ht="22.2" spans="1:13">
      <c r="A43" s="284"/>
      <c r="B43" s="284">
        <f ca="1">RANDBETWEEN(工程配置!$D$39,工程配置!$E$39)</f>
        <v>88</v>
      </c>
      <c r="C43" s="285" t="str">
        <f ca="1" t="shared" ref="C43:G43" si="45">"00:"&amp;B43&amp;":00"</f>
        <v>00:88:00</v>
      </c>
      <c r="D43" s="284">
        <f ca="1">RANDBETWEEN(工程配置!$D$40,工程配置!$E$40)</f>
        <v>21</v>
      </c>
      <c r="E43" s="286" t="str">
        <f ca="1" t="shared" si="45"/>
        <v>00:21:00</v>
      </c>
      <c r="F43" s="284">
        <f ca="1">RANDBETWEEN(工程配置!$D$41,工程配置!$E$41)</f>
        <v>21</v>
      </c>
      <c r="G43" s="286" t="str">
        <f ca="1" t="shared" si="45"/>
        <v>00:21:00</v>
      </c>
      <c r="H43" s="284">
        <f ca="1">RANDBETWEEN(工程配置!$D$42,工程配置!$E$42)</f>
        <v>4</v>
      </c>
      <c r="I43" s="286" t="str">
        <f ca="1" t="shared" si="4"/>
        <v>00:4:00</v>
      </c>
      <c r="J43" s="290">
        <f ca="1" t="shared" si="5"/>
        <v>2.98472222222222</v>
      </c>
      <c r="K43" s="290">
        <f ca="1" t="shared" si="6"/>
        <v>3.04583333333333</v>
      </c>
      <c r="L43" s="290">
        <f ca="1" t="shared" si="1"/>
        <v>3.06041666666667</v>
      </c>
      <c r="M43" s="290">
        <f ca="1" t="shared" si="2"/>
        <v>3.075</v>
      </c>
    </row>
    <row r="44" s="280" customFormat="1" ht="22.2" spans="1:13">
      <c r="A44" s="284"/>
      <c r="B44" s="284">
        <f ca="1">RANDBETWEEN(工程配置!$D$39,工程配置!$E$39)</f>
        <v>91</v>
      </c>
      <c r="C44" s="285" t="str">
        <f ca="1" t="shared" ref="C44:G44" si="46">"00:"&amp;B44&amp;":00"</f>
        <v>00:91:00</v>
      </c>
      <c r="D44" s="284">
        <f ca="1">RANDBETWEEN(工程配置!$D$40,工程配置!$E$40)</f>
        <v>25</v>
      </c>
      <c r="E44" s="286" t="str">
        <f ca="1" t="shared" si="46"/>
        <v>00:25:00</v>
      </c>
      <c r="F44" s="284">
        <f ca="1">RANDBETWEEN(工程配置!$D$41,工程配置!$E$41)</f>
        <v>23</v>
      </c>
      <c r="G44" s="286" t="str">
        <f ca="1" t="shared" si="46"/>
        <v>00:23:00</v>
      </c>
      <c r="H44" s="284">
        <f ca="1">RANDBETWEEN(工程配置!$D$42,工程配置!$E$42)</f>
        <v>4</v>
      </c>
      <c r="I44" s="286" t="str">
        <f ca="1" t="shared" si="4"/>
        <v>00:4:00</v>
      </c>
      <c r="J44" s="290">
        <f ca="1" t="shared" si="5"/>
        <v>3.04861111111111</v>
      </c>
      <c r="K44" s="290">
        <f ca="1" t="shared" si="6"/>
        <v>3.11180555555556</v>
      </c>
      <c r="L44" s="290">
        <f ca="1" t="shared" si="1"/>
        <v>3.12916666666667</v>
      </c>
      <c r="M44" s="290">
        <f ca="1" t="shared" si="2"/>
        <v>3.14513888888889</v>
      </c>
    </row>
    <row r="45" s="280" customFormat="1" ht="22.2" spans="1:13">
      <c r="A45" s="284"/>
      <c r="B45" s="284">
        <f ca="1">RANDBETWEEN(工程配置!$D$39,工程配置!$E$39)</f>
        <v>94</v>
      </c>
      <c r="C45" s="285" t="str">
        <f ca="1" t="shared" ref="C45:G45" si="47">"00:"&amp;B45&amp;":00"</f>
        <v>00:94:00</v>
      </c>
      <c r="D45" s="284">
        <f ca="1">RANDBETWEEN(工程配置!$D$40,工程配置!$E$40)</f>
        <v>22</v>
      </c>
      <c r="E45" s="286" t="str">
        <f ca="1" t="shared" si="47"/>
        <v>00:22:00</v>
      </c>
      <c r="F45" s="284">
        <f ca="1">RANDBETWEEN(工程配置!$D$41,工程配置!$E$41)</f>
        <v>17</v>
      </c>
      <c r="G45" s="286" t="str">
        <f ca="1" t="shared" si="47"/>
        <v>00:17:00</v>
      </c>
      <c r="H45" s="284">
        <f ca="1">RANDBETWEEN(工程配置!$D$42,工程配置!$E$42)</f>
        <v>5</v>
      </c>
      <c r="I45" s="286" t="str">
        <f ca="1" t="shared" si="4"/>
        <v>00:5:00</v>
      </c>
      <c r="J45" s="290">
        <f ca="1" t="shared" si="5"/>
        <v>3.11527777777778</v>
      </c>
      <c r="K45" s="290">
        <f ca="1" t="shared" si="6"/>
        <v>3.18055555555556</v>
      </c>
      <c r="L45" s="290">
        <f ca="1" t="shared" si="1"/>
        <v>3.19583333333333</v>
      </c>
      <c r="M45" s="290">
        <f ca="1" t="shared" si="2"/>
        <v>3.20763888888889</v>
      </c>
    </row>
    <row r="46" s="280" customFormat="1" ht="22.2" spans="1:13">
      <c r="A46" s="284"/>
      <c r="B46" s="284">
        <f ca="1">RANDBETWEEN(工程配置!$D$39,工程配置!$E$39)</f>
        <v>99</v>
      </c>
      <c r="C46" s="285" t="str">
        <f ca="1" t="shared" ref="C46:G46" si="48">"00:"&amp;B46&amp;":00"</f>
        <v>00:99:00</v>
      </c>
      <c r="D46" s="284">
        <f ca="1">RANDBETWEEN(工程配置!$D$40,工程配置!$E$40)</f>
        <v>21</v>
      </c>
      <c r="E46" s="286" t="str">
        <f ca="1" t="shared" si="48"/>
        <v>00:21:00</v>
      </c>
      <c r="F46" s="284">
        <f ca="1">RANDBETWEEN(工程配置!$D$41,工程配置!$E$41)</f>
        <v>25</v>
      </c>
      <c r="G46" s="286" t="str">
        <f ca="1" t="shared" si="48"/>
        <v>00:25:00</v>
      </c>
      <c r="H46" s="284">
        <f ca="1">RANDBETWEEN(工程配置!$D$42,工程配置!$E$42)</f>
        <v>3</v>
      </c>
      <c r="I46" s="286" t="str">
        <f ca="1" t="shared" si="4"/>
        <v>00:3:00</v>
      </c>
      <c r="J46" s="290">
        <f ca="1" t="shared" si="5"/>
        <v>3.18263888888889</v>
      </c>
      <c r="K46" s="290">
        <f ca="1" t="shared" si="6"/>
        <v>3.25138888888889</v>
      </c>
      <c r="L46" s="290">
        <f ca="1" t="shared" si="1"/>
        <v>3.26597222222222</v>
      </c>
      <c r="M46" s="290">
        <f ca="1" t="shared" si="2"/>
        <v>3.28333333333333</v>
      </c>
    </row>
    <row r="47" s="280" customFormat="1" ht="22.2" spans="1:13">
      <c r="A47" s="284"/>
      <c r="B47" s="284">
        <f ca="1">RANDBETWEEN(工程配置!$D$39,工程配置!$E$39)</f>
        <v>80</v>
      </c>
      <c r="C47" s="285" t="str">
        <f ca="1" t="shared" ref="C47:G47" si="49">"00:"&amp;B47&amp;":00"</f>
        <v>00:80:00</v>
      </c>
      <c r="D47" s="284">
        <f ca="1">RANDBETWEEN(工程配置!$D$40,工程配置!$E$40)</f>
        <v>22</v>
      </c>
      <c r="E47" s="286" t="str">
        <f ca="1" t="shared" si="49"/>
        <v>00:22:00</v>
      </c>
      <c r="F47" s="284">
        <f ca="1">RANDBETWEEN(工程配置!$D$41,工程配置!$E$41)</f>
        <v>19</v>
      </c>
      <c r="G47" s="286" t="str">
        <f ca="1" t="shared" si="49"/>
        <v>00:19:00</v>
      </c>
      <c r="H47" s="284">
        <f ca="1">RANDBETWEEN(工程配置!$D$42,工程配置!$E$42)</f>
        <v>5</v>
      </c>
      <c r="I47" s="286" t="str">
        <f ca="1" t="shared" si="4"/>
        <v>00:5:00</v>
      </c>
      <c r="J47" s="290">
        <f ca="1" t="shared" si="5"/>
        <v>3.25486111111111</v>
      </c>
      <c r="K47" s="290">
        <f ca="1" t="shared" si="6"/>
        <v>3.31041666666667</v>
      </c>
      <c r="L47" s="290">
        <f ca="1" t="shared" si="1"/>
        <v>3.32569444444444</v>
      </c>
      <c r="M47" s="290">
        <f ca="1" t="shared" si="2"/>
        <v>3.33888888888889</v>
      </c>
    </row>
    <row r="48" s="280" customFormat="1" ht="22.2" spans="1:13">
      <c r="A48" s="284"/>
      <c r="B48" s="284">
        <f ca="1">RANDBETWEEN(工程配置!$D$39,工程配置!$E$39)</f>
        <v>91</v>
      </c>
      <c r="C48" s="285" t="str">
        <f ca="1" t="shared" ref="C48:G48" si="50">"00:"&amp;B48&amp;":00"</f>
        <v>00:91:00</v>
      </c>
      <c r="D48" s="284">
        <f ca="1">RANDBETWEEN(工程配置!$D$40,工程配置!$E$40)</f>
        <v>18</v>
      </c>
      <c r="E48" s="286" t="str">
        <f ca="1" t="shared" si="50"/>
        <v>00:18:00</v>
      </c>
      <c r="F48" s="284">
        <f ca="1">RANDBETWEEN(工程配置!$D$41,工程配置!$E$41)</f>
        <v>24</v>
      </c>
      <c r="G48" s="286" t="str">
        <f ca="1" t="shared" si="50"/>
        <v>00:24:00</v>
      </c>
      <c r="H48" s="284">
        <f ca="1">RANDBETWEEN(工程配置!$D$42,工程配置!$E$42)</f>
        <v>4</v>
      </c>
      <c r="I48" s="286" t="str">
        <f ca="1" t="shared" si="4"/>
        <v>00:4:00</v>
      </c>
      <c r="J48" s="290">
        <f ca="1" t="shared" si="5"/>
        <v>3.31319444444444</v>
      </c>
      <c r="K48" s="290">
        <f ca="1" t="shared" si="6"/>
        <v>3.37638888888889</v>
      </c>
      <c r="L48" s="290">
        <f ca="1" t="shared" si="1"/>
        <v>3.38888888888889</v>
      </c>
      <c r="M48" s="290">
        <f ca="1" t="shared" si="2"/>
        <v>3.40555555555556</v>
      </c>
    </row>
    <row r="49" s="280" customFormat="1" ht="22.2" spans="1:13">
      <c r="A49" s="284"/>
      <c r="B49" s="284">
        <f ca="1">RANDBETWEEN(工程配置!$D$39,工程配置!$E$39)</f>
        <v>90</v>
      </c>
      <c r="C49" s="285" t="str">
        <f ca="1" t="shared" ref="C49:G49" si="51">"00:"&amp;B49&amp;":00"</f>
        <v>00:90:00</v>
      </c>
      <c r="D49" s="284">
        <f ca="1">RANDBETWEEN(工程配置!$D$40,工程配置!$E$40)</f>
        <v>15</v>
      </c>
      <c r="E49" s="286" t="str">
        <f ca="1" t="shared" si="51"/>
        <v>00:15:00</v>
      </c>
      <c r="F49" s="284">
        <f ca="1">RANDBETWEEN(工程配置!$D$41,工程配置!$E$41)</f>
        <v>17</v>
      </c>
      <c r="G49" s="286" t="str">
        <f ca="1" t="shared" si="51"/>
        <v>00:17:00</v>
      </c>
      <c r="H49" s="284">
        <f ca="1">RANDBETWEEN(工程配置!$D$42,工程配置!$E$42)</f>
        <v>4</v>
      </c>
      <c r="I49" s="286" t="str">
        <f ca="1" t="shared" si="4"/>
        <v>00:4:00</v>
      </c>
      <c r="J49" s="290">
        <f ca="1" t="shared" si="5"/>
        <v>3.37916666666667</v>
      </c>
      <c r="K49" s="290">
        <f ca="1" t="shared" si="6"/>
        <v>3.44166666666667</v>
      </c>
      <c r="L49" s="290">
        <f ca="1" t="shared" si="1"/>
        <v>3.45208333333333</v>
      </c>
      <c r="M49" s="290">
        <f ca="1" t="shared" si="2"/>
        <v>3.46388888888889</v>
      </c>
    </row>
    <row r="50" s="280" customFormat="1" ht="22.2" spans="1:13">
      <c r="A50" s="284"/>
      <c r="B50" s="284">
        <f ca="1">RANDBETWEEN(工程配置!$D$39,工程配置!$E$39)</f>
        <v>93</v>
      </c>
      <c r="C50" s="285" t="str">
        <f ca="1" t="shared" ref="C50:G50" si="52">"00:"&amp;B50&amp;":00"</f>
        <v>00:93:00</v>
      </c>
      <c r="D50" s="284">
        <f ca="1">RANDBETWEEN(工程配置!$D$40,工程配置!$E$40)</f>
        <v>15</v>
      </c>
      <c r="E50" s="286" t="str">
        <f ca="1" t="shared" si="52"/>
        <v>00:15:00</v>
      </c>
      <c r="F50" s="284">
        <f ca="1">RANDBETWEEN(工程配置!$D$41,工程配置!$E$41)</f>
        <v>24</v>
      </c>
      <c r="G50" s="286" t="str">
        <f ca="1" t="shared" si="52"/>
        <v>00:24:00</v>
      </c>
      <c r="H50" s="284">
        <f ca="1">RANDBETWEEN(工程配置!$D$42,工程配置!$E$42)</f>
        <v>4</v>
      </c>
      <c r="I50" s="286" t="str">
        <f ca="1" t="shared" si="4"/>
        <v>00:4:00</v>
      </c>
      <c r="J50" s="290">
        <f ca="1" t="shared" si="5"/>
        <v>3.44444444444444</v>
      </c>
      <c r="K50" s="290">
        <f ca="1" t="shared" si="6"/>
        <v>3.50902777777778</v>
      </c>
      <c r="L50" s="290">
        <f ca="1" t="shared" si="1"/>
        <v>3.51944444444444</v>
      </c>
      <c r="M50" s="290">
        <f ca="1" t="shared" si="2"/>
        <v>3.53611111111111</v>
      </c>
    </row>
    <row r="51" s="280" customFormat="1" ht="22.2" spans="1:13">
      <c r="A51" s="284"/>
      <c r="B51" s="284">
        <f ca="1">RANDBETWEEN(工程配置!$D$39,工程配置!$E$39)</f>
        <v>99</v>
      </c>
      <c r="C51" s="285" t="str">
        <f ca="1" t="shared" ref="C51:G51" si="53">"00:"&amp;B51&amp;":00"</f>
        <v>00:99:00</v>
      </c>
      <c r="D51" s="284">
        <f ca="1">RANDBETWEEN(工程配置!$D$40,工程配置!$E$40)</f>
        <v>22</v>
      </c>
      <c r="E51" s="286" t="str">
        <f ca="1" t="shared" si="53"/>
        <v>00:22:00</v>
      </c>
      <c r="F51" s="284">
        <f ca="1">RANDBETWEEN(工程配置!$D$41,工程配置!$E$41)</f>
        <v>23</v>
      </c>
      <c r="G51" s="286" t="str">
        <f ca="1" t="shared" si="53"/>
        <v>00:23:00</v>
      </c>
      <c r="H51" s="284">
        <f ca="1">RANDBETWEEN(工程配置!$D$42,工程配置!$E$42)</f>
        <v>4</v>
      </c>
      <c r="I51" s="286" t="str">
        <f ca="1" t="shared" si="4"/>
        <v>00:4:00</v>
      </c>
      <c r="J51" s="290">
        <f ca="1" t="shared" si="5"/>
        <v>3.51180555555555</v>
      </c>
      <c r="K51" s="290">
        <f ca="1" t="shared" si="6"/>
        <v>3.58055555555556</v>
      </c>
      <c r="L51" s="290">
        <f ca="1" t="shared" si="1"/>
        <v>3.59583333333333</v>
      </c>
      <c r="M51" s="290">
        <f ca="1" t="shared" si="2"/>
        <v>3.61180555555556</v>
      </c>
    </row>
    <row r="52" s="280" customFormat="1" ht="22.2" spans="1:13">
      <c r="A52" s="284"/>
      <c r="B52" s="284">
        <f ca="1">RANDBETWEEN(工程配置!$D$39,工程配置!$E$39)</f>
        <v>90</v>
      </c>
      <c r="C52" s="285" t="str">
        <f ca="1" t="shared" ref="C52:G52" si="54">"00:"&amp;B52&amp;":00"</f>
        <v>00:90:00</v>
      </c>
      <c r="D52" s="284">
        <f ca="1">RANDBETWEEN(工程配置!$D$40,工程配置!$E$40)</f>
        <v>16</v>
      </c>
      <c r="E52" s="286" t="str">
        <f ca="1" t="shared" si="54"/>
        <v>00:16:00</v>
      </c>
      <c r="F52" s="284">
        <f ca="1">RANDBETWEEN(工程配置!$D$41,工程配置!$E$41)</f>
        <v>16</v>
      </c>
      <c r="G52" s="286" t="str">
        <f ca="1" t="shared" si="54"/>
        <v>00:16:00</v>
      </c>
      <c r="H52" s="284">
        <f ca="1">RANDBETWEEN(工程配置!$D$42,工程配置!$E$42)</f>
        <v>5</v>
      </c>
      <c r="I52" s="286" t="str">
        <f ca="1" t="shared" si="4"/>
        <v>00:5:00</v>
      </c>
      <c r="J52" s="290">
        <f ca="1" t="shared" si="5"/>
        <v>3.58402777777778</v>
      </c>
      <c r="K52" s="290">
        <f ca="1" t="shared" si="6"/>
        <v>3.64652777777778</v>
      </c>
      <c r="L52" s="290">
        <f ca="1" t="shared" si="1"/>
        <v>3.65763888888889</v>
      </c>
      <c r="M52" s="290">
        <f ca="1" t="shared" si="2"/>
        <v>3.66875</v>
      </c>
    </row>
    <row r="53" s="280" customFormat="1" ht="22.2" spans="1:13">
      <c r="A53" s="284"/>
      <c r="B53" s="284">
        <f ca="1">RANDBETWEEN(工程配置!$D$39,工程配置!$E$39)</f>
        <v>89</v>
      </c>
      <c r="C53" s="285" t="str">
        <f ca="1" t="shared" ref="C53:G53" si="55">"00:"&amp;B53&amp;":00"</f>
        <v>00:89:00</v>
      </c>
      <c r="D53" s="284">
        <f ca="1">RANDBETWEEN(工程配置!$D$40,工程配置!$E$40)</f>
        <v>17</v>
      </c>
      <c r="E53" s="286" t="str">
        <f ca="1" t="shared" si="55"/>
        <v>00:17:00</v>
      </c>
      <c r="F53" s="284">
        <f ca="1">RANDBETWEEN(工程配置!$D$41,工程配置!$E$41)</f>
        <v>24</v>
      </c>
      <c r="G53" s="286" t="str">
        <f ca="1" t="shared" si="55"/>
        <v>00:24:00</v>
      </c>
      <c r="H53" s="284">
        <f ca="1">RANDBETWEEN(工程配置!$D$42,工程配置!$E$42)</f>
        <v>5</v>
      </c>
      <c r="I53" s="286" t="str">
        <f ca="1" t="shared" si="4"/>
        <v>00:5:00</v>
      </c>
      <c r="J53" s="290">
        <f ca="1" t="shared" si="5"/>
        <v>3.65</v>
      </c>
      <c r="K53" s="290">
        <f ca="1" t="shared" si="6"/>
        <v>3.71180555555556</v>
      </c>
      <c r="L53" s="290">
        <f ca="1" t="shared" si="1"/>
        <v>3.72361111111111</v>
      </c>
      <c r="M53" s="290">
        <f ca="1" t="shared" si="2"/>
        <v>3.74027777777778</v>
      </c>
    </row>
    <row r="54" s="280" customFormat="1" ht="22.2" spans="1:13">
      <c r="A54" s="284"/>
      <c r="B54" s="284">
        <f ca="1">RANDBETWEEN(工程配置!$D$39,工程配置!$E$39)</f>
        <v>81</v>
      </c>
      <c r="C54" s="285" t="str">
        <f ca="1" t="shared" ref="C54:G54" si="56">"00:"&amp;B54&amp;":00"</f>
        <v>00:81:00</v>
      </c>
      <c r="D54" s="284">
        <f ca="1">RANDBETWEEN(工程配置!$D$40,工程配置!$E$40)</f>
        <v>22</v>
      </c>
      <c r="E54" s="286" t="str">
        <f ca="1" t="shared" si="56"/>
        <v>00:22:00</v>
      </c>
      <c r="F54" s="284">
        <f ca="1">RANDBETWEEN(工程配置!$D$41,工程配置!$E$41)</f>
        <v>16</v>
      </c>
      <c r="G54" s="286" t="str">
        <f ca="1" t="shared" si="56"/>
        <v>00:16:00</v>
      </c>
      <c r="H54" s="284">
        <f ca="1">RANDBETWEEN(工程配置!$D$42,工程配置!$E$42)</f>
        <v>4</v>
      </c>
      <c r="I54" s="286" t="str">
        <f ca="1" t="shared" si="4"/>
        <v>00:4:00</v>
      </c>
      <c r="J54" s="290">
        <f ca="1" t="shared" si="5"/>
        <v>3.71458333333333</v>
      </c>
      <c r="K54" s="290">
        <f ca="1" t="shared" si="6"/>
        <v>3.77083333333333</v>
      </c>
      <c r="L54" s="290">
        <f ca="1" t="shared" si="1"/>
        <v>3.78611111111111</v>
      </c>
      <c r="M54" s="290">
        <f ca="1" t="shared" si="2"/>
        <v>3.79722222222222</v>
      </c>
    </row>
    <row r="55" s="280" customFormat="1" ht="22.2" spans="1:13">
      <c r="A55" s="284"/>
      <c r="B55" s="284">
        <f ca="1">RANDBETWEEN(工程配置!$D$39,工程配置!$E$39)</f>
        <v>84</v>
      </c>
      <c r="C55" s="285" t="str">
        <f ca="1" t="shared" ref="C55:G55" si="57">"00:"&amp;B55&amp;":00"</f>
        <v>00:84:00</v>
      </c>
      <c r="D55" s="284">
        <f ca="1">RANDBETWEEN(工程配置!$D$40,工程配置!$E$40)</f>
        <v>19</v>
      </c>
      <c r="E55" s="286" t="str">
        <f ca="1" t="shared" si="57"/>
        <v>00:19:00</v>
      </c>
      <c r="F55" s="284">
        <f ca="1">RANDBETWEEN(工程配置!$D$41,工程配置!$E$41)</f>
        <v>24</v>
      </c>
      <c r="G55" s="286" t="str">
        <f ca="1" t="shared" si="57"/>
        <v>00:24:00</v>
      </c>
      <c r="H55" s="284">
        <f ca="1">RANDBETWEEN(工程配置!$D$42,工程配置!$E$42)</f>
        <v>5</v>
      </c>
      <c r="I55" s="286" t="str">
        <f ca="1" t="shared" si="4"/>
        <v>00:5:00</v>
      </c>
      <c r="J55" s="290">
        <f ca="1" t="shared" si="5"/>
        <v>3.77430555555556</v>
      </c>
      <c r="K55" s="290">
        <f ca="1" t="shared" si="6"/>
        <v>3.83263888888889</v>
      </c>
      <c r="L55" s="290">
        <f ca="1" t="shared" si="1"/>
        <v>3.84583333333333</v>
      </c>
      <c r="M55" s="290">
        <f ca="1" t="shared" si="2"/>
        <v>3.8625</v>
      </c>
    </row>
    <row r="56" s="280" customFormat="1" ht="22.2" spans="1:13">
      <c r="A56" s="284"/>
      <c r="B56" s="284">
        <f ca="1">RANDBETWEEN(工程配置!$D$39,工程配置!$E$39)</f>
        <v>81</v>
      </c>
      <c r="C56" s="285" t="str">
        <f ca="1" t="shared" ref="C56:G56" si="58">"00:"&amp;B56&amp;":00"</f>
        <v>00:81:00</v>
      </c>
      <c r="D56" s="284">
        <f ca="1">RANDBETWEEN(工程配置!$D$40,工程配置!$E$40)</f>
        <v>19</v>
      </c>
      <c r="E56" s="286" t="str">
        <f ca="1" t="shared" si="58"/>
        <v>00:19:00</v>
      </c>
      <c r="F56" s="284">
        <f ca="1">RANDBETWEEN(工程配置!$D$41,工程配置!$E$41)</f>
        <v>18</v>
      </c>
      <c r="G56" s="286" t="str">
        <f ca="1" t="shared" si="58"/>
        <v>00:18:00</v>
      </c>
      <c r="H56" s="284">
        <f ca="1">RANDBETWEEN(工程配置!$D$42,工程配置!$E$42)</f>
        <v>3</v>
      </c>
      <c r="I56" s="286" t="str">
        <f ca="1" t="shared" si="4"/>
        <v>00:3:00</v>
      </c>
      <c r="J56" s="290">
        <f ca="1" t="shared" si="5"/>
        <v>3.83472222222222</v>
      </c>
      <c r="K56" s="290">
        <f ca="1" t="shared" si="6"/>
        <v>3.89097222222222</v>
      </c>
      <c r="L56" s="290">
        <f ca="1" t="shared" si="1"/>
        <v>3.90416666666667</v>
      </c>
      <c r="M56" s="290">
        <f ca="1" t="shared" si="2"/>
        <v>3.91666666666667</v>
      </c>
    </row>
    <row r="57" s="280" customFormat="1" ht="22.2" spans="1:13">
      <c r="A57" s="284"/>
      <c r="B57" s="284">
        <f ca="1">RANDBETWEEN(工程配置!$D$39,工程配置!$E$39)</f>
        <v>92</v>
      </c>
      <c r="C57" s="285" t="str">
        <f ca="1" t="shared" ref="C57:G57" si="59">"00:"&amp;B57&amp;":00"</f>
        <v>00:92:00</v>
      </c>
      <c r="D57" s="284">
        <f ca="1">RANDBETWEEN(工程配置!$D$40,工程配置!$E$40)</f>
        <v>16</v>
      </c>
      <c r="E57" s="286" t="str">
        <f ca="1" t="shared" si="59"/>
        <v>00:16:00</v>
      </c>
      <c r="F57" s="284">
        <f ca="1">RANDBETWEEN(工程配置!$D$41,工程配置!$E$41)</f>
        <v>23</v>
      </c>
      <c r="G57" s="286" t="str">
        <f ca="1" t="shared" si="59"/>
        <v>00:23:00</v>
      </c>
      <c r="H57" s="284">
        <f ca="1">RANDBETWEEN(工程配置!$D$42,工程配置!$E$42)</f>
        <v>5</v>
      </c>
      <c r="I57" s="286" t="str">
        <f ca="1" t="shared" si="4"/>
        <v>00:5:00</v>
      </c>
      <c r="J57" s="290">
        <f ca="1" t="shared" si="5"/>
        <v>3.89444444444444</v>
      </c>
      <c r="K57" s="290">
        <f ca="1" t="shared" si="6"/>
        <v>3.95833333333333</v>
      </c>
      <c r="L57" s="290">
        <f ca="1" t="shared" si="1"/>
        <v>3.96944444444444</v>
      </c>
      <c r="M57" s="290">
        <f ca="1" t="shared" si="2"/>
        <v>3.98541666666667</v>
      </c>
    </row>
    <row r="58" s="280" customFormat="1" ht="22.2" spans="1:13">
      <c r="A58" s="284"/>
      <c r="B58" s="284">
        <f ca="1">RANDBETWEEN(工程配置!$D$39,工程配置!$E$39)</f>
        <v>89</v>
      </c>
      <c r="C58" s="285" t="str">
        <f ca="1" t="shared" ref="C58:G58" si="60">"00:"&amp;B58&amp;":00"</f>
        <v>00:89:00</v>
      </c>
      <c r="D58" s="284">
        <f ca="1">RANDBETWEEN(工程配置!$D$40,工程配置!$E$40)</f>
        <v>22</v>
      </c>
      <c r="E58" s="286" t="str">
        <f ca="1" t="shared" si="60"/>
        <v>00:22:00</v>
      </c>
      <c r="F58" s="284">
        <f ca="1">RANDBETWEEN(工程配置!$D$41,工程配置!$E$41)</f>
        <v>17</v>
      </c>
      <c r="G58" s="286" t="str">
        <f ca="1" t="shared" si="60"/>
        <v>00:17:00</v>
      </c>
      <c r="H58" s="284">
        <f ca="1">RANDBETWEEN(工程配置!$D$42,工程配置!$E$42)</f>
        <v>5</v>
      </c>
      <c r="I58" s="286" t="str">
        <f ca="1" t="shared" si="4"/>
        <v>00:5:00</v>
      </c>
      <c r="J58" s="290">
        <f ca="1" t="shared" si="5"/>
        <v>3.96180555555556</v>
      </c>
      <c r="K58" s="290">
        <f ca="1" t="shared" si="6"/>
        <v>4.02361111111111</v>
      </c>
      <c r="L58" s="290">
        <f ca="1" t="shared" si="1"/>
        <v>4.03888888888889</v>
      </c>
      <c r="M58" s="290">
        <f ca="1" t="shared" si="2"/>
        <v>4.05069444444444</v>
      </c>
    </row>
    <row r="59" s="280" customFormat="1" ht="22.2" spans="1:13">
      <c r="A59" s="284"/>
      <c r="B59" s="284">
        <f ca="1">RANDBETWEEN(工程配置!$D$39,工程配置!$E$39)</f>
        <v>96</v>
      </c>
      <c r="C59" s="285" t="str">
        <f ca="1" t="shared" ref="C59:G59" si="61">"00:"&amp;B59&amp;":00"</f>
        <v>00:96:00</v>
      </c>
      <c r="D59" s="284">
        <f ca="1">RANDBETWEEN(工程配置!$D$40,工程配置!$E$40)</f>
        <v>22</v>
      </c>
      <c r="E59" s="286" t="str">
        <f ca="1" t="shared" si="61"/>
        <v>00:22:00</v>
      </c>
      <c r="F59" s="284">
        <f ca="1">RANDBETWEEN(工程配置!$D$41,工程配置!$E$41)</f>
        <v>23</v>
      </c>
      <c r="G59" s="286" t="str">
        <f ca="1" t="shared" si="61"/>
        <v>00:23:00</v>
      </c>
      <c r="H59" s="284">
        <f ca="1">RANDBETWEEN(工程配置!$D$42,工程配置!$E$42)</f>
        <v>4</v>
      </c>
      <c r="I59" s="286" t="str">
        <f ca="1" t="shared" si="4"/>
        <v>00:4:00</v>
      </c>
      <c r="J59" s="290">
        <f ca="1" t="shared" si="5"/>
        <v>4.02638888888889</v>
      </c>
      <c r="K59" s="290">
        <f ca="1" t="shared" si="6"/>
        <v>4.09305555555556</v>
      </c>
      <c r="L59" s="290">
        <f ca="1" t="shared" si="1"/>
        <v>4.10833333333333</v>
      </c>
      <c r="M59" s="290">
        <f ca="1" t="shared" si="2"/>
        <v>4.12430555555556</v>
      </c>
    </row>
    <row r="60" s="280" customFormat="1" ht="22.2" spans="1:13">
      <c r="A60" s="284"/>
      <c r="B60" s="284">
        <f ca="1">RANDBETWEEN(工程配置!$D$39,工程配置!$E$39)</f>
        <v>88</v>
      </c>
      <c r="C60" s="285" t="str">
        <f ca="1" t="shared" ref="C60:G60" si="62">"00:"&amp;B60&amp;":00"</f>
        <v>00:88:00</v>
      </c>
      <c r="D60" s="284">
        <f ca="1">RANDBETWEEN(工程配置!$D$40,工程配置!$E$40)</f>
        <v>23</v>
      </c>
      <c r="E60" s="286" t="str">
        <f ca="1" t="shared" si="62"/>
        <v>00:23:00</v>
      </c>
      <c r="F60" s="284">
        <f ca="1">RANDBETWEEN(工程配置!$D$41,工程配置!$E$41)</f>
        <v>20</v>
      </c>
      <c r="G60" s="286" t="str">
        <f ca="1" t="shared" si="62"/>
        <v>00:20:00</v>
      </c>
      <c r="H60" s="284">
        <f ca="1">RANDBETWEEN(工程配置!$D$42,工程配置!$E$42)</f>
        <v>5</v>
      </c>
      <c r="I60" s="286" t="str">
        <f ca="1" t="shared" si="4"/>
        <v>00:5:00</v>
      </c>
      <c r="J60" s="290">
        <f ca="1" t="shared" si="5"/>
        <v>4.09652777777778</v>
      </c>
      <c r="K60" s="290">
        <f ca="1" t="shared" si="6"/>
        <v>4.15763888888889</v>
      </c>
      <c r="L60" s="290">
        <f ca="1" t="shared" si="1"/>
        <v>4.17361111111111</v>
      </c>
      <c r="M60" s="290">
        <f ca="1" t="shared" si="2"/>
        <v>4.1875</v>
      </c>
    </row>
    <row r="61" s="280" customFormat="1" ht="22.2" spans="1:13">
      <c r="A61" s="284"/>
      <c r="B61" s="284">
        <f ca="1">RANDBETWEEN(工程配置!$D$39,工程配置!$E$39)</f>
        <v>84</v>
      </c>
      <c r="C61" s="285" t="str">
        <f ca="1" t="shared" ref="C61:G61" si="63">"00:"&amp;B61&amp;":00"</f>
        <v>00:84:00</v>
      </c>
      <c r="D61" s="284">
        <f ca="1">RANDBETWEEN(工程配置!$D$40,工程配置!$E$40)</f>
        <v>21</v>
      </c>
      <c r="E61" s="286" t="str">
        <f ca="1" t="shared" si="63"/>
        <v>00:21:00</v>
      </c>
      <c r="F61" s="284">
        <f ca="1">RANDBETWEEN(工程配置!$D$41,工程配置!$E$41)</f>
        <v>22</v>
      </c>
      <c r="G61" s="286" t="str">
        <f ca="1" t="shared" si="63"/>
        <v>00:22:00</v>
      </c>
      <c r="H61" s="284">
        <f ca="1">RANDBETWEEN(工程配置!$D$42,工程配置!$E$42)</f>
        <v>3</v>
      </c>
      <c r="I61" s="286" t="str">
        <f ca="1" t="shared" si="4"/>
        <v>00:3:00</v>
      </c>
      <c r="J61" s="290">
        <f ca="1" t="shared" si="5"/>
        <v>4.15972222222222</v>
      </c>
      <c r="K61" s="290">
        <f ca="1" t="shared" si="6"/>
        <v>4.21805555555556</v>
      </c>
      <c r="L61" s="290">
        <f ca="1" t="shared" si="1"/>
        <v>4.23263888888889</v>
      </c>
      <c r="M61" s="290">
        <f ca="1" t="shared" si="2"/>
        <v>4.24791666666667</v>
      </c>
    </row>
    <row r="62" s="280" customFormat="1" ht="22.2" spans="1:13">
      <c r="A62" s="284"/>
      <c r="B62" s="284">
        <f ca="1">RANDBETWEEN(工程配置!$D$39,工程配置!$E$39)</f>
        <v>88</v>
      </c>
      <c r="C62" s="285" t="str">
        <f ca="1" t="shared" ref="C62:G62" si="64">"00:"&amp;B62&amp;":00"</f>
        <v>00:88:00</v>
      </c>
      <c r="D62" s="284">
        <f ca="1">RANDBETWEEN(工程配置!$D$40,工程配置!$E$40)</f>
        <v>23</v>
      </c>
      <c r="E62" s="286" t="str">
        <f ca="1" t="shared" si="64"/>
        <v>00:23:00</v>
      </c>
      <c r="F62" s="284">
        <f ca="1">RANDBETWEEN(工程配置!$D$41,工程配置!$E$41)</f>
        <v>18</v>
      </c>
      <c r="G62" s="286" t="str">
        <f ca="1" t="shared" si="64"/>
        <v>00:18:00</v>
      </c>
      <c r="H62" s="284">
        <f ca="1">RANDBETWEEN(工程配置!$D$42,工程配置!$E$42)</f>
        <v>3</v>
      </c>
      <c r="I62" s="286" t="str">
        <f ca="1" t="shared" si="4"/>
        <v>00:3:00</v>
      </c>
      <c r="J62" s="290">
        <f ca="1" t="shared" si="5"/>
        <v>4.22013888888889</v>
      </c>
      <c r="K62" s="290">
        <f ca="1" t="shared" si="6"/>
        <v>4.28125</v>
      </c>
      <c r="L62" s="290">
        <f ca="1" t="shared" si="1"/>
        <v>4.29722222222222</v>
      </c>
      <c r="M62" s="290">
        <f ca="1" t="shared" si="2"/>
        <v>4.30972222222222</v>
      </c>
    </row>
    <row r="63" s="280" customFormat="1" ht="22.2" spans="1:13">
      <c r="A63" s="284"/>
      <c r="B63" s="284">
        <f ca="1">RANDBETWEEN(工程配置!$D$39,工程配置!$E$39)</f>
        <v>95</v>
      </c>
      <c r="C63" s="285" t="str">
        <f ca="1" t="shared" ref="C63:G63" si="65">"00:"&amp;B63&amp;":00"</f>
        <v>00:95:00</v>
      </c>
      <c r="D63" s="284">
        <f ca="1">RANDBETWEEN(工程配置!$D$40,工程配置!$E$40)</f>
        <v>23</v>
      </c>
      <c r="E63" s="286" t="str">
        <f ca="1" t="shared" si="65"/>
        <v>00:23:00</v>
      </c>
      <c r="F63" s="284">
        <f ca="1">RANDBETWEEN(工程配置!$D$41,工程配置!$E$41)</f>
        <v>20</v>
      </c>
      <c r="G63" s="286" t="str">
        <f ca="1" t="shared" si="65"/>
        <v>00:20:00</v>
      </c>
      <c r="H63" s="284">
        <f ca="1">RANDBETWEEN(工程配置!$D$42,工程配置!$E$42)</f>
        <v>4</v>
      </c>
      <c r="I63" s="286" t="str">
        <f ca="1" t="shared" si="4"/>
        <v>00:4:00</v>
      </c>
      <c r="J63" s="290">
        <f ca="1" t="shared" si="5"/>
        <v>4.28402777777778</v>
      </c>
      <c r="K63" s="290">
        <f ca="1" t="shared" si="6"/>
        <v>4.35</v>
      </c>
      <c r="L63" s="290">
        <f ca="1" t="shared" si="1"/>
        <v>4.36597222222222</v>
      </c>
      <c r="M63" s="290">
        <f ca="1" t="shared" si="2"/>
        <v>4.37986111111111</v>
      </c>
    </row>
    <row r="64" s="280" customFormat="1" ht="22.2" spans="1:13">
      <c r="A64" s="284"/>
      <c r="B64" s="284">
        <f ca="1">RANDBETWEEN(工程配置!$D$39,工程配置!$E$39)</f>
        <v>100</v>
      </c>
      <c r="C64" s="285" t="str">
        <f ca="1" t="shared" ref="C64:G64" si="66">"00:"&amp;B64&amp;":00"</f>
        <v>00:100:00</v>
      </c>
      <c r="D64" s="284">
        <f ca="1">RANDBETWEEN(工程配置!$D$40,工程配置!$E$40)</f>
        <v>24</v>
      </c>
      <c r="E64" s="286" t="str">
        <f ca="1" t="shared" si="66"/>
        <v>00:24:00</v>
      </c>
      <c r="F64" s="284">
        <f ca="1">RANDBETWEEN(工程配置!$D$41,工程配置!$E$41)</f>
        <v>22</v>
      </c>
      <c r="G64" s="286" t="str">
        <f ca="1" t="shared" si="66"/>
        <v>00:22:00</v>
      </c>
      <c r="H64" s="284">
        <f ca="1">RANDBETWEEN(工程配置!$D$42,工程配置!$E$42)</f>
        <v>5</v>
      </c>
      <c r="I64" s="286" t="str">
        <f ca="1" t="shared" si="4"/>
        <v>00:5:00</v>
      </c>
      <c r="J64" s="290">
        <f ca="1" t="shared" si="5"/>
        <v>4.35347222222222</v>
      </c>
      <c r="K64" s="290">
        <f ca="1" t="shared" si="6"/>
        <v>4.42291666666667</v>
      </c>
      <c r="L64" s="290">
        <f ca="1" t="shared" si="1"/>
        <v>4.43958333333333</v>
      </c>
      <c r="M64" s="290">
        <f ca="1" t="shared" si="2"/>
        <v>4.45486111111111</v>
      </c>
    </row>
    <row r="65" s="280" customFormat="1" ht="22.2" spans="1:13">
      <c r="A65" s="284"/>
      <c r="B65" s="284">
        <f ca="1">RANDBETWEEN(工程配置!$D$39,工程配置!$E$39)</f>
        <v>81</v>
      </c>
      <c r="C65" s="285" t="str">
        <f ca="1" t="shared" ref="C65:G65" si="67">"00:"&amp;B65&amp;":00"</f>
        <v>00:81:00</v>
      </c>
      <c r="D65" s="284">
        <f ca="1">RANDBETWEEN(工程配置!$D$40,工程配置!$E$40)</f>
        <v>18</v>
      </c>
      <c r="E65" s="286" t="str">
        <f ca="1" t="shared" si="67"/>
        <v>00:18:00</v>
      </c>
      <c r="F65" s="284">
        <f ca="1">RANDBETWEEN(工程配置!$D$41,工程配置!$E$41)</f>
        <v>17</v>
      </c>
      <c r="G65" s="286" t="str">
        <f ca="1" t="shared" si="67"/>
        <v>00:17:00</v>
      </c>
      <c r="H65" s="284">
        <f ca="1">RANDBETWEEN(工程配置!$D$42,工程配置!$E$42)</f>
        <v>4</v>
      </c>
      <c r="I65" s="286" t="str">
        <f ca="1" t="shared" si="4"/>
        <v>00:4:00</v>
      </c>
      <c r="J65" s="290">
        <f ca="1" t="shared" si="5"/>
        <v>4.42569444444445</v>
      </c>
      <c r="K65" s="290">
        <f ca="1" t="shared" si="6"/>
        <v>4.48194444444445</v>
      </c>
      <c r="L65" s="290">
        <f ca="1" t="shared" si="1"/>
        <v>4.49444444444445</v>
      </c>
      <c r="M65" s="290">
        <f ca="1" t="shared" si="2"/>
        <v>4.50625</v>
      </c>
    </row>
    <row r="66" s="280" customFormat="1" ht="22.2" spans="1:13">
      <c r="A66" s="284"/>
      <c r="B66" s="284">
        <f ca="1">RANDBETWEEN(工程配置!$D$39,工程配置!$E$39)</f>
        <v>93</v>
      </c>
      <c r="C66" s="285" t="str">
        <f ca="1" t="shared" ref="C66:G66" si="68">"00:"&amp;B66&amp;":00"</f>
        <v>00:93:00</v>
      </c>
      <c r="D66" s="284">
        <f ca="1">RANDBETWEEN(工程配置!$D$40,工程配置!$E$40)</f>
        <v>25</v>
      </c>
      <c r="E66" s="286" t="str">
        <f ca="1" t="shared" si="68"/>
        <v>00:25:00</v>
      </c>
      <c r="F66" s="284">
        <f ca="1">RANDBETWEEN(工程配置!$D$41,工程配置!$E$41)</f>
        <v>23</v>
      </c>
      <c r="G66" s="286" t="str">
        <f ca="1" t="shared" si="68"/>
        <v>00:23:00</v>
      </c>
      <c r="H66" s="284">
        <f ca="1">RANDBETWEEN(工程配置!$D$42,工程配置!$E$42)</f>
        <v>4</v>
      </c>
      <c r="I66" s="286" t="str">
        <f ca="1" t="shared" si="4"/>
        <v>00:4:00</v>
      </c>
      <c r="J66" s="290">
        <f ca="1" t="shared" si="5"/>
        <v>4.48472222222222</v>
      </c>
      <c r="K66" s="290">
        <f ca="1" t="shared" si="6"/>
        <v>4.54930555555556</v>
      </c>
      <c r="L66" s="290">
        <f ca="1" t="shared" si="1"/>
        <v>4.56666666666667</v>
      </c>
      <c r="M66" s="290">
        <f ca="1" t="shared" si="2"/>
        <v>4.58263888888889</v>
      </c>
    </row>
    <row r="67" s="280" customFormat="1" ht="22.2" spans="1:13">
      <c r="A67" s="284"/>
      <c r="B67" s="284">
        <f ca="1">RANDBETWEEN(工程配置!$D$39,工程配置!$E$39)</f>
        <v>89</v>
      </c>
      <c r="C67" s="285" t="str">
        <f ca="1" t="shared" ref="C67:G67" si="69">"00:"&amp;B67&amp;":00"</f>
        <v>00:89:00</v>
      </c>
      <c r="D67" s="284">
        <f ca="1">RANDBETWEEN(工程配置!$D$40,工程配置!$E$40)</f>
        <v>17</v>
      </c>
      <c r="E67" s="286" t="str">
        <f ca="1" t="shared" si="69"/>
        <v>00:17:00</v>
      </c>
      <c r="F67" s="284">
        <f ca="1">RANDBETWEEN(工程配置!$D$41,工程配置!$E$41)</f>
        <v>20</v>
      </c>
      <c r="G67" s="286" t="str">
        <f ca="1" t="shared" si="69"/>
        <v>00:20:00</v>
      </c>
      <c r="H67" s="284">
        <f ca="1">RANDBETWEEN(工程配置!$D$42,工程配置!$E$42)</f>
        <v>5</v>
      </c>
      <c r="I67" s="286" t="str">
        <f ca="1" t="shared" si="4"/>
        <v>00:5:00</v>
      </c>
      <c r="J67" s="290">
        <f ca="1" t="shared" si="5"/>
        <v>4.55277777777778</v>
      </c>
      <c r="K67" s="290">
        <f ca="1" t="shared" ref="K67:K102" si="70">J67+TEXT(0,C67)</f>
        <v>4.61458333333334</v>
      </c>
      <c r="L67" s="290">
        <f ca="1" t="shared" ref="L67:L102" si="71">K67+TEXT(0,E67)</f>
        <v>4.62638888888889</v>
      </c>
      <c r="M67" s="290">
        <f ca="1" t="shared" ref="M67:M102" si="72">L67+TEXT(0,G67)</f>
        <v>4.64027777777778</v>
      </c>
    </row>
    <row r="68" s="280" customFormat="1" ht="22.2" spans="1:13">
      <c r="A68" s="284"/>
      <c r="B68" s="284">
        <f ca="1">RANDBETWEEN(工程配置!$D$39,工程配置!$E$39)</f>
        <v>97</v>
      </c>
      <c r="C68" s="285" t="str">
        <f ca="1" t="shared" ref="C68:G68" si="73">"00:"&amp;B68&amp;":00"</f>
        <v>00:97:00</v>
      </c>
      <c r="D68" s="284">
        <f ca="1">RANDBETWEEN(工程配置!$D$40,工程配置!$E$40)</f>
        <v>24</v>
      </c>
      <c r="E68" s="286" t="str">
        <f ca="1" t="shared" si="73"/>
        <v>00:24:00</v>
      </c>
      <c r="F68" s="284">
        <f ca="1">RANDBETWEEN(工程配置!$D$41,工程配置!$E$41)</f>
        <v>21</v>
      </c>
      <c r="G68" s="286" t="str">
        <f ca="1" t="shared" si="73"/>
        <v>00:21:00</v>
      </c>
      <c r="H68" s="284">
        <f ca="1">RANDBETWEEN(工程配置!$D$42,工程配置!$E$42)</f>
        <v>4</v>
      </c>
      <c r="I68" s="286" t="str">
        <f ca="1" t="shared" ref="I68:I102" si="74">"00:"&amp;H68&amp;":00"</f>
        <v>00:4:00</v>
      </c>
      <c r="J68" s="290">
        <f ca="1" t="shared" ref="J68:J102" si="75">K67+TEXT(0,I68)</f>
        <v>4.61736111111111</v>
      </c>
      <c r="K68" s="290">
        <f ca="1" t="shared" si="70"/>
        <v>4.68472222222223</v>
      </c>
      <c r="L68" s="290">
        <f ca="1" t="shared" si="71"/>
        <v>4.70138888888889</v>
      </c>
      <c r="M68" s="290">
        <f ca="1" t="shared" si="72"/>
        <v>4.71597222222223</v>
      </c>
    </row>
    <row r="69" s="280" customFormat="1" ht="22.2" spans="1:13">
      <c r="A69" s="284"/>
      <c r="B69" s="284">
        <f ca="1">RANDBETWEEN(工程配置!$D$39,工程配置!$E$39)</f>
        <v>89</v>
      </c>
      <c r="C69" s="285" t="str">
        <f ca="1" t="shared" ref="C69:G69" si="76">"00:"&amp;B69&amp;":00"</f>
        <v>00:89:00</v>
      </c>
      <c r="D69" s="284">
        <f ca="1">RANDBETWEEN(工程配置!$D$40,工程配置!$E$40)</f>
        <v>22</v>
      </c>
      <c r="E69" s="286" t="str">
        <f ca="1" t="shared" si="76"/>
        <v>00:22:00</v>
      </c>
      <c r="F69" s="284">
        <f ca="1">RANDBETWEEN(工程配置!$D$41,工程配置!$E$41)</f>
        <v>19</v>
      </c>
      <c r="G69" s="286" t="str">
        <f ca="1" t="shared" si="76"/>
        <v>00:19:00</v>
      </c>
      <c r="H69" s="284">
        <f ca="1">RANDBETWEEN(工程配置!$D$42,工程配置!$E$42)</f>
        <v>5</v>
      </c>
      <c r="I69" s="286" t="str">
        <f ca="1" t="shared" si="74"/>
        <v>00:5:00</v>
      </c>
      <c r="J69" s="290">
        <f ca="1" t="shared" si="75"/>
        <v>4.68819444444445</v>
      </c>
      <c r="K69" s="290">
        <f ca="1" t="shared" si="70"/>
        <v>4.75</v>
      </c>
      <c r="L69" s="290">
        <f ca="1" t="shared" si="71"/>
        <v>4.76527777777778</v>
      </c>
      <c r="M69" s="290">
        <f ca="1" t="shared" si="72"/>
        <v>4.77847222222223</v>
      </c>
    </row>
    <row r="70" s="280" customFormat="1" ht="22.2" spans="1:13">
      <c r="A70" s="284"/>
      <c r="B70" s="284">
        <f ca="1">RANDBETWEEN(工程配置!$D$39,工程配置!$E$39)</f>
        <v>83</v>
      </c>
      <c r="C70" s="285" t="str">
        <f ca="1" t="shared" ref="C70:G70" si="77">"00:"&amp;B70&amp;":00"</f>
        <v>00:83:00</v>
      </c>
      <c r="D70" s="284">
        <f ca="1">RANDBETWEEN(工程配置!$D$40,工程配置!$E$40)</f>
        <v>25</v>
      </c>
      <c r="E70" s="286" t="str">
        <f ca="1" t="shared" si="77"/>
        <v>00:25:00</v>
      </c>
      <c r="F70" s="284">
        <f ca="1">RANDBETWEEN(工程配置!$D$41,工程配置!$E$41)</f>
        <v>25</v>
      </c>
      <c r="G70" s="286" t="str">
        <f ca="1" t="shared" si="77"/>
        <v>00:25:00</v>
      </c>
      <c r="H70" s="284">
        <f ca="1">RANDBETWEEN(工程配置!$D$42,工程配置!$E$42)</f>
        <v>4</v>
      </c>
      <c r="I70" s="286" t="str">
        <f ca="1" t="shared" si="74"/>
        <v>00:4:00</v>
      </c>
      <c r="J70" s="290">
        <f ca="1" t="shared" si="75"/>
        <v>4.75277777777778</v>
      </c>
      <c r="K70" s="290">
        <f ca="1" t="shared" si="70"/>
        <v>4.81041666666667</v>
      </c>
      <c r="L70" s="290">
        <f ca="1" t="shared" si="71"/>
        <v>4.82777777777778</v>
      </c>
      <c r="M70" s="290">
        <f ca="1" t="shared" si="72"/>
        <v>4.84513888888889</v>
      </c>
    </row>
    <row r="71" s="280" customFormat="1" ht="22.2" spans="1:13">
      <c r="A71" s="284"/>
      <c r="B71" s="284">
        <f ca="1">RANDBETWEEN(工程配置!$D$39,工程配置!$E$39)</f>
        <v>90</v>
      </c>
      <c r="C71" s="285" t="str">
        <f ca="1" t="shared" ref="C71:G71" si="78">"00:"&amp;B71&amp;":00"</f>
        <v>00:90:00</v>
      </c>
      <c r="D71" s="284">
        <f ca="1">RANDBETWEEN(工程配置!$D$40,工程配置!$E$40)</f>
        <v>22</v>
      </c>
      <c r="E71" s="286" t="str">
        <f ca="1" t="shared" si="78"/>
        <v>00:22:00</v>
      </c>
      <c r="F71" s="284">
        <f ca="1">RANDBETWEEN(工程配置!$D$41,工程配置!$E$41)</f>
        <v>16</v>
      </c>
      <c r="G71" s="286" t="str">
        <f ca="1" t="shared" si="78"/>
        <v>00:16:00</v>
      </c>
      <c r="H71" s="284">
        <f ca="1">RANDBETWEEN(工程配置!$D$42,工程配置!$E$42)</f>
        <v>5</v>
      </c>
      <c r="I71" s="286" t="str">
        <f ca="1" t="shared" si="74"/>
        <v>00:5:00</v>
      </c>
      <c r="J71" s="290">
        <f ca="1" t="shared" si="75"/>
        <v>4.81388888888889</v>
      </c>
      <c r="K71" s="290">
        <f ca="1" t="shared" si="70"/>
        <v>4.87638888888889</v>
      </c>
      <c r="L71" s="290">
        <f ca="1" t="shared" si="71"/>
        <v>4.89166666666667</v>
      </c>
      <c r="M71" s="290">
        <f ca="1" t="shared" si="72"/>
        <v>4.90277777777778</v>
      </c>
    </row>
    <row r="72" s="280" customFormat="1" ht="22.2" spans="1:13">
      <c r="A72" s="284"/>
      <c r="B72" s="284">
        <f ca="1">RANDBETWEEN(工程配置!$D$39,工程配置!$E$39)</f>
        <v>83</v>
      </c>
      <c r="C72" s="285" t="str">
        <f ca="1" t="shared" ref="C72:G72" si="79">"00:"&amp;B72&amp;":00"</f>
        <v>00:83:00</v>
      </c>
      <c r="D72" s="284">
        <f ca="1">RANDBETWEEN(工程配置!$D$40,工程配置!$E$40)</f>
        <v>24</v>
      </c>
      <c r="E72" s="286" t="str">
        <f ca="1" t="shared" si="79"/>
        <v>00:24:00</v>
      </c>
      <c r="F72" s="284">
        <f ca="1">RANDBETWEEN(工程配置!$D$41,工程配置!$E$41)</f>
        <v>17</v>
      </c>
      <c r="G72" s="286" t="str">
        <f ca="1" t="shared" si="79"/>
        <v>00:17:00</v>
      </c>
      <c r="H72" s="284">
        <f ca="1">RANDBETWEEN(工程配置!$D$42,工程配置!$E$42)</f>
        <v>3</v>
      </c>
      <c r="I72" s="286" t="str">
        <f ca="1" t="shared" si="74"/>
        <v>00:3:00</v>
      </c>
      <c r="J72" s="290">
        <f ca="1" t="shared" si="75"/>
        <v>4.87847222222223</v>
      </c>
      <c r="K72" s="290">
        <f ca="1" t="shared" si="70"/>
        <v>4.93611111111111</v>
      </c>
      <c r="L72" s="290">
        <f ca="1" t="shared" si="71"/>
        <v>4.95277777777778</v>
      </c>
      <c r="M72" s="290">
        <f ca="1" t="shared" si="72"/>
        <v>4.96458333333334</v>
      </c>
    </row>
    <row r="73" s="280" customFormat="1" ht="22.2" spans="1:13">
      <c r="A73" s="284"/>
      <c r="B73" s="284">
        <f ca="1">RANDBETWEEN(工程配置!$D$39,工程配置!$E$39)</f>
        <v>98</v>
      </c>
      <c r="C73" s="285" t="str">
        <f ca="1" t="shared" ref="C73:G73" si="80">"00:"&amp;B73&amp;":00"</f>
        <v>00:98:00</v>
      </c>
      <c r="D73" s="284">
        <f ca="1">RANDBETWEEN(工程配置!$D$40,工程配置!$E$40)</f>
        <v>22</v>
      </c>
      <c r="E73" s="286" t="str">
        <f ca="1" t="shared" si="80"/>
        <v>00:22:00</v>
      </c>
      <c r="F73" s="284">
        <f ca="1">RANDBETWEEN(工程配置!$D$41,工程配置!$E$41)</f>
        <v>15</v>
      </c>
      <c r="G73" s="286" t="str">
        <f ca="1" t="shared" si="80"/>
        <v>00:15:00</v>
      </c>
      <c r="H73" s="284">
        <f ca="1">RANDBETWEEN(工程配置!$D$42,工程配置!$E$42)</f>
        <v>4</v>
      </c>
      <c r="I73" s="286" t="str">
        <f ca="1" t="shared" si="74"/>
        <v>00:4:00</v>
      </c>
      <c r="J73" s="290">
        <f ca="1" t="shared" si="75"/>
        <v>4.93888888888889</v>
      </c>
      <c r="K73" s="290">
        <f ca="1" t="shared" si="70"/>
        <v>5.00694444444445</v>
      </c>
      <c r="L73" s="290">
        <f ca="1" t="shared" si="71"/>
        <v>5.02222222222223</v>
      </c>
      <c r="M73" s="290">
        <f ca="1" t="shared" si="72"/>
        <v>5.03263888888889</v>
      </c>
    </row>
    <row r="74" s="280" customFormat="1" ht="22.2" spans="1:13">
      <c r="A74" s="284"/>
      <c r="B74" s="284">
        <f ca="1">RANDBETWEEN(工程配置!$D$39,工程配置!$E$39)</f>
        <v>99</v>
      </c>
      <c r="C74" s="285" t="str">
        <f ca="1" t="shared" ref="C74:G74" si="81">"00:"&amp;B74&amp;":00"</f>
        <v>00:99:00</v>
      </c>
      <c r="D74" s="284">
        <f ca="1">RANDBETWEEN(工程配置!$D$40,工程配置!$E$40)</f>
        <v>21</v>
      </c>
      <c r="E74" s="286" t="str">
        <f ca="1" t="shared" si="81"/>
        <v>00:21:00</v>
      </c>
      <c r="F74" s="284">
        <f ca="1">RANDBETWEEN(工程配置!$D$41,工程配置!$E$41)</f>
        <v>25</v>
      </c>
      <c r="G74" s="286" t="str">
        <f ca="1" t="shared" si="81"/>
        <v>00:25:00</v>
      </c>
      <c r="H74" s="284">
        <f ca="1">RANDBETWEEN(工程配置!$D$42,工程配置!$E$42)</f>
        <v>5</v>
      </c>
      <c r="I74" s="286" t="str">
        <f ca="1" t="shared" si="74"/>
        <v>00:5:00</v>
      </c>
      <c r="J74" s="290">
        <f ca="1" t="shared" si="75"/>
        <v>5.01041666666667</v>
      </c>
      <c r="K74" s="290">
        <f ca="1" t="shared" si="70"/>
        <v>5.07916666666667</v>
      </c>
      <c r="L74" s="290">
        <f ca="1" t="shared" si="71"/>
        <v>5.09375</v>
      </c>
      <c r="M74" s="290">
        <f ca="1" t="shared" si="72"/>
        <v>5.11111111111111</v>
      </c>
    </row>
    <row r="75" s="280" customFormat="1" ht="22.2" spans="1:13">
      <c r="A75" s="284"/>
      <c r="B75" s="284">
        <f ca="1">RANDBETWEEN(工程配置!$D$39,工程配置!$E$39)</f>
        <v>81</v>
      </c>
      <c r="C75" s="285" t="str">
        <f ca="1" t="shared" ref="C75:G75" si="82">"00:"&amp;B75&amp;":00"</f>
        <v>00:81:00</v>
      </c>
      <c r="D75" s="284">
        <f ca="1">RANDBETWEEN(工程配置!$D$40,工程配置!$E$40)</f>
        <v>18</v>
      </c>
      <c r="E75" s="286" t="str">
        <f ca="1" t="shared" si="82"/>
        <v>00:18:00</v>
      </c>
      <c r="F75" s="284">
        <f ca="1">RANDBETWEEN(工程配置!$D$41,工程配置!$E$41)</f>
        <v>24</v>
      </c>
      <c r="G75" s="286" t="str">
        <f ca="1" t="shared" si="82"/>
        <v>00:24:00</v>
      </c>
      <c r="H75" s="284">
        <f ca="1">RANDBETWEEN(工程配置!$D$42,工程配置!$E$42)</f>
        <v>5</v>
      </c>
      <c r="I75" s="286" t="str">
        <f ca="1" t="shared" si="74"/>
        <v>00:5:00</v>
      </c>
      <c r="J75" s="290">
        <f ca="1" t="shared" si="75"/>
        <v>5.08263888888889</v>
      </c>
      <c r="K75" s="290">
        <f ca="1" t="shared" si="70"/>
        <v>5.13888888888889</v>
      </c>
      <c r="L75" s="290">
        <f ca="1" t="shared" si="71"/>
        <v>5.15138888888889</v>
      </c>
      <c r="M75" s="290">
        <f ca="1" t="shared" si="72"/>
        <v>5.16805555555556</v>
      </c>
    </row>
    <row r="76" s="280" customFormat="1" ht="22.2" spans="1:13">
      <c r="A76" s="284"/>
      <c r="B76" s="284">
        <f ca="1">RANDBETWEEN(工程配置!$D$39,工程配置!$E$39)</f>
        <v>97</v>
      </c>
      <c r="C76" s="285" t="str">
        <f ca="1" t="shared" ref="C76:G76" si="83">"00:"&amp;B76&amp;":00"</f>
        <v>00:97:00</v>
      </c>
      <c r="D76" s="284">
        <f ca="1">RANDBETWEEN(工程配置!$D$40,工程配置!$E$40)</f>
        <v>15</v>
      </c>
      <c r="E76" s="286" t="str">
        <f ca="1" t="shared" si="83"/>
        <v>00:15:00</v>
      </c>
      <c r="F76" s="284">
        <f ca="1">RANDBETWEEN(工程配置!$D$41,工程配置!$E$41)</f>
        <v>25</v>
      </c>
      <c r="G76" s="286" t="str">
        <f ca="1" t="shared" si="83"/>
        <v>00:25:00</v>
      </c>
      <c r="H76" s="284">
        <f ca="1">RANDBETWEEN(工程配置!$D$42,工程配置!$E$42)</f>
        <v>5</v>
      </c>
      <c r="I76" s="286" t="str">
        <f ca="1" t="shared" si="74"/>
        <v>00:5:00</v>
      </c>
      <c r="J76" s="290">
        <f ca="1" t="shared" si="75"/>
        <v>5.14236111111112</v>
      </c>
      <c r="K76" s="290">
        <f ca="1" t="shared" si="70"/>
        <v>5.20972222222223</v>
      </c>
      <c r="L76" s="290">
        <f ca="1" t="shared" si="71"/>
        <v>5.22013888888889</v>
      </c>
      <c r="M76" s="290">
        <f ca="1" t="shared" si="72"/>
        <v>5.2375</v>
      </c>
    </row>
    <row r="77" s="280" customFormat="1" ht="22.2" spans="1:13">
      <c r="A77" s="284"/>
      <c r="B77" s="284">
        <f ca="1">RANDBETWEEN(工程配置!$D$39,工程配置!$E$39)</f>
        <v>83</v>
      </c>
      <c r="C77" s="285" t="str">
        <f ca="1" t="shared" ref="C77:G77" si="84">"00:"&amp;B77&amp;":00"</f>
        <v>00:83:00</v>
      </c>
      <c r="D77" s="284">
        <f ca="1">RANDBETWEEN(工程配置!$D$40,工程配置!$E$40)</f>
        <v>23</v>
      </c>
      <c r="E77" s="286" t="str">
        <f ca="1" t="shared" si="84"/>
        <v>00:23:00</v>
      </c>
      <c r="F77" s="284">
        <f ca="1">RANDBETWEEN(工程配置!$D$41,工程配置!$E$41)</f>
        <v>22</v>
      </c>
      <c r="G77" s="286" t="str">
        <f ca="1" t="shared" si="84"/>
        <v>00:22:00</v>
      </c>
      <c r="H77" s="284">
        <f ca="1">RANDBETWEEN(工程配置!$D$42,工程配置!$E$42)</f>
        <v>5</v>
      </c>
      <c r="I77" s="286" t="str">
        <f ca="1" t="shared" si="74"/>
        <v>00:5:00</v>
      </c>
      <c r="J77" s="290">
        <f ca="1" t="shared" si="75"/>
        <v>5.21319444444445</v>
      </c>
      <c r="K77" s="290">
        <f ca="1" t="shared" si="70"/>
        <v>5.27083333333334</v>
      </c>
      <c r="L77" s="290">
        <f ca="1" t="shared" si="71"/>
        <v>5.28680555555556</v>
      </c>
      <c r="M77" s="290">
        <f ca="1" t="shared" si="72"/>
        <v>5.30208333333334</v>
      </c>
    </row>
    <row r="78" s="280" customFormat="1" ht="22.2" spans="1:13">
      <c r="A78" s="284"/>
      <c r="B78" s="284">
        <f ca="1">RANDBETWEEN(工程配置!$D$39,工程配置!$E$39)</f>
        <v>86</v>
      </c>
      <c r="C78" s="285" t="str">
        <f ca="1" t="shared" ref="C78:G78" si="85">"00:"&amp;B78&amp;":00"</f>
        <v>00:86:00</v>
      </c>
      <c r="D78" s="284">
        <f ca="1">RANDBETWEEN(工程配置!$D$40,工程配置!$E$40)</f>
        <v>19</v>
      </c>
      <c r="E78" s="286" t="str">
        <f ca="1" t="shared" si="85"/>
        <v>00:19:00</v>
      </c>
      <c r="F78" s="284">
        <f ca="1">RANDBETWEEN(工程配置!$D$41,工程配置!$E$41)</f>
        <v>25</v>
      </c>
      <c r="G78" s="286" t="str">
        <f ca="1" t="shared" si="85"/>
        <v>00:25:00</v>
      </c>
      <c r="H78" s="284">
        <f ca="1">RANDBETWEEN(工程配置!$D$42,工程配置!$E$42)</f>
        <v>3</v>
      </c>
      <c r="I78" s="286" t="str">
        <f ca="1" t="shared" si="74"/>
        <v>00:3:00</v>
      </c>
      <c r="J78" s="290">
        <f ca="1" t="shared" si="75"/>
        <v>5.27291666666667</v>
      </c>
      <c r="K78" s="290">
        <f ca="1" t="shared" si="70"/>
        <v>5.33263888888889</v>
      </c>
      <c r="L78" s="290">
        <f ca="1" t="shared" si="71"/>
        <v>5.34583333333334</v>
      </c>
      <c r="M78" s="290">
        <f ca="1" t="shared" si="72"/>
        <v>5.36319444444445</v>
      </c>
    </row>
    <row r="79" s="280" customFormat="1" ht="22.2" spans="1:13">
      <c r="A79" s="284"/>
      <c r="B79" s="284">
        <f ca="1">RANDBETWEEN(工程配置!$D$39,工程配置!$E$39)</f>
        <v>94</v>
      </c>
      <c r="C79" s="285" t="str">
        <f ca="1" t="shared" ref="C79:G79" si="86">"00:"&amp;B79&amp;":00"</f>
        <v>00:94:00</v>
      </c>
      <c r="D79" s="284">
        <f ca="1">RANDBETWEEN(工程配置!$D$40,工程配置!$E$40)</f>
        <v>24</v>
      </c>
      <c r="E79" s="286" t="str">
        <f ca="1" t="shared" si="86"/>
        <v>00:24:00</v>
      </c>
      <c r="F79" s="284">
        <f ca="1">RANDBETWEEN(工程配置!$D$41,工程配置!$E$41)</f>
        <v>20</v>
      </c>
      <c r="G79" s="286" t="str">
        <f ca="1" t="shared" si="86"/>
        <v>00:20:00</v>
      </c>
      <c r="H79" s="284">
        <f ca="1">RANDBETWEEN(工程配置!$D$42,工程配置!$E$42)</f>
        <v>4</v>
      </c>
      <c r="I79" s="286" t="str">
        <f ca="1" t="shared" si="74"/>
        <v>00:4:00</v>
      </c>
      <c r="J79" s="290">
        <f ca="1" t="shared" si="75"/>
        <v>5.33541666666667</v>
      </c>
      <c r="K79" s="290">
        <f ca="1" t="shared" si="70"/>
        <v>5.40069444444445</v>
      </c>
      <c r="L79" s="290">
        <f ca="1" t="shared" si="71"/>
        <v>5.41736111111112</v>
      </c>
      <c r="M79" s="290">
        <f ca="1" t="shared" si="72"/>
        <v>5.43125</v>
      </c>
    </row>
    <row r="80" s="280" customFormat="1" ht="22.2" spans="1:13">
      <c r="A80" s="284"/>
      <c r="B80" s="284">
        <f ca="1">RANDBETWEEN(工程配置!$D$39,工程配置!$E$39)</f>
        <v>95</v>
      </c>
      <c r="C80" s="285" t="str">
        <f ca="1" t="shared" ref="C80:G80" si="87">"00:"&amp;B80&amp;":00"</f>
        <v>00:95:00</v>
      </c>
      <c r="D80" s="284">
        <f ca="1">RANDBETWEEN(工程配置!$D$40,工程配置!$E$40)</f>
        <v>15</v>
      </c>
      <c r="E80" s="286" t="str">
        <f ca="1" t="shared" si="87"/>
        <v>00:15:00</v>
      </c>
      <c r="F80" s="284">
        <f ca="1">RANDBETWEEN(工程配置!$D$41,工程配置!$E$41)</f>
        <v>24</v>
      </c>
      <c r="G80" s="286" t="str">
        <f ca="1" t="shared" si="87"/>
        <v>00:24:00</v>
      </c>
      <c r="H80" s="284">
        <f ca="1">RANDBETWEEN(工程配置!$D$42,工程配置!$E$42)</f>
        <v>5</v>
      </c>
      <c r="I80" s="286" t="str">
        <f ca="1" t="shared" si="74"/>
        <v>00:5:00</v>
      </c>
      <c r="J80" s="290">
        <f ca="1" t="shared" si="75"/>
        <v>5.40416666666667</v>
      </c>
      <c r="K80" s="290">
        <f ca="1" t="shared" si="70"/>
        <v>5.47013888888889</v>
      </c>
      <c r="L80" s="290">
        <f ca="1" t="shared" si="71"/>
        <v>5.48055555555556</v>
      </c>
      <c r="M80" s="290">
        <f ca="1" t="shared" si="72"/>
        <v>5.49722222222223</v>
      </c>
    </row>
    <row r="81" s="280" customFormat="1" ht="22.2" spans="1:13">
      <c r="A81" s="284"/>
      <c r="B81" s="284">
        <f ca="1">RANDBETWEEN(工程配置!$D$39,工程配置!$E$39)</f>
        <v>99</v>
      </c>
      <c r="C81" s="285" t="str">
        <f ca="1" t="shared" ref="C81:G81" si="88">"00:"&amp;B81&amp;":00"</f>
        <v>00:99:00</v>
      </c>
      <c r="D81" s="284">
        <f ca="1">RANDBETWEEN(工程配置!$D$40,工程配置!$E$40)</f>
        <v>20</v>
      </c>
      <c r="E81" s="286" t="str">
        <f ca="1" t="shared" si="88"/>
        <v>00:20:00</v>
      </c>
      <c r="F81" s="284">
        <f ca="1">RANDBETWEEN(工程配置!$D$41,工程配置!$E$41)</f>
        <v>18</v>
      </c>
      <c r="G81" s="286" t="str">
        <f ca="1" t="shared" si="88"/>
        <v>00:18:00</v>
      </c>
      <c r="H81" s="284">
        <f ca="1">RANDBETWEEN(工程配置!$D$42,工程配置!$E$42)</f>
        <v>3</v>
      </c>
      <c r="I81" s="286" t="str">
        <f ca="1" t="shared" si="74"/>
        <v>00:3:00</v>
      </c>
      <c r="J81" s="290">
        <f ca="1" t="shared" si="75"/>
        <v>5.47222222222223</v>
      </c>
      <c r="K81" s="290">
        <f ca="1" t="shared" si="70"/>
        <v>5.54097222222223</v>
      </c>
      <c r="L81" s="290">
        <f ca="1" t="shared" si="71"/>
        <v>5.55486111111112</v>
      </c>
      <c r="M81" s="290">
        <f ca="1" t="shared" si="72"/>
        <v>5.56736111111112</v>
      </c>
    </row>
    <row r="82" s="280" customFormat="1" ht="22.2" spans="1:13">
      <c r="A82" s="284"/>
      <c r="B82" s="284">
        <f ca="1">RANDBETWEEN(工程配置!$D$39,工程配置!$E$39)</f>
        <v>97</v>
      </c>
      <c r="C82" s="285" t="str">
        <f ca="1" t="shared" ref="C82:G82" si="89">"00:"&amp;B82&amp;":00"</f>
        <v>00:97:00</v>
      </c>
      <c r="D82" s="284">
        <f ca="1">RANDBETWEEN(工程配置!$D$40,工程配置!$E$40)</f>
        <v>22</v>
      </c>
      <c r="E82" s="286" t="str">
        <f ca="1" t="shared" si="89"/>
        <v>00:22:00</v>
      </c>
      <c r="F82" s="284">
        <f ca="1">RANDBETWEEN(工程配置!$D$41,工程配置!$E$41)</f>
        <v>16</v>
      </c>
      <c r="G82" s="286" t="str">
        <f ca="1" t="shared" si="89"/>
        <v>00:16:00</v>
      </c>
      <c r="H82" s="284">
        <f ca="1">RANDBETWEEN(工程配置!$D$42,工程配置!$E$42)</f>
        <v>3</v>
      </c>
      <c r="I82" s="286" t="str">
        <f ca="1" t="shared" si="74"/>
        <v>00:3:00</v>
      </c>
      <c r="J82" s="290">
        <f ca="1" t="shared" si="75"/>
        <v>5.54305555555556</v>
      </c>
      <c r="K82" s="290">
        <f ca="1" t="shared" si="70"/>
        <v>5.61041666666667</v>
      </c>
      <c r="L82" s="290">
        <f ca="1" t="shared" si="71"/>
        <v>5.62569444444445</v>
      </c>
      <c r="M82" s="290">
        <f ca="1" t="shared" si="72"/>
        <v>5.63680555555556</v>
      </c>
    </row>
    <row r="83" s="280" customFormat="1" ht="22.2" spans="1:13">
      <c r="A83" s="284"/>
      <c r="B83" s="284">
        <f ca="1">RANDBETWEEN(工程配置!$D$39,工程配置!$E$39)</f>
        <v>83</v>
      </c>
      <c r="C83" s="285" t="str">
        <f ca="1" t="shared" ref="C83:G83" si="90">"00:"&amp;B83&amp;":00"</f>
        <v>00:83:00</v>
      </c>
      <c r="D83" s="284">
        <f ca="1">RANDBETWEEN(工程配置!$D$40,工程配置!$E$40)</f>
        <v>19</v>
      </c>
      <c r="E83" s="286" t="str">
        <f ca="1" t="shared" si="90"/>
        <v>00:19:00</v>
      </c>
      <c r="F83" s="284">
        <f ca="1">RANDBETWEEN(工程配置!$D$41,工程配置!$E$41)</f>
        <v>21</v>
      </c>
      <c r="G83" s="286" t="str">
        <f ca="1" t="shared" si="90"/>
        <v>00:21:00</v>
      </c>
      <c r="H83" s="284">
        <f ca="1">RANDBETWEEN(工程配置!$D$42,工程配置!$E$42)</f>
        <v>5</v>
      </c>
      <c r="I83" s="286" t="str">
        <f ca="1" t="shared" si="74"/>
        <v>00:5:00</v>
      </c>
      <c r="J83" s="290">
        <f ca="1" t="shared" si="75"/>
        <v>5.61388888888889</v>
      </c>
      <c r="K83" s="290">
        <f ca="1" t="shared" si="70"/>
        <v>5.67152777777778</v>
      </c>
      <c r="L83" s="290">
        <f ca="1" t="shared" si="71"/>
        <v>5.68472222222223</v>
      </c>
      <c r="M83" s="290">
        <f ca="1" t="shared" si="72"/>
        <v>5.69930555555556</v>
      </c>
    </row>
    <row r="84" s="280" customFormat="1" ht="22.2" spans="1:13">
      <c r="A84" s="284"/>
      <c r="B84" s="284">
        <f ca="1">RANDBETWEEN(工程配置!$D$39,工程配置!$E$39)</f>
        <v>87</v>
      </c>
      <c r="C84" s="285" t="str">
        <f ca="1" t="shared" ref="C84:G84" si="91">"00:"&amp;B84&amp;":00"</f>
        <v>00:87:00</v>
      </c>
      <c r="D84" s="284">
        <f ca="1">RANDBETWEEN(工程配置!$D$40,工程配置!$E$40)</f>
        <v>19</v>
      </c>
      <c r="E84" s="286" t="str">
        <f ca="1" t="shared" si="91"/>
        <v>00:19:00</v>
      </c>
      <c r="F84" s="284">
        <f ca="1">RANDBETWEEN(工程配置!$D$41,工程配置!$E$41)</f>
        <v>17</v>
      </c>
      <c r="G84" s="286" t="str">
        <f ca="1" t="shared" si="91"/>
        <v>00:17:00</v>
      </c>
      <c r="H84" s="284">
        <f ca="1">RANDBETWEEN(工程配置!$D$42,工程配置!$E$42)</f>
        <v>5</v>
      </c>
      <c r="I84" s="286" t="str">
        <f ca="1" t="shared" si="74"/>
        <v>00:5:00</v>
      </c>
      <c r="J84" s="290">
        <f ca="1" t="shared" si="75"/>
        <v>5.675</v>
      </c>
      <c r="K84" s="290">
        <f ca="1" t="shared" si="70"/>
        <v>5.73541666666667</v>
      </c>
      <c r="L84" s="290">
        <f ca="1" t="shared" si="71"/>
        <v>5.74861111111112</v>
      </c>
      <c r="M84" s="290">
        <f ca="1" t="shared" si="72"/>
        <v>5.76041666666667</v>
      </c>
    </row>
    <row r="85" s="280" customFormat="1" ht="22.2" spans="1:13">
      <c r="A85" s="284"/>
      <c r="B85" s="284">
        <f ca="1">RANDBETWEEN(工程配置!$D$39,工程配置!$E$39)</f>
        <v>100</v>
      </c>
      <c r="C85" s="285" t="str">
        <f ca="1" t="shared" ref="C85:G85" si="92">"00:"&amp;B85&amp;":00"</f>
        <v>00:100:00</v>
      </c>
      <c r="D85" s="284">
        <f ca="1">RANDBETWEEN(工程配置!$D$40,工程配置!$E$40)</f>
        <v>24</v>
      </c>
      <c r="E85" s="286" t="str">
        <f ca="1" t="shared" si="92"/>
        <v>00:24:00</v>
      </c>
      <c r="F85" s="284">
        <f ca="1">RANDBETWEEN(工程配置!$D$41,工程配置!$E$41)</f>
        <v>16</v>
      </c>
      <c r="G85" s="286" t="str">
        <f ca="1" t="shared" si="92"/>
        <v>00:16:00</v>
      </c>
      <c r="H85" s="284">
        <f ca="1">RANDBETWEEN(工程配置!$D$42,工程配置!$E$42)</f>
        <v>3</v>
      </c>
      <c r="I85" s="286" t="str">
        <f ca="1" t="shared" si="74"/>
        <v>00:3:00</v>
      </c>
      <c r="J85" s="290">
        <f ca="1" t="shared" si="75"/>
        <v>5.7375</v>
      </c>
      <c r="K85" s="290">
        <f ca="1" t="shared" si="70"/>
        <v>5.80694444444445</v>
      </c>
      <c r="L85" s="290">
        <f ca="1" t="shared" si="71"/>
        <v>5.82361111111112</v>
      </c>
      <c r="M85" s="290">
        <f ca="1" t="shared" si="72"/>
        <v>5.83472222222223</v>
      </c>
    </row>
    <row r="86" s="280" customFormat="1" ht="22.2" spans="1:13">
      <c r="A86" s="284"/>
      <c r="B86" s="284">
        <f ca="1">RANDBETWEEN(工程配置!$D$39,工程配置!$E$39)</f>
        <v>83</v>
      </c>
      <c r="C86" s="285" t="str">
        <f ca="1" t="shared" ref="C86:G86" si="93">"00:"&amp;B86&amp;":00"</f>
        <v>00:83:00</v>
      </c>
      <c r="D86" s="284">
        <f ca="1">RANDBETWEEN(工程配置!$D$40,工程配置!$E$40)</f>
        <v>15</v>
      </c>
      <c r="E86" s="286" t="str">
        <f ca="1" t="shared" si="93"/>
        <v>00:15:00</v>
      </c>
      <c r="F86" s="284">
        <f ca="1">RANDBETWEEN(工程配置!$D$41,工程配置!$E$41)</f>
        <v>22</v>
      </c>
      <c r="G86" s="286" t="str">
        <f ca="1" t="shared" si="93"/>
        <v>00:22:00</v>
      </c>
      <c r="H86" s="284">
        <f ca="1">RANDBETWEEN(工程配置!$D$42,工程配置!$E$42)</f>
        <v>5</v>
      </c>
      <c r="I86" s="286" t="str">
        <f ca="1" t="shared" si="74"/>
        <v>00:5:00</v>
      </c>
      <c r="J86" s="290">
        <f ca="1" t="shared" si="75"/>
        <v>5.81041666666667</v>
      </c>
      <c r="K86" s="290">
        <f ca="1" t="shared" si="70"/>
        <v>5.86805555555556</v>
      </c>
      <c r="L86" s="290">
        <f ca="1" t="shared" si="71"/>
        <v>5.87847222222223</v>
      </c>
      <c r="M86" s="290">
        <f ca="1" t="shared" si="72"/>
        <v>5.89375</v>
      </c>
    </row>
    <row r="87" s="280" customFormat="1" ht="22.2" spans="1:13">
      <c r="A87" s="284"/>
      <c r="B87" s="284">
        <f ca="1">RANDBETWEEN(工程配置!$D$39,工程配置!$E$39)</f>
        <v>98</v>
      </c>
      <c r="C87" s="285" t="str">
        <f ca="1" t="shared" ref="C87:G87" si="94">"00:"&amp;B87&amp;":00"</f>
        <v>00:98:00</v>
      </c>
      <c r="D87" s="284">
        <f ca="1">RANDBETWEEN(工程配置!$D$40,工程配置!$E$40)</f>
        <v>23</v>
      </c>
      <c r="E87" s="286" t="str">
        <f ca="1" t="shared" si="94"/>
        <v>00:23:00</v>
      </c>
      <c r="F87" s="284">
        <f ca="1">RANDBETWEEN(工程配置!$D$41,工程配置!$E$41)</f>
        <v>15</v>
      </c>
      <c r="G87" s="286" t="str">
        <f ca="1" t="shared" si="94"/>
        <v>00:15:00</v>
      </c>
      <c r="H87" s="284">
        <f ca="1">RANDBETWEEN(工程配置!$D$42,工程配置!$E$42)</f>
        <v>3</v>
      </c>
      <c r="I87" s="286" t="str">
        <f ca="1" t="shared" si="74"/>
        <v>00:3:00</v>
      </c>
      <c r="J87" s="290">
        <f ca="1" t="shared" si="75"/>
        <v>5.87013888888889</v>
      </c>
      <c r="K87" s="290">
        <f ca="1" t="shared" si="70"/>
        <v>5.93819444444445</v>
      </c>
      <c r="L87" s="290">
        <f ca="1" t="shared" si="71"/>
        <v>5.95416666666667</v>
      </c>
      <c r="M87" s="290">
        <f ca="1" t="shared" si="72"/>
        <v>5.96458333333334</v>
      </c>
    </row>
    <row r="88" s="280" customFormat="1" ht="22.2" spans="1:13">
      <c r="A88" s="284"/>
      <c r="B88" s="284">
        <f ca="1">RANDBETWEEN(工程配置!$D$39,工程配置!$E$39)</f>
        <v>90</v>
      </c>
      <c r="C88" s="285" t="str">
        <f ca="1" t="shared" ref="C88:G88" si="95">"00:"&amp;B88&amp;":00"</f>
        <v>00:90:00</v>
      </c>
      <c r="D88" s="284">
        <f ca="1">RANDBETWEEN(工程配置!$D$40,工程配置!$E$40)</f>
        <v>16</v>
      </c>
      <c r="E88" s="286" t="str">
        <f ca="1" t="shared" si="95"/>
        <v>00:16:00</v>
      </c>
      <c r="F88" s="284">
        <f ca="1">RANDBETWEEN(工程配置!$D$41,工程配置!$E$41)</f>
        <v>22</v>
      </c>
      <c r="G88" s="286" t="str">
        <f ca="1" t="shared" si="95"/>
        <v>00:22:00</v>
      </c>
      <c r="H88" s="284">
        <f ca="1">RANDBETWEEN(工程配置!$D$42,工程配置!$E$42)</f>
        <v>4</v>
      </c>
      <c r="I88" s="286" t="str">
        <f ca="1" t="shared" si="74"/>
        <v>00:4:00</v>
      </c>
      <c r="J88" s="290">
        <f ca="1" t="shared" si="75"/>
        <v>5.94097222222223</v>
      </c>
      <c r="K88" s="290">
        <f ca="1" t="shared" si="70"/>
        <v>6.00347222222223</v>
      </c>
      <c r="L88" s="290">
        <f ca="1" t="shared" si="71"/>
        <v>6.01458333333334</v>
      </c>
      <c r="M88" s="290">
        <f ca="1" t="shared" si="72"/>
        <v>6.02986111111112</v>
      </c>
    </row>
    <row r="89" s="280" customFormat="1" ht="22.2" spans="1:13">
      <c r="A89" s="284"/>
      <c r="B89" s="284">
        <f ca="1">RANDBETWEEN(工程配置!$D$39,工程配置!$E$39)</f>
        <v>93</v>
      </c>
      <c r="C89" s="285" t="str">
        <f ca="1" t="shared" ref="C89:G89" si="96">"00:"&amp;B89&amp;":00"</f>
        <v>00:93:00</v>
      </c>
      <c r="D89" s="284">
        <f ca="1">RANDBETWEEN(工程配置!$D$40,工程配置!$E$40)</f>
        <v>20</v>
      </c>
      <c r="E89" s="286" t="str">
        <f ca="1" t="shared" si="96"/>
        <v>00:20:00</v>
      </c>
      <c r="F89" s="284">
        <f ca="1">RANDBETWEEN(工程配置!$D$41,工程配置!$E$41)</f>
        <v>16</v>
      </c>
      <c r="G89" s="286" t="str">
        <f ca="1" t="shared" si="96"/>
        <v>00:16:00</v>
      </c>
      <c r="H89" s="284">
        <f ca="1">RANDBETWEEN(工程配置!$D$42,工程配置!$E$42)</f>
        <v>3</v>
      </c>
      <c r="I89" s="286" t="str">
        <f ca="1" t="shared" si="74"/>
        <v>00:3:00</v>
      </c>
      <c r="J89" s="290">
        <f ca="1" t="shared" si="75"/>
        <v>6.00555555555556</v>
      </c>
      <c r="K89" s="290">
        <f ca="1" t="shared" si="70"/>
        <v>6.07013888888889</v>
      </c>
      <c r="L89" s="290">
        <f ca="1" t="shared" si="71"/>
        <v>6.08402777777778</v>
      </c>
      <c r="M89" s="290">
        <f ca="1" t="shared" si="72"/>
        <v>6.09513888888889</v>
      </c>
    </row>
    <row r="90" s="280" customFormat="1" ht="22.2" spans="1:13">
      <c r="A90" s="284"/>
      <c r="B90" s="284">
        <f ca="1">RANDBETWEEN(工程配置!$D$39,工程配置!$E$39)</f>
        <v>90</v>
      </c>
      <c r="C90" s="285" t="str">
        <f ca="1" t="shared" ref="C90:G90" si="97">"00:"&amp;B90&amp;":00"</f>
        <v>00:90:00</v>
      </c>
      <c r="D90" s="284">
        <f ca="1">RANDBETWEEN(工程配置!$D$40,工程配置!$E$40)</f>
        <v>22</v>
      </c>
      <c r="E90" s="286" t="str">
        <f ca="1" t="shared" si="97"/>
        <v>00:22:00</v>
      </c>
      <c r="F90" s="284">
        <f ca="1">RANDBETWEEN(工程配置!$D$41,工程配置!$E$41)</f>
        <v>18</v>
      </c>
      <c r="G90" s="286" t="str">
        <f ca="1" t="shared" si="97"/>
        <v>00:18:00</v>
      </c>
      <c r="H90" s="284">
        <f ca="1">RANDBETWEEN(工程配置!$D$42,工程配置!$E$42)</f>
        <v>4</v>
      </c>
      <c r="I90" s="286" t="str">
        <f ca="1" t="shared" si="74"/>
        <v>00:4:00</v>
      </c>
      <c r="J90" s="290">
        <f ca="1" t="shared" si="75"/>
        <v>6.07291666666667</v>
      </c>
      <c r="K90" s="290">
        <f ca="1" t="shared" si="70"/>
        <v>6.13541666666667</v>
      </c>
      <c r="L90" s="290">
        <f ca="1" t="shared" si="71"/>
        <v>6.15069444444445</v>
      </c>
      <c r="M90" s="290">
        <f ca="1" t="shared" si="72"/>
        <v>6.16319444444445</v>
      </c>
    </row>
    <row r="91" s="280" customFormat="1" ht="22.2" spans="1:13">
      <c r="A91" s="284"/>
      <c r="B91" s="284">
        <f ca="1">RANDBETWEEN(工程配置!$D$39,工程配置!$E$39)</f>
        <v>90</v>
      </c>
      <c r="C91" s="285" t="str">
        <f ca="1" t="shared" ref="C91:G91" si="98">"00:"&amp;B91&amp;":00"</f>
        <v>00:90:00</v>
      </c>
      <c r="D91" s="284">
        <f ca="1">RANDBETWEEN(工程配置!$D$40,工程配置!$E$40)</f>
        <v>16</v>
      </c>
      <c r="E91" s="286" t="str">
        <f ca="1" t="shared" si="98"/>
        <v>00:16:00</v>
      </c>
      <c r="F91" s="284">
        <f ca="1">RANDBETWEEN(工程配置!$D$41,工程配置!$E$41)</f>
        <v>15</v>
      </c>
      <c r="G91" s="286" t="str">
        <f ca="1" t="shared" si="98"/>
        <v>00:15:00</v>
      </c>
      <c r="H91" s="284">
        <f ca="1">RANDBETWEEN(工程配置!$D$42,工程配置!$E$42)</f>
        <v>5</v>
      </c>
      <c r="I91" s="286" t="str">
        <f ca="1" t="shared" si="74"/>
        <v>00:5:00</v>
      </c>
      <c r="J91" s="290">
        <f ca="1" t="shared" si="75"/>
        <v>6.13888888888889</v>
      </c>
      <c r="K91" s="290">
        <f ca="1" t="shared" si="70"/>
        <v>6.20138888888889</v>
      </c>
      <c r="L91" s="290">
        <f ca="1" t="shared" si="71"/>
        <v>6.2125</v>
      </c>
      <c r="M91" s="290">
        <f ca="1" t="shared" si="72"/>
        <v>6.22291666666667</v>
      </c>
    </row>
    <row r="92" s="280" customFormat="1" ht="22.2" spans="1:13">
      <c r="A92" s="284"/>
      <c r="B92" s="284">
        <f ca="1">RANDBETWEEN(工程配置!$D$39,工程配置!$E$39)</f>
        <v>98</v>
      </c>
      <c r="C92" s="285" t="str">
        <f ca="1" t="shared" ref="C92:G92" si="99">"00:"&amp;B92&amp;":00"</f>
        <v>00:98:00</v>
      </c>
      <c r="D92" s="284">
        <f ca="1">RANDBETWEEN(工程配置!$D$40,工程配置!$E$40)</f>
        <v>18</v>
      </c>
      <c r="E92" s="286" t="str">
        <f ca="1" t="shared" si="99"/>
        <v>00:18:00</v>
      </c>
      <c r="F92" s="284">
        <f ca="1">RANDBETWEEN(工程配置!$D$41,工程配置!$E$41)</f>
        <v>23</v>
      </c>
      <c r="G92" s="286" t="str">
        <f ca="1" t="shared" si="99"/>
        <v>00:23:00</v>
      </c>
      <c r="H92" s="284">
        <f ca="1">RANDBETWEEN(工程配置!$D$42,工程配置!$E$42)</f>
        <v>5</v>
      </c>
      <c r="I92" s="286" t="str">
        <f ca="1" t="shared" si="74"/>
        <v>00:5:00</v>
      </c>
      <c r="J92" s="290">
        <f ca="1" t="shared" si="75"/>
        <v>6.20486111111112</v>
      </c>
      <c r="K92" s="290">
        <f ca="1" t="shared" si="70"/>
        <v>6.27291666666667</v>
      </c>
      <c r="L92" s="290">
        <f ca="1" t="shared" si="71"/>
        <v>6.28541666666667</v>
      </c>
      <c r="M92" s="290">
        <f ca="1" t="shared" si="72"/>
        <v>6.30138888888889</v>
      </c>
    </row>
    <row r="93" s="280" customFormat="1" ht="22.2" spans="1:13">
      <c r="A93" s="284"/>
      <c r="B93" s="284">
        <f ca="1">RANDBETWEEN(工程配置!$D$39,工程配置!$E$39)</f>
        <v>100</v>
      </c>
      <c r="C93" s="285" t="str">
        <f ca="1" t="shared" ref="C93:G93" si="100">"00:"&amp;B93&amp;":00"</f>
        <v>00:100:00</v>
      </c>
      <c r="D93" s="284">
        <f ca="1">RANDBETWEEN(工程配置!$D$40,工程配置!$E$40)</f>
        <v>20</v>
      </c>
      <c r="E93" s="286" t="str">
        <f ca="1" t="shared" si="100"/>
        <v>00:20:00</v>
      </c>
      <c r="F93" s="284">
        <f ca="1">RANDBETWEEN(工程配置!$D$41,工程配置!$E$41)</f>
        <v>21</v>
      </c>
      <c r="G93" s="286" t="str">
        <f ca="1" t="shared" si="100"/>
        <v>00:21:00</v>
      </c>
      <c r="H93" s="284">
        <f ca="1">RANDBETWEEN(工程配置!$D$42,工程配置!$E$42)</f>
        <v>3</v>
      </c>
      <c r="I93" s="286" t="str">
        <f ca="1" t="shared" si="74"/>
        <v>00:3:00</v>
      </c>
      <c r="J93" s="290">
        <f ca="1" t="shared" si="75"/>
        <v>6.275</v>
      </c>
      <c r="K93" s="290">
        <f ca="1" t="shared" si="70"/>
        <v>6.34444444444445</v>
      </c>
      <c r="L93" s="290">
        <f ca="1" t="shared" si="71"/>
        <v>6.35833333333334</v>
      </c>
      <c r="M93" s="290">
        <f ca="1" t="shared" si="72"/>
        <v>6.37291666666667</v>
      </c>
    </row>
    <row r="94" s="280" customFormat="1" ht="22.2" spans="1:13">
      <c r="A94" s="284"/>
      <c r="B94" s="284">
        <f ca="1">RANDBETWEEN(工程配置!$D$39,工程配置!$E$39)</f>
        <v>100</v>
      </c>
      <c r="C94" s="285" t="str">
        <f ca="1" t="shared" ref="C94:G94" si="101">"00:"&amp;B94&amp;":00"</f>
        <v>00:100:00</v>
      </c>
      <c r="D94" s="284">
        <f ca="1">RANDBETWEEN(工程配置!$D$40,工程配置!$E$40)</f>
        <v>25</v>
      </c>
      <c r="E94" s="286" t="str">
        <f ca="1" t="shared" si="101"/>
        <v>00:25:00</v>
      </c>
      <c r="F94" s="284">
        <f ca="1">RANDBETWEEN(工程配置!$D$41,工程配置!$E$41)</f>
        <v>22</v>
      </c>
      <c r="G94" s="286" t="str">
        <f ca="1" t="shared" si="101"/>
        <v>00:22:00</v>
      </c>
      <c r="H94" s="284">
        <f ca="1">RANDBETWEEN(工程配置!$D$42,工程配置!$E$42)</f>
        <v>3</v>
      </c>
      <c r="I94" s="286" t="str">
        <f ca="1" t="shared" si="74"/>
        <v>00:3:00</v>
      </c>
      <c r="J94" s="290">
        <f ca="1" t="shared" si="75"/>
        <v>6.34652777777778</v>
      </c>
      <c r="K94" s="290">
        <f ca="1" t="shared" si="70"/>
        <v>6.41597222222223</v>
      </c>
      <c r="L94" s="290">
        <f ca="1" t="shared" si="71"/>
        <v>6.43333333333334</v>
      </c>
      <c r="M94" s="290">
        <f ca="1" t="shared" si="72"/>
        <v>6.44861111111112</v>
      </c>
    </row>
    <row r="95" s="280" customFormat="1" ht="22.2" spans="1:13">
      <c r="A95" s="284"/>
      <c r="B95" s="284">
        <f ca="1">RANDBETWEEN(工程配置!$D$39,工程配置!$E$39)</f>
        <v>93</v>
      </c>
      <c r="C95" s="285" t="str">
        <f ca="1" t="shared" ref="C95:G95" si="102">"00:"&amp;B95&amp;":00"</f>
        <v>00:93:00</v>
      </c>
      <c r="D95" s="284">
        <f ca="1">RANDBETWEEN(工程配置!$D$40,工程配置!$E$40)</f>
        <v>18</v>
      </c>
      <c r="E95" s="286" t="str">
        <f ca="1" t="shared" si="102"/>
        <v>00:18:00</v>
      </c>
      <c r="F95" s="284">
        <f ca="1">RANDBETWEEN(工程配置!$D$41,工程配置!$E$41)</f>
        <v>25</v>
      </c>
      <c r="G95" s="286" t="str">
        <f ca="1" t="shared" si="102"/>
        <v>00:25:00</v>
      </c>
      <c r="H95" s="284">
        <f ca="1">RANDBETWEEN(工程配置!$D$42,工程配置!$E$42)</f>
        <v>5</v>
      </c>
      <c r="I95" s="286" t="str">
        <f ca="1" t="shared" si="74"/>
        <v>00:5:00</v>
      </c>
      <c r="J95" s="290">
        <f ca="1" t="shared" si="75"/>
        <v>6.41944444444445</v>
      </c>
      <c r="K95" s="290">
        <f ca="1" t="shared" si="70"/>
        <v>6.48402777777778</v>
      </c>
      <c r="L95" s="290">
        <f ca="1" t="shared" si="71"/>
        <v>6.49652777777778</v>
      </c>
      <c r="M95" s="290">
        <f ca="1" t="shared" si="72"/>
        <v>6.51388888888889</v>
      </c>
    </row>
    <row r="96" s="280" customFormat="1" ht="22.2" spans="1:13">
      <c r="A96" s="284"/>
      <c r="B96" s="284">
        <f ca="1">RANDBETWEEN(工程配置!$D$39,工程配置!$E$39)</f>
        <v>93</v>
      </c>
      <c r="C96" s="285" t="str">
        <f ca="1" t="shared" ref="C96:G96" si="103">"00:"&amp;B96&amp;":00"</f>
        <v>00:93:00</v>
      </c>
      <c r="D96" s="284">
        <f ca="1">RANDBETWEEN(工程配置!$D$40,工程配置!$E$40)</f>
        <v>24</v>
      </c>
      <c r="E96" s="286" t="str">
        <f ca="1" t="shared" si="103"/>
        <v>00:24:00</v>
      </c>
      <c r="F96" s="284">
        <f ca="1">RANDBETWEEN(工程配置!$D$41,工程配置!$E$41)</f>
        <v>18</v>
      </c>
      <c r="G96" s="286" t="str">
        <f ca="1" t="shared" si="103"/>
        <v>00:18:00</v>
      </c>
      <c r="H96" s="284">
        <f ca="1">RANDBETWEEN(工程配置!$D$42,工程配置!$E$42)</f>
        <v>5</v>
      </c>
      <c r="I96" s="286" t="str">
        <f ca="1" t="shared" si="74"/>
        <v>00:5:00</v>
      </c>
      <c r="J96" s="290">
        <f ca="1" t="shared" si="75"/>
        <v>6.48750000000001</v>
      </c>
      <c r="K96" s="290">
        <f ca="1" t="shared" si="70"/>
        <v>6.55208333333334</v>
      </c>
      <c r="L96" s="290">
        <f ca="1" t="shared" si="71"/>
        <v>6.56875</v>
      </c>
      <c r="M96" s="290">
        <f ca="1" t="shared" si="72"/>
        <v>6.58125000000001</v>
      </c>
    </row>
    <row r="97" s="280" customFormat="1" ht="22.2" spans="1:13">
      <c r="A97" s="284"/>
      <c r="B97" s="284">
        <f ca="1">RANDBETWEEN(工程配置!$D$39,工程配置!$E$39)</f>
        <v>99</v>
      </c>
      <c r="C97" s="285" t="str">
        <f ca="1" t="shared" ref="C97:G97" si="104">"00:"&amp;B97&amp;":00"</f>
        <v>00:99:00</v>
      </c>
      <c r="D97" s="284">
        <f ca="1">RANDBETWEEN(工程配置!$D$40,工程配置!$E$40)</f>
        <v>16</v>
      </c>
      <c r="E97" s="286" t="str">
        <f ca="1" t="shared" si="104"/>
        <v>00:16:00</v>
      </c>
      <c r="F97" s="284">
        <f ca="1">RANDBETWEEN(工程配置!$D$41,工程配置!$E$41)</f>
        <v>16</v>
      </c>
      <c r="G97" s="286" t="str">
        <f ca="1" t="shared" si="104"/>
        <v>00:16:00</v>
      </c>
      <c r="H97" s="284">
        <f ca="1">RANDBETWEEN(工程配置!$D$42,工程配置!$E$42)</f>
        <v>5</v>
      </c>
      <c r="I97" s="286" t="str">
        <f ca="1" t="shared" si="74"/>
        <v>00:5:00</v>
      </c>
      <c r="J97" s="290">
        <f ca="1" t="shared" si="75"/>
        <v>6.55555555555556</v>
      </c>
      <c r="K97" s="290">
        <f ca="1" t="shared" si="70"/>
        <v>6.62430555555556</v>
      </c>
      <c r="L97" s="290">
        <f ca="1" t="shared" si="71"/>
        <v>6.63541666666667</v>
      </c>
      <c r="M97" s="290">
        <f ca="1" t="shared" si="72"/>
        <v>6.64652777777778</v>
      </c>
    </row>
    <row r="98" s="280" customFormat="1" ht="22.2" spans="1:13">
      <c r="A98" s="284"/>
      <c r="B98" s="284">
        <f ca="1">RANDBETWEEN(工程配置!$D$39,工程配置!$E$39)</f>
        <v>86</v>
      </c>
      <c r="C98" s="285" t="str">
        <f ca="1" t="shared" ref="C98:G98" si="105">"00:"&amp;B98&amp;":00"</f>
        <v>00:86:00</v>
      </c>
      <c r="D98" s="284">
        <f ca="1">RANDBETWEEN(工程配置!$D$40,工程配置!$E$40)</f>
        <v>16</v>
      </c>
      <c r="E98" s="286" t="str">
        <f ca="1" t="shared" si="105"/>
        <v>00:16:00</v>
      </c>
      <c r="F98" s="284">
        <f ca="1">RANDBETWEEN(工程配置!$D$41,工程配置!$E$41)</f>
        <v>19</v>
      </c>
      <c r="G98" s="286" t="str">
        <f ca="1" t="shared" si="105"/>
        <v>00:19:00</v>
      </c>
      <c r="H98" s="284">
        <f ca="1">RANDBETWEEN(工程配置!$D$42,工程配置!$E$42)</f>
        <v>5</v>
      </c>
      <c r="I98" s="286" t="str">
        <f ca="1" t="shared" si="74"/>
        <v>00:5:00</v>
      </c>
      <c r="J98" s="290">
        <f ca="1" t="shared" si="75"/>
        <v>6.62777777777778</v>
      </c>
      <c r="K98" s="290">
        <f ca="1" t="shared" si="70"/>
        <v>6.6875</v>
      </c>
      <c r="L98" s="290">
        <f ca="1" t="shared" si="71"/>
        <v>6.69861111111112</v>
      </c>
      <c r="M98" s="290">
        <f ca="1" t="shared" si="72"/>
        <v>6.71180555555556</v>
      </c>
    </row>
    <row r="99" s="280" customFormat="1" ht="22.2" spans="1:13">
      <c r="A99" s="284"/>
      <c r="B99" s="284">
        <f ca="1">RANDBETWEEN(工程配置!$D$39,工程配置!$E$39)</f>
        <v>88</v>
      </c>
      <c r="C99" s="285" t="str">
        <f ca="1" t="shared" ref="C99:G99" si="106">"00:"&amp;B99&amp;":00"</f>
        <v>00:88:00</v>
      </c>
      <c r="D99" s="284">
        <f ca="1">RANDBETWEEN(工程配置!$D$40,工程配置!$E$40)</f>
        <v>18</v>
      </c>
      <c r="E99" s="286" t="str">
        <f ca="1" t="shared" si="106"/>
        <v>00:18:00</v>
      </c>
      <c r="F99" s="284">
        <f ca="1">RANDBETWEEN(工程配置!$D$41,工程配置!$E$41)</f>
        <v>21</v>
      </c>
      <c r="G99" s="286" t="str">
        <f ca="1" t="shared" si="106"/>
        <v>00:21:00</v>
      </c>
      <c r="H99" s="284">
        <f ca="1">RANDBETWEEN(工程配置!$D$42,工程配置!$E$42)</f>
        <v>5</v>
      </c>
      <c r="I99" s="286" t="str">
        <f ca="1" t="shared" si="74"/>
        <v>00:5:00</v>
      </c>
      <c r="J99" s="290">
        <f ca="1" t="shared" si="75"/>
        <v>6.69097222222223</v>
      </c>
      <c r="K99" s="290">
        <f ca="1" t="shared" si="70"/>
        <v>6.75208333333334</v>
      </c>
      <c r="L99" s="290">
        <f ca="1" t="shared" si="71"/>
        <v>6.76458333333334</v>
      </c>
      <c r="M99" s="290">
        <f ca="1" t="shared" si="72"/>
        <v>6.77916666666667</v>
      </c>
    </row>
    <row r="100" ht="22.2" spans="2:13">
      <c r="B100" s="284">
        <f ca="1">RANDBETWEEN(工程配置!$D$39,工程配置!$E$39)</f>
        <v>88</v>
      </c>
      <c r="C100" s="285" t="str">
        <f ca="1">"00:"&amp;B100&amp;":00"</f>
        <v>00:88:00</v>
      </c>
      <c r="D100" s="284">
        <f ca="1">RANDBETWEEN(工程配置!$D$40,工程配置!$E$40)</f>
        <v>21</v>
      </c>
      <c r="E100" s="286" t="str">
        <f ca="1">"00:"&amp;D100&amp;":00"</f>
        <v>00:21:00</v>
      </c>
      <c r="F100" s="284">
        <f ca="1">RANDBETWEEN(工程配置!$D$41,工程配置!$E$41)</f>
        <v>22</v>
      </c>
      <c r="G100" s="286" t="str">
        <f ca="1">"00:"&amp;F100&amp;":00"</f>
        <v>00:22:00</v>
      </c>
      <c r="H100" s="284">
        <f ca="1">RANDBETWEEN(工程配置!$D$42,工程配置!$E$42)</f>
        <v>4</v>
      </c>
      <c r="I100" s="286" t="str">
        <f ca="1" t="shared" si="74"/>
        <v>00:4:00</v>
      </c>
      <c r="J100" s="290">
        <f ca="1" t="shared" si="75"/>
        <v>6.75486111111112</v>
      </c>
      <c r="K100" s="290">
        <f ca="1" t="shared" si="70"/>
        <v>6.81597222222223</v>
      </c>
      <c r="L100" s="290">
        <f ca="1" t="shared" si="71"/>
        <v>6.83055555555556</v>
      </c>
      <c r="M100" s="290">
        <f ca="1" t="shared" si="72"/>
        <v>6.84583333333334</v>
      </c>
    </row>
    <row r="101" ht="22.2" spans="2:13">
      <c r="B101" s="284">
        <f ca="1">RANDBETWEEN(工程配置!$D$39,工程配置!$E$39)</f>
        <v>99</v>
      </c>
      <c r="C101" s="285" t="str">
        <f ca="1">"00:"&amp;B101&amp;":00"</f>
        <v>00:99:00</v>
      </c>
      <c r="D101" s="284">
        <f ca="1">RANDBETWEEN(工程配置!$D$40,工程配置!$E$40)</f>
        <v>24</v>
      </c>
      <c r="E101" s="286" t="str">
        <f ca="1">"00:"&amp;D101&amp;":00"</f>
        <v>00:24:00</v>
      </c>
      <c r="F101" s="284">
        <f ca="1">RANDBETWEEN(工程配置!$D$41,工程配置!$E$41)</f>
        <v>19</v>
      </c>
      <c r="G101" s="286" t="str">
        <f ca="1">"00:"&amp;F101&amp;":00"</f>
        <v>00:19:00</v>
      </c>
      <c r="H101" s="284">
        <f ca="1">RANDBETWEEN(工程配置!$D$42,工程配置!$E$42)</f>
        <v>4</v>
      </c>
      <c r="I101" s="286" t="str">
        <f ca="1" t="shared" si="74"/>
        <v>00:4:00</v>
      </c>
      <c r="J101" s="290">
        <f ca="1" t="shared" si="75"/>
        <v>6.81875</v>
      </c>
      <c r="K101" s="290">
        <f ca="1" t="shared" si="70"/>
        <v>6.8875</v>
      </c>
      <c r="L101" s="290">
        <f ca="1" t="shared" si="71"/>
        <v>6.90416666666667</v>
      </c>
      <c r="M101" s="290">
        <f ca="1" t="shared" si="72"/>
        <v>6.91736111111112</v>
      </c>
    </row>
    <row r="102" ht="22.2" spans="2:13">
      <c r="B102" s="284">
        <f ca="1">RANDBETWEEN(工程配置!$D$39,工程配置!$E$39)</f>
        <v>99</v>
      </c>
      <c r="C102" s="285" t="str">
        <f ca="1">"00:"&amp;B102&amp;":00"</f>
        <v>00:99:00</v>
      </c>
      <c r="D102" s="284">
        <f ca="1">RANDBETWEEN(工程配置!$D$40,工程配置!$E$40)</f>
        <v>19</v>
      </c>
      <c r="E102" s="286" t="str">
        <f ca="1">"00:"&amp;D102&amp;":00"</f>
        <v>00:19:00</v>
      </c>
      <c r="F102" s="284">
        <f ca="1">RANDBETWEEN(工程配置!$D$41,工程配置!$E$41)</f>
        <v>22</v>
      </c>
      <c r="G102" s="286" t="str">
        <f ca="1">"00:"&amp;F102&amp;":00"</f>
        <v>00:22:00</v>
      </c>
      <c r="H102" s="284">
        <f ca="1">RANDBETWEEN(工程配置!$D$42,工程配置!$E$42)</f>
        <v>5</v>
      </c>
      <c r="I102" s="286" t="str">
        <f ca="1" t="shared" si="74"/>
        <v>00:5:00</v>
      </c>
      <c r="J102" s="290">
        <f ca="1" t="shared" si="75"/>
        <v>6.89097222222223</v>
      </c>
      <c r="K102" s="290">
        <f ca="1" t="shared" si="70"/>
        <v>6.95972222222223</v>
      </c>
      <c r="L102" s="290">
        <f ca="1" t="shared" si="71"/>
        <v>6.97291666666667</v>
      </c>
      <c r="M102" s="290">
        <f ca="1" t="shared" si="72"/>
        <v>6.98819444444445</v>
      </c>
    </row>
  </sheetData>
  <pageMargins left="0.75" right="0.75" top="1" bottom="1" header="0.5" footer="0.5"/>
  <headerFooter/>
  <ignoredErrors>
    <ignoredError sqref="D3:H9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tabSelected="1" zoomScale="145" zoomScaleNormal="145" workbookViewId="0">
      <selection activeCell="G4" sqref="G4"/>
    </sheetView>
  </sheetViews>
  <sheetFormatPr defaultColWidth="9" defaultRowHeight="15.6"/>
  <cols>
    <col min="1" max="2" width="9" style="240"/>
    <col min="3" max="3" width="11.5277777777778" style="240" customWidth="1"/>
    <col min="4" max="4" width="13.0648148148148" style="240" customWidth="1"/>
    <col min="5" max="5" width="10" style="240" customWidth="1"/>
    <col min="6" max="6" width="11.4444444444444" style="240" customWidth="1"/>
    <col min="7" max="7" width="13.0740740740741" style="252" customWidth="1"/>
    <col min="8" max="8" width="9" style="240"/>
    <col min="9" max="9" width="10.962962962963" style="240" customWidth="1"/>
    <col min="10" max="11" width="9" style="240"/>
    <col min="12" max="12" width="9" style="241"/>
    <col min="13" max="13" width="9" style="240"/>
    <col min="14" max="14" width="9.4537037037037" style="240" customWidth="1"/>
    <col min="15" max="15" width="9" style="240"/>
    <col min="16" max="16" width="7.69444444444444" style="240" customWidth="1"/>
    <col min="17" max="17" width="8.88888888888889" style="240" customWidth="1"/>
    <col min="18" max="18" width="12.6296296296296" style="240"/>
    <col min="19" max="16382" width="9" style="240"/>
  </cols>
  <sheetData>
    <row r="1" s="240" customFormat="1" ht="20" customHeight="1" spans="1:15">
      <c r="A1" s="262" t="s">
        <v>64</v>
      </c>
      <c r="B1" s="263" t="s">
        <v>65</v>
      </c>
      <c r="C1" s="264" t="s">
        <v>66</v>
      </c>
      <c r="D1" s="265" t="s">
        <v>67</v>
      </c>
      <c r="E1" s="266" t="s">
        <v>68</v>
      </c>
      <c r="F1" s="267" t="s">
        <v>69</v>
      </c>
      <c r="G1" s="268" t="s">
        <v>70</v>
      </c>
      <c r="H1" s="269" t="s">
        <v>53</v>
      </c>
      <c r="I1" s="263" t="s">
        <v>54</v>
      </c>
      <c r="J1" s="273" t="s">
        <v>55</v>
      </c>
      <c r="K1" s="273" t="s">
        <v>56</v>
      </c>
      <c r="L1" s="274" t="s">
        <v>71</v>
      </c>
      <c r="M1" s="266" t="s">
        <v>71</v>
      </c>
      <c r="N1" s="266" t="s">
        <v>72</v>
      </c>
      <c r="O1" s="263" t="s">
        <v>73</v>
      </c>
    </row>
    <row r="2" s="240" customFormat="1" ht="20" customHeight="1" spans="1:15">
      <c r="A2" s="262" t="s">
        <v>74</v>
      </c>
      <c r="B2" s="263" t="s">
        <v>75</v>
      </c>
      <c r="C2" s="264" t="s">
        <v>76</v>
      </c>
      <c r="D2" s="265" t="s">
        <v>77</v>
      </c>
      <c r="E2" s="266"/>
      <c r="F2" s="267"/>
      <c r="G2" s="268" t="s">
        <v>78</v>
      </c>
      <c r="H2" s="269" t="s">
        <v>63</v>
      </c>
      <c r="I2" s="263" t="s">
        <v>63</v>
      </c>
      <c r="J2" s="273" t="s">
        <v>63</v>
      </c>
      <c r="K2" s="273" t="s">
        <v>63</v>
      </c>
      <c r="L2" s="274" t="s">
        <v>76</v>
      </c>
      <c r="M2" s="266" t="s">
        <v>79</v>
      </c>
      <c r="N2" s="266" t="s">
        <v>80</v>
      </c>
      <c r="O2" s="263" t="s">
        <v>81</v>
      </c>
    </row>
    <row r="3" s="240" customFormat="1" ht="20" customHeight="1" spans="1:17">
      <c r="A3" s="240">
        <v>941</v>
      </c>
      <c r="B3" s="262">
        <f>工程配置!$B$4</f>
        <v>600</v>
      </c>
      <c r="C3" s="270">
        <v>11.27</v>
      </c>
      <c r="D3" s="270">
        <f ca="1">G3+工程配置!$D$4</f>
        <v>1048.22</v>
      </c>
      <c r="E3" s="256">
        <f ca="1">G3+工程配置!$C$4</f>
        <v>29.27</v>
      </c>
      <c r="F3" s="271">
        <f ca="1">E3+RANDBETWEEN(35,45)*0.01</f>
        <v>29.7</v>
      </c>
      <c r="G3" s="252">
        <f ca="1">RANDBETWEEN(68,85)/100</f>
        <v>0.77</v>
      </c>
      <c r="H3" s="272">
        <v>0.395833333333333</v>
      </c>
      <c r="I3" s="275">
        <v>0.459027777777778</v>
      </c>
      <c r="J3" s="275">
        <v>0.469444444444444</v>
      </c>
      <c r="K3" s="275">
        <v>0.482638888888889</v>
      </c>
      <c r="L3" s="270">
        <v>11.27</v>
      </c>
      <c r="M3" s="268">
        <f ca="1">RANDBETWEEN(120,129)*0.01*3.1415926*B3/2/1000*B3/2/1000*(E3+0.5)</f>
        <v>10.4374136259432</v>
      </c>
      <c r="N3" s="276">
        <f ca="1">M3/(3.1415926*B3/2/1000*B3/2/1000*(E3+0.5))</f>
        <v>1.24</v>
      </c>
      <c r="O3" s="263"/>
      <c r="P3" s="240">
        <f ca="1">F3-E3</f>
        <v>0.43</v>
      </c>
      <c r="Q3" s="241"/>
    </row>
    <row r="4" s="240" customFormat="1" ht="20" customHeight="1" spans="1:17">
      <c r="A4" s="240">
        <v>988</v>
      </c>
      <c r="B4" s="262">
        <f>工程配置!$B$4</f>
        <v>600</v>
      </c>
      <c r="C4" s="270">
        <v>11.27</v>
      </c>
      <c r="D4" s="270">
        <f ca="1">G4+工程配置!$D$4</f>
        <v>1048.21</v>
      </c>
      <c r="E4" s="256">
        <f ca="1">G4+工程配置!$C$4</f>
        <v>29.26</v>
      </c>
      <c r="F4" s="271">
        <f ca="1" t="shared" ref="F4:F35" si="0">E4+RANDBETWEEN(35,45)*0.01</f>
        <v>29.71</v>
      </c>
      <c r="G4" s="252">
        <f ca="1" t="shared" ref="G4:G13" si="1">RANDBETWEEN(68,85)/100</f>
        <v>0.76</v>
      </c>
      <c r="H4" s="272">
        <v>0.461805555555556</v>
      </c>
      <c r="I4" s="275">
        <v>0.530555555555556</v>
      </c>
      <c r="J4" s="275">
        <v>0.546527777777778</v>
      </c>
      <c r="K4" s="275">
        <v>0.559722222222222</v>
      </c>
      <c r="L4" s="270">
        <v>11.27</v>
      </c>
      <c r="M4" s="268">
        <f ca="1" t="shared" ref="M4:M35" si="2">RANDBETWEEN(120,129)*0.01*3.1415926*B4/2/1000*B4/2/1000*(E4+0.5)</f>
        <v>10.6021964409984</v>
      </c>
      <c r="N4" s="276">
        <f ca="1" t="shared" ref="N4:N35" si="3">M4/(3.1415926*B4/2/1000*B4/2/1000*(E4+0.5))</f>
        <v>1.26</v>
      </c>
      <c r="O4" s="263"/>
      <c r="P4" s="240">
        <f ca="1" t="shared" ref="P4:P35" si="4">F4-E4</f>
        <v>0.449999999999999</v>
      </c>
      <c r="Q4" s="241"/>
    </row>
    <row r="5" s="240" customFormat="1" ht="20" customHeight="1" spans="1:17">
      <c r="A5" s="240">
        <v>1046</v>
      </c>
      <c r="B5" s="262">
        <f>工程配置!$B$4</f>
        <v>600</v>
      </c>
      <c r="C5" s="270">
        <v>11.27</v>
      </c>
      <c r="D5" s="270">
        <f ca="1">G5+工程配置!$D$4</f>
        <v>1048.16</v>
      </c>
      <c r="E5" s="256">
        <f ca="1">G5+工程配置!$C$4</f>
        <v>29.21</v>
      </c>
      <c r="F5" s="271">
        <f ca="1" t="shared" si="0"/>
        <v>29.56</v>
      </c>
      <c r="G5" s="252">
        <f ca="1" t="shared" si="1"/>
        <v>0.71</v>
      </c>
      <c r="H5" s="272">
        <v>0.533333333333333</v>
      </c>
      <c r="I5" s="275">
        <v>0.595833333333333</v>
      </c>
      <c r="J5" s="275">
        <v>0.609027777777778</v>
      </c>
      <c r="K5" s="275">
        <v>0.624305555555555</v>
      </c>
      <c r="L5" s="270">
        <v>11.27</v>
      </c>
      <c r="M5" s="268">
        <f ca="1" t="shared" si="2"/>
        <v>10.6683866554878</v>
      </c>
      <c r="N5" s="276">
        <f ca="1" t="shared" si="3"/>
        <v>1.27</v>
      </c>
      <c r="O5" s="263"/>
      <c r="P5" s="240">
        <f ca="1" t="shared" si="4"/>
        <v>0.350000000000001</v>
      </c>
      <c r="Q5" s="241"/>
    </row>
    <row r="6" s="240" customFormat="1" ht="20" customHeight="1" spans="1:17">
      <c r="A6" s="262">
        <v>1047</v>
      </c>
      <c r="B6" s="262">
        <f>工程配置!$B$4</f>
        <v>600</v>
      </c>
      <c r="C6" s="270">
        <v>11.27</v>
      </c>
      <c r="D6" s="270">
        <f ca="1">G6+工程配置!$D$4</f>
        <v>1048.29</v>
      </c>
      <c r="E6" s="256">
        <f ca="1">G6+工程配置!$C$4</f>
        <v>29.34</v>
      </c>
      <c r="F6" s="271">
        <f ca="1" t="shared" si="0"/>
        <v>29.71</v>
      </c>
      <c r="G6" s="252">
        <f ca="1" t="shared" si="1"/>
        <v>0.84</v>
      </c>
      <c r="H6" s="272">
        <v>0.597916666666667</v>
      </c>
      <c r="I6" s="275">
        <v>0.658333333333333</v>
      </c>
      <c r="J6" s="275">
        <v>0.675694444444444</v>
      </c>
      <c r="K6" s="275">
        <v>0.686805555555556</v>
      </c>
      <c r="L6" s="270">
        <v>11.27</v>
      </c>
      <c r="M6" s="268">
        <f ca="1" t="shared" si="2"/>
        <v>10.124473303872</v>
      </c>
      <c r="N6" s="276">
        <f ca="1" t="shared" si="3"/>
        <v>1.2</v>
      </c>
      <c r="O6" s="263"/>
      <c r="P6" s="240">
        <f ca="1" t="shared" si="4"/>
        <v>0.370000000000001</v>
      </c>
      <c r="Q6" s="241"/>
    </row>
    <row r="7" s="240" customFormat="1" ht="20" customHeight="1" spans="1:17">
      <c r="A7" s="262">
        <v>1048</v>
      </c>
      <c r="B7" s="262">
        <f>工程配置!$B$4</f>
        <v>600</v>
      </c>
      <c r="C7" s="270">
        <v>11.27</v>
      </c>
      <c r="D7" s="270">
        <f ca="1">G7+工程配置!$D$4</f>
        <v>1048.25</v>
      </c>
      <c r="E7" s="256">
        <f ca="1">G7+工程配置!$C$4</f>
        <v>29.3</v>
      </c>
      <c r="F7" s="271">
        <f ca="1" t="shared" si="0"/>
        <v>29.71</v>
      </c>
      <c r="G7" s="252">
        <f ca="1" t="shared" si="1"/>
        <v>0.8</v>
      </c>
      <c r="H7" s="272">
        <v>0.661805555555556</v>
      </c>
      <c r="I7" s="275">
        <v>0.724305555555556</v>
      </c>
      <c r="J7" s="277">
        <v>0.739583333333333</v>
      </c>
      <c r="K7" s="277">
        <v>0.755555555555556</v>
      </c>
      <c r="L7" s="270">
        <v>11.27</v>
      </c>
      <c r="M7" s="268">
        <f ca="1" t="shared" si="2"/>
        <v>10.869219245628</v>
      </c>
      <c r="N7" s="276">
        <f ca="1" t="shared" si="3"/>
        <v>1.29</v>
      </c>
      <c r="O7" s="263"/>
      <c r="P7" s="240">
        <f ca="1" t="shared" si="4"/>
        <v>0.41</v>
      </c>
      <c r="Q7" s="241"/>
    </row>
    <row r="8" s="240" customFormat="1" ht="20" customHeight="1" spans="1:17">
      <c r="A8" s="262">
        <v>1049</v>
      </c>
      <c r="B8" s="262">
        <f>工程配置!$B$4</f>
        <v>600</v>
      </c>
      <c r="C8" s="270">
        <v>11.27</v>
      </c>
      <c r="D8" s="270">
        <f ca="1">G8+工程配置!$D$4</f>
        <v>1048.16</v>
      </c>
      <c r="E8" s="256">
        <f ca="1">G8+工程配置!$C$4</f>
        <v>29.21</v>
      </c>
      <c r="F8" s="271">
        <f ca="1" t="shared" si="0"/>
        <v>29.64</v>
      </c>
      <c r="G8" s="252">
        <f ca="1" t="shared" si="1"/>
        <v>0.71</v>
      </c>
      <c r="H8" s="272">
        <v>0.727083333333333</v>
      </c>
      <c r="I8" s="275">
        <v>0.785416666666667</v>
      </c>
      <c r="J8" s="275">
        <v>0.797916666666667</v>
      </c>
      <c r="K8" s="275">
        <v>0.813888888888889</v>
      </c>
      <c r="L8" s="270">
        <v>11.27</v>
      </c>
      <c r="M8" s="268">
        <f ca="1" t="shared" si="2"/>
        <v>10.2483714328308</v>
      </c>
      <c r="N8" s="276">
        <f ca="1" t="shared" si="3"/>
        <v>1.22</v>
      </c>
      <c r="O8" s="263"/>
      <c r="P8" s="240">
        <f ca="1" t="shared" si="4"/>
        <v>0.43</v>
      </c>
      <c r="Q8" s="241"/>
    </row>
    <row r="9" s="240" customFormat="1" ht="20" customHeight="1" spans="1:17">
      <c r="A9" s="262">
        <v>1050</v>
      </c>
      <c r="B9" s="262">
        <f>工程配置!$B$4</f>
        <v>600</v>
      </c>
      <c r="C9" s="270">
        <v>11.27</v>
      </c>
      <c r="D9" s="270">
        <f ca="1">G9+工程配置!$D$4</f>
        <v>1048.13</v>
      </c>
      <c r="E9" s="256">
        <f ca="1">G9+工程配置!$C$4</f>
        <v>29.18</v>
      </c>
      <c r="F9" s="271">
        <f ca="1" t="shared" si="0"/>
        <v>29.61</v>
      </c>
      <c r="G9" s="252">
        <f ca="1" t="shared" si="1"/>
        <v>0.68</v>
      </c>
      <c r="H9" s="272">
        <v>0.788888888888889</v>
      </c>
      <c r="I9" s="275">
        <v>0.858333333333333</v>
      </c>
      <c r="J9" s="275">
        <v>0.875</v>
      </c>
      <c r="K9" s="275">
        <v>0.8875</v>
      </c>
      <c r="L9" s="270">
        <v>11.27</v>
      </c>
      <c r="M9" s="268">
        <f ca="1" t="shared" si="2"/>
        <v>10.4058594698688</v>
      </c>
      <c r="N9" s="276">
        <f ca="1" t="shared" si="3"/>
        <v>1.24</v>
      </c>
      <c r="O9" s="263"/>
      <c r="P9" s="240">
        <f ca="1" t="shared" si="4"/>
        <v>0.43</v>
      </c>
      <c r="Q9" s="241"/>
    </row>
    <row r="10" s="240" customFormat="1" ht="20" customHeight="1" spans="1:17">
      <c r="A10" s="262">
        <v>862</v>
      </c>
      <c r="B10" s="262">
        <f>工程配置!$B$4</f>
        <v>600</v>
      </c>
      <c r="C10" s="270">
        <v>11.27</v>
      </c>
      <c r="D10" s="270">
        <f ca="1">G10+工程配置!$D$4</f>
        <v>1048.22</v>
      </c>
      <c r="E10" s="256">
        <f ca="1">G10+工程配置!$C$4</f>
        <v>29.27</v>
      </c>
      <c r="F10" s="271">
        <f ca="1" t="shared" si="0"/>
        <v>29.68</v>
      </c>
      <c r="G10" s="252">
        <f ca="1" t="shared" si="1"/>
        <v>0.77</v>
      </c>
      <c r="H10" s="272">
        <v>0.861111111111111</v>
      </c>
      <c r="I10" s="275">
        <v>0.926388888888889</v>
      </c>
      <c r="J10" s="275">
        <v>0.943055555555556</v>
      </c>
      <c r="K10" s="275">
        <v>0.957638888888889</v>
      </c>
      <c r="L10" s="270">
        <v>11.27</v>
      </c>
      <c r="M10" s="268">
        <f ca="1" t="shared" si="2"/>
        <v>10.100722863816</v>
      </c>
      <c r="N10" s="276">
        <f ca="1" t="shared" si="3"/>
        <v>1.2</v>
      </c>
      <c r="O10" s="263"/>
      <c r="P10" s="240">
        <f ca="1" t="shared" si="4"/>
        <v>0.41</v>
      </c>
      <c r="Q10" s="241"/>
    </row>
    <row r="11" s="240" customFormat="1" ht="20" customHeight="1" spans="1:17">
      <c r="A11" s="262">
        <v>863</v>
      </c>
      <c r="B11" s="262">
        <f>工程配置!$B$4</f>
        <v>600</v>
      </c>
      <c r="C11" s="270">
        <v>11.27</v>
      </c>
      <c r="D11" s="270">
        <f ca="1">G11+工程配置!$D$4</f>
        <v>1048.21</v>
      </c>
      <c r="E11" s="256">
        <f ca="1">G11+工程配置!$C$4</f>
        <v>29.26</v>
      </c>
      <c r="F11" s="271">
        <f ca="1" t="shared" si="0"/>
        <v>29.64</v>
      </c>
      <c r="G11" s="252">
        <f ca="1" t="shared" si="1"/>
        <v>0.76</v>
      </c>
      <c r="H11" s="272">
        <v>0.929166666666667</v>
      </c>
      <c r="I11" s="275">
        <v>0.995138888888889</v>
      </c>
      <c r="J11" s="275">
        <v>1.00833333333333</v>
      </c>
      <c r="K11" s="275">
        <v>1.02430555555556</v>
      </c>
      <c r="L11" s="270">
        <v>11.28</v>
      </c>
      <c r="M11" s="268">
        <f ca="1" t="shared" si="2"/>
        <v>10.6021964409984</v>
      </c>
      <c r="N11" s="276">
        <f ca="1" t="shared" si="3"/>
        <v>1.26</v>
      </c>
      <c r="O11" s="263"/>
      <c r="P11" s="240">
        <f ca="1" t="shared" si="4"/>
        <v>0.379999999999999</v>
      </c>
      <c r="Q11" s="241"/>
    </row>
    <row r="12" s="240" customFormat="1" ht="20" customHeight="1" spans="1:17">
      <c r="A12" s="262">
        <v>864</v>
      </c>
      <c r="B12" s="262">
        <f>工程配置!$B$4</f>
        <v>600</v>
      </c>
      <c r="C12" s="270">
        <v>11.27</v>
      </c>
      <c r="D12" s="270">
        <f ca="1">G12+工程配置!$D$4</f>
        <v>1048.14</v>
      </c>
      <c r="E12" s="256">
        <f ca="1">G12+工程配置!$C$4</f>
        <v>29.19</v>
      </c>
      <c r="F12" s="271">
        <f ca="1" t="shared" si="0"/>
        <v>29.62</v>
      </c>
      <c r="G12" s="252">
        <f ca="1" t="shared" si="1"/>
        <v>0.69</v>
      </c>
      <c r="H12" s="272">
        <v>0.997916666666667</v>
      </c>
      <c r="I12" s="275">
        <v>1.06597222222222</v>
      </c>
      <c r="J12" s="275">
        <v>1.07638888888889</v>
      </c>
      <c r="K12" s="275">
        <v>1.09166666666667</v>
      </c>
      <c r="L12" s="270">
        <v>11.28</v>
      </c>
      <c r="M12" s="268">
        <f ca="1" t="shared" si="2"/>
        <v>10.4093654872104</v>
      </c>
      <c r="N12" s="276">
        <f ca="1" t="shared" si="3"/>
        <v>1.24</v>
      </c>
      <c r="O12" s="263"/>
      <c r="P12" s="240">
        <f ca="1" t="shared" si="4"/>
        <v>0.43</v>
      </c>
      <c r="Q12" s="241"/>
    </row>
    <row r="13" s="240" customFormat="1" ht="20" customHeight="1" spans="1:17">
      <c r="A13" s="262">
        <v>865</v>
      </c>
      <c r="B13" s="262">
        <f>工程配置!$B$4</f>
        <v>600</v>
      </c>
      <c r="C13" s="270">
        <v>11.28</v>
      </c>
      <c r="D13" s="270">
        <f ca="1">G13+工程配置!$D$4</f>
        <v>1048.16</v>
      </c>
      <c r="E13" s="256">
        <f ca="1">G13+工程配置!$C$4</f>
        <v>29.21</v>
      </c>
      <c r="F13" s="271">
        <f ca="1" t="shared" si="0"/>
        <v>29.65</v>
      </c>
      <c r="G13" s="252">
        <f ca="1" t="shared" si="1"/>
        <v>0.71</v>
      </c>
      <c r="H13" s="272">
        <v>1.06805555555556</v>
      </c>
      <c r="I13" s="275">
        <v>1.13333333333333</v>
      </c>
      <c r="J13" s="275">
        <v>1.14930555555556</v>
      </c>
      <c r="K13" s="275">
        <v>1.16111111111111</v>
      </c>
      <c r="L13" s="270">
        <v>11.28</v>
      </c>
      <c r="M13" s="268">
        <f ca="1" t="shared" si="2"/>
        <v>10.500380566425</v>
      </c>
      <c r="N13" s="276">
        <f ca="1" t="shared" si="3"/>
        <v>1.25</v>
      </c>
      <c r="O13" s="263"/>
      <c r="P13" s="240">
        <f ca="1" t="shared" si="4"/>
        <v>0.440000000000001</v>
      </c>
      <c r="Q13" s="241"/>
    </row>
    <row r="14" s="240" customFormat="1" ht="20" customHeight="1" spans="1:17">
      <c r="A14" s="262">
        <v>866</v>
      </c>
      <c r="B14" s="262">
        <f>工程配置!$B$4</f>
        <v>600</v>
      </c>
      <c r="C14" s="270">
        <v>11.28</v>
      </c>
      <c r="D14" s="270">
        <f ca="1">G14+工程配置!$D$4</f>
        <v>1048.15</v>
      </c>
      <c r="E14" s="256">
        <f ca="1">G14+工程配置!$C$4</f>
        <v>29.2</v>
      </c>
      <c r="F14" s="271">
        <f ca="1" t="shared" si="0"/>
        <v>29.65</v>
      </c>
      <c r="G14" s="252">
        <f ca="1" t="shared" ref="G14:G23" si="5">RANDBETWEEN(68,85)/100</f>
        <v>0.7</v>
      </c>
      <c r="H14" s="272">
        <v>1.13541666666667</v>
      </c>
      <c r="I14" s="275">
        <v>1.19861111111111</v>
      </c>
      <c r="J14" s="275">
        <v>1.21527777777778</v>
      </c>
      <c r="K14" s="275">
        <v>1.22986111111111</v>
      </c>
      <c r="L14" s="270">
        <v>11.28</v>
      </c>
      <c r="M14" s="268">
        <f ca="1" t="shared" si="2"/>
        <v>10.832745355542</v>
      </c>
      <c r="N14" s="276">
        <f ca="1" t="shared" si="3"/>
        <v>1.29</v>
      </c>
      <c r="O14" s="263"/>
      <c r="P14" s="240">
        <f ca="1" t="shared" si="4"/>
        <v>0.449999999999999</v>
      </c>
      <c r="Q14" s="241"/>
    </row>
    <row r="15" s="240" customFormat="1" ht="20" customHeight="1" spans="1:17">
      <c r="A15" s="262">
        <v>867</v>
      </c>
      <c r="B15" s="262">
        <f>工程配置!$B$4</f>
        <v>600</v>
      </c>
      <c r="C15" s="270">
        <v>11.28</v>
      </c>
      <c r="D15" s="270">
        <f ca="1">G15+工程配置!$D$4</f>
        <v>1048.28</v>
      </c>
      <c r="E15" s="256">
        <f ca="1">G15+工程配置!$C$4</f>
        <v>29.33</v>
      </c>
      <c r="F15" s="271">
        <f ca="1" t="shared" si="0"/>
        <v>29.77</v>
      </c>
      <c r="G15" s="252">
        <f ca="1" t="shared" si="5"/>
        <v>0.83</v>
      </c>
      <c r="H15" s="272">
        <v>1.20208333333333</v>
      </c>
      <c r="I15" s="275">
        <v>1.26875</v>
      </c>
      <c r="J15" s="275">
        <v>1.28611111111111</v>
      </c>
      <c r="K15" s="275">
        <v>1.29861111111111</v>
      </c>
      <c r="L15" s="270">
        <v>11.28</v>
      </c>
      <c r="M15" s="268">
        <f ca="1" t="shared" si="2"/>
        <v>10.121080383864</v>
      </c>
      <c r="N15" s="276">
        <f ca="1" t="shared" si="3"/>
        <v>1.2</v>
      </c>
      <c r="O15" s="263"/>
      <c r="P15" s="240">
        <f ca="1" t="shared" si="4"/>
        <v>0.440000000000001</v>
      </c>
      <c r="Q15" s="241"/>
    </row>
    <row r="16" s="240" customFormat="1" ht="20" customHeight="1" spans="1:17">
      <c r="A16" s="262">
        <v>868</v>
      </c>
      <c r="B16" s="262">
        <f>工程配置!$B$4</f>
        <v>600</v>
      </c>
      <c r="C16" s="270">
        <v>11.28</v>
      </c>
      <c r="D16" s="270">
        <f ca="1">G16+工程配置!$D$4</f>
        <v>1048.15</v>
      </c>
      <c r="E16" s="256">
        <f ca="1">G16+工程配置!$C$4</f>
        <v>29.2</v>
      </c>
      <c r="F16" s="271">
        <f ca="1" t="shared" si="0"/>
        <v>29.62</v>
      </c>
      <c r="G16" s="252">
        <f ca="1" t="shared" si="5"/>
        <v>0.7</v>
      </c>
      <c r="H16" s="272">
        <v>1.27083333333333</v>
      </c>
      <c r="I16" s="275">
        <v>1.33472222222222</v>
      </c>
      <c r="J16" s="275">
        <v>1.35</v>
      </c>
      <c r="K16" s="275">
        <v>1.36527777777778</v>
      </c>
      <c r="L16" s="270">
        <v>11.28</v>
      </c>
      <c r="M16" s="268">
        <f ca="1" t="shared" si="2"/>
        <v>10.244921964156</v>
      </c>
      <c r="N16" s="276">
        <f ca="1" t="shared" si="3"/>
        <v>1.22</v>
      </c>
      <c r="O16" s="263"/>
      <c r="P16" s="240">
        <f ca="1" t="shared" si="4"/>
        <v>0.420000000000002</v>
      </c>
      <c r="Q16" s="241"/>
    </row>
    <row r="17" s="240" customFormat="1" ht="20" customHeight="1" spans="1:17">
      <c r="A17" s="262">
        <v>869</v>
      </c>
      <c r="B17" s="262">
        <f>工程配置!$B$4</f>
        <v>600</v>
      </c>
      <c r="C17" s="270">
        <v>11.28</v>
      </c>
      <c r="D17" s="270">
        <f ca="1">G17+工程配置!$D$4</f>
        <v>1048.14</v>
      </c>
      <c r="E17" s="256">
        <f ca="1">G17+工程配置!$C$4</f>
        <v>29.19</v>
      </c>
      <c r="F17" s="271">
        <f ca="1" t="shared" si="0"/>
        <v>29.63</v>
      </c>
      <c r="G17" s="252">
        <f ca="1" t="shared" si="5"/>
        <v>0.69</v>
      </c>
      <c r="H17" s="272">
        <v>1.3375</v>
      </c>
      <c r="I17" s="275">
        <v>1.39861111111111</v>
      </c>
      <c r="J17" s="275">
        <v>1.40972222222222</v>
      </c>
      <c r="K17" s="275">
        <v>1.425</v>
      </c>
      <c r="L17" s="270">
        <v>11.28</v>
      </c>
      <c r="M17" s="268">
        <f ca="1" t="shared" si="2"/>
        <v>10.5772584789396</v>
      </c>
      <c r="N17" s="276">
        <f ca="1" t="shared" si="3"/>
        <v>1.26</v>
      </c>
      <c r="O17" s="263"/>
      <c r="P17" s="240">
        <f ca="1" t="shared" si="4"/>
        <v>0.440000000000001</v>
      </c>
      <c r="Q17" s="241"/>
    </row>
    <row r="18" s="240" customFormat="1" ht="20" customHeight="1" spans="1:17">
      <c r="A18" s="262">
        <v>870</v>
      </c>
      <c r="B18" s="262">
        <f>工程配置!$B$4</f>
        <v>600</v>
      </c>
      <c r="C18" s="270">
        <v>11.28</v>
      </c>
      <c r="D18" s="270">
        <f ca="1">G18+工程配置!$D$4</f>
        <v>1048.17</v>
      </c>
      <c r="E18" s="256">
        <f ca="1">G18+工程配置!$C$4</f>
        <v>29.22</v>
      </c>
      <c r="F18" s="271">
        <f ca="1" t="shared" si="0"/>
        <v>29.62</v>
      </c>
      <c r="G18" s="252">
        <f ca="1" t="shared" si="5"/>
        <v>0.72</v>
      </c>
      <c r="H18" s="272">
        <v>1.40208333333333</v>
      </c>
      <c r="I18" s="275">
        <v>1.46805555555556</v>
      </c>
      <c r="J18" s="275">
        <v>1.48333333333333</v>
      </c>
      <c r="K18" s="278">
        <v>1.49861111111111</v>
      </c>
      <c r="L18" s="270">
        <v>11.28</v>
      </c>
      <c r="M18" s="268">
        <f ca="1" t="shared" si="2"/>
        <v>10.5879461769648</v>
      </c>
      <c r="N18" s="276">
        <f ca="1" t="shared" si="3"/>
        <v>1.26</v>
      </c>
      <c r="O18" s="263"/>
      <c r="P18" s="240">
        <f ca="1" t="shared" si="4"/>
        <v>0.399999999999999</v>
      </c>
      <c r="Q18" s="241"/>
    </row>
    <row r="19" s="240" customFormat="1" ht="20" customHeight="1" spans="1:17">
      <c r="A19" s="262">
        <v>871</v>
      </c>
      <c r="B19" s="262">
        <f>工程配置!$B$4</f>
        <v>600</v>
      </c>
      <c r="C19" s="270">
        <v>11.28</v>
      </c>
      <c r="D19" s="270">
        <f ca="1">G19+工程配置!$D$4</f>
        <v>1048.17</v>
      </c>
      <c r="E19" s="256">
        <f ca="1">G19+工程配置!$C$4</f>
        <v>29.22</v>
      </c>
      <c r="F19" s="271">
        <f ca="1" t="shared" si="0"/>
        <v>29.57</v>
      </c>
      <c r="G19" s="252">
        <f ca="1" t="shared" si="5"/>
        <v>0.72</v>
      </c>
      <c r="H19" s="272">
        <v>1.47013888888889</v>
      </c>
      <c r="I19" s="275">
        <v>1.52708333333333</v>
      </c>
      <c r="J19" s="275">
        <v>1.53958333333333</v>
      </c>
      <c r="K19" s="275">
        <v>1.55069444444444</v>
      </c>
      <c r="L19" s="270">
        <v>11.28</v>
      </c>
      <c r="M19" s="268">
        <f ca="1" t="shared" si="2"/>
        <v>10.5039148581</v>
      </c>
      <c r="N19" s="276">
        <f ca="1" t="shared" si="3"/>
        <v>1.25</v>
      </c>
      <c r="O19" s="263"/>
      <c r="P19" s="240">
        <f ca="1" t="shared" si="4"/>
        <v>0.350000000000001</v>
      </c>
      <c r="Q19" s="241"/>
    </row>
    <row r="20" s="240" customFormat="1" ht="20" customHeight="1" spans="1:17">
      <c r="A20" s="262">
        <v>872</v>
      </c>
      <c r="B20" s="262">
        <f>工程配置!$B$4</f>
        <v>600</v>
      </c>
      <c r="C20" s="270">
        <v>11.28</v>
      </c>
      <c r="D20" s="270">
        <f ca="1">G20+工程配置!$D$4</f>
        <v>1048.26</v>
      </c>
      <c r="E20" s="256">
        <f ca="1">G20+工程配置!$C$4</f>
        <v>29.31</v>
      </c>
      <c r="F20" s="271">
        <f ca="1" t="shared" si="0"/>
        <v>29.68</v>
      </c>
      <c r="G20" s="252">
        <f ca="1" t="shared" si="5"/>
        <v>0.81</v>
      </c>
      <c r="H20" s="272">
        <v>1.53055555555556</v>
      </c>
      <c r="I20" s="275">
        <v>1.59305555555556</v>
      </c>
      <c r="J20" s="275">
        <v>1.60416666666667</v>
      </c>
      <c r="K20" s="275">
        <v>1.62152777777778</v>
      </c>
      <c r="L20" s="270">
        <v>11.28</v>
      </c>
      <c r="M20" s="268">
        <f ca="1" t="shared" si="2"/>
        <v>10.535723483175</v>
      </c>
      <c r="N20" s="276">
        <f ca="1" t="shared" si="3"/>
        <v>1.25</v>
      </c>
      <c r="O20" s="263"/>
      <c r="P20" s="240">
        <f ca="1" t="shared" si="4"/>
        <v>0.370000000000001</v>
      </c>
      <c r="Q20" s="241"/>
    </row>
    <row r="21" s="240" customFormat="1" ht="20" customHeight="1" spans="1:17">
      <c r="A21" s="262">
        <v>942</v>
      </c>
      <c r="B21" s="262">
        <f>工程配置!$B$4</f>
        <v>600</v>
      </c>
      <c r="C21" s="270">
        <v>11.28</v>
      </c>
      <c r="D21" s="270">
        <f ca="1">G21+工程配置!$D$4</f>
        <v>1048.2</v>
      </c>
      <c r="E21" s="256">
        <f ca="1">G21+工程配置!$C$4</f>
        <v>29.25</v>
      </c>
      <c r="F21" s="271">
        <f ca="1" t="shared" si="0"/>
        <v>29.61</v>
      </c>
      <c r="G21" s="252">
        <f ca="1" t="shared" si="5"/>
        <v>0.75</v>
      </c>
      <c r="H21" s="272">
        <v>1.59513888888889</v>
      </c>
      <c r="I21" s="275">
        <v>1.6625</v>
      </c>
      <c r="J21" s="275">
        <v>1.675</v>
      </c>
      <c r="K21" s="275">
        <v>1.68888888888889</v>
      </c>
      <c r="L21" s="270">
        <v>11.28</v>
      </c>
      <c r="M21" s="268">
        <f ca="1" t="shared" si="2"/>
        <v>10.26216930753</v>
      </c>
      <c r="N21" s="276">
        <f ca="1" t="shared" si="3"/>
        <v>1.22</v>
      </c>
      <c r="O21" s="263"/>
      <c r="P21" s="240">
        <f ca="1" t="shared" si="4"/>
        <v>0.359999999999999</v>
      </c>
      <c r="Q21" s="241"/>
    </row>
    <row r="22" s="240" customFormat="1" ht="20" customHeight="1" spans="1:17">
      <c r="A22" s="262">
        <v>943</v>
      </c>
      <c r="B22" s="262">
        <f>工程配置!$B$4</f>
        <v>600</v>
      </c>
      <c r="C22" s="270">
        <v>11.28</v>
      </c>
      <c r="D22" s="270">
        <f ca="1">G22+工程配置!$D$4</f>
        <v>1048.21</v>
      </c>
      <c r="E22" s="256">
        <f ca="1">G22+工程配置!$C$4</f>
        <v>29.26</v>
      </c>
      <c r="F22" s="271">
        <f ca="1" t="shared" si="0"/>
        <v>29.62</v>
      </c>
      <c r="G22" s="252">
        <f ca="1" t="shared" si="5"/>
        <v>0.76</v>
      </c>
      <c r="H22" s="272">
        <v>1.66527777777778</v>
      </c>
      <c r="I22" s="275">
        <v>1.73055555555556</v>
      </c>
      <c r="J22" s="275">
        <v>1.74583333333333</v>
      </c>
      <c r="K22" s="275">
        <v>1.75763888888889</v>
      </c>
      <c r="L22" s="270">
        <v>11.28</v>
      </c>
      <c r="M22" s="268">
        <f ca="1" t="shared" si="2"/>
        <v>10.2656187762048</v>
      </c>
      <c r="N22" s="276">
        <f ca="1" t="shared" si="3"/>
        <v>1.22</v>
      </c>
      <c r="O22" s="263"/>
      <c r="P22" s="240">
        <f ca="1" t="shared" si="4"/>
        <v>0.359999999999999</v>
      </c>
      <c r="Q22" s="241"/>
    </row>
    <row r="23" s="240" customFormat="1" ht="20" customHeight="1" spans="1:17">
      <c r="A23" s="262">
        <v>989</v>
      </c>
      <c r="B23" s="262">
        <f>工程配置!$B$4</f>
        <v>600</v>
      </c>
      <c r="C23" s="270">
        <v>11.28</v>
      </c>
      <c r="D23" s="270">
        <f ca="1">G23+工程配置!$D$4</f>
        <v>1048.27</v>
      </c>
      <c r="E23" s="256">
        <f ca="1">G23+工程配置!$C$4</f>
        <v>29.32</v>
      </c>
      <c r="F23" s="271">
        <f ca="1" t="shared" si="0"/>
        <v>29.7</v>
      </c>
      <c r="G23" s="252">
        <f ca="1" t="shared" si="5"/>
        <v>0.82</v>
      </c>
      <c r="H23" s="272">
        <v>1.73333333333333</v>
      </c>
      <c r="I23" s="275">
        <v>1.80138888888889</v>
      </c>
      <c r="J23" s="275">
        <v>1.81319444444445</v>
      </c>
      <c r="K23" s="275">
        <v>1.82361111111111</v>
      </c>
      <c r="L23" s="270">
        <v>11.28</v>
      </c>
      <c r="M23" s="268">
        <f ca="1" t="shared" si="2"/>
        <v>10.8765140236452</v>
      </c>
      <c r="N23" s="276">
        <f ca="1" t="shared" si="3"/>
        <v>1.29</v>
      </c>
      <c r="O23" s="263"/>
      <c r="P23" s="240">
        <f ca="1" t="shared" si="4"/>
        <v>0.379999999999999</v>
      </c>
      <c r="Q23" s="241"/>
    </row>
    <row r="24" s="240" customFormat="1" ht="20" customHeight="1" spans="1:17">
      <c r="A24" s="262">
        <v>990</v>
      </c>
      <c r="B24" s="262">
        <f>工程配置!$B$4</f>
        <v>600</v>
      </c>
      <c r="C24" s="270">
        <v>11.28</v>
      </c>
      <c r="D24" s="270">
        <f ca="1">G24+工程配置!$D$4</f>
        <v>1048.26</v>
      </c>
      <c r="E24" s="256">
        <f ca="1">G24+工程配置!$C$4</f>
        <v>29.31</v>
      </c>
      <c r="F24" s="271">
        <f ca="1" t="shared" si="0"/>
        <v>29.67</v>
      </c>
      <c r="G24" s="252">
        <f ca="1" t="shared" ref="G24:G33" si="6">RANDBETWEEN(68,85)/100</f>
        <v>0.81</v>
      </c>
      <c r="H24" s="272">
        <v>1.80486111111111</v>
      </c>
      <c r="I24" s="275">
        <v>1.87152777777778</v>
      </c>
      <c r="J24" s="275">
        <v>1.88541666666667</v>
      </c>
      <c r="K24" s="275">
        <v>1.89722222222222</v>
      </c>
      <c r="L24" s="270">
        <v>11.28</v>
      </c>
      <c r="M24" s="268">
        <f ca="1" t="shared" si="2"/>
        <v>10.7042950589058</v>
      </c>
      <c r="N24" s="276">
        <f ca="1" t="shared" si="3"/>
        <v>1.27</v>
      </c>
      <c r="O24" s="263"/>
      <c r="P24" s="240">
        <f ca="1" t="shared" si="4"/>
        <v>0.359999999999999</v>
      </c>
      <c r="Q24" s="241"/>
    </row>
    <row r="25" s="240" customFormat="1" ht="20" customHeight="1" spans="1:17">
      <c r="A25" s="262">
        <v>991</v>
      </c>
      <c r="B25" s="262">
        <f>工程配置!$B$4</f>
        <v>600</v>
      </c>
      <c r="C25" s="270">
        <v>11.28</v>
      </c>
      <c r="D25" s="270">
        <f ca="1">G25+工程配置!$D$4</f>
        <v>1048.13</v>
      </c>
      <c r="E25" s="256">
        <f ca="1">G25+工程配置!$C$4</f>
        <v>29.18</v>
      </c>
      <c r="F25" s="271">
        <f ca="1" t="shared" si="0"/>
        <v>29.58</v>
      </c>
      <c r="G25" s="252">
        <f ca="1" t="shared" si="6"/>
        <v>0.68</v>
      </c>
      <c r="H25" s="272">
        <v>1.875</v>
      </c>
      <c r="I25" s="275">
        <v>1.94236111111111</v>
      </c>
      <c r="J25" s="275">
        <v>1.95416666666667</v>
      </c>
      <c r="K25" s="275">
        <v>1.96875</v>
      </c>
      <c r="L25" s="270">
        <v>11.28</v>
      </c>
      <c r="M25" s="268">
        <f ca="1" t="shared" si="2"/>
        <v>10.1541048052752</v>
      </c>
      <c r="N25" s="276">
        <f ca="1" t="shared" si="3"/>
        <v>1.21</v>
      </c>
      <c r="O25" s="263"/>
      <c r="P25" s="240">
        <f ca="1" t="shared" si="4"/>
        <v>0.399999999999999</v>
      </c>
      <c r="Q25" s="241"/>
    </row>
    <row r="26" s="240" customFormat="1" ht="20" customHeight="1" spans="1:17">
      <c r="A26" s="262">
        <v>992</v>
      </c>
      <c r="B26" s="262">
        <f>工程配置!$B$4</f>
        <v>600</v>
      </c>
      <c r="C26" s="270">
        <v>11.28</v>
      </c>
      <c r="D26" s="270">
        <f ca="1">G26+工程配置!$D$4</f>
        <v>1048.18</v>
      </c>
      <c r="E26" s="256">
        <f ca="1">G26+工程配置!$C$4</f>
        <v>29.23</v>
      </c>
      <c r="F26" s="271">
        <f ca="1" t="shared" si="0"/>
        <v>29.58</v>
      </c>
      <c r="G26" s="252">
        <f ca="1" t="shared" si="6"/>
        <v>0.73</v>
      </c>
      <c r="H26" s="272">
        <v>1.94513888888889</v>
      </c>
      <c r="I26" s="275">
        <v>2.00763888888889</v>
      </c>
      <c r="J26" s="275">
        <v>2.02222222222222</v>
      </c>
      <c r="K26" s="275">
        <v>2.03333333333333</v>
      </c>
      <c r="L26" s="270">
        <v>11.29</v>
      </c>
      <c r="M26" s="268">
        <f ca="1" t="shared" si="2"/>
        <v>10.5915087429732</v>
      </c>
      <c r="N26" s="276">
        <f ca="1" t="shared" si="3"/>
        <v>1.26</v>
      </c>
      <c r="O26" s="263"/>
      <c r="P26" s="240">
        <f ca="1" t="shared" si="4"/>
        <v>0.350000000000001</v>
      </c>
      <c r="Q26" s="241"/>
    </row>
    <row r="27" s="240" customFormat="1" ht="20" customHeight="1" spans="1:17">
      <c r="A27" s="262">
        <v>993</v>
      </c>
      <c r="B27" s="262">
        <f>工程配置!$B$4</f>
        <v>600</v>
      </c>
      <c r="C27" s="270">
        <v>11.29</v>
      </c>
      <c r="D27" s="270">
        <f ca="1">G27+工程配置!$D$4</f>
        <v>1048.27</v>
      </c>
      <c r="E27" s="256">
        <f ca="1">G27+工程配置!$C$4</f>
        <v>29.32</v>
      </c>
      <c r="F27" s="271">
        <f ca="1" t="shared" si="0"/>
        <v>29.72</v>
      </c>
      <c r="G27" s="252">
        <f ca="1" t="shared" si="6"/>
        <v>0.82</v>
      </c>
      <c r="H27" s="272">
        <v>2.01041666666667</v>
      </c>
      <c r="I27" s="275">
        <v>2.06597222222222</v>
      </c>
      <c r="J27" s="275">
        <v>2.07777777777778</v>
      </c>
      <c r="K27" s="275">
        <v>2.09375</v>
      </c>
      <c r="L27" s="270">
        <v>11.29</v>
      </c>
      <c r="M27" s="268">
        <f ca="1" t="shared" si="2"/>
        <v>10.2863155882536</v>
      </c>
      <c r="N27" s="276">
        <f ca="1" t="shared" si="3"/>
        <v>1.22</v>
      </c>
      <c r="O27" s="263"/>
      <c r="P27" s="240">
        <f ca="1" t="shared" si="4"/>
        <v>0.399999999999999</v>
      </c>
      <c r="Q27" s="241"/>
    </row>
    <row r="28" s="240" customFormat="1" ht="20" customHeight="1" spans="1:17">
      <c r="A28" s="262">
        <v>994</v>
      </c>
      <c r="B28" s="262">
        <f>工程配置!$B$4</f>
        <v>600</v>
      </c>
      <c r="C28" s="270">
        <v>11.29</v>
      </c>
      <c r="D28" s="270">
        <f ca="1">G28+工程配置!$D$4</f>
        <v>1048.13</v>
      </c>
      <c r="E28" s="256">
        <f ca="1">G28+工程配置!$C$4</f>
        <v>29.18</v>
      </c>
      <c r="F28" s="271">
        <f ca="1" t="shared" si="0"/>
        <v>29.61</v>
      </c>
      <c r="G28" s="252">
        <f ca="1" t="shared" si="6"/>
        <v>0.68</v>
      </c>
      <c r="H28" s="272">
        <v>2.06805555555556</v>
      </c>
      <c r="I28" s="275">
        <v>2.13333333333333</v>
      </c>
      <c r="J28" s="275">
        <v>2.14513888888889</v>
      </c>
      <c r="K28" s="275">
        <v>2.16111111111111</v>
      </c>
      <c r="L28" s="270">
        <v>11.29</v>
      </c>
      <c r="M28" s="268">
        <f ca="1" t="shared" si="2"/>
        <v>10.5736959129312</v>
      </c>
      <c r="N28" s="276">
        <f ca="1" t="shared" si="3"/>
        <v>1.26</v>
      </c>
      <c r="O28" s="263"/>
      <c r="P28" s="240">
        <f ca="1" t="shared" si="4"/>
        <v>0.43</v>
      </c>
      <c r="Q28" s="241"/>
    </row>
    <row r="29" s="240" customFormat="1" ht="20" customHeight="1" spans="1:17">
      <c r="A29" s="240">
        <v>995</v>
      </c>
      <c r="B29" s="262">
        <f>工程配置!$B$4</f>
        <v>600</v>
      </c>
      <c r="C29" s="270">
        <v>11.29</v>
      </c>
      <c r="D29" s="270">
        <f ca="1">G29+工程配置!$D$4</f>
        <v>1048.17</v>
      </c>
      <c r="E29" s="256">
        <f ca="1">G29+工程配置!$C$4</f>
        <v>29.22</v>
      </c>
      <c r="F29" s="271">
        <f ca="1" t="shared" si="0"/>
        <v>29.58</v>
      </c>
      <c r="G29" s="252">
        <f ca="1" t="shared" si="6"/>
        <v>0.72</v>
      </c>
      <c r="H29" s="272">
        <v>2.13680555555556</v>
      </c>
      <c r="I29" s="275">
        <v>2.20555555555556</v>
      </c>
      <c r="J29" s="275">
        <v>2.22083333333333</v>
      </c>
      <c r="K29" s="275">
        <v>2.23402777777778</v>
      </c>
      <c r="L29" s="270">
        <v>11.29</v>
      </c>
      <c r="M29" s="268">
        <f ca="1" t="shared" si="2"/>
        <v>10.083758263776</v>
      </c>
      <c r="N29" s="276">
        <f ca="1" t="shared" si="3"/>
        <v>1.2</v>
      </c>
      <c r="O29" s="263"/>
      <c r="P29" s="240">
        <f ca="1" t="shared" si="4"/>
        <v>0.359999999999999</v>
      </c>
      <c r="Q29" s="241"/>
    </row>
    <row r="30" s="240" customFormat="1" ht="20" customHeight="1" spans="1:17">
      <c r="A30" s="240">
        <v>996</v>
      </c>
      <c r="B30" s="262">
        <f>工程配置!$B$4</f>
        <v>600</v>
      </c>
      <c r="C30" s="270">
        <v>11.29</v>
      </c>
      <c r="D30" s="270">
        <f ca="1">G30+工程配置!$D$4</f>
        <v>1048.26</v>
      </c>
      <c r="E30" s="256">
        <f ca="1">G30+工程配置!$C$4</f>
        <v>29.31</v>
      </c>
      <c r="F30" s="271">
        <f ca="1" t="shared" si="0"/>
        <v>29.73</v>
      </c>
      <c r="G30" s="252">
        <f ca="1" t="shared" si="6"/>
        <v>0.81</v>
      </c>
      <c r="H30" s="272">
        <v>2.20763888888889</v>
      </c>
      <c r="I30" s="275">
        <v>2.27152777777778</v>
      </c>
      <c r="J30" s="275">
        <v>2.2875</v>
      </c>
      <c r="K30" s="275">
        <v>2.30138888888889</v>
      </c>
      <c r="L30" s="270">
        <v>11.29</v>
      </c>
      <c r="M30" s="268">
        <f ca="1" t="shared" si="2"/>
        <v>10.7042950589058</v>
      </c>
      <c r="N30" s="276">
        <f ca="1" t="shared" si="3"/>
        <v>1.27</v>
      </c>
      <c r="O30" s="263"/>
      <c r="P30" s="240">
        <f ca="1" t="shared" si="4"/>
        <v>0.420000000000002</v>
      </c>
      <c r="Q30" s="241"/>
    </row>
    <row r="31" s="240" customFormat="1" ht="20" customHeight="1" spans="1:17">
      <c r="A31" s="240">
        <v>997</v>
      </c>
      <c r="B31" s="262">
        <f>工程配置!$B$4</f>
        <v>600</v>
      </c>
      <c r="C31" s="270">
        <v>11.29</v>
      </c>
      <c r="D31" s="270">
        <f ca="1">G31+工程配置!$D$4</f>
        <v>1048.21</v>
      </c>
      <c r="E31" s="256">
        <f ca="1">G31+工程配置!$C$4</f>
        <v>29.26</v>
      </c>
      <c r="F31" s="271">
        <f ca="1" t="shared" si="0"/>
        <v>29.64</v>
      </c>
      <c r="G31" s="252">
        <f ca="1" t="shared" si="6"/>
        <v>0.76</v>
      </c>
      <c r="H31" s="272">
        <v>2.275</v>
      </c>
      <c r="I31" s="275">
        <v>2.33819444444444</v>
      </c>
      <c r="J31" s="275">
        <v>2.35347222222222</v>
      </c>
      <c r="K31" s="275">
        <v>2.36597222222222</v>
      </c>
      <c r="L31" s="270">
        <v>11.29</v>
      </c>
      <c r="M31" s="268">
        <f ca="1" t="shared" si="2"/>
        <v>10.1814743600064</v>
      </c>
      <c r="N31" s="276">
        <f ca="1" t="shared" si="3"/>
        <v>1.21</v>
      </c>
      <c r="O31" s="263"/>
      <c r="P31" s="240">
        <f ca="1" t="shared" si="4"/>
        <v>0.379999999999999</v>
      </c>
      <c r="Q31" s="241"/>
    </row>
    <row r="32" s="240" customFormat="1" ht="20" customHeight="1" spans="1:17">
      <c r="A32" s="262">
        <v>1051</v>
      </c>
      <c r="B32" s="262">
        <f>工程配置!$B$4</f>
        <v>600</v>
      </c>
      <c r="C32" s="270">
        <v>11.29</v>
      </c>
      <c r="D32" s="270">
        <f ca="1">G32+工程配置!$D$4</f>
        <v>1048.26</v>
      </c>
      <c r="E32" s="256">
        <f ca="1">G32+工程配置!$C$4</f>
        <v>29.31</v>
      </c>
      <c r="F32" s="271">
        <f ca="1" t="shared" si="0"/>
        <v>29.74</v>
      </c>
      <c r="G32" s="252">
        <f ca="1" t="shared" si="6"/>
        <v>0.81</v>
      </c>
      <c r="H32" s="272">
        <v>2.34166666666667</v>
      </c>
      <c r="I32" s="275">
        <v>2.40069444444444</v>
      </c>
      <c r="J32" s="275">
        <v>2.41597222222222</v>
      </c>
      <c r="K32" s="275">
        <v>2.43055555555556</v>
      </c>
      <c r="L32" s="270">
        <v>11.29</v>
      </c>
      <c r="M32" s="268">
        <f ca="1" t="shared" si="2"/>
        <v>10.2828661195788</v>
      </c>
      <c r="N32" s="276">
        <f ca="1" t="shared" si="3"/>
        <v>1.22</v>
      </c>
      <c r="O32" s="263"/>
      <c r="P32" s="240">
        <f ca="1" t="shared" si="4"/>
        <v>0.43</v>
      </c>
      <c r="Q32" s="241"/>
    </row>
    <row r="33" s="240" customFormat="1" ht="20" customHeight="1" spans="1:17">
      <c r="A33" s="262">
        <v>1052</v>
      </c>
      <c r="B33" s="262">
        <f>工程配置!$B$4</f>
        <v>600</v>
      </c>
      <c r="C33" s="270">
        <v>11.29</v>
      </c>
      <c r="D33" s="270">
        <f ca="1">G33+工程配置!$D$4</f>
        <v>1048.29</v>
      </c>
      <c r="E33" s="256">
        <f ca="1">G33+工程配置!$C$4</f>
        <v>29.34</v>
      </c>
      <c r="F33" s="271">
        <f ca="1" t="shared" si="0"/>
        <v>29.72</v>
      </c>
      <c r="G33" s="252">
        <f ca="1" t="shared" si="6"/>
        <v>0.84</v>
      </c>
      <c r="H33" s="272">
        <v>2.40347222222222</v>
      </c>
      <c r="I33" s="275">
        <v>2.47083333333333</v>
      </c>
      <c r="J33" s="275">
        <v>2.48125</v>
      </c>
      <c r="K33" s="275">
        <v>2.49236111111111</v>
      </c>
      <c r="L33" s="270">
        <v>11.29</v>
      </c>
      <c r="M33" s="268">
        <f ca="1" t="shared" si="2"/>
        <v>10.4619557473344</v>
      </c>
      <c r="N33" s="276">
        <f ca="1" t="shared" si="3"/>
        <v>1.24</v>
      </c>
      <c r="O33" s="263"/>
      <c r="P33" s="240">
        <f ca="1" t="shared" si="4"/>
        <v>0.379999999999999</v>
      </c>
      <c r="Q33" s="241"/>
    </row>
    <row r="34" s="240" customFormat="1" ht="20" customHeight="1" spans="1:17">
      <c r="A34" s="262">
        <v>1053</v>
      </c>
      <c r="B34" s="262">
        <f>工程配置!$B$4</f>
        <v>600</v>
      </c>
      <c r="C34" s="270">
        <v>11.29</v>
      </c>
      <c r="D34" s="270">
        <f ca="1">G34+工程配置!$D$4</f>
        <v>1048.15</v>
      </c>
      <c r="E34" s="256">
        <f ca="1">G34+工程配置!$C$4</f>
        <v>29.2</v>
      </c>
      <c r="F34" s="271">
        <f ca="1" t="shared" si="0"/>
        <v>29.61</v>
      </c>
      <c r="G34" s="252">
        <f ca="1" t="shared" ref="G34:G45" si="7">RANDBETWEEN(68,85)/100</f>
        <v>0.7</v>
      </c>
      <c r="H34" s="272">
        <v>2.47291666666667</v>
      </c>
      <c r="I34" s="275">
        <v>2.53541666666667</v>
      </c>
      <c r="J34" s="275">
        <v>2.55208333333333</v>
      </c>
      <c r="K34" s="275">
        <v>2.56944444444444</v>
      </c>
      <c r="L34" s="270">
        <v>11.29</v>
      </c>
      <c r="M34" s="268">
        <f ca="1" t="shared" si="2"/>
        <v>10.832745355542</v>
      </c>
      <c r="N34" s="276">
        <f ca="1" t="shared" si="3"/>
        <v>1.29</v>
      </c>
      <c r="O34" s="263"/>
      <c r="P34" s="240">
        <f ca="1" t="shared" si="4"/>
        <v>0.41</v>
      </c>
      <c r="Q34" s="241"/>
    </row>
    <row r="35" s="240" customFormat="1" ht="20" customHeight="1" spans="1:17">
      <c r="A35" s="262">
        <v>1054</v>
      </c>
      <c r="B35" s="262">
        <f>工程配置!$B$4</f>
        <v>600</v>
      </c>
      <c r="C35" s="270">
        <v>11.29</v>
      </c>
      <c r="D35" s="270">
        <f ca="1">G35+工程配置!$D$4</f>
        <v>1048.22</v>
      </c>
      <c r="E35" s="256">
        <f ca="1">G35+工程配置!$C$4</f>
        <v>29.27</v>
      </c>
      <c r="F35" s="271">
        <f ca="1" t="shared" si="0"/>
        <v>29.64</v>
      </c>
      <c r="G35" s="252">
        <f ca="1" t="shared" si="7"/>
        <v>0.77</v>
      </c>
      <c r="H35" s="272">
        <v>2.53888888888889</v>
      </c>
      <c r="I35" s="275">
        <v>2.60208333333333</v>
      </c>
      <c r="J35" s="275">
        <v>2.61875</v>
      </c>
      <c r="K35" s="275">
        <v>2.62986111111111</v>
      </c>
      <c r="L35" s="270">
        <v>11.29</v>
      </c>
      <c r="M35" s="268">
        <f ca="1" t="shared" si="2"/>
        <v>10.4374136259432</v>
      </c>
      <c r="N35" s="276">
        <f ca="1" t="shared" si="3"/>
        <v>1.24</v>
      </c>
      <c r="O35" s="263"/>
      <c r="P35" s="240">
        <f ca="1" t="shared" si="4"/>
        <v>0.370000000000001</v>
      </c>
      <c r="Q35" s="241"/>
    </row>
    <row r="36" s="240" customFormat="1" ht="20" customHeight="1" spans="1:17">
      <c r="A36" s="262">
        <v>1055</v>
      </c>
      <c r="B36" s="262">
        <f>工程配置!$B$4</f>
        <v>600</v>
      </c>
      <c r="C36" s="270">
        <v>11.29</v>
      </c>
      <c r="D36" s="270">
        <f ca="1">G36+工程配置!$D$4</f>
        <v>1048.27</v>
      </c>
      <c r="E36" s="256">
        <f ca="1">G36+工程配置!$C$4</f>
        <v>29.32</v>
      </c>
      <c r="F36" s="271">
        <f ca="1" t="shared" ref="F36:F67" si="8">E36+RANDBETWEEN(35,45)*0.01</f>
        <v>29.74</v>
      </c>
      <c r="G36" s="252">
        <f ca="1" t="shared" si="7"/>
        <v>0.82</v>
      </c>
      <c r="H36" s="272">
        <v>2.60486111111111</v>
      </c>
      <c r="I36" s="275">
        <v>2.67083333333333</v>
      </c>
      <c r="J36" s="275">
        <v>2.6875</v>
      </c>
      <c r="K36" s="275">
        <v>2.70416666666667</v>
      </c>
      <c r="L36" s="270">
        <v>11.29</v>
      </c>
      <c r="M36" s="268">
        <f ca="1" t="shared" ref="M36:M67" si="9">RANDBETWEEN(120,129)*0.01*3.1415926*B36/2/1000*B36/2/1000*(E36+0.5)</f>
        <v>10.117687463856</v>
      </c>
      <c r="N36" s="276">
        <f ca="1" t="shared" ref="N36:N67" si="10">M36/(3.1415926*B36/2/1000*B36/2/1000*(E36+0.5))</f>
        <v>1.2</v>
      </c>
      <c r="O36" s="263"/>
      <c r="P36" s="240">
        <f ca="1" t="shared" ref="P36:P67" si="11">F36-E36</f>
        <v>0.420000000000002</v>
      </c>
      <c r="Q36" s="241"/>
    </row>
    <row r="37" s="240" customFormat="1" ht="20" customHeight="1" spans="1:17">
      <c r="A37" s="262">
        <v>1056</v>
      </c>
      <c r="B37" s="262">
        <f>工程配置!$B$4</f>
        <v>600</v>
      </c>
      <c r="C37" s="270">
        <v>11.29</v>
      </c>
      <c r="D37" s="270">
        <f ca="1">G37+工程配置!$D$4</f>
        <v>1048.15</v>
      </c>
      <c r="E37" s="256">
        <f ca="1">G37+工程配置!$C$4</f>
        <v>29.2</v>
      </c>
      <c r="F37" s="271">
        <f ca="1" t="shared" si="8"/>
        <v>29.64</v>
      </c>
      <c r="G37" s="252">
        <f ca="1" t="shared" si="7"/>
        <v>0.7</v>
      </c>
      <c r="H37" s="272">
        <v>2.67291666666667</v>
      </c>
      <c r="I37" s="275">
        <v>2.73888888888889</v>
      </c>
      <c r="J37" s="275">
        <v>2.75416666666667</v>
      </c>
      <c r="K37" s="275">
        <v>2.76805555555556</v>
      </c>
      <c r="L37" s="270">
        <v>11.29</v>
      </c>
      <c r="M37" s="268">
        <f ca="1" t="shared" si="9"/>
        <v>10.328896734354</v>
      </c>
      <c r="N37" s="276">
        <f ca="1" t="shared" si="10"/>
        <v>1.23</v>
      </c>
      <c r="O37" s="263"/>
      <c r="P37" s="240">
        <f ca="1" t="shared" si="11"/>
        <v>0.440000000000001</v>
      </c>
      <c r="Q37" s="241"/>
    </row>
    <row r="38" s="240" customFormat="1" ht="20" customHeight="1" spans="1:17">
      <c r="A38" s="262">
        <v>1057</v>
      </c>
      <c r="B38" s="262">
        <f>工程配置!$B$4</f>
        <v>600</v>
      </c>
      <c r="C38" s="270">
        <v>11.29</v>
      </c>
      <c r="D38" s="270">
        <f ca="1">G38+工程配置!$D$4</f>
        <v>1048.14</v>
      </c>
      <c r="E38" s="256">
        <f ca="1">G38+工程配置!$C$4</f>
        <v>29.19</v>
      </c>
      <c r="F38" s="271">
        <f ca="1" t="shared" si="8"/>
        <v>29.59</v>
      </c>
      <c r="G38" s="252">
        <f ca="1" t="shared" si="7"/>
        <v>0.69</v>
      </c>
      <c r="H38" s="272">
        <v>2.74166666666667</v>
      </c>
      <c r="I38" s="275">
        <v>2.79930555555556</v>
      </c>
      <c r="J38" s="275">
        <v>2.81458333333333</v>
      </c>
      <c r="K38" s="275">
        <v>2.82708333333333</v>
      </c>
      <c r="L38" s="270">
        <v>11.29</v>
      </c>
      <c r="M38" s="268">
        <f ca="1" t="shared" si="9"/>
        <v>10.493311983075</v>
      </c>
      <c r="N38" s="276">
        <f ca="1" t="shared" si="10"/>
        <v>1.25</v>
      </c>
      <c r="O38" s="263"/>
      <c r="P38" s="240">
        <f ca="1" t="shared" si="11"/>
        <v>0.399999999999999</v>
      </c>
      <c r="Q38" s="241"/>
    </row>
    <row r="39" s="240" customFormat="1" ht="20" customHeight="1" spans="1:17">
      <c r="A39" s="262">
        <v>1058</v>
      </c>
      <c r="B39" s="262">
        <f>工程配置!$B$4</f>
        <v>600</v>
      </c>
      <c r="C39" s="270">
        <v>11.29</v>
      </c>
      <c r="D39" s="270">
        <f ca="1">G39+工程配置!$D$4</f>
        <v>1048.22</v>
      </c>
      <c r="E39" s="256">
        <f ca="1">G39+工程配置!$C$4</f>
        <v>29.27</v>
      </c>
      <c r="F39" s="271">
        <f ca="1" t="shared" si="8"/>
        <v>29.65</v>
      </c>
      <c r="G39" s="252">
        <f ca="1" t="shared" si="7"/>
        <v>0.77</v>
      </c>
      <c r="H39" s="272">
        <v>2.80208333333333</v>
      </c>
      <c r="I39" s="275">
        <v>2.8625</v>
      </c>
      <c r="J39" s="275">
        <v>2.87291666666667</v>
      </c>
      <c r="K39" s="275">
        <v>2.88402777777778</v>
      </c>
      <c r="L39" s="270">
        <v>11.29</v>
      </c>
      <c r="M39" s="268">
        <f ca="1" t="shared" si="9"/>
        <v>10.521586316475</v>
      </c>
      <c r="N39" s="276">
        <f ca="1" t="shared" si="10"/>
        <v>1.25</v>
      </c>
      <c r="O39" s="263"/>
      <c r="P39" s="240">
        <f ca="1" t="shared" si="11"/>
        <v>0.379999999999999</v>
      </c>
      <c r="Q39" s="241"/>
    </row>
    <row r="40" s="240" customFormat="1" ht="20" customHeight="1" spans="1:17">
      <c r="A40" s="262">
        <v>1059</v>
      </c>
      <c r="B40" s="262">
        <f>工程配置!$B$4</f>
        <v>600</v>
      </c>
      <c r="C40" s="270">
        <v>11.29</v>
      </c>
      <c r="D40" s="270">
        <f ca="1">G40+工程配置!$D$4</f>
        <v>1048.2</v>
      </c>
      <c r="E40" s="256">
        <f ca="1">G40+工程配置!$C$4</f>
        <v>29.25</v>
      </c>
      <c r="F40" s="271">
        <f ca="1" t="shared" si="8"/>
        <v>29.67</v>
      </c>
      <c r="G40" s="252">
        <f ca="1" t="shared" si="7"/>
        <v>0.75</v>
      </c>
      <c r="H40" s="272">
        <v>2.86527777777778</v>
      </c>
      <c r="I40" s="275">
        <v>2.93402777777778</v>
      </c>
      <c r="J40" s="275">
        <v>2.94583333333333</v>
      </c>
      <c r="K40" s="275">
        <v>2.95694444444445</v>
      </c>
      <c r="L40" s="270">
        <v>11.29</v>
      </c>
      <c r="M40" s="268">
        <f ca="1" t="shared" si="9"/>
        <v>10.76686615872</v>
      </c>
      <c r="N40" s="276">
        <f ca="1" t="shared" si="10"/>
        <v>1.28</v>
      </c>
      <c r="O40" s="263"/>
      <c r="P40" s="240">
        <f ca="1" t="shared" si="11"/>
        <v>0.420000000000002</v>
      </c>
      <c r="Q40" s="241"/>
    </row>
    <row r="41" s="240" customFormat="1" ht="20" customHeight="1" spans="1:17">
      <c r="A41" s="262">
        <v>1060</v>
      </c>
      <c r="B41" s="262">
        <f>工程配置!$B$4</f>
        <v>600</v>
      </c>
      <c r="C41" s="270">
        <v>11.29</v>
      </c>
      <c r="D41" s="270">
        <f ca="1">G41+工程配置!$D$4</f>
        <v>1048.2</v>
      </c>
      <c r="E41" s="256">
        <f ca="1">G41+工程配置!$C$4</f>
        <v>29.25</v>
      </c>
      <c r="F41" s="271">
        <f ca="1" t="shared" si="8"/>
        <v>29.68</v>
      </c>
      <c r="G41" s="252">
        <f ca="1" t="shared" si="7"/>
        <v>0.75</v>
      </c>
      <c r="H41" s="272">
        <v>2.9375</v>
      </c>
      <c r="I41" s="275">
        <v>2.99513888888889</v>
      </c>
      <c r="J41" s="275">
        <v>3.00902777777778</v>
      </c>
      <c r="K41" s="275">
        <v>3.02013888888889</v>
      </c>
      <c r="L41" s="270">
        <v>11.3</v>
      </c>
      <c r="M41" s="268">
        <f ca="1" t="shared" si="9"/>
        <v>10.178053165665</v>
      </c>
      <c r="N41" s="276">
        <f ca="1" t="shared" si="10"/>
        <v>1.21</v>
      </c>
      <c r="O41" s="263"/>
      <c r="P41" s="240">
        <f ca="1" t="shared" si="11"/>
        <v>0.43</v>
      </c>
      <c r="Q41" s="241"/>
    </row>
    <row r="42" s="240" customFormat="1" ht="20" customHeight="1" spans="1:17">
      <c r="A42" s="262">
        <v>898</v>
      </c>
      <c r="B42" s="262">
        <f>工程配置!$B$4</f>
        <v>600</v>
      </c>
      <c r="C42" s="270">
        <v>11.29</v>
      </c>
      <c r="D42" s="270">
        <f ca="1">G42+工程配置!$D$4</f>
        <v>1048.27</v>
      </c>
      <c r="E42" s="256">
        <f ca="1">G42+工程配置!$C$4</f>
        <v>29.32</v>
      </c>
      <c r="F42" s="271">
        <f ca="1" t="shared" si="8"/>
        <v>29.67</v>
      </c>
      <c r="G42" s="252">
        <f ca="1" t="shared" si="7"/>
        <v>0.82</v>
      </c>
      <c r="H42" s="272">
        <v>2.99722222222222</v>
      </c>
      <c r="I42" s="275">
        <v>3.05625</v>
      </c>
      <c r="J42" s="275">
        <v>3.07291666666667</v>
      </c>
      <c r="K42" s="275">
        <v>3.09027777777778</v>
      </c>
      <c r="L42" s="270">
        <v>11.3</v>
      </c>
      <c r="M42" s="268">
        <f ca="1" t="shared" si="9"/>
        <v>10.8765140236452</v>
      </c>
      <c r="N42" s="276">
        <f ca="1" t="shared" si="10"/>
        <v>1.29</v>
      </c>
      <c r="O42" s="263"/>
      <c r="P42" s="240">
        <f ca="1" t="shared" si="11"/>
        <v>0.350000000000001</v>
      </c>
      <c r="Q42" s="241"/>
    </row>
    <row r="43" s="240" customFormat="1" ht="20" customHeight="1" spans="1:17">
      <c r="A43" s="262">
        <v>899</v>
      </c>
      <c r="B43" s="262">
        <f>工程配置!$B$4</f>
        <v>600</v>
      </c>
      <c r="C43" s="270">
        <v>11.3</v>
      </c>
      <c r="D43" s="270">
        <f ca="1">G43+工程配置!$D$4</f>
        <v>1048.21</v>
      </c>
      <c r="E43" s="256">
        <f ca="1">G43+工程配置!$C$4</f>
        <v>29.26</v>
      </c>
      <c r="F43" s="271">
        <f ca="1" t="shared" si="8"/>
        <v>29.71</v>
      </c>
      <c r="G43" s="252">
        <f ca="1" t="shared" si="7"/>
        <v>0.76</v>
      </c>
      <c r="H43" s="272">
        <v>3.05902777777778</v>
      </c>
      <c r="I43" s="275">
        <v>3.11736111111111</v>
      </c>
      <c r="J43" s="275">
        <v>3.13125</v>
      </c>
      <c r="K43" s="275">
        <v>3.14166666666667</v>
      </c>
      <c r="L43" s="270">
        <v>11.3</v>
      </c>
      <c r="M43" s="268">
        <f ca="1" t="shared" si="9"/>
        <v>10.4339076086016</v>
      </c>
      <c r="N43" s="276">
        <f ca="1" t="shared" si="10"/>
        <v>1.24</v>
      </c>
      <c r="O43" s="263"/>
      <c r="P43" s="240">
        <f ca="1" t="shared" si="11"/>
        <v>0.449999999999999</v>
      </c>
      <c r="Q43" s="241"/>
    </row>
    <row r="44" s="240" customFormat="1" ht="20" customHeight="1" spans="1:17">
      <c r="A44" s="262">
        <v>900</v>
      </c>
      <c r="B44" s="262">
        <f>工程配置!$B$4</f>
        <v>600</v>
      </c>
      <c r="C44" s="270">
        <v>11.3</v>
      </c>
      <c r="D44" s="270">
        <f ca="1">G44+工程配置!$D$4</f>
        <v>1048.28</v>
      </c>
      <c r="E44" s="256">
        <f ca="1">G44+工程配置!$C$4</f>
        <v>29.33</v>
      </c>
      <c r="F44" s="271">
        <f ca="1" t="shared" si="8"/>
        <v>29.77</v>
      </c>
      <c r="G44" s="252">
        <f ca="1" t="shared" si="7"/>
        <v>0.83</v>
      </c>
      <c r="H44" s="272">
        <v>3.11944444444444</v>
      </c>
      <c r="I44" s="275">
        <v>3.17777777777778</v>
      </c>
      <c r="J44" s="275">
        <v>3.19513888888889</v>
      </c>
      <c r="K44" s="275">
        <v>3.21041666666667</v>
      </c>
      <c r="L44" s="270">
        <v>11.3</v>
      </c>
      <c r="M44" s="268">
        <f ca="1" t="shared" si="9"/>
        <v>10.8801614126538</v>
      </c>
      <c r="N44" s="276">
        <f ca="1" t="shared" si="10"/>
        <v>1.29</v>
      </c>
      <c r="O44" s="263"/>
      <c r="P44" s="240">
        <f ca="1" t="shared" si="11"/>
        <v>0.440000000000001</v>
      </c>
      <c r="Q44" s="241"/>
    </row>
    <row r="45" s="240" customFormat="1" ht="20" customHeight="1" spans="1:17">
      <c r="A45" s="262">
        <v>901</v>
      </c>
      <c r="B45" s="262">
        <f>工程配置!$B$4</f>
        <v>600</v>
      </c>
      <c r="C45" s="270">
        <v>11.3</v>
      </c>
      <c r="D45" s="270">
        <f ca="1">G45+工程配置!$D$4</f>
        <v>1048.3</v>
      </c>
      <c r="E45" s="256">
        <f ca="1">G45+工程配置!$C$4</f>
        <v>29.35</v>
      </c>
      <c r="F45" s="271">
        <f ca="1" t="shared" si="8"/>
        <v>29.77</v>
      </c>
      <c r="G45" s="252">
        <f ca="1" t="shared" si="7"/>
        <v>0.85</v>
      </c>
      <c r="H45" s="272">
        <v>3.18125</v>
      </c>
      <c r="I45" s="275">
        <v>3.23819444444444</v>
      </c>
      <c r="J45" s="275">
        <v>3.25555555555556</v>
      </c>
      <c r="K45" s="275">
        <v>3.27013888888889</v>
      </c>
      <c r="L45" s="270">
        <v>11.3</v>
      </c>
      <c r="M45" s="268">
        <f ca="1" t="shared" si="9"/>
        <v>10.887456190671</v>
      </c>
      <c r="N45" s="276">
        <f ca="1" t="shared" si="10"/>
        <v>1.29</v>
      </c>
      <c r="O45" s="263"/>
      <c r="P45" s="240">
        <f ca="1" t="shared" si="11"/>
        <v>0.420000000000002</v>
      </c>
      <c r="Q45" s="241"/>
    </row>
    <row r="46" s="240" customFormat="1" ht="20" customHeight="1" spans="1:17">
      <c r="A46" s="262">
        <v>902</v>
      </c>
      <c r="B46" s="262">
        <f>工程配置!$B$4</f>
        <v>600</v>
      </c>
      <c r="C46" s="270">
        <v>11.3</v>
      </c>
      <c r="D46" s="270">
        <f ca="1">G46+工程配置!$D$4</f>
        <v>1048.63</v>
      </c>
      <c r="E46" s="256">
        <f ca="1">G46+工程配置!$C$4</f>
        <v>29.68</v>
      </c>
      <c r="F46" s="271">
        <f ca="1" t="shared" si="8"/>
        <v>30.05</v>
      </c>
      <c r="G46" s="252">
        <f ca="1">RANDBETWEEN(76,120)/100</f>
        <v>1.18</v>
      </c>
      <c r="H46" s="272">
        <v>3.24097222222222</v>
      </c>
      <c r="I46" s="275">
        <v>3.30902777777778</v>
      </c>
      <c r="J46" s="275">
        <v>3.32152777777778</v>
      </c>
      <c r="K46" s="275">
        <v>3.33888888888889</v>
      </c>
      <c r="L46" s="270">
        <v>11.3</v>
      </c>
      <c r="M46" s="268">
        <f ca="1" t="shared" si="9"/>
        <v>10.239832584144</v>
      </c>
      <c r="N46" s="276">
        <f ca="1" t="shared" si="10"/>
        <v>1.2</v>
      </c>
      <c r="O46" s="263"/>
      <c r="P46" s="240">
        <f ca="1" t="shared" si="11"/>
        <v>0.370000000000001</v>
      </c>
      <c r="Q46" s="241"/>
    </row>
    <row r="47" s="240" customFormat="1" ht="20" customHeight="1" spans="1:17">
      <c r="A47" s="262">
        <v>903</v>
      </c>
      <c r="B47" s="262">
        <f>工程配置!$B$4</f>
        <v>600</v>
      </c>
      <c r="C47" s="270">
        <v>11.3</v>
      </c>
      <c r="D47" s="270">
        <f ca="1">G47+工程配置!$D$4</f>
        <v>1048.53</v>
      </c>
      <c r="E47" s="256">
        <f ca="1">G47+工程配置!$C$4</f>
        <v>29.58</v>
      </c>
      <c r="F47" s="271">
        <f ca="1" t="shared" si="8"/>
        <v>30.03</v>
      </c>
      <c r="G47" s="252">
        <f ca="1" t="shared" ref="G47:G56" si="12">RANDBETWEEN(76,120)/100</f>
        <v>1.08</v>
      </c>
      <c r="H47" s="272">
        <v>3.3125</v>
      </c>
      <c r="I47" s="275">
        <v>3.37430555555556</v>
      </c>
      <c r="J47" s="275">
        <v>3.38680555555556</v>
      </c>
      <c r="K47" s="275">
        <v>3.39722222222222</v>
      </c>
      <c r="L47" s="270">
        <v>11.3</v>
      </c>
      <c r="M47" s="268">
        <f ca="1" t="shared" si="9"/>
        <v>10.4610509686656</v>
      </c>
      <c r="N47" s="276">
        <f ca="1" t="shared" si="10"/>
        <v>1.23</v>
      </c>
      <c r="O47" s="263"/>
      <c r="P47" s="240">
        <f ca="1" t="shared" si="11"/>
        <v>0.449999999999999</v>
      </c>
      <c r="Q47" s="241"/>
    </row>
    <row r="48" s="240" customFormat="1" ht="20" customHeight="1" spans="1:17">
      <c r="A48" s="262">
        <v>944</v>
      </c>
      <c r="B48" s="262">
        <f>工程配置!$B$4</f>
        <v>600</v>
      </c>
      <c r="C48" s="270">
        <v>11.3</v>
      </c>
      <c r="D48" s="270">
        <f ca="1">G48+工程配置!$D$4</f>
        <v>1048.37</v>
      </c>
      <c r="E48" s="256">
        <f ca="1">G48+工程配置!$C$4</f>
        <v>29.42</v>
      </c>
      <c r="F48" s="271">
        <f ca="1" t="shared" si="8"/>
        <v>29.85</v>
      </c>
      <c r="G48" s="252">
        <f ca="1" t="shared" si="12"/>
        <v>0.92</v>
      </c>
      <c r="H48" s="272">
        <v>3.37777777777778</v>
      </c>
      <c r="I48" s="275">
        <v>3.43402777777778</v>
      </c>
      <c r="J48" s="275">
        <v>3.44930555555556</v>
      </c>
      <c r="K48" s="275">
        <v>3.46388888888889</v>
      </c>
      <c r="L48" s="270">
        <v>11.3</v>
      </c>
      <c r="M48" s="268">
        <f ca="1" t="shared" si="9"/>
        <v>10.3208102750016</v>
      </c>
      <c r="N48" s="276">
        <f ca="1" t="shared" si="10"/>
        <v>1.22</v>
      </c>
      <c r="O48" s="263"/>
      <c r="P48" s="240">
        <f ca="1" t="shared" si="11"/>
        <v>0.43</v>
      </c>
      <c r="Q48" s="241"/>
    </row>
    <row r="49" s="240" customFormat="1" ht="20" customHeight="1" spans="1:17">
      <c r="A49" s="262">
        <v>945</v>
      </c>
      <c r="B49" s="262">
        <f>工程配置!$B$4</f>
        <v>600</v>
      </c>
      <c r="C49" s="270">
        <v>11.3</v>
      </c>
      <c r="D49" s="270">
        <f ca="1">G49+工程配置!$D$4</f>
        <v>1048.21</v>
      </c>
      <c r="E49" s="256">
        <f ca="1">G49+工程配置!$C$4</f>
        <v>29.26</v>
      </c>
      <c r="F49" s="271">
        <f ca="1" t="shared" si="8"/>
        <v>29.66</v>
      </c>
      <c r="G49" s="252">
        <f ca="1" t="shared" si="12"/>
        <v>0.76</v>
      </c>
      <c r="H49" s="272">
        <v>3.43611111111111</v>
      </c>
      <c r="I49" s="275">
        <v>3.49305555555556</v>
      </c>
      <c r="J49" s="275">
        <v>3.50486111111111</v>
      </c>
      <c r="K49" s="275">
        <v>3.52013888888889</v>
      </c>
      <c r="L49" s="270">
        <v>11.3</v>
      </c>
      <c r="M49" s="268">
        <f ca="1" t="shared" si="9"/>
        <v>10.6863408571968</v>
      </c>
      <c r="N49" s="276">
        <f ca="1" t="shared" si="10"/>
        <v>1.27</v>
      </c>
      <c r="O49" s="263"/>
      <c r="P49" s="240">
        <f ca="1" t="shared" si="11"/>
        <v>0.399999999999999</v>
      </c>
      <c r="Q49" s="241"/>
    </row>
    <row r="50" s="240" customFormat="1" ht="20" customHeight="1" spans="1:17">
      <c r="A50" s="262">
        <v>946</v>
      </c>
      <c r="B50" s="262">
        <f>工程配置!$B$4</f>
        <v>600</v>
      </c>
      <c r="C50" s="270">
        <v>11.3</v>
      </c>
      <c r="D50" s="270">
        <f ca="1">G50+工程配置!$D$4</f>
        <v>1048.42</v>
      </c>
      <c r="E50" s="256">
        <f ca="1">G50+工程配置!$C$4</f>
        <v>29.47</v>
      </c>
      <c r="F50" s="271">
        <f ca="1" t="shared" si="8"/>
        <v>29.88</v>
      </c>
      <c r="G50" s="252">
        <f ca="1" t="shared" si="12"/>
        <v>0.97</v>
      </c>
      <c r="H50" s="272">
        <v>3.49513888888889</v>
      </c>
      <c r="I50" s="275">
        <v>3.56458333333333</v>
      </c>
      <c r="J50" s="275">
        <v>3.58055555555556</v>
      </c>
      <c r="K50" s="275">
        <v>3.59513888888889</v>
      </c>
      <c r="L50" s="270">
        <v>11.3</v>
      </c>
      <c r="M50" s="268">
        <f ca="1" t="shared" si="9"/>
        <v>10.8464866815744</v>
      </c>
      <c r="N50" s="276">
        <f ca="1" t="shared" si="10"/>
        <v>1.28</v>
      </c>
      <c r="O50" s="263"/>
      <c r="P50" s="240">
        <f ca="1" t="shared" si="11"/>
        <v>0.41</v>
      </c>
      <c r="Q50" s="241"/>
    </row>
    <row r="51" s="240" customFormat="1" ht="20" customHeight="1" spans="1:17">
      <c r="A51" s="262">
        <v>947</v>
      </c>
      <c r="B51" s="262">
        <f>工程配置!$B$4</f>
        <v>600</v>
      </c>
      <c r="C51" s="270">
        <v>11.3</v>
      </c>
      <c r="D51" s="270">
        <f ca="1">G51+工程配置!$D$4</f>
        <v>1048.25</v>
      </c>
      <c r="E51" s="256">
        <f ca="1">G51+工程配置!$C$4</f>
        <v>29.3</v>
      </c>
      <c r="F51" s="271">
        <f ca="1" t="shared" si="8"/>
        <v>29.75</v>
      </c>
      <c r="G51" s="252">
        <f ca="1" t="shared" si="12"/>
        <v>0.8</v>
      </c>
      <c r="H51" s="272">
        <v>3.56666666666667</v>
      </c>
      <c r="I51" s="275">
        <v>3.63472222222222</v>
      </c>
      <c r="J51" s="275">
        <v>3.65</v>
      </c>
      <c r="K51" s="275">
        <v>3.6625</v>
      </c>
      <c r="L51" s="270">
        <v>11.3</v>
      </c>
      <c r="M51" s="268">
        <f ca="1" t="shared" si="9"/>
        <v>10.700704218564</v>
      </c>
      <c r="N51" s="276">
        <f ca="1" t="shared" si="10"/>
        <v>1.27</v>
      </c>
      <c r="O51" s="263"/>
      <c r="P51" s="240">
        <f ca="1" t="shared" si="11"/>
        <v>0.449999999999999</v>
      </c>
      <c r="Q51" s="241"/>
    </row>
    <row r="52" s="240" customFormat="1" ht="20" customHeight="1" spans="1:17">
      <c r="A52" s="262">
        <v>948</v>
      </c>
      <c r="B52" s="262">
        <f>工程配置!$B$4</f>
        <v>600</v>
      </c>
      <c r="C52" s="270">
        <v>11.3</v>
      </c>
      <c r="D52" s="270">
        <f ca="1">G52+工程配置!$D$4</f>
        <v>1048.59</v>
      </c>
      <c r="E52" s="256">
        <f ca="1">G52+工程配置!$C$4</f>
        <v>29.64</v>
      </c>
      <c r="F52" s="271">
        <f ca="1" t="shared" si="8"/>
        <v>30.06</v>
      </c>
      <c r="G52" s="252">
        <f ca="1" t="shared" si="12"/>
        <v>1.14</v>
      </c>
      <c r="H52" s="272">
        <v>3.63819444444444</v>
      </c>
      <c r="I52" s="275">
        <v>3.69861111111111</v>
      </c>
      <c r="J52" s="275">
        <v>3.71388888888889</v>
      </c>
      <c r="K52" s="275">
        <v>3.72847222222222</v>
      </c>
      <c r="L52" s="270">
        <v>11.3</v>
      </c>
      <c r="M52" s="268">
        <f ca="1" t="shared" si="9"/>
        <v>10.65235510845</v>
      </c>
      <c r="N52" s="276">
        <f ca="1" t="shared" si="10"/>
        <v>1.25</v>
      </c>
      <c r="O52" s="263"/>
      <c r="P52" s="240">
        <f ca="1" t="shared" si="11"/>
        <v>0.420000000000002</v>
      </c>
      <c r="Q52" s="241"/>
    </row>
    <row r="53" s="240" customFormat="1" ht="20" customHeight="1" spans="1:17">
      <c r="A53" s="262">
        <v>949</v>
      </c>
      <c r="B53" s="262">
        <f>工程配置!$B$4</f>
        <v>600</v>
      </c>
      <c r="C53" s="270">
        <v>11.3</v>
      </c>
      <c r="D53" s="270">
        <f ca="1">G53+工程配置!$D$4</f>
        <v>1048.24</v>
      </c>
      <c r="E53" s="256">
        <f ca="1">G53+工程配置!$C$4</f>
        <v>29.29</v>
      </c>
      <c r="F53" s="271">
        <f ca="1" t="shared" si="8"/>
        <v>29.69</v>
      </c>
      <c r="G53" s="252">
        <f ca="1" t="shared" si="12"/>
        <v>0.79</v>
      </c>
      <c r="H53" s="272">
        <v>3.70069444444444</v>
      </c>
      <c r="I53" s="275">
        <v>3.76875</v>
      </c>
      <c r="J53" s="275">
        <v>3.78194444444444</v>
      </c>
      <c r="K53" s="275">
        <v>3.79305555555556</v>
      </c>
      <c r="L53" s="270">
        <v>11.3</v>
      </c>
      <c r="M53" s="268">
        <f ca="1" t="shared" si="9"/>
        <v>10.4444256606264</v>
      </c>
      <c r="N53" s="276">
        <f ca="1" t="shared" si="10"/>
        <v>1.24</v>
      </c>
      <c r="O53" s="263"/>
      <c r="P53" s="240">
        <f ca="1" t="shared" si="11"/>
        <v>0.399999999999999</v>
      </c>
      <c r="Q53" s="241"/>
    </row>
    <row r="54" s="240" customFormat="1" ht="20" customHeight="1" spans="1:17">
      <c r="A54" s="262">
        <v>873</v>
      </c>
      <c r="B54" s="262">
        <f>工程配置!$B$4</f>
        <v>600</v>
      </c>
      <c r="C54" s="270">
        <v>11.3</v>
      </c>
      <c r="D54" s="270">
        <f ca="1">G54+工程配置!$D$4</f>
        <v>1048.44</v>
      </c>
      <c r="E54" s="256">
        <f ca="1">G54+工程配置!$C$4</f>
        <v>29.49</v>
      </c>
      <c r="F54" s="271">
        <f ca="1" t="shared" si="8"/>
        <v>29.84</v>
      </c>
      <c r="G54" s="252">
        <f ca="1" t="shared" si="12"/>
        <v>0.99</v>
      </c>
      <c r="H54" s="272">
        <v>3.77222222222222</v>
      </c>
      <c r="I54" s="275">
        <v>3.8375</v>
      </c>
      <c r="J54" s="275">
        <v>3.85486111111111</v>
      </c>
      <c r="K54" s="275">
        <v>3.86527777777778</v>
      </c>
      <c r="L54" s="270">
        <v>11.3</v>
      </c>
      <c r="M54" s="268">
        <f ca="1" t="shared" si="9"/>
        <v>10.3449565557252</v>
      </c>
      <c r="N54" s="276">
        <f ca="1" t="shared" si="10"/>
        <v>1.22</v>
      </c>
      <c r="O54" s="263"/>
      <c r="P54" s="240">
        <f ca="1" t="shared" si="11"/>
        <v>0.350000000000001</v>
      </c>
      <c r="Q54" s="241"/>
    </row>
    <row r="55" s="240" customFormat="1" ht="20" customHeight="1" spans="1:17">
      <c r="A55" s="262">
        <v>874</v>
      </c>
      <c r="B55" s="262">
        <f>工程配置!$B$4</f>
        <v>600</v>
      </c>
      <c r="C55" s="270">
        <v>11.3</v>
      </c>
      <c r="D55" s="270">
        <f ca="1">G55+工程配置!$D$4</f>
        <v>1048.31</v>
      </c>
      <c r="E55" s="256">
        <f ca="1">G55+工程配置!$C$4</f>
        <v>29.36</v>
      </c>
      <c r="F55" s="271">
        <f ca="1" t="shared" si="8"/>
        <v>29.81</v>
      </c>
      <c r="G55" s="252">
        <f ca="1" t="shared" si="12"/>
        <v>0.86</v>
      </c>
      <c r="H55" s="272">
        <v>3.83958333333333</v>
      </c>
      <c r="I55" s="275">
        <v>3.89513888888889</v>
      </c>
      <c r="J55" s="275">
        <v>3.9125</v>
      </c>
      <c r="K55" s="275">
        <v>3.92986111111111</v>
      </c>
      <c r="L55" s="270">
        <v>11.3</v>
      </c>
      <c r="M55" s="268">
        <f ca="1" t="shared" si="9"/>
        <v>10.6378221010824</v>
      </c>
      <c r="N55" s="276">
        <f ca="1" t="shared" si="10"/>
        <v>1.26</v>
      </c>
      <c r="O55" s="263"/>
      <c r="P55" s="240">
        <f ca="1" t="shared" si="11"/>
        <v>0.449999999999999</v>
      </c>
      <c r="Q55" s="241"/>
    </row>
    <row r="56" s="240" customFormat="1" ht="20" customHeight="1" spans="1:17">
      <c r="A56" s="262">
        <v>875</v>
      </c>
      <c r="B56" s="262">
        <f>工程配置!$B$4</f>
        <v>600</v>
      </c>
      <c r="C56" s="270">
        <v>11.3</v>
      </c>
      <c r="D56" s="270">
        <f ca="1">G56+工程配置!$D$4</f>
        <v>1048.53</v>
      </c>
      <c r="E56" s="256">
        <f ca="1">G56+工程配置!$C$4</f>
        <v>29.58</v>
      </c>
      <c r="F56" s="271">
        <f ca="1" t="shared" si="8"/>
        <v>30.03</v>
      </c>
      <c r="G56" s="252">
        <f ca="1" t="shared" si="12"/>
        <v>1.08</v>
      </c>
      <c r="H56" s="272">
        <v>3.89722222222222</v>
      </c>
      <c r="I56" s="275">
        <v>3.96666666666667</v>
      </c>
      <c r="J56" s="275">
        <v>3.97708333333333</v>
      </c>
      <c r="K56" s="275">
        <v>3.98958333333333</v>
      </c>
      <c r="L56" s="270">
        <v>11.3</v>
      </c>
      <c r="M56" s="268">
        <f ca="1" t="shared" si="9"/>
        <v>10.8862969430016</v>
      </c>
      <c r="N56" s="276">
        <f ca="1" t="shared" si="10"/>
        <v>1.28</v>
      </c>
      <c r="O56" s="263"/>
      <c r="P56" s="240">
        <f ca="1" t="shared" si="11"/>
        <v>0.449999999999999</v>
      </c>
      <c r="Q56" s="241"/>
    </row>
    <row r="57" s="240" customFormat="1" ht="20" customHeight="1" spans="1:17">
      <c r="A57" s="262">
        <v>876</v>
      </c>
      <c r="B57" s="262">
        <f>工程配置!$B$4</f>
        <v>600</v>
      </c>
      <c r="C57" s="270">
        <v>11.3</v>
      </c>
      <c r="D57" s="270">
        <f ca="1">G57+工程配置!$D$4</f>
        <v>1048.23</v>
      </c>
      <c r="E57" s="256">
        <f ca="1">G57+工程配置!$C$4</f>
        <v>29.28</v>
      </c>
      <c r="F57" s="271">
        <f ca="1" t="shared" si="8"/>
        <v>29.73</v>
      </c>
      <c r="G57" s="252">
        <f ca="1" t="shared" ref="G57:G66" si="13">RANDBETWEEN(76,120)/100</f>
        <v>0.78</v>
      </c>
      <c r="H57" s="272">
        <v>3.97013888888889</v>
      </c>
      <c r="I57" s="275">
        <v>4.03958333333333</v>
      </c>
      <c r="J57" s="275">
        <v>4.05416666666667</v>
      </c>
      <c r="K57" s="275">
        <v>4.06527777777778</v>
      </c>
      <c r="L57" s="270">
        <v>12.01</v>
      </c>
      <c r="M57" s="268">
        <f ca="1" t="shared" si="9"/>
        <v>10.52512060815</v>
      </c>
      <c r="N57" s="276">
        <f ca="1" t="shared" si="10"/>
        <v>1.25</v>
      </c>
      <c r="O57" s="263"/>
      <c r="P57" s="240">
        <f ca="1" t="shared" si="11"/>
        <v>0.449999999999999</v>
      </c>
      <c r="Q57" s="241"/>
    </row>
    <row r="58" s="240" customFormat="1" ht="20" customHeight="1" spans="1:17">
      <c r="A58" s="262">
        <v>877</v>
      </c>
      <c r="B58" s="262">
        <f>工程配置!$B$4</f>
        <v>600</v>
      </c>
      <c r="C58" s="270">
        <v>12.01</v>
      </c>
      <c r="D58" s="270">
        <f ca="1">G58+工程配置!$D$4</f>
        <v>1048.32</v>
      </c>
      <c r="E58" s="256">
        <f ca="1">G58+工程配置!$C$4</f>
        <v>29.37</v>
      </c>
      <c r="F58" s="271">
        <f ca="1" t="shared" si="8"/>
        <v>29.8</v>
      </c>
      <c r="G58" s="252">
        <f ca="1" t="shared" si="13"/>
        <v>0.87</v>
      </c>
      <c r="H58" s="272">
        <v>4.04166666666667</v>
      </c>
      <c r="I58" s="275">
        <v>4.10694444444445</v>
      </c>
      <c r="J58" s="275">
        <v>4.11805555555556</v>
      </c>
      <c r="K58" s="275">
        <v>4.13125</v>
      </c>
      <c r="L58" s="270">
        <v>12.01</v>
      </c>
      <c r="M58" s="268">
        <f ca="1" t="shared" si="9"/>
        <v>10.3880183654934</v>
      </c>
      <c r="N58" s="276">
        <f ca="1" t="shared" si="10"/>
        <v>1.23</v>
      </c>
      <c r="O58" s="263"/>
      <c r="P58" s="240">
        <f ca="1" t="shared" si="11"/>
        <v>0.43</v>
      </c>
      <c r="Q58" s="241"/>
    </row>
    <row r="59" s="240" customFormat="1" ht="20" customHeight="1" spans="1:17">
      <c r="A59" s="262">
        <v>878</v>
      </c>
      <c r="B59" s="262">
        <f>工程配置!$B$4</f>
        <v>600</v>
      </c>
      <c r="C59" s="270">
        <v>12.01</v>
      </c>
      <c r="D59" s="270">
        <f ca="1">G59+工程配置!$D$4</f>
        <v>1048.57</v>
      </c>
      <c r="E59" s="256">
        <f ca="1">G59+工程配置!$C$4</f>
        <v>29.62</v>
      </c>
      <c r="F59" s="271">
        <f ca="1" t="shared" si="8"/>
        <v>29.99</v>
      </c>
      <c r="G59" s="252">
        <f ca="1" t="shared" si="13"/>
        <v>1.12</v>
      </c>
      <c r="H59" s="272">
        <v>4.11041666666667</v>
      </c>
      <c r="I59" s="275">
        <v>4.17083333333333</v>
      </c>
      <c r="J59" s="275">
        <v>4.18819444444444</v>
      </c>
      <c r="K59" s="275">
        <v>4.20277777777778</v>
      </c>
      <c r="L59" s="270">
        <v>12.01</v>
      </c>
      <c r="M59" s="268">
        <f ca="1" t="shared" si="9"/>
        <v>10.219475064096</v>
      </c>
      <c r="N59" s="276">
        <f ca="1" t="shared" si="10"/>
        <v>1.2</v>
      </c>
      <c r="O59" s="263"/>
      <c r="P59" s="240">
        <f ca="1" t="shared" si="11"/>
        <v>0.370000000000001</v>
      </c>
      <c r="Q59" s="241"/>
    </row>
    <row r="60" s="240" customFormat="1" ht="20" customHeight="1" spans="1:17">
      <c r="A60" s="262">
        <v>904</v>
      </c>
      <c r="B60" s="262">
        <f>工程配置!$B$4</f>
        <v>600</v>
      </c>
      <c r="C60" s="270">
        <v>12.01</v>
      </c>
      <c r="D60" s="270">
        <f ca="1">G60+工程配置!$D$4</f>
        <v>1048.5</v>
      </c>
      <c r="E60" s="256">
        <f ca="1">G60+工程配置!$C$4</f>
        <v>29.55</v>
      </c>
      <c r="F60" s="271">
        <f ca="1" t="shared" si="8"/>
        <v>29.92</v>
      </c>
      <c r="G60" s="252">
        <f ca="1" t="shared" si="13"/>
        <v>1.05</v>
      </c>
      <c r="H60" s="272">
        <v>4.17291666666667</v>
      </c>
      <c r="I60" s="275">
        <v>4.23472222222222</v>
      </c>
      <c r="J60" s="275">
        <v>4.24930555555556</v>
      </c>
      <c r="K60" s="275">
        <v>4.26666666666667</v>
      </c>
      <c r="L60" s="270">
        <v>12.01</v>
      </c>
      <c r="M60" s="268">
        <f ca="1" t="shared" si="9"/>
        <v>10.705510855242</v>
      </c>
      <c r="N60" s="276">
        <f ca="1" t="shared" si="10"/>
        <v>1.26</v>
      </c>
      <c r="O60" s="263"/>
      <c r="P60" s="240">
        <f ca="1" t="shared" si="11"/>
        <v>0.370000000000001</v>
      </c>
      <c r="Q60" s="241"/>
    </row>
    <row r="61" s="240" customFormat="1" ht="20" customHeight="1" spans="1:17">
      <c r="A61" s="262">
        <v>905</v>
      </c>
      <c r="B61" s="262">
        <f>工程配置!$B$4</f>
        <v>600</v>
      </c>
      <c r="C61" s="270">
        <v>12.01</v>
      </c>
      <c r="D61" s="270">
        <f ca="1">G61+工程配置!$D$4</f>
        <v>1048.62</v>
      </c>
      <c r="E61" s="256">
        <f ca="1">G61+工程配置!$C$4</f>
        <v>29.67</v>
      </c>
      <c r="F61" s="271">
        <f ca="1" t="shared" si="8"/>
        <v>30.12</v>
      </c>
      <c r="G61" s="252">
        <f ca="1" t="shared" si="13"/>
        <v>1.17</v>
      </c>
      <c r="H61" s="272">
        <v>4.2375</v>
      </c>
      <c r="I61" s="275">
        <v>4.29930555555556</v>
      </c>
      <c r="J61" s="275">
        <v>4.31458333333333</v>
      </c>
      <c r="K61" s="275">
        <v>4.32916666666667</v>
      </c>
      <c r="L61" s="270">
        <v>12.01</v>
      </c>
      <c r="M61" s="268">
        <f ca="1" t="shared" si="9"/>
        <v>10.236439664136</v>
      </c>
      <c r="N61" s="276">
        <f ca="1" t="shared" si="10"/>
        <v>1.2</v>
      </c>
      <c r="O61" s="263"/>
      <c r="P61" s="240">
        <f ca="1" t="shared" si="11"/>
        <v>0.449999999999999</v>
      </c>
      <c r="Q61" s="241"/>
    </row>
    <row r="62" s="240" customFormat="1" ht="20" customHeight="1" spans="1:17">
      <c r="A62" s="262">
        <v>906</v>
      </c>
      <c r="B62" s="262">
        <f>工程配置!$B$4</f>
        <v>600</v>
      </c>
      <c r="C62" s="270">
        <v>12.01</v>
      </c>
      <c r="D62" s="270">
        <f ca="1">G62+工程配置!$D$4</f>
        <v>1048.41</v>
      </c>
      <c r="E62" s="256">
        <f ca="1">G62+工程配置!$C$4</f>
        <v>29.46</v>
      </c>
      <c r="F62" s="271">
        <f ca="1" t="shared" si="8"/>
        <v>29.85</v>
      </c>
      <c r="G62" s="252">
        <f ca="1" t="shared" si="13"/>
        <v>0.96</v>
      </c>
      <c r="H62" s="272">
        <v>4.30138888888889</v>
      </c>
      <c r="I62" s="275">
        <v>4.36041666666667</v>
      </c>
      <c r="J62" s="275">
        <v>4.37638888888889</v>
      </c>
      <c r="K62" s="275">
        <v>4.39097222222222</v>
      </c>
      <c r="L62" s="270">
        <v>12.01</v>
      </c>
      <c r="M62" s="268">
        <f ca="1" t="shared" si="9"/>
        <v>10.2498982468344</v>
      </c>
      <c r="N62" s="276">
        <f ca="1" t="shared" si="10"/>
        <v>1.21</v>
      </c>
      <c r="O62" s="263"/>
      <c r="P62" s="240">
        <f ca="1" t="shared" si="11"/>
        <v>0.390000000000001</v>
      </c>
      <c r="Q62" s="241"/>
    </row>
    <row r="63" s="240" customFormat="1" ht="20" customHeight="1" spans="1:17">
      <c r="A63" s="262">
        <v>907</v>
      </c>
      <c r="B63" s="262">
        <f>工程配置!$B$4</f>
        <v>600</v>
      </c>
      <c r="C63" s="270">
        <v>12.01</v>
      </c>
      <c r="D63" s="270">
        <f ca="1">G63+工程配置!$D$4</f>
        <v>1048.55</v>
      </c>
      <c r="E63" s="256">
        <f ca="1">G63+工程配置!$C$4</f>
        <v>29.6</v>
      </c>
      <c r="F63" s="271">
        <f ca="1" t="shared" si="8"/>
        <v>29.95</v>
      </c>
      <c r="G63" s="252">
        <f ca="1" t="shared" si="13"/>
        <v>1.1</v>
      </c>
      <c r="H63" s="272">
        <v>4.36319444444445</v>
      </c>
      <c r="I63" s="275">
        <v>4.43194444444445</v>
      </c>
      <c r="J63" s="275">
        <v>4.44930555555556</v>
      </c>
      <c r="K63" s="275">
        <v>4.46041666666667</v>
      </c>
      <c r="L63" s="270">
        <v>12.01</v>
      </c>
      <c r="M63" s="268">
        <f ca="1" t="shared" si="9"/>
        <v>10.808429428818</v>
      </c>
      <c r="N63" s="276">
        <f ca="1" t="shared" si="10"/>
        <v>1.27</v>
      </c>
      <c r="O63" s="263"/>
      <c r="P63" s="240">
        <f ca="1" t="shared" si="11"/>
        <v>0.350000000000001</v>
      </c>
      <c r="Q63" s="241"/>
    </row>
    <row r="64" s="240" customFormat="1" ht="20" customHeight="1" spans="1:17">
      <c r="A64" s="262">
        <v>908</v>
      </c>
      <c r="B64" s="262">
        <f>工程配置!$B$4</f>
        <v>600</v>
      </c>
      <c r="C64" s="270">
        <v>12.01</v>
      </c>
      <c r="D64" s="270">
        <f ca="1">G64+工程配置!$D$4</f>
        <v>1048.33</v>
      </c>
      <c r="E64" s="256">
        <f ca="1">G64+工程配置!$C$4</f>
        <v>29.38</v>
      </c>
      <c r="F64" s="271">
        <f ca="1" t="shared" si="8"/>
        <v>29.75</v>
      </c>
      <c r="G64" s="252">
        <f ca="1" t="shared" si="13"/>
        <v>0.88</v>
      </c>
      <c r="H64" s="272">
        <v>4.43402777777778</v>
      </c>
      <c r="I64" s="275">
        <v>4.49097222222222</v>
      </c>
      <c r="J64" s="275">
        <v>4.50277777777778</v>
      </c>
      <c r="K64" s="275">
        <v>4.51666666666667</v>
      </c>
      <c r="L64" s="270">
        <v>12.01</v>
      </c>
      <c r="M64" s="268">
        <f ca="1" t="shared" si="9"/>
        <v>10.4759798167008</v>
      </c>
      <c r="N64" s="276">
        <f ca="1" t="shared" si="10"/>
        <v>1.24</v>
      </c>
      <c r="O64" s="263"/>
      <c r="P64" s="240">
        <f ca="1" t="shared" si="11"/>
        <v>0.370000000000001</v>
      </c>
      <c r="Q64" s="241"/>
    </row>
    <row r="65" s="240" customFormat="1" ht="20" customHeight="1" spans="1:17">
      <c r="A65" s="262">
        <v>909</v>
      </c>
      <c r="B65" s="262">
        <f>工程配置!$B$4</f>
        <v>600</v>
      </c>
      <c r="C65" s="270">
        <v>12.01</v>
      </c>
      <c r="D65" s="270">
        <f ca="1">G65+工程配置!$D$4</f>
        <v>1048.21</v>
      </c>
      <c r="E65" s="256">
        <f ca="1">G65+工程配置!$C$4</f>
        <v>29.26</v>
      </c>
      <c r="F65" s="271">
        <f ca="1" t="shared" si="8"/>
        <v>29.64</v>
      </c>
      <c r="G65" s="252">
        <f ca="1" t="shared" si="13"/>
        <v>0.76</v>
      </c>
      <c r="H65" s="272">
        <v>4.49305555555556</v>
      </c>
      <c r="I65" s="275">
        <v>4.55347222222222</v>
      </c>
      <c r="J65" s="275">
        <v>4.57013888888889</v>
      </c>
      <c r="K65" s="275">
        <v>4.58333333333333</v>
      </c>
      <c r="L65" s="270">
        <v>12.01</v>
      </c>
      <c r="M65" s="268">
        <f ca="1" t="shared" si="9"/>
        <v>10.2656187762048</v>
      </c>
      <c r="N65" s="276">
        <f ca="1" t="shared" si="10"/>
        <v>1.22</v>
      </c>
      <c r="O65" s="263"/>
      <c r="P65" s="240">
        <f ca="1" t="shared" si="11"/>
        <v>0.379999999999999</v>
      </c>
      <c r="Q65" s="241"/>
    </row>
    <row r="66" s="240" customFormat="1" ht="20" customHeight="1" spans="1:17">
      <c r="A66" s="262">
        <v>950</v>
      </c>
      <c r="B66" s="262">
        <f>工程配置!$B$4</f>
        <v>600</v>
      </c>
      <c r="C66" s="270">
        <v>12.01</v>
      </c>
      <c r="D66" s="270">
        <f ca="1">G66+工程配置!$D$4</f>
        <v>1048.6</v>
      </c>
      <c r="E66" s="256">
        <f ca="1">G66+工程配置!$C$4</f>
        <v>29.65</v>
      </c>
      <c r="F66" s="271">
        <f ca="1" t="shared" si="8"/>
        <v>30.1</v>
      </c>
      <c r="G66" s="252">
        <f ca="1" t="shared" si="13"/>
        <v>1.15</v>
      </c>
      <c r="H66" s="272">
        <v>4.55694444444445</v>
      </c>
      <c r="I66" s="275">
        <v>4.62152777777778</v>
      </c>
      <c r="J66" s="275">
        <v>4.6375</v>
      </c>
      <c r="K66" s="275">
        <v>4.65277777777778</v>
      </c>
      <c r="L66" s="270">
        <v>12.01</v>
      </c>
      <c r="M66" s="268">
        <f ca="1" t="shared" si="9"/>
        <v>10.655889400125</v>
      </c>
      <c r="N66" s="276">
        <f ca="1" t="shared" si="10"/>
        <v>1.25</v>
      </c>
      <c r="O66" s="263"/>
      <c r="P66" s="240">
        <f ca="1" t="shared" si="11"/>
        <v>0.449999999999999</v>
      </c>
      <c r="Q66" s="241"/>
    </row>
    <row r="67" s="240" customFormat="1" ht="20" customHeight="1" spans="1:17">
      <c r="A67" s="262">
        <v>951</v>
      </c>
      <c r="B67" s="262">
        <f>工程配置!$B$4</f>
        <v>600</v>
      </c>
      <c r="C67" s="270">
        <v>12.01</v>
      </c>
      <c r="D67" s="270">
        <f ca="1">G67+工程配置!$D$4</f>
        <v>1048.44</v>
      </c>
      <c r="E67" s="256">
        <f ca="1">G67+工程配置!$C$4</f>
        <v>29.49</v>
      </c>
      <c r="F67" s="271">
        <f ca="1" t="shared" si="8"/>
        <v>29.9</v>
      </c>
      <c r="G67" s="252">
        <f ca="1" t="shared" ref="G67:G76" si="14">RANDBETWEEN(76,120)/100</f>
        <v>0.99</v>
      </c>
      <c r="H67" s="272">
        <v>4.62361111111111</v>
      </c>
      <c r="I67" s="275">
        <v>4.68402777777778</v>
      </c>
      <c r="J67" s="275">
        <v>4.70069444444445</v>
      </c>
      <c r="K67" s="275">
        <v>4.71527777777778</v>
      </c>
      <c r="L67" s="270">
        <v>12.01</v>
      </c>
      <c r="M67" s="268">
        <f ca="1" t="shared" si="9"/>
        <v>10.2601618298586</v>
      </c>
      <c r="N67" s="276">
        <f ca="1" t="shared" si="10"/>
        <v>1.21</v>
      </c>
      <c r="O67" s="263"/>
      <c r="P67" s="240">
        <f ca="1" t="shared" si="11"/>
        <v>0.41</v>
      </c>
      <c r="Q67" s="241"/>
    </row>
    <row r="68" s="240" customFormat="1" ht="20" customHeight="1" spans="1:17">
      <c r="A68" s="262">
        <v>998</v>
      </c>
      <c r="B68" s="262">
        <f>工程配置!$B$4</f>
        <v>600</v>
      </c>
      <c r="C68" s="270">
        <v>12.01</v>
      </c>
      <c r="D68" s="270">
        <f ca="1">G68+工程配置!$D$4</f>
        <v>1048.41</v>
      </c>
      <c r="E68" s="256">
        <f ca="1">G68+工程配置!$C$4</f>
        <v>29.46</v>
      </c>
      <c r="F68" s="271">
        <f ca="1" t="shared" ref="F68:F102" si="15">E68+RANDBETWEEN(35,45)*0.01</f>
        <v>29.86</v>
      </c>
      <c r="G68" s="252">
        <f ca="1" t="shared" si="14"/>
        <v>0.96</v>
      </c>
      <c r="H68" s="272">
        <v>4.6875</v>
      </c>
      <c r="I68" s="275">
        <v>4.75069444444445</v>
      </c>
      <c r="J68" s="275">
        <v>4.76736111111111</v>
      </c>
      <c r="K68" s="275">
        <v>4.77777777777778</v>
      </c>
      <c r="L68" s="270">
        <v>12.01</v>
      </c>
      <c r="M68" s="268">
        <f ca="1" t="shared" ref="M68:M102" si="16">RANDBETWEEN(120,129)*0.01*3.1415926*B68/2/1000*B68/2/1000*(E68+0.5)</f>
        <v>10.3346081497008</v>
      </c>
      <c r="N68" s="276">
        <f ca="1" t="shared" ref="N68:N102" si="17">M68/(3.1415926*B68/2/1000*B68/2/1000*(E68+0.5))</f>
        <v>1.22</v>
      </c>
      <c r="O68" s="263"/>
      <c r="P68" s="240">
        <f ca="1" t="shared" ref="P68:P102" si="18">F68-E68</f>
        <v>0.399999999999999</v>
      </c>
      <c r="Q68" s="241"/>
    </row>
    <row r="69" s="240" customFormat="1" ht="20" customHeight="1" spans="1:17">
      <c r="A69" s="262">
        <v>999</v>
      </c>
      <c r="B69" s="262">
        <f>工程配置!$B$4</f>
        <v>600</v>
      </c>
      <c r="C69" s="270">
        <v>12.01</v>
      </c>
      <c r="D69" s="270">
        <f ca="1">G69+工程配置!$D$4</f>
        <v>1048.52</v>
      </c>
      <c r="E69" s="256">
        <f ca="1">G69+工程配置!$C$4</f>
        <v>29.57</v>
      </c>
      <c r="F69" s="271">
        <f ca="1" t="shared" si="15"/>
        <v>29.95</v>
      </c>
      <c r="G69" s="252">
        <f ca="1" t="shared" si="14"/>
        <v>1.07</v>
      </c>
      <c r="H69" s="272">
        <v>4.75416666666667</v>
      </c>
      <c r="I69" s="275">
        <v>4.81736111111111</v>
      </c>
      <c r="J69" s="275">
        <v>4.83402777777778</v>
      </c>
      <c r="K69" s="275">
        <v>4.84722222222222</v>
      </c>
      <c r="L69" s="270">
        <v>12.01</v>
      </c>
      <c r="M69" s="268">
        <f ca="1" t="shared" si="16"/>
        <v>10.7976569077926</v>
      </c>
      <c r="N69" s="276">
        <f ca="1" t="shared" si="17"/>
        <v>1.27</v>
      </c>
      <c r="O69" s="263"/>
      <c r="P69" s="240">
        <f ca="1" t="shared" si="18"/>
        <v>0.379999999999999</v>
      </c>
      <c r="Q69" s="241"/>
    </row>
    <row r="70" s="240" customFormat="1" ht="20" customHeight="1" spans="1:17">
      <c r="A70" s="262">
        <v>1000</v>
      </c>
      <c r="B70" s="262">
        <f>工程配置!$B$4</f>
        <v>600</v>
      </c>
      <c r="C70" s="270">
        <v>12.01</v>
      </c>
      <c r="D70" s="270">
        <f ca="1">G70+工程配置!$D$4</f>
        <v>1048.47</v>
      </c>
      <c r="E70" s="256">
        <f ca="1">G70+工程配置!$C$4</f>
        <v>29.52</v>
      </c>
      <c r="F70" s="271">
        <f ca="1" t="shared" si="15"/>
        <v>29.92</v>
      </c>
      <c r="G70" s="252">
        <f ca="1" t="shared" si="14"/>
        <v>1.02</v>
      </c>
      <c r="H70" s="272">
        <v>4.82083333333333</v>
      </c>
      <c r="I70" s="275">
        <v>4.87777777777778</v>
      </c>
      <c r="J70" s="275">
        <v>4.89305555555556</v>
      </c>
      <c r="K70" s="275">
        <v>4.90625</v>
      </c>
      <c r="L70" s="270">
        <v>12.01</v>
      </c>
      <c r="M70" s="268">
        <f ca="1" t="shared" si="16"/>
        <v>10.3553049617496</v>
      </c>
      <c r="N70" s="276">
        <f ca="1" t="shared" si="17"/>
        <v>1.22</v>
      </c>
      <c r="O70" s="263"/>
      <c r="P70" s="240">
        <f ca="1" t="shared" si="18"/>
        <v>0.399999999999999</v>
      </c>
      <c r="Q70" s="241"/>
    </row>
    <row r="71" s="240" customFormat="1" ht="20" customHeight="1" spans="1:17">
      <c r="A71" s="262">
        <v>1001</v>
      </c>
      <c r="B71" s="262">
        <f>工程配置!$B$4</f>
        <v>600</v>
      </c>
      <c r="C71" s="270">
        <v>12.01</v>
      </c>
      <c r="D71" s="270">
        <f ca="1">G71+工程配置!$D$4</f>
        <v>1048.4</v>
      </c>
      <c r="E71" s="256">
        <f ca="1">G71+工程配置!$C$4</f>
        <v>29.45</v>
      </c>
      <c r="F71" s="271">
        <f ca="1" t="shared" si="15"/>
        <v>29.86</v>
      </c>
      <c r="G71" s="252">
        <f ca="1" t="shared" si="14"/>
        <v>0.95</v>
      </c>
      <c r="H71" s="272">
        <v>4.87986111111111</v>
      </c>
      <c r="I71" s="275">
        <v>4.93611111111111</v>
      </c>
      <c r="J71" s="275">
        <v>4.94930555555556</v>
      </c>
      <c r="K71" s="275">
        <v>4.96111111111111</v>
      </c>
      <c r="L71" s="270">
        <v>12.01</v>
      </c>
      <c r="M71" s="268">
        <f ca="1" t="shared" si="16"/>
        <v>10.331158681026</v>
      </c>
      <c r="N71" s="276">
        <f ca="1" t="shared" si="17"/>
        <v>1.22</v>
      </c>
      <c r="O71" s="263"/>
      <c r="P71" s="240">
        <f ca="1" t="shared" si="18"/>
        <v>0.41</v>
      </c>
      <c r="Q71" s="241"/>
    </row>
    <row r="72" s="240" customFormat="1" ht="20" customHeight="1" spans="1:17">
      <c r="A72" s="262">
        <v>1002</v>
      </c>
      <c r="B72" s="262">
        <f>工程配置!$B$4</f>
        <v>600</v>
      </c>
      <c r="C72" s="270">
        <v>12.01</v>
      </c>
      <c r="D72" s="270">
        <f ca="1">G72+工程配置!$D$4</f>
        <v>1048.22</v>
      </c>
      <c r="E72" s="256">
        <f ca="1">G72+工程配置!$C$4</f>
        <v>29.27</v>
      </c>
      <c r="F72" s="271">
        <f ca="1" t="shared" si="15"/>
        <v>29.69</v>
      </c>
      <c r="G72" s="252">
        <f ca="1" t="shared" si="14"/>
        <v>0.77</v>
      </c>
      <c r="H72" s="272">
        <v>4.93819444444445</v>
      </c>
      <c r="I72" s="275">
        <v>4.99930555555556</v>
      </c>
      <c r="J72" s="275">
        <v>5.01597222222222</v>
      </c>
      <c r="K72" s="275">
        <v>5.03194444444445</v>
      </c>
      <c r="L72" s="270">
        <v>12.02</v>
      </c>
      <c r="M72" s="268">
        <f ca="1" t="shared" si="16"/>
        <v>10.100722863816</v>
      </c>
      <c r="N72" s="276">
        <f ca="1" t="shared" si="17"/>
        <v>1.2</v>
      </c>
      <c r="O72" s="263"/>
      <c r="P72" s="240">
        <f ca="1" t="shared" si="18"/>
        <v>0.420000000000002</v>
      </c>
      <c r="Q72" s="241"/>
    </row>
    <row r="73" s="240" customFormat="1" ht="20" customHeight="1" spans="1:17">
      <c r="A73" s="262">
        <v>952</v>
      </c>
      <c r="B73" s="262">
        <f>工程配置!$B$4</f>
        <v>600</v>
      </c>
      <c r="C73" s="270">
        <v>12.02</v>
      </c>
      <c r="D73" s="270">
        <f ca="1">G73+工程配置!$D$4</f>
        <v>1048.49</v>
      </c>
      <c r="E73" s="256">
        <f ca="1">G73+工程配置!$C$4</f>
        <v>29.54</v>
      </c>
      <c r="F73" s="271">
        <f ca="1" t="shared" si="15"/>
        <v>29.93</v>
      </c>
      <c r="G73" s="252">
        <f ca="1" t="shared" si="14"/>
        <v>1.04</v>
      </c>
      <c r="H73" s="272">
        <v>5.00277777777778</v>
      </c>
      <c r="I73" s="275">
        <v>5.07222222222222</v>
      </c>
      <c r="J73" s="275">
        <v>5.08680555555556</v>
      </c>
      <c r="K73" s="275">
        <v>5.09791666666667</v>
      </c>
      <c r="L73" s="270">
        <v>12.02</v>
      </c>
      <c r="M73" s="268">
        <f ca="1" t="shared" si="16"/>
        <v>10.8718204843008</v>
      </c>
      <c r="N73" s="276">
        <f ca="1" t="shared" si="17"/>
        <v>1.28</v>
      </c>
      <c r="O73" s="263"/>
      <c r="P73" s="240">
        <f ca="1" t="shared" si="18"/>
        <v>0.390000000000001</v>
      </c>
      <c r="Q73" s="241"/>
    </row>
    <row r="74" s="240" customFormat="1" ht="20" customHeight="1" spans="1:17">
      <c r="A74" s="262">
        <v>953</v>
      </c>
      <c r="B74" s="262">
        <f>工程配置!$B$4</f>
        <v>600</v>
      </c>
      <c r="C74" s="270">
        <v>12.02</v>
      </c>
      <c r="D74" s="270">
        <f ca="1">G74+工程配置!$D$4</f>
        <v>1048.38</v>
      </c>
      <c r="E74" s="256">
        <f ca="1">G74+工程配置!$C$4</f>
        <v>29.43</v>
      </c>
      <c r="F74" s="271">
        <f ca="1" t="shared" si="15"/>
        <v>29.78</v>
      </c>
      <c r="G74" s="252">
        <f ca="1" t="shared" si="14"/>
        <v>0.93</v>
      </c>
      <c r="H74" s="272">
        <v>5.075</v>
      </c>
      <c r="I74" s="275">
        <v>5.13402777777778</v>
      </c>
      <c r="J74" s="275">
        <v>5.14722222222222</v>
      </c>
      <c r="K74" s="275">
        <v>5.16388888888889</v>
      </c>
      <c r="L74" s="270">
        <v>12.02</v>
      </c>
      <c r="M74" s="268">
        <f ca="1" t="shared" si="16"/>
        <v>10.9166353027398</v>
      </c>
      <c r="N74" s="276">
        <f ca="1" t="shared" si="17"/>
        <v>1.29</v>
      </c>
      <c r="O74" s="263"/>
      <c r="P74" s="240">
        <f ca="1" t="shared" si="18"/>
        <v>0.350000000000001</v>
      </c>
      <c r="Q74" s="241"/>
    </row>
    <row r="75" s="240" customFormat="1" ht="20" customHeight="1" spans="1:17">
      <c r="A75" s="262">
        <v>954</v>
      </c>
      <c r="B75" s="262">
        <f>工程配置!$B$4</f>
        <v>600</v>
      </c>
      <c r="C75" s="270">
        <v>12.02</v>
      </c>
      <c r="D75" s="270">
        <f ca="1">G75+工程配置!$D$4</f>
        <v>1048.29</v>
      </c>
      <c r="E75" s="256">
        <f ca="1">G75+工程配置!$C$4</f>
        <v>29.34</v>
      </c>
      <c r="F75" s="271">
        <f ca="1" t="shared" si="15"/>
        <v>29.78</v>
      </c>
      <c r="G75" s="252">
        <f ca="1" t="shared" si="14"/>
        <v>0.84</v>
      </c>
      <c r="H75" s="272">
        <v>5.13611111111111</v>
      </c>
      <c r="I75" s="275">
        <v>5.19375</v>
      </c>
      <c r="J75" s="275">
        <v>5.20555555555556</v>
      </c>
      <c r="K75" s="275">
        <v>5.21805555555556</v>
      </c>
      <c r="L75" s="270">
        <v>12.02</v>
      </c>
      <c r="M75" s="268">
        <f ca="1" t="shared" si="16"/>
        <v>10.7994381907968</v>
      </c>
      <c r="N75" s="276">
        <f ca="1" t="shared" si="17"/>
        <v>1.28</v>
      </c>
      <c r="O75" s="263"/>
      <c r="P75" s="240">
        <f ca="1" t="shared" si="18"/>
        <v>0.440000000000001</v>
      </c>
      <c r="Q75" s="241"/>
    </row>
    <row r="76" s="240" customFormat="1" ht="20" customHeight="1" spans="1:17">
      <c r="A76" s="262">
        <v>955</v>
      </c>
      <c r="B76" s="262">
        <f>工程配置!$B$4</f>
        <v>600</v>
      </c>
      <c r="C76" s="270">
        <v>12.02</v>
      </c>
      <c r="D76" s="270">
        <f ca="1">G76+工程配置!$D$4</f>
        <v>1048.25</v>
      </c>
      <c r="E76" s="256">
        <f ca="1">G76+工程配置!$C$4</f>
        <v>29.3</v>
      </c>
      <c r="F76" s="271">
        <f ca="1" t="shared" si="15"/>
        <v>29.69</v>
      </c>
      <c r="G76" s="252">
        <f ca="1" t="shared" si="14"/>
        <v>0.8</v>
      </c>
      <c r="H76" s="272">
        <v>5.19583333333333</v>
      </c>
      <c r="I76" s="275">
        <v>5.26111111111111</v>
      </c>
      <c r="J76" s="275">
        <v>5.275</v>
      </c>
      <c r="K76" s="275">
        <v>5.28888888888889</v>
      </c>
      <c r="L76" s="270">
        <v>12.02</v>
      </c>
      <c r="M76" s="268">
        <f ca="1" t="shared" si="16"/>
        <v>10.5321891915</v>
      </c>
      <c r="N76" s="276">
        <f ca="1" t="shared" si="17"/>
        <v>1.25</v>
      </c>
      <c r="O76" s="263"/>
      <c r="P76" s="240">
        <f ca="1" t="shared" si="18"/>
        <v>0.390000000000001</v>
      </c>
      <c r="Q76" s="241"/>
    </row>
    <row r="77" s="240" customFormat="1" ht="20" customHeight="1" spans="1:17">
      <c r="A77" s="262">
        <v>1003</v>
      </c>
      <c r="B77" s="262">
        <f>工程配置!$B$4</f>
        <v>600</v>
      </c>
      <c r="C77" s="270">
        <v>12.02</v>
      </c>
      <c r="D77" s="270">
        <f ca="1">G77+工程配置!$D$4</f>
        <v>1048.59</v>
      </c>
      <c r="E77" s="256">
        <f ca="1">G77+工程配置!$C$4</f>
        <v>29.64</v>
      </c>
      <c r="F77" s="271">
        <f ca="1" t="shared" si="15"/>
        <v>30.09</v>
      </c>
      <c r="G77" s="252">
        <f ca="1" t="shared" ref="G77:G86" si="19">RANDBETWEEN(76,120)/100</f>
        <v>1.14</v>
      </c>
      <c r="H77" s="272">
        <v>5.26388888888889</v>
      </c>
      <c r="I77" s="275">
        <v>5.32638888888889</v>
      </c>
      <c r="J77" s="275">
        <v>5.34027777777778</v>
      </c>
      <c r="K77" s="275">
        <v>5.35138888888889</v>
      </c>
      <c r="L77" s="270">
        <v>12.02</v>
      </c>
      <c r="M77" s="268">
        <f ca="1" t="shared" si="16"/>
        <v>10.65235510845</v>
      </c>
      <c r="N77" s="276">
        <f ca="1" t="shared" si="17"/>
        <v>1.25</v>
      </c>
      <c r="O77" s="263"/>
      <c r="P77" s="240">
        <f ca="1" t="shared" si="18"/>
        <v>0.449999999999999</v>
      </c>
      <c r="Q77" s="241"/>
    </row>
    <row r="78" s="240" customFormat="1" ht="20" customHeight="1" spans="1:17">
      <c r="A78" s="262">
        <v>1004</v>
      </c>
      <c r="B78" s="262">
        <f>工程配置!$B$4</f>
        <v>600</v>
      </c>
      <c r="C78" s="270">
        <v>12.02</v>
      </c>
      <c r="D78" s="270">
        <f ca="1">G78+工程配置!$D$4</f>
        <v>1048.22</v>
      </c>
      <c r="E78" s="256">
        <f ca="1">G78+工程配置!$C$4</f>
        <v>29.27</v>
      </c>
      <c r="F78" s="271">
        <f ca="1" t="shared" si="15"/>
        <v>29.65</v>
      </c>
      <c r="G78" s="252">
        <f ca="1" t="shared" si="19"/>
        <v>0.77</v>
      </c>
      <c r="H78" s="272">
        <v>5.32916666666667</v>
      </c>
      <c r="I78" s="275">
        <v>5.38680555555556</v>
      </c>
      <c r="J78" s="275">
        <v>5.40277777777778</v>
      </c>
      <c r="K78" s="275">
        <v>5.41597222222222</v>
      </c>
      <c r="L78" s="270">
        <v>12.02</v>
      </c>
      <c r="M78" s="268">
        <f ca="1" t="shared" si="16"/>
        <v>10.100722863816</v>
      </c>
      <c r="N78" s="276">
        <f ca="1" t="shared" si="17"/>
        <v>1.2</v>
      </c>
      <c r="O78" s="263"/>
      <c r="P78" s="240">
        <f ca="1" t="shared" si="18"/>
        <v>0.379999999999999</v>
      </c>
      <c r="Q78" s="241"/>
    </row>
    <row r="79" s="240" customFormat="1" ht="20" customHeight="1" spans="1:17">
      <c r="A79" s="240">
        <v>1005</v>
      </c>
      <c r="B79" s="262">
        <f>工程配置!$B$4</f>
        <v>600</v>
      </c>
      <c r="C79" s="270">
        <v>12.02</v>
      </c>
      <c r="D79" s="270">
        <f ca="1">G79+工程配置!$D$4</f>
        <v>1048.36</v>
      </c>
      <c r="E79" s="256">
        <f ca="1">G79+工程配置!$C$4</f>
        <v>29.41</v>
      </c>
      <c r="F79" s="271">
        <f ca="1" t="shared" si="15"/>
        <v>29.78</v>
      </c>
      <c r="G79" s="252">
        <f ca="1" t="shared" si="19"/>
        <v>0.91</v>
      </c>
      <c r="H79" s="272">
        <v>5.38958333333334</v>
      </c>
      <c r="I79" s="275">
        <v>5.45763888888889</v>
      </c>
      <c r="J79" s="275">
        <v>5.47083333333334</v>
      </c>
      <c r="K79" s="275">
        <v>5.48819444444445</v>
      </c>
      <c r="L79" s="270">
        <v>12.02</v>
      </c>
      <c r="M79" s="268">
        <f ca="1" t="shared" si="16"/>
        <v>10.571066399925</v>
      </c>
      <c r="N79" s="276">
        <f ca="1" t="shared" si="17"/>
        <v>1.25</v>
      </c>
      <c r="O79" s="263"/>
      <c r="P79" s="240">
        <f ca="1" t="shared" si="18"/>
        <v>0.370000000000001</v>
      </c>
      <c r="Q79" s="241"/>
    </row>
    <row r="80" s="240" customFormat="1" ht="20" customHeight="1" spans="1:17">
      <c r="A80" s="262">
        <v>1006</v>
      </c>
      <c r="B80" s="262">
        <f>工程配置!$B$4</f>
        <v>600</v>
      </c>
      <c r="C80" s="270">
        <v>12.02</v>
      </c>
      <c r="D80" s="270">
        <f ca="1">G80+工程配置!$D$4</f>
        <v>1048.62</v>
      </c>
      <c r="E80" s="256">
        <f ca="1">G80+工程配置!$C$4</f>
        <v>29.67</v>
      </c>
      <c r="F80" s="271">
        <f ca="1" t="shared" si="15"/>
        <v>30.07</v>
      </c>
      <c r="G80" s="252">
        <f ca="1" t="shared" si="19"/>
        <v>1.17</v>
      </c>
      <c r="H80" s="272">
        <v>5.45972222222222</v>
      </c>
      <c r="I80" s="275">
        <v>5.52222222222222</v>
      </c>
      <c r="J80" s="275">
        <v>5.53472222222222</v>
      </c>
      <c r="K80" s="275">
        <v>5.54791666666667</v>
      </c>
      <c r="L80" s="270">
        <v>12.02</v>
      </c>
      <c r="M80" s="268">
        <f ca="1" t="shared" si="16"/>
        <v>10.9188689750784</v>
      </c>
      <c r="N80" s="276">
        <f ca="1" t="shared" si="17"/>
        <v>1.28</v>
      </c>
      <c r="O80" s="263"/>
      <c r="P80" s="240">
        <f ca="1" t="shared" si="18"/>
        <v>0.399999999999999</v>
      </c>
      <c r="Q80" s="241"/>
    </row>
    <row r="81" s="240" customFormat="1" ht="20" customHeight="1" spans="1:17">
      <c r="A81" s="262">
        <v>1007</v>
      </c>
      <c r="B81" s="262">
        <f>工程配置!$B$4</f>
        <v>600</v>
      </c>
      <c r="C81" s="270">
        <v>12.02</v>
      </c>
      <c r="D81" s="270">
        <f ca="1">G81+工程配置!$D$4</f>
        <v>1048.33</v>
      </c>
      <c r="E81" s="256">
        <f ca="1">G81+工程配置!$C$4</f>
        <v>29.38</v>
      </c>
      <c r="F81" s="271">
        <f ca="1" t="shared" si="15"/>
        <v>29.77</v>
      </c>
      <c r="G81" s="252">
        <f ca="1" t="shared" si="19"/>
        <v>0.88</v>
      </c>
      <c r="H81" s="272">
        <v>5.52430555555556</v>
      </c>
      <c r="I81" s="275">
        <v>5.59375</v>
      </c>
      <c r="J81" s="275">
        <v>5.60833333333334</v>
      </c>
      <c r="K81" s="275">
        <v>5.62361111111111</v>
      </c>
      <c r="L81" s="270">
        <v>12.02</v>
      </c>
      <c r="M81" s="268">
        <f ca="1" t="shared" si="16"/>
        <v>10.138044983904</v>
      </c>
      <c r="N81" s="276">
        <f ca="1" t="shared" si="17"/>
        <v>1.2</v>
      </c>
      <c r="O81" s="263"/>
      <c r="P81" s="240">
        <f ca="1" t="shared" si="18"/>
        <v>0.390000000000001</v>
      </c>
      <c r="Q81" s="241"/>
    </row>
    <row r="82" s="240" customFormat="1" ht="20" customHeight="1" spans="1:17">
      <c r="A82" s="262">
        <v>1008</v>
      </c>
      <c r="B82" s="262">
        <f>工程配置!$B$4</f>
        <v>600</v>
      </c>
      <c r="C82" s="270">
        <v>12.02</v>
      </c>
      <c r="D82" s="270">
        <f ca="1">G82+工程配置!$D$4</f>
        <v>1048.49</v>
      </c>
      <c r="E82" s="256">
        <f ca="1">G82+工程配置!$C$4</f>
        <v>29.54</v>
      </c>
      <c r="F82" s="271">
        <f ca="1" t="shared" si="15"/>
        <v>29.96</v>
      </c>
      <c r="G82" s="252">
        <f ca="1" t="shared" si="19"/>
        <v>1.04</v>
      </c>
      <c r="H82" s="272">
        <v>5.59652777777778</v>
      </c>
      <c r="I82" s="275">
        <v>5.65555555555556</v>
      </c>
      <c r="J82" s="275">
        <v>5.67083333333334</v>
      </c>
      <c r="K82" s="275">
        <v>5.68472222222223</v>
      </c>
      <c r="L82" s="270">
        <v>12.02</v>
      </c>
      <c r="M82" s="268">
        <f ca="1" t="shared" si="16"/>
        <v>10.6170121917</v>
      </c>
      <c r="N82" s="276">
        <f ca="1" t="shared" si="17"/>
        <v>1.25</v>
      </c>
      <c r="O82" s="263"/>
      <c r="P82" s="240">
        <f ca="1" t="shared" si="18"/>
        <v>0.420000000000002</v>
      </c>
      <c r="Q82" s="241"/>
    </row>
    <row r="83" s="240" customFormat="1" ht="20" customHeight="1" spans="1:17">
      <c r="A83" s="262">
        <v>1009</v>
      </c>
      <c r="B83" s="262">
        <f>工程配置!$B$4</f>
        <v>600</v>
      </c>
      <c r="C83" s="270">
        <v>12.02</v>
      </c>
      <c r="D83" s="270">
        <f ca="1">G83+工程配置!$D$4</f>
        <v>1048.46</v>
      </c>
      <c r="E83" s="256">
        <f ca="1">G83+工程配置!$C$4</f>
        <v>29.51</v>
      </c>
      <c r="F83" s="271">
        <f ca="1" t="shared" si="15"/>
        <v>29.92</v>
      </c>
      <c r="G83" s="252">
        <f ca="1" t="shared" si="19"/>
        <v>1.01</v>
      </c>
      <c r="H83" s="272">
        <v>5.65763888888889</v>
      </c>
      <c r="I83" s="275">
        <v>5.71736111111111</v>
      </c>
      <c r="J83" s="275">
        <v>5.73263888888889</v>
      </c>
      <c r="K83" s="275">
        <v>5.74305555555556</v>
      </c>
      <c r="L83" s="270">
        <v>12.02</v>
      </c>
      <c r="M83" s="268">
        <f ca="1" t="shared" si="16"/>
        <v>10.182152944008</v>
      </c>
      <c r="N83" s="276">
        <f ca="1" t="shared" si="17"/>
        <v>1.2</v>
      </c>
      <c r="O83" s="263"/>
      <c r="P83" s="240">
        <f ca="1" t="shared" si="18"/>
        <v>0.41</v>
      </c>
      <c r="Q83" s="241"/>
    </row>
    <row r="84" s="240" customFormat="1" ht="20" customHeight="1" spans="1:17">
      <c r="A84" s="262">
        <v>1010</v>
      </c>
      <c r="B84" s="262">
        <f>工程配置!$B$4</f>
        <v>600</v>
      </c>
      <c r="C84" s="270">
        <v>12.02</v>
      </c>
      <c r="D84" s="270">
        <f ca="1">G84+工程配置!$D$4</f>
        <v>1048.58</v>
      </c>
      <c r="E84" s="256">
        <f ca="1">G84+工程配置!$C$4</f>
        <v>29.63</v>
      </c>
      <c r="F84" s="271">
        <f ca="1" t="shared" si="15"/>
        <v>30.04</v>
      </c>
      <c r="G84" s="252">
        <f ca="1" t="shared" si="19"/>
        <v>1.13</v>
      </c>
      <c r="H84" s="272">
        <v>5.72083333333334</v>
      </c>
      <c r="I84" s="275">
        <v>5.78541666666667</v>
      </c>
      <c r="J84" s="275">
        <v>5.79930555555556</v>
      </c>
      <c r="K84" s="275">
        <v>5.8125</v>
      </c>
      <c r="L84" s="270">
        <v>12.02</v>
      </c>
      <c r="M84" s="268">
        <f ca="1" t="shared" si="16"/>
        <v>10.3080585506382</v>
      </c>
      <c r="N84" s="276">
        <f ca="1" t="shared" si="17"/>
        <v>1.21</v>
      </c>
      <c r="O84" s="263"/>
      <c r="P84" s="240">
        <f ca="1" t="shared" si="18"/>
        <v>0.41</v>
      </c>
      <c r="Q84" s="241"/>
    </row>
    <row r="85" s="240" customFormat="1" ht="20" customHeight="1" spans="1:17">
      <c r="A85" s="262">
        <v>1011</v>
      </c>
      <c r="B85" s="262">
        <f>工程配置!$B$4</f>
        <v>600</v>
      </c>
      <c r="C85" s="270">
        <v>12.02</v>
      </c>
      <c r="D85" s="270">
        <f ca="1">G85+工程配置!$D$4</f>
        <v>1048.37</v>
      </c>
      <c r="E85" s="256">
        <f ca="1">G85+工程配置!$C$4</f>
        <v>29.42</v>
      </c>
      <c r="F85" s="271">
        <f ca="1" t="shared" si="15"/>
        <v>29.8</v>
      </c>
      <c r="G85" s="252">
        <f ca="1" t="shared" si="19"/>
        <v>0.92</v>
      </c>
      <c r="H85" s="272">
        <v>5.78819444444445</v>
      </c>
      <c r="I85" s="275">
        <v>5.84375</v>
      </c>
      <c r="J85" s="275">
        <v>5.85555555555556</v>
      </c>
      <c r="K85" s="275">
        <v>5.86597222222222</v>
      </c>
      <c r="L85" s="270">
        <v>12.02</v>
      </c>
      <c r="M85" s="268">
        <f ca="1" t="shared" si="16"/>
        <v>10.3208102750016</v>
      </c>
      <c r="N85" s="276">
        <f ca="1" t="shared" si="17"/>
        <v>1.22</v>
      </c>
      <c r="O85" s="263"/>
      <c r="P85" s="240">
        <f ca="1" t="shared" si="18"/>
        <v>0.379999999999999</v>
      </c>
      <c r="Q85" s="241"/>
    </row>
    <row r="86" s="240" customFormat="1" ht="20" customHeight="1" spans="1:17">
      <c r="A86" s="262">
        <v>1012</v>
      </c>
      <c r="B86" s="262">
        <f>工程配置!$B$4</f>
        <v>600</v>
      </c>
      <c r="C86" s="270">
        <v>12.02</v>
      </c>
      <c r="D86" s="270">
        <f ca="1">G86+工程配置!$D$4</f>
        <v>1048.5</v>
      </c>
      <c r="E86" s="256">
        <f ca="1">G86+工程配置!$C$4</f>
        <v>29.55</v>
      </c>
      <c r="F86" s="271">
        <f ca="1" t="shared" si="15"/>
        <v>30</v>
      </c>
      <c r="G86" s="252">
        <f ca="1" t="shared" si="19"/>
        <v>1.05</v>
      </c>
      <c r="H86" s="272">
        <v>5.84583333333334</v>
      </c>
      <c r="I86" s="275">
        <v>5.90972222222222</v>
      </c>
      <c r="J86" s="275">
        <v>5.92083333333334</v>
      </c>
      <c r="K86" s="275">
        <v>5.93194444444445</v>
      </c>
      <c r="L86" s="270">
        <v>12.02</v>
      </c>
      <c r="M86" s="268">
        <f ca="1" t="shared" si="16"/>
        <v>10.705510855242</v>
      </c>
      <c r="N86" s="276">
        <f ca="1" t="shared" si="17"/>
        <v>1.26</v>
      </c>
      <c r="O86" s="263"/>
      <c r="P86" s="240">
        <f ca="1" t="shared" si="18"/>
        <v>0.449999999999999</v>
      </c>
      <c r="Q86" s="241"/>
    </row>
    <row r="87" s="240" customFormat="1" ht="20" customHeight="1" spans="1:17">
      <c r="A87" s="262">
        <v>1013</v>
      </c>
      <c r="B87" s="262">
        <f>工程配置!$B$4</f>
        <v>600</v>
      </c>
      <c r="C87" s="270">
        <v>12.02</v>
      </c>
      <c r="D87" s="270">
        <f ca="1">G87+工程配置!$D$4</f>
        <v>1048.39</v>
      </c>
      <c r="E87" s="256">
        <f ca="1">G87+工程配置!$C$4</f>
        <v>29.44</v>
      </c>
      <c r="F87" s="271">
        <f ca="1" t="shared" si="15"/>
        <v>29.84</v>
      </c>
      <c r="G87" s="252">
        <f ca="1" t="shared" ref="G87:G96" si="20">RANDBETWEEN(76,120)/100</f>
        <v>0.94</v>
      </c>
      <c r="H87" s="272">
        <v>5.9125</v>
      </c>
      <c r="I87" s="275">
        <v>5.98194444444445</v>
      </c>
      <c r="J87" s="275">
        <v>5.99236111111111</v>
      </c>
      <c r="K87" s="275">
        <v>6.00347222222223</v>
      </c>
      <c r="L87" s="270">
        <v>12.03</v>
      </c>
      <c r="M87" s="268">
        <f ca="1" t="shared" si="16"/>
        <v>10.9202826917484</v>
      </c>
      <c r="N87" s="276">
        <f ca="1" t="shared" si="17"/>
        <v>1.29</v>
      </c>
      <c r="O87" s="263"/>
      <c r="P87" s="240">
        <f ca="1" t="shared" si="18"/>
        <v>0.399999999999999</v>
      </c>
      <c r="Q87" s="241"/>
    </row>
    <row r="88" s="240" customFormat="1" ht="20" customHeight="1" spans="1:17">
      <c r="A88" s="262">
        <v>1014</v>
      </c>
      <c r="B88" s="262">
        <f>工程配置!$B$4</f>
        <v>600</v>
      </c>
      <c r="C88" s="270">
        <v>12.02</v>
      </c>
      <c r="D88" s="270">
        <f ca="1">G88+工程配置!$D$4</f>
        <v>1048.54</v>
      </c>
      <c r="E88" s="256">
        <f ca="1">G88+工程配置!$C$4</f>
        <v>29.59</v>
      </c>
      <c r="F88" s="271">
        <f ca="1" t="shared" si="15"/>
        <v>29.97</v>
      </c>
      <c r="G88" s="252">
        <f ca="1" t="shared" si="20"/>
        <v>1.09</v>
      </c>
      <c r="H88" s="272">
        <v>5.98541666666667</v>
      </c>
      <c r="I88" s="275">
        <v>6.04444444444445</v>
      </c>
      <c r="J88" s="275">
        <v>6.05555555555556</v>
      </c>
      <c r="K88" s="275">
        <v>6.07083333333334</v>
      </c>
      <c r="L88" s="270">
        <v>12.03</v>
      </c>
      <c r="M88" s="268">
        <f ca="1" t="shared" si="16"/>
        <v>10.8048385884762</v>
      </c>
      <c r="N88" s="276">
        <f ca="1" t="shared" si="17"/>
        <v>1.27</v>
      </c>
      <c r="O88" s="263"/>
      <c r="P88" s="240">
        <f ca="1" t="shared" si="18"/>
        <v>0.379999999999999</v>
      </c>
      <c r="Q88" s="241"/>
    </row>
    <row r="89" s="240" customFormat="1" ht="20" customHeight="1" spans="1:17">
      <c r="A89" s="262">
        <v>1015</v>
      </c>
      <c r="B89" s="262">
        <f>工程配置!$B$4</f>
        <v>600</v>
      </c>
      <c r="C89" s="279">
        <v>12.03</v>
      </c>
      <c r="D89" s="270">
        <f ca="1">G89+工程配置!$D$4</f>
        <v>1048.27</v>
      </c>
      <c r="E89" s="256">
        <f ca="1">G89+工程配置!$C$4</f>
        <v>29.32</v>
      </c>
      <c r="F89" s="271">
        <f ca="1" t="shared" si="15"/>
        <v>29.7</v>
      </c>
      <c r="G89" s="252">
        <f ca="1" t="shared" si="20"/>
        <v>0.82</v>
      </c>
      <c r="H89" s="272">
        <v>6.04722222222223</v>
      </c>
      <c r="I89" s="275">
        <v>6.10902777777778</v>
      </c>
      <c r="J89" s="275">
        <v>6.12430555555556</v>
      </c>
      <c r="K89" s="275">
        <v>6.14027777777778</v>
      </c>
      <c r="L89" s="270">
        <v>12.03</v>
      </c>
      <c r="M89" s="268">
        <f ca="1" t="shared" si="16"/>
        <v>10.2020015260548</v>
      </c>
      <c r="N89" s="276">
        <f ca="1" t="shared" si="17"/>
        <v>1.21</v>
      </c>
      <c r="O89" s="263"/>
      <c r="P89" s="240">
        <f ca="1" t="shared" si="18"/>
        <v>0.379999999999999</v>
      </c>
      <c r="Q89" s="241"/>
    </row>
    <row r="90" s="240" customFormat="1" ht="20" customHeight="1" spans="1:17">
      <c r="A90" s="262">
        <v>1016</v>
      </c>
      <c r="B90" s="262">
        <f>工程配置!$B$4</f>
        <v>600</v>
      </c>
      <c r="C90" s="279">
        <v>12.03</v>
      </c>
      <c r="D90" s="270">
        <f ca="1">G90+工程配置!$D$4</f>
        <v>1048.5</v>
      </c>
      <c r="E90" s="256">
        <f ca="1">G90+工程配置!$C$4</f>
        <v>29.55</v>
      </c>
      <c r="F90" s="271">
        <f ca="1" t="shared" si="15"/>
        <v>29.96</v>
      </c>
      <c r="G90" s="252">
        <f ca="1" t="shared" si="20"/>
        <v>1.05</v>
      </c>
      <c r="H90" s="272">
        <v>6.11111111111112</v>
      </c>
      <c r="I90" s="275">
        <v>6.17916666666667</v>
      </c>
      <c r="J90" s="275">
        <v>6.19166666666667</v>
      </c>
      <c r="K90" s="275">
        <v>6.20625</v>
      </c>
      <c r="L90" s="270">
        <v>12.03</v>
      </c>
      <c r="M90" s="268">
        <f ca="1" t="shared" si="16"/>
        <v>10.960403970843</v>
      </c>
      <c r="N90" s="276">
        <f ca="1" t="shared" si="17"/>
        <v>1.29</v>
      </c>
      <c r="O90" s="263"/>
      <c r="P90" s="240">
        <f ca="1" t="shared" si="18"/>
        <v>0.41</v>
      </c>
      <c r="Q90" s="241"/>
    </row>
    <row r="91" s="240" customFormat="1" ht="20" customHeight="1" spans="1:17">
      <c r="A91" s="262">
        <v>1017</v>
      </c>
      <c r="B91" s="262">
        <f>工程配置!$B$4</f>
        <v>600</v>
      </c>
      <c r="C91" s="279">
        <v>12.03</v>
      </c>
      <c r="D91" s="270">
        <f ca="1">G91+工程配置!$D$4</f>
        <v>1048.59</v>
      </c>
      <c r="E91" s="256">
        <f ca="1">G91+工程配置!$C$4</f>
        <v>29.64</v>
      </c>
      <c r="F91" s="271">
        <f ca="1" t="shared" si="15"/>
        <v>30.07</v>
      </c>
      <c r="G91" s="252">
        <f ca="1" t="shared" si="20"/>
        <v>1.14</v>
      </c>
      <c r="H91" s="272">
        <v>6.18125</v>
      </c>
      <c r="I91" s="275">
        <v>6.24166666666667</v>
      </c>
      <c r="J91" s="275">
        <v>6.25208333333334</v>
      </c>
      <c r="K91" s="275">
        <v>6.26666666666667</v>
      </c>
      <c r="L91" s="270">
        <v>12.03</v>
      </c>
      <c r="M91" s="268">
        <f ca="1" t="shared" si="16"/>
        <v>10.226260904112</v>
      </c>
      <c r="N91" s="276">
        <f ca="1" t="shared" si="17"/>
        <v>1.2</v>
      </c>
      <c r="O91" s="263"/>
      <c r="P91" s="240">
        <f ca="1" t="shared" si="18"/>
        <v>0.43</v>
      </c>
      <c r="Q91" s="241"/>
    </row>
    <row r="92" s="240" customFormat="1" ht="20" customHeight="1" spans="1:17">
      <c r="A92" s="262">
        <v>1018</v>
      </c>
      <c r="B92" s="262">
        <f>工程配置!$B$4</f>
        <v>600</v>
      </c>
      <c r="C92" s="279">
        <v>12.03</v>
      </c>
      <c r="D92" s="270">
        <f ca="1">G92+工程配置!$D$4</f>
        <v>1048.31</v>
      </c>
      <c r="E92" s="256">
        <f ca="1">G92+工程配置!$C$4</f>
        <v>29.36</v>
      </c>
      <c r="F92" s="271">
        <f ca="1" t="shared" si="15"/>
        <v>29.72</v>
      </c>
      <c r="G92" s="252">
        <f ca="1" t="shared" si="20"/>
        <v>0.86</v>
      </c>
      <c r="H92" s="272">
        <v>6.24444444444445</v>
      </c>
      <c r="I92" s="275">
        <v>6.30694444444445</v>
      </c>
      <c r="J92" s="275">
        <v>6.32291666666667</v>
      </c>
      <c r="K92" s="275">
        <v>6.33819444444445</v>
      </c>
      <c r="L92" s="270">
        <v>12.03</v>
      </c>
      <c r="M92" s="268">
        <f ca="1" t="shared" si="16"/>
        <v>10.131259143888</v>
      </c>
      <c r="N92" s="276">
        <f ca="1" t="shared" si="17"/>
        <v>1.2</v>
      </c>
      <c r="O92" s="263"/>
      <c r="P92" s="240">
        <f ca="1" t="shared" si="18"/>
        <v>0.359999999999999</v>
      </c>
      <c r="Q92" s="241"/>
    </row>
    <row r="93" s="240" customFormat="1" ht="20" customHeight="1" spans="1:17">
      <c r="A93" s="262">
        <v>1019</v>
      </c>
      <c r="B93" s="262">
        <f>工程配置!$B$4</f>
        <v>600</v>
      </c>
      <c r="C93" s="279">
        <v>12.03</v>
      </c>
      <c r="D93" s="270">
        <f ca="1">G93+工程配置!$D$4</f>
        <v>1048.52</v>
      </c>
      <c r="E93" s="256">
        <f ca="1">G93+工程配置!$C$4</f>
        <v>29.57</v>
      </c>
      <c r="F93" s="271">
        <f ca="1" t="shared" si="15"/>
        <v>29.94</v>
      </c>
      <c r="G93" s="252">
        <f ca="1" t="shared" si="20"/>
        <v>1.07</v>
      </c>
      <c r="H93" s="272">
        <v>6.31041666666667</v>
      </c>
      <c r="I93" s="275">
        <v>6.37430555555556</v>
      </c>
      <c r="J93" s="275">
        <v>6.38819444444445</v>
      </c>
      <c r="K93" s="275">
        <v>6.40208333333334</v>
      </c>
      <c r="L93" s="270">
        <v>12.03</v>
      </c>
      <c r="M93" s="268">
        <f ca="1" t="shared" si="16"/>
        <v>10.8826778283264</v>
      </c>
      <c r="N93" s="276">
        <f ca="1" t="shared" si="17"/>
        <v>1.28</v>
      </c>
      <c r="O93" s="263"/>
      <c r="P93" s="240">
        <f ca="1" t="shared" si="18"/>
        <v>0.370000000000001</v>
      </c>
      <c r="Q93" s="241"/>
    </row>
    <row r="94" s="240" customFormat="1" ht="20" customHeight="1" spans="1:17">
      <c r="A94" s="262">
        <v>1061</v>
      </c>
      <c r="B94" s="262">
        <f>工程配置!$B$4</f>
        <v>600</v>
      </c>
      <c r="C94" s="279">
        <v>12.03</v>
      </c>
      <c r="D94" s="270">
        <f ca="1">G94+工程配置!$D$4</f>
        <v>1048.33</v>
      </c>
      <c r="E94" s="256">
        <f ca="1">G94+工程配置!$C$4</f>
        <v>29.38</v>
      </c>
      <c r="F94" s="271">
        <f ca="1" t="shared" si="15"/>
        <v>29.81</v>
      </c>
      <c r="G94" s="252">
        <f ca="1" t="shared" si="20"/>
        <v>0.88</v>
      </c>
      <c r="H94" s="272">
        <v>6.37777777777778</v>
      </c>
      <c r="I94" s="275">
        <v>6.44722222222223</v>
      </c>
      <c r="J94" s="275">
        <v>6.45972222222223</v>
      </c>
      <c r="K94" s="275">
        <v>6.47361111111112</v>
      </c>
      <c r="L94" s="270">
        <v>12.03</v>
      </c>
      <c r="M94" s="268">
        <f ca="1" t="shared" si="16"/>
        <v>10.7294309412984</v>
      </c>
      <c r="N94" s="276">
        <f ca="1" t="shared" si="17"/>
        <v>1.27</v>
      </c>
      <c r="O94" s="263"/>
      <c r="P94" s="240">
        <f ca="1" t="shared" si="18"/>
        <v>0.43</v>
      </c>
      <c r="Q94" s="241"/>
    </row>
    <row r="95" s="240" customFormat="1" ht="20" customHeight="1" spans="1:17">
      <c r="A95" s="262">
        <v>1222</v>
      </c>
      <c r="B95" s="262">
        <f>工程配置!$B$4</f>
        <v>600</v>
      </c>
      <c r="C95" s="279">
        <v>12.03</v>
      </c>
      <c r="D95" s="270">
        <f ca="1">G95+工程配置!$D$4</f>
        <v>1048.57</v>
      </c>
      <c r="E95" s="256">
        <f ca="1">G95+工程配置!$C$4</f>
        <v>29.62</v>
      </c>
      <c r="F95" s="271">
        <f ca="1" t="shared" si="15"/>
        <v>30.06</v>
      </c>
      <c r="G95" s="252">
        <f ca="1" t="shared" si="20"/>
        <v>1.12</v>
      </c>
      <c r="H95" s="272">
        <v>6.45069444444445</v>
      </c>
      <c r="I95" s="275">
        <v>6.51736111111112</v>
      </c>
      <c r="J95" s="275">
        <v>6.53472222222223</v>
      </c>
      <c r="K95" s="275">
        <v>6.54652777777778</v>
      </c>
      <c r="L95" s="270">
        <v>12.03</v>
      </c>
      <c r="M95" s="268">
        <f ca="1" t="shared" si="16"/>
        <v>10.3897996484976</v>
      </c>
      <c r="N95" s="276">
        <f ca="1" t="shared" si="17"/>
        <v>1.22</v>
      </c>
      <c r="O95" s="263"/>
      <c r="P95" s="240">
        <f ca="1" t="shared" si="18"/>
        <v>0.440000000000001</v>
      </c>
      <c r="Q95" s="241"/>
    </row>
    <row r="96" s="240" customFormat="1" ht="20" customHeight="1" spans="1:17">
      <c r="A96" s="262">
        <v>1221</v>
      </c>
      <c r="B96" s="262">
        <f>工程配置!$B$4</f>
        <v>600</v>
      </c>
      <c r="C96" s="279">
        <v>12.03</v>
      </c>
      <c r="D96" s="270">
        <f ca="1">G96+工程配置!$D$4</f>
        <v>1048.58</v>
      </c>
      <c r="E96" s="256">
        <f ca="1">G96+工程配置!$C$4</f>
        <v>29.63</v>
      </c>
      <c r="F96" s="271">
        <f ca="1" t="shared" si="15"/>
        <v>30.07</v>
      </c>
      <c r="G96" s="252">
        <f ca="1" t="shared" si="20"/>
        <v>1.13</v>
      </c>
      <c r="H96" s="272">
        <v>6.52013888888889</v>
      </c>
      <c r="I96" s="275">
        <v>6.57638888888889</v>
      </c>
      <c r="J96" s="275">
        <v>6.59375000000001</v>
      </c>
      <c r="K96" s="275">
        <v>6.60694444444445</v>
      </c>
      <c r="L96" s="270">
        <v>12.03</v>
      </c>
      <c r="M96" s="268">
        <f ca="1" t="shared" si="16"/>
        <v>10.5636302502408</v>
      </c>
      <c r="N96" s="276">
        <f ca="1" t="shared" si="17"/>
        <v>1.24</v>
      </c>
      <c r="O96" s="263"/>
      <c r="P96" s="240">
        <f ca="1" t="shared" si="18"/>
        <v>0.440000000000001</v>
      </c>
      <c r="Q96" s="241"/>
    </row>
    <row r="97" s="240" customFormat="1" ht="20" customHeight="1" spans="1:17">
      <c r="A97" s="262">
        <v>1220</v>
      </c>
      <c r="B97" s="262">
        <f>工程配置!$B$4</f>
        <v>600</v>
      </c>
      <c r="C97" s="279">
        <v>12.03</v>
      </c>
      <c r="D97" s="270">
        <f ca="1">G97+工程配置!$D$4</f>
        <v>1048.48</v>
      </c>
      <c r="E97" s="256">
        <f ca="1">G97+工程配置!$C$4</f>
        <v>29.53</v>
      </c>
      <c r="F97" s="271">
        <f ca="1" t="shared" si="15"/>
        <v>29.92</v>
      </c>
      <c r="G97" s="252">
        <f ca="1" t="shared" ref="G97:G102" si="21">RANDBETWEEN(76,120)/100</f>
        <v>1.03</v>
      </c>
      <c r="H97" s="272">
        <v>6.57916666666667</v>
      </c>
      <c r="I97" s="275">
        <v>6.63819444444445</v>
      </c>
      <c r="J97" s="275">
        <v>6.64861111111112</v>
      </c>
      <c r="K97" s="275">
        <v>6.66388888888889</v>
      </c>
      <c r="L97" s="270">
        <v>12.03</v>
      </c>
      <c r="M97" s="268">
        <f ca="1" t="shared" si="16"/>
        <v>10.188938784024</v>
      </c>
      <c r="N97" s="276">
        <f ca="1" t="shared" si="17"/>
        <v>1.2</v>
      </c>
      <c r="O97" s="263"/>
      <c r="P97" s="240">
        <f ca="1" t="shared" si="18"/>
        <v>0.390000000000001</v>
      </c>
      <c r="Q97" s="241"/>
    </row>
    <row r="98" s="240" customFormat="1" ht="20" customHeight="1" spans="1:17">
      <c r="A98" s="262">
        <v>1189</v>
      </c>
      <c r="B98" s="262">
        <f>工程配置!$B$4</f>
        <v>600</v>
      </c>
      <c r="C98" s="279">
        <v>12.03</v>
      </c>
      <c r="D98" s="270">
        <f ca="1">G98+工程配置!$D$4</f>
        <v>1048.44</v>
      </c>
      <c r="E98" s="256">
        <f ca="1">G98+工程配置!$C$4</f>
        <v>29.49</v>
      </c>
      <c r="F98" s="271">
        <f ca="1" t="shared" si="15"/>
        <v>29.84</v>
      </c>
      <c r="G98" s="252">
        <f ca="1" t="shared" si="21"/>
        <v>0.99</v>
      </c>
      <c r="H98" s="272">
        <v>6.64027777777778</v>
      </c>
      <c r="I98" s="275">
        <v>6.70416666666667</v>
      </c>
      <c r="J98" s="275">
        <v>6.71458333333334</v>
      </c>
      <c r="K98" s="275">
        <v>6.72638888888889</v>
      </c>
      <c r="L98" s="270">
        <v>12.03</v>
      </c>
      <c r="M98" s="268">
        <f ca="1" t="shared" si="16"/>
        <v>10.8537249109248</v>
      </c>
      <c r="N98" s="276">
        <f ca="1" t="shared" si="17"/>
        <v>1.28</v>
      </c>
      <c r="O98" s="263"/>
      <c r="P98" s="240">
        <f ca="1" t="shared" si="18"/>
        <v>0.350000000000001</v>
      </c>
      <c r="Q98" s="241"/>
    </row>
    <row r="99" s="240" customFormat="1" ht="20" customHeight="1" spans="1:17">
      <c r="A99" s="262">
        <v>1153</v>
      </c>
      <c r="B99" s="262">
        <f>工程配置!$B$4</f>
        <v>600</v>
      </c>
      <c r="C99" s="279">
        <v>12.03</v>
      </c>
      <c r="D99" s="270">
        <f ca="1">G99+工程配置!$D$4</f>
        <v>1048.23</v>
      </c>
      <c r="E99" s="256">
        <f ca="1">G99+工程配置!$C$4</f>
        <v>29.28</v>
      </c>
      <c r="F99" s="271">
        <f ca="1" t="shared" si="15"/>
        <v>29.67</v>
      </c>
      <c r="G99" s="252">
        <f ca="1" t="shared" si="21"/>
        <v>0.78</v>
      </c>
      <c r="H99" s="272">
        <v>6.7076388888889</v>
      </c>
      <c r="I99" s="275">
        <v>6.76805555555556</v>
      </c>
      <c r="J99" s="275">
        <v>6.78402777777778</v>
      </c>
      <c r="K99" s="275">
        <v>6.79722222222223</v>
      </c>
      <c r="L99" s="270">
        <v>12.03</v>
      </c>
      <c r="M99" s="268">
        <f ca="1" t="shared" si="16"/>
        <v>10.6935225378804</v>
      </c>
      <c r="N99" s="276">
        <f ca="1" t="shared" si="17"/>
        <v>1.27</v>
      </c>
      <c r="O99" s="263"/>
      <c r="P99" s="240">
        <f ca="1" t="shared" si="18"/>
        <v>0.390000000000001</v>
      </c>
      <c r="Q99" s="241"/>
    </row>
    <row r="100" s="240" customFormat="1" ht="20" customHeight="1" spans="1:17">
      <c r="A100" s="262">
        <v>1109</v>
      </c>
      <c r="B100" s="262">
        <f>工程配置!$B$4</f>
        <v>600</v>
      </c>
      <c r="C100" s="279">
        <v>12.03</v>
      </c>
      <c r="D100" s="270">
        <f ca="1">G100+工程配置!$D$4</f>
        <v>1048.56</v>
      </c>
      <c r="E100" s="256">
        <f ca="1">G100+工程配置!$C$4</f>
        <v>29.61</v>
      </c>
      <c r="F100" s="271">
        <f ca="1" t="shared" si="15"/>
        <v>29.98</v>
      </c>
      <c r="G100" s="252">
        <f ca="1" t="shared" si="21"/>
        <v>1.11</v>
      </c>
      <c r="H100" s="272">
        <v>6.77152777777778</v>
      </c>
      <c r="I100" s="275">
        <v>6.83472222222223</v>
      </c>
      <c r="J100" s="275">
        <v>6.85138888888889</v>
      </c>
      <c r="K100" s="275">
        <v>6.86597222222223</v>
      </c>
      <c r="L100" s="270">
        <v>12.03</v>
      </c>
      <c r="M100" s="268">
        <f ca="1" t="shared" si="16"/>
        <v>10.3012161619554</v>
      </c>
      <c r="N100" s="276">
        <f ca="1" t="shared" si="17"/>
        <v>1.21</v>
      </c>
      <c r="O100" s="263"/>
      <c r="P100" s="240">
        <f ca="1" t="shared" si="18"/>
        <v>0.370000000000001</v>
      </c>
      <c r="Q100" s="241"/>
    </row>
    <row r="101" s="240" customFormat="1" ht="20" customHeight="1" spans="1:17">
      <c r="A101" s="262">
        <v>1083</v>
      </c>
      <c r="B101" s="262">
        <f>工程配置!$B$4</f>
        <v>600</v>
      </c>
      <c r="C101" s="279">
        <v>12.03</v>
      </c>
      <c r="D101" s="270">
        <f ca="1">G101+工程配置!$D$4</f>
        <v>1048.4</v>
      </c>
      <c r="E101" s="256">
        <f ca="1">G101+工程配置!$C$4</f>
        <v>29.45</v>
      </c>
      <c r="F101" s="271">
        <f ca="1" t="shared" si="15"/>
        <v>29.82</v>
      </c>
      <c r="G101" s="252">
        <f ca="1" t="shared" si="21"/>
        <v>0.95</v>
      </c>
      <c r="H101" s="272">
        <v>6.83819444444445</v>
      </c>
      <c r="I101" s="275">
        <v>6.89652777777778</v>
      </c>
      <c r="J101" s="275">
        <v>6.9076388888889</v>
      </c>
      <c r="K101" s="275">
        <v>6.92222222222223</v>
      </c>
      <c r="L101" s="270">
        <v>12.03</v>
      </c>
      <c r="M101" s="268">
        <f ca="1" t="shared" si="16"/>
        <v>10.754566823691</v>
      </c>
      <c r="N101" s="276">
        <f ca="1" t="shared" si="17"/>
        <v>1.27</v>
      </c>
      <c r="O101" s="263"/>
      <c r="P101" s="240">
        <f ca="1" t="shared" si="18"/>
        <v>0.370000000000001</v>
      </c>
      <c r="Q101" s="241"/>
    </row>
    <row r="102" s="240" customFormat="1" ht="20" customHeight="1" spans="1:17">
      <c r="A102" s="262">
        <v>1084</v>
      </c>
      <c r="B102" s="262">
        <f>工程配置!$B$4</f>
        <v>600</v>
      </c>
      <c r="C102" s="279">
        <v>12.03</v>
      </c>
      <c r="D102" s="270">
        <f ca="1">G102+工程配置!$D$4</f>
        <v>1048.54</v>
      </c>
      <c r="E102" s="256">
        <f ca="1">G102+工程配置!$C$4</f>
        <v>29.59</v>
      </c>
      <c r="F102" s="271">
        <f ca="1" t="shared" si="15"/>
        <v>29.96</v>
      </c>
      <c r="G102" s="252">
        <f ca="1" t="shared" si="21"/>
        <v>1.09</v>
      </c>
      <c r="H102" s="272">
        <v>6.89930555555556</v>
      </c>
      <c r="I102" s="275">
        <v>6.96805555555556</v>
      </c>
      <c r="J102" s="275">
        <v>6.98125000000001</v>
      </c>
      <c r="K102" s="275">
        <v>6.99861111111112</v>
      </c>
      <c r="L102" s="270">
        <v>12.03</v>
      </c>
      <c r="M102" s="268">
        <f ca="1" t="shared" si="16"/>
        <v>10.209296304072</v>
      </c>
      <c r="N102" s="276">
        <f ca="1" t="shared" si="17"/>
        <v>1.2</v>
      </c>
      <c r="O102" s="263"/>
      <c r="P102" s="240">
        <f ca="1" t="shared" si="18"/>
        <v>0.370000000000001</v>
      </c>
      <c r="Q102" s="241"/>
    </row>
  </sheetData>
  <mergeCells count="2">
    <mergeCell ref="E1:E2"/>
    <mergeCell ref="F1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34"/>
  <sheetViews>
    <sheetView zoomScale="115" zoomScaleNormal="115" topLeftCell="A4" workbookViewId="0">
      <selection activeCell="G10" sqref="G10"/>
    </sheetView>
  </sheetViews>
  <sheetFormatPr defaultColWidth="9" defaultRowHeight="15.6"/>
  <cols>
    <col min="1" max="4" width="9" style="240"/>
    <col min="5" max="5" width="11.5185185185185" style="241" customWidth="1"/>
    <col min="6" max="6" width="13.0648148148148" style="240" customWidth="1"/>
    <col min="7" max="7" width="10" style="240" customWidth="1"/>
    <col min="8" max="8" width="11.4444444444444" style="240" customWidth="1"/>
    <col min="9" max="9" width="13.0740740740741" style="241" customWidth="1"/>
    <col min="10" max="10" width="9" style="240"/>
    <col min="11" max="11" width="10.962962962963" style="240" customWidth="1"/>
    <col min="12" max="13" width="9" style="240"/>
    <col min="14" max="14" width="9" style="241"/>
    <col min="15" max="17" width="9" style="240"/>
    <col min="18" max="18" width="7.69444444444444" style="240" customWidth="1"/>
    <col min="19" max="19" width="8.88888888888889" style="240" customWidth="1"/>
    <col min="20" max="20" width="9.37962962962963" style="241"/>
    <col min="21" max="16384" width="9" style="240"/>
  </cols>
  <sheetData>
    <row r="1" s="240" customFormat="1" ht="25.8" spans="1:20">
      <c r="A1" s="242" t="s">
        <v>82</v>
      </c>
      <c r="B1" s="242"/>
      <c r="C1" s="243"/>
      <c r="D1" s="242"/>
      <c r="E1" s="244"/>
      <c r="F1" s="244"/>
      <c r="G1" s="242"/>
      <c r="H1" s="242"/>
      <c r="I1" s="257"/>
      <c r="J1" s="242"/>
      <c r="K1" s="242"/>
      <c r="L1" s="242"/>
      <c r="M1" s="242"/>
      <c r="N1" s="244"/>
      <c r="O1" s="242"/>
      <c r="P1" s="242"/>
      <c r="Q1" s="245"/>
      <c r="T1" s="241"/>
    </row>
    <row r="2" s="240" customFormat="1" ht="20" customHeight="1" spans="1:20">
      <c r="A2" s="245"/>
      <c r="B2" s="245"/>
      <c r="C2" s="246"/>
      <c r="D2" s="245"/>
      <c r="E2" s="247"/>
      <c r="F2" s="247"/>
      <c r="G2" s="245"/>
      <c r="H2" s="245"/>
      <c r="I2" s="247"/>
      <c r="J2" s="245"/>
      <c r="K2" s="245"/>
      <c r="L2" s="245"/>
      <c r="M2" s="245"/>
      <c r="N2" s="247"/>
      <c r="O2" s="245"/>
      <c r="P2" s="245"/>
      <c r="Q2" s="245"/>
      <c r="T2" s="241"/>
    </row>
    <row r="3" s="240" customFormat="1" ht="20" customHeight="1" spans="1:20">
      <c r="A3" s="248" t="s">
        <v>83</v>
      </c>
      <c r="B3" s="248" t="s">
        <v>84</v>
      </c>
      <c r="C3" s="249" t="s">
        <v>64</v>
      </c>
      <c r="D3" s="248" t="s">
        <v>65</v>
      </c>
      <c r="E3" s="250" t="s">
        <v>66</v>
      </c>
      <c r="F3" s="250" t="s">
        <v>67</v>
      </c>
      <c r="G3" s="251" t="s">
        <v>68</v>
      </c>
      <c r="H3" s="251" t="s">
        <v>69</v>
      </c>
      <c r="I3" s="250" t="s">
        <v>70</v>
      </c>
      <c r="J3" s="248" t="s">
        <v>53</v>
      </c>
      <c r="K3" s="248" t="s">
        <v>54</v>
      </c>
      <c r="L3" s="258" t="s">
        <v>55</v>
      </c>
      <c r="M3" s="258" t="s">
        <v>56</v>
      </c>
      <c r="N3" s="259" t="s">
        <v>71</v>
      </c>
      <c r="O3" s="251" t="s">
        <v>71</v>
      </c>
      <c r="P3" s="251" t="s">
        <v>72</v>
      </c>
      <c r="Q3" s="248" t="s">
        <v>73</v>
      </c>
      <c r="T3" s="241"/>
    </row>
    <row r="4" s="240" customFormat="1" ht="20" customHeight="1" spans="1:20">
      <c r="A4" s="248" t="s">
        <v>74</v>
      </c>
      <c r="B4" s="248" t="s">
        <v>74</v>
      </c>
      <c r="C4" s="249" t="s">
        <v>74</v>
      </c>
      <c r="D4" s="248" t="s">
        <v>75</v>
      </c>
      <c r="E4" s="250" t="s">
        <v>76</v>
      </c>
      <c r="F4" s="250" t="s">
        <v>77</v>
      </c>
      <c r="G4" s="251"/>
      <c r="H4" s="251"/>
      <c r="I4" s="250" t="s">
        <v>78</v>
      </c>
      <c r="J4" s="248" t="s">
        <v>63</v>
      </c>
      <c r="K4" s="248" t="s">
        <v>63</v>
      </c>
      <c r="L4" s="258" t="s">
        <v>63</v>
      </c>
      <c r="M4" s="258" t="s">
        <v>63</v>
      </c>
      <c r="N4" s="259" t="s">
        <v>76</v>
      </c>
      <c r="O4" s="251" t="s">
        <v>79</v>
      </c>
      <c r="P4" s="251" t="s">
        <v>80</v>
      </c>
      <c r="Q4" s="248" t="s">
        <v>81</v>
      </c>
      <c r="T4" s="241"/>
    </row>
    <row r="5" s="240" customFormat="1" ht="20" customHeight="1" spans="1:20">
      <c r="A5" s="248">
        <v>401</v>
      </c>
      <c r="B5" s="251">
        <v>1</v>
      </c>
      <c r="C5" s="252">
        <v>1340</v>
      </c>
      <c r="D5" s="249">
        <v>600</v>
      </c>
      <c r="E5" s="253">
        <v>11.15</v>
      </c>
      <c r="F5" s="254">
        <v>1047.28</v>
      </c>
      <c r="G5" s="255">
        <v>29.33</v>
      </c>
      <c r="H5" s="253">
        <v>29.73</v>
      </c>
      <c r="I5" s="253">
        <v>0.83</v>
      </c>
      <c r="J5" s="260">
        <v>7.30000000000001</v>
      </c>
      <c r="K5" s="260">
        <v>7.36180555555557</v>
      </c>
      <c r="L5" s="260">
        <v>7.37847222222223</v>
      </c>
      <c r="M5" s="260">
        <v>7.3888888888889</v>
      </c>
      <c r="N5" s="253">
        <v>11.15</v>
      </c>
      <c r="O5" s="253">
        <v>10.2054227203962</v>
      </c>
      <c r="P5" s="253">
        <v>1.21</v>
      </c>
      <c r="S5" s="261"/>
      <c r="T5" s="241"/>
    </row>
    <row r="6" s="240" customFormat="1" ht="20" customHeight="1" spans="1:20">
      <c r="A6" s="248">
        <v>402</v>
      </c>
      <c r="B6" s="251">
        <v>1</v>
      </c>
      <c r="C6" s="252">
        <v>1341</v>
      </c>
      <c r="D6" s="249">
        <v>600</v>
      </c>
      <c r="E6" s="253">
        <v>11.15</v>
      </c>
      <c r="F6" s="254">
        <v>1047.25</v>
      </c>
      <c r="G6" s="255">
        <v>29.3</v>
      </c>
      <c r="H6" s="253">
        <v>29.69</v>
      </c>
      <c r="I6" s="253">
        <v>0.8</v>
      </c>
      <c r="J6" s="260">
        <v>0.368055555555556</v>
      </c>
      <c r="K6" s="260">
        <v>0.429166666666667</v>
      </c>
      <c r="L6" s="260">
        <v>0.441666666666667</v>
      </c>
      <c r="M6" s="260">
        <v>0.452083333333333</v>
      </c>
      <c r="N6" s="253">
        <v>11.15</v>
      </c>
      <c r="O6" s="253">
        <v>10.279416650904</v>
      </c>
      <c r="P6" s="253">
        <v>1.22</v>
      </c>
      <c r="S6" s="261"/>
      <c r="T6" s="241"/>
    </row>
    <row r="7" s="240" customFormat="1" ht="20" customHeight="1" spans="1:20">
      <c r="A7" s="248">
        <v>403</v>
      </c>
      <c r="B7" s="251">
        <v>1</v>
      </c>
      <c r="C7" s="252">
        <v>1364</v>
      </c>
      <c r="D7" s="249">
        <v>600</v>
      </c>
      <c r="E7" s="253">
        <v>11.15</v>
      </c>
      <c r="F7" s="254">
        <v>1047.25</v>
      </c>
      <c r="G7" s="255">
        <v>29.3</v>
      </c>
      <c r="H7" s="253">
        <v>29.74</v>
      </c>
      <c r="I7" s="253">
        <v>0.8</v>
      </c>
      <c r="J7" s="260">
        <v>0.43125</v>
      </c>
      <c r="K7" s="260">
        <v>0.496527777777778</v>
      </c>
      <c r="L7" s="260">
        <v>0.5125</v>
      </c>
      <c r="M7" s="260">
        <v>0.529166666666667</v>
      </c>
      <c r="N7" s="253">
        <v>11.15</v>
      </c>
      <c r="O7" s="253">
        <v>10.700704218564</v>
      </c>
      <c r="P7" s="253">
        <v>1.27</v>
      </c>
      <c r="S7" s="261"/>
      <c r="T7" s="241"/>
    </row>
    <row r="8" s="240" customFormat="1" ht="20" customHeight="1" spans="1:20">
      <c r="A8" s="248">
        <v>404</v>
      </c>
      <c r="B8" s="251">
        <v>1</v>
      </c>
      <c r="C8" s="252">
        <v>1365</v>
      </c>
      <c r="D8" s="249">
        <v>600</v>
      </c>
      <c r="E8" s="253">
        <v>11.15</v>
      </c>
      <c r="F8" s="254">
        <v>1047.24</v>
      </c>
      <c r="G8" s="255">
        <v>29.29</v>
      </c>
      <c r="H8" s="253">
        <v>29.65</v>
      </c>
      <c r="I8" s="253">
        <v>0.79</v>
      </c>
      <c r="J8" s="260">
        <v>0.498611111111111</v>
      </c>
      <c r="K8" s="260">
        <v>0.5625</v>
      </c>
      <c r="L8" s="260">
        <v>0.579166666666667</v>
      </c>
      <c r="M8" s="260">
        <v>0.589583333333333</v>
      </c>
      <c r="N8" s="253">
        <v>11.15</v>
      </c>
      <c r="O8" s="253">
        <v>10.107508703832</v>
      </c>
      <c r="P8" s="253">
        <v>1.2</v>
      </c>
      <c r="S8" s="261"/>
      <c r="T8" s="241"/>
    </row>
    <row r="9" s="240" customFormat="1" ht="20" customHeight="1" spans="1:20">
      <c r="A9" s="248">
        <v>405</v>
      </c>
      <c r="B9" s="251">
        <v>1</v>
      </c>
      <c r="C9" s="252">
        <v>1393</v>
      </c>
      <c r="D9" s="249">
        <v>600</v>
      </c>
      <c r="E9" s="253">
        <v>11.15</v>
      </c>
      <c r="F9" s="254">
        <v>1047.35</v>
      </c>
      <c r="G9" s="255">
        <v>29.4</v>
      </c>
      <c r="H9" s="253">
        <v>29.85</v>
      </c>
      <c r="I9" s="253">
        <v>0.9</v>
      </c>
      <c r="J9" s="260">
        <v>0.565972222222222</v>
      </c>
      <c r="K9" s="260">
        <v>0.622916666666667</v>
      </c>
      <c r="L9" s="260">
        <v>0.639583333333333</v>
      </c>
      <c r="M9" s="260">
        <v>0.656944444444445</v>
      </c>
      <c r="N9" s="253">
        <v>11.15</v>
      </c>
      <c r="O9" s="253">
        <v>10.821152878848</v>
      </c>
      <c r="P9" s="253">
        <v>1.28</v>
      </c>
      <c r="S9" s="261"/>
      <c r="T9" s="241"/>
    </row>
    <row r="10" s="240" customFormat="1" ht="20" customHeight="1" spans="1:20">
      <c r="A10" s="248">
        <v>406</v>
      </c>
      <c r="B10" s="251">
        <v>1</v>
      </c>
      <c r="C10" s="252">
        <v>1394</v>
      </c>
      <c r="D10" s="249">
        <v>600</v>
      </c>
      <c r="E10" s="253">
        <v>11.15</v>
      </c>
      <c r="F10" s="254">
        <v>1047.28</v>
      </c>
      <c r="G10" s="256">
        <f>I10+工程配置!$C$4</f>
        <v>29.33</v>
      </c>
      <c r="H10" s="253">
        <v>29.74</v>
      </c>
      <c r="I10" s="253">
        <v>0.83</v>
      </c>
      <c r="J10" s="260">
        <v>0.625694444444444</v>
      </c>
      <c r="K10" s="260">
        <v>0.685416666666667</v>
      </c>
      <c r="L10" s="260">
        <v>0.7</v>
      </c>
      <c r="M10" s="260">
        <v>0.717361111111111</v>
      </c>
      <c r="N10" s="253">
        <v>11.15</v>
      </c>
      <c r="O10" s="253">
        <v>10.7114767395894</v>
      </c>
      <c r="P10" s="253">
        <v>1.27</v>
      </c>
      <c r="S10" s="261"/>
      <c r="T10" s="241"/>
    </row>
    <row r="11" s="240" customFormat="1" ht="20" customHeight="1" spans="1:20">
      <c r="A11" s="248">
        <v>407</v>
      </c>
      <c r="B11" s="251">
        <v>1</v>
      </c>
      <c r="C11" s="252"/>
      <c r="D11" s="249"/>
      <c r="E11" s="253"/>
      <c r="F11" s="254"/>
      <c r="G11" s="255"/>
      <c r="H11" s="253"/>
      <c r="I11" s="253"/>
      <c r="J11" s="260"/>
      <c r="K11" s="260"/>
      <c r="L11" s="260"/>
      <c r="M11" s="260"/>
      <c r="N11" s="253"/>
      <c r="O11" s="253"/>
      <c r="P11" s="253"/>
      <c r="S11" s="261"/>
      <c r="T11" s="241"/>
    </row>
    <row r="12" s="240" customFormat="1" ht="20" customHeight="1" spans="1:20">
      <c r="A12" s="248">
        <v>408</v>
      </c>
      <c r="B12" s="251">
        <v>1</v>
      </c>
      <c r="C12" s="252"/>
      <c r="D12" s="249"/>
      <c r="E12" s="253"/>
      <c r="F12" s="254"/>
      <c r="G12" s="255"/>
      <c r="H12" s="253"/>
      <c r="I12" s="253"/>
      <c r="J12" s="260"/>
      <c r="K12" s="260"/>
      <c r="L12" s="260"/>
      <c r="M12" s="260"/>
      <c r="N12" s="253"/>
      <c r="O12" s="253"/>
      <c r="P12" s="253"/>
      <c r="S12" s="261"/>
      <c r="T12" s="241"/>
    </row>
    <row r="13" s="240" customFormat="1" ht="20" customHeight="1" spans="1:20">
      <c r="A13" s="248">
        <v>409</v>
      </c>
      <c r="B13" s="251">
        <v>1</v>
      </c>
      <c r="C13" s="252"/>
      <c r="D13" s="249"/>
      <c r="E13" s="253"/>
      <c r="F13" s="254"/>
      <c r="G13" s="255"/>
      <c r="H13" s="253"/>
      <c r="I13" s="253"/>
      <c r="J13" s="260"/>
      <c r="K13" s="260"/>
      <c r="L13" s="260"/>
      <c r="M13" s="260"/>
      <c r="N13" s="253"/>
      <c r="O13" s="253"/>
      <c r="P13" s="253"/>
      <c r="S13" s="261"/>
      <c r="T13" s="241"/>
    </row>
    <row r="14" s="240" customFormat="1" ht="20" customHeight="1" spans="1:20">
      <c r="A14" s="248">
        <v>410</v>
      </c>
      <c r="B14" s="251">
        <v>1</v>
      </c>
      <c r="C14" s="252"/>
      <c r="D14" s="249"/>
      <c r="E14" s="253"/>
      <c r="F14" s="254"/>
      <c r="G14" s="255"/>
      <c r="H14" s="253"/>
      <c r="I14" s="253"/>
      <c r="J14" s="260"/>
      <c r="K14" s="260"/>
      <c r="L14" s="260"/>
      <c r="M14" s="260"/>
      <c r="N14" s="253"/>
      <c r="O14" s="253"/>
      <c r="P14" s="253"/>
      <c r="S14" s="261"/>
      <c r="T14" s="241"/>
    </row>
    <row r="15" s="240" customFormat="1" ht="20" customHeight="1" spans="1:20">
      <c r="A15" s="248">
        <v>401</v>
      </c>
      <c r="B15" s="251">
        <v>1</v>
      </c>
      <c r="C15" s="252">
        <v>1340</v>
      </c>
      <c r="D15" s="249">
        <v>600</v>
      </c>
      <c r="E15" s="253">
        <v>11.15</v>
      </c>
      <c r="F15" s="254">
        <v>1047.28</v>
      </c>
      <c r="G15" s="255">
        <v>29.33</v>
      </c>
      <c r="H15" s="253">
        <v>29.73</v>
      </c>
      <c r="I15" s="253">
        <v>0.83</v>
      </c>
      <c r="J15" s="260">
        <v>7.30000000000001</v>
      </c>
      <c r="K15" s="260">
        <v>7.36180555555557</v>
      </c>
      <c r="L15" s="260">
        <v>7.37847222222223</v>
      </c>
      <c r="M15" s="260">
        <v>7.3888888888889</v>
      </c>
      <c r="N15" s="253">
        <v>11.15</v>
      </c>
      <c r="O15" s="253">
        <v>10.2054227203962</v>
      </c>
      <c r="P15" s="253">
        <v>1.21</v>
      </c>
      <c r="S15" s="261"/>
      <c r="T15" s="241"/>
    </row>
    <row r="16" s="240" customFormat="1" ht="20" customHeight="1" spans="1:20">
      <c r="A16" s="248">
        <v>402</v>
      </c>
      <c r="B16" s="251">
        <v>1</v>
      </c>
      <c r="C16" s="252">
        <v>1341</v>
      </c>
      <c r="D16" s="249">
        <v>600</v>
      </c>
      <c r="E16" s="253">
        <v>11.15</v>
      </c>
      <c r="F16" s="254">
        <v>1047.25</v>
      </c>
      <c r="G16" s="255">
        <v>29.3</v>
      </c>
      <c r="H16" s="253">
        <v>29.69</v>
      </c>
      <c r="I16" s="253">
        <v>0.8</v>
      </c>
      <c r="J16" s="260">
        <v>0.368055555555556</v>
      </c>
      <c r="K16" s="260">
        <v>0.429166666666667</v>
      </c>
      <c r="L16" s="260">
        <v>0.441666666666667</v>
      </c>
      <c r="M16" s="260">
        <v>0.452083333333333</v>
      </c>
      <c r="N16" s="253">
        <v>11.15</v>
      </c>
      <c r="O16" s="253">
        <v>10.279416650904</v>
      </c>
      <c r="P16" s="253">
        <v>1.22</v>
      </c>
      <c r="S16" s="261"/>
      <c r="T16" s="241"/>
    </row>
    <row r="17" s="240" customFormat="1" ht="20" customHeight="1" spans="1:20">
      <c r="A17" s="248">
        <v>403</v>
      </c>
      <c r="B17" s="251">
        <v>1</v>
      </c>
      <c r="C17" s="252">
        <v>1364</v>
      </c>
      <c r="D17" s="249">
        <v>600</v>
      </c>
      <c r="E17" s="253">
        <v>11.15</v>
      </c>
      <c r="F17" s="254">
        <v>1047.25</v>
      </c>
      <c r="G17" s="255">
        <v>29.3</v>
      </c>
      <c r="H17" s="253">
        <v>29.74</v>
      </c>
      <c r="I17" s="253">
        <v>0.8</v>
      </c>
      <c r="J17" s="260">
        <v>0.43125</v>
      </c>
      <c r="K17" s="260">
        <v>0.496527777777778</v>
      </c>
      <c r="L17" s="260">
        <v>0.5125</v>
      </c>
      <c r="M17" s="260">
        <v>0.529166666666667</v>
      </c>
      <c r="N17" s="253">
        <v>11.15</v>
      </c>
      <c r="O17" s="253">
        <v>10.700704218564</v>
      </c>
      <c r="P17" s="253">
        <v>1.27</v>
      </c>
      <c r="S17" s="261"/>
      <c r="T17" s="241"/>
    </row>
    <row r="18" s="240" customFormat="1" ht="20" customHeight="1" spans="1:20">
      <c r="A18" s="248">
        <v>404</v>
      </c>
      <c r="B18" s="251">
        <v>1</v>
      </c>
      <c r="C18" s="252">
        <v>1365</v>
      </c>
      <c r="D18" s="249">
        <v>600</v>
      </c>
      <c r="E18" s="253">
        <v>11.15</v>
      </c>
      <c r="F18" s="254">
        <v>1047.24</v>
      </c>
      <c r="G18" s="255">
        <v>29.29</v>
      </c>
      <c r="H18" s="253">
        <v>29.65</v>
      </c>
      <c r="I18" s="253">
        <v>0.79</v>
      </c>
      <c r="J18" s="260">
        <v>0.498611111111111</v>
      </c>
      <c r="K18" s="260">
        <v>0.5625</v>
      </c>
      <c r="L18" s="260">
        <v>0.579166666666667</v>
      </c>
      <c r="M18" s="260">
        <v>0.589583333333333</v>
      </c>
      <c r="N18" s="253">
        <v>11.15</v>
      </c>
      <c r="O18" s="253">
        <v>10.107508703832</v>
      </c>
      <c r="P18" s="253">
        <v>1.2</v>
      </c>
      <c r="S18" s="261"/>
      <c r="T18" s="241"/>
    </row>
    <row r="19" s="240" customFormat="1" ht="20" customHeight="1" spans="1:20">
      <c r="A19" s="248">
        <v>405</v>
      </c>
      <c r="B19" s="251">
        <v>1</v>
      </c>
      <c r="C19" s="252">
        <v>1393</v>
      </c>
      <c r="D19" s="249">
        <v>600</v>
      </c>
      <c r="E19" s="253">
        <v>11.15</v>
      </c>
      <c r="F19" s="254">
        <v>1047.35</v>
      </c>
      <c r="G19" s="255">
        <v>29.4</v>
      </c>
      <c r="H19" s="253">
        <v>29.85</v>
      </c>
      <c r="I19" s="253">
        <v>0.9</v>
      </c>
      <c r="J19" s="260">
        <v>0.565972222222222</v>
      </c>
      <c r="K19" s="260">
        <v>0.622916666666667</v>
      </c>
      <c r="L19" s="260">
        <v>0.639583333333333</v>
      </c>
      <c r="M19" s="260">
        <v>0.656944444444445</v>
      </c>
      <c r="N19" s="253">
        <v>11.15</v>
      </c>
      <c r="O19" s="253">
        <v>10.821152878848</v>
      </c>
      <c r="P19" s="253">
        <v>1.28</v>
      </c>
      <c r="S19" s="261"/>
      <c r="T19" s="241"/>
    </row>
    <row r="20" s="240" customFormat="1" ht="20" customHeight="1" spans="1:20">
      <c r="A20" s="248">
        <v>406</v>
      </c>
      <c r="B20" s="251">
        <v>1</v>
      </c>
      <c r="C20" s="252">
        <v>1394</v>
      </c>
      <c r="D20" s="249">
        <v>600</v>
      </c>
      <c r="E20" s="253">
        <v>11.15</v>
      </c>
      <c r="F20" s="254">
        <v>1047.28</v>
      </c>
      <c r="G20" s="255"/>
      <c r="H20" s="253">
        <v>29.74</v>
      </c>
      <c r="I20" s="253">
        <v>0.83</v>
      </c>
      <c r="J20" s="260">
        <v>0.625694444444444</v>
      </c>
      <c r="K20" s="260">
        <v>0.685416666666667</v>
      </c>
      <c r="L20" s="260">
        <v>0.7</v>
      </c>
      <c r="M20" s="260">
        <v>0.717361111111111</v>
      </c>
      <c r="N20" s="253">
        <v>11.15</v>
      </c>
      <c r="O20" s="253">
        <v>10.7114767395894</v>
      </c>
      <c r="P20" s="253">
        <v>1.27</v>
      </c>
      <c r="S20" s="261"/>
      <c r="T20" s="241"/>
    </row>
    <row r="21" s="240" customFormat="1" ht="20" customHeight="1" spans="1:20">
      <c r="A21" s="248">
        <v>407</v>
      </c>
      <c r="B21" s="251">
        <v>1</v>
      </c>
      <c r="C21" s="252"/>
      <c r="D21" s="249"/>
      <c r="E21" s="253"/>
      <c r="F21" s="254"/>
      <c r="G21" s="255"/>
      <c r="H21" s="253"/>
      <c r="I21" s="253"/>
      <c r="J21" s="260"/>
      <c r="K21" s="260"/>
      <c r="L21" s="260"/>
      <c r="M21" s="260"/>
      <c r="N21" s="253"/>
      <c r="O21" s="253"/>
      <c r="P21" s="253"/>
      <c r="S21" s="261"/>
      <c r="T21" s="241"/>
    </row>
    <row r="22" s="240" customFormat="1" ht="20" customHeight="1" spans="1:20">
      <c r="A22" s="248">
        <v>408</v>
      </c>
      <c r="B22" s="251">
        <v>1</v>
      </c>
      <c r="C22" s="252"/>
      <c r="D22" s="249"/>
      <c r="E22" s="253"/>
      <c r="F22" s="254"/>
      <c r="G22" s="255"/>
      <c r="H22" s="253"/>
      <c r="I22" s="253"/>
      <c r="J22" s="260"/>
      <c r="K22" s="260"/>
      <c r="L22" s="260"/>
      <c r="M22" s="260"/>
      <c r="N22" s="253"/>
      <c r="O22" s="253"/>
      <c r="P22" s="253"/>
      <c r="S22" s="261"/>
      <c r="T22" s="241"/>
    </row>
    <row r="23" s="240" customFormat="1" ht="20" customHeight="1" spans="1:20">
      <c r="A23" s="248">
        <v>409</v>
      </c>
      <c r="B23" s="251">
        <v>1</v>
      </c>
      <c r="C23" s="252"/>
      <c r="D23" s="249"/>
      <c r="E23" s="253"/>
      <c r="F23" s="254"/>
      <c r="G23" s="255"/>
      <c r="H23" s="253"/>
      <c r="I23" s="253"/>
      <c r="J23" s="260"/>
      <c r="K23" s="260"/>
      <c r="L23" s="260"/>
      <c r="M23" s="260"/>
      <c r="N23" s="253"/>
      <c r="O23" s="253"/>
      <c r="P23" s="253"/>
      <c r="S23" s="261"/>
      <c r="T23" s="241"/>
    </row>
    <row r="24" s="240" customFormat="1" ht="20" customHeight="1" spans="1:20">
      <c r="A24" s="248">
        <v>410</v>
      </c>
      <c r="B24" s="251">
        <v>1</v>
      </c>
      <c r="C24" s="252"/>
      <c r="D24" s="249"/>
      <c r="E24" s="253"/>
      <c r="F24" s="254"/>
      <c r="G24" s="255"/>
      <c r="H24" s="253"/>
      <c r="I24" s="253"/>
      <c r="J24" s="260"/>
      <c r="K24" s="260"/>
      <c r="L24" s="260"/>
      <c r="M24" s="260"/>
      <c r="N24" s="253"/>
      <c r="O24" s="253"/>
      <c r="P24" s="253"/>
      <c r="S24" s="261"/>
      <c r="T24" s="241"/>
    </row>
    <row r="25" s="240" customFormat="1" ht="20" customHeight="1" spans="1:20">
      <c r="A25" s="248">
        <v>411</v>
      </c>
      <c r="B25" s="251">
        <v>1</v>
      </c>
      <c r="C25" s="252"/>
      <c r="D25" s="249"/>
      <c r="E25" s="253"/>
      <c r="F25" s="254"/>
      <c r="G25" s="255"/>
      <c r="H25" s="253"/>
      <c r="I25" s="253"/>
      <c r="J25" s="260"/>
      <c r="K25" s="260"/>
      <c r="L25" s="260"/>
      <c r="M25" s="260"/>
      <c r="N25" s="253"/>
      <c r="O25" s="253"/>
      <c r="P25" s="253"/>
      <c r="S25" s="261"/>
      <c r="T25" s="241"/>
    </row>
    <row r="26" s="240" customFormat="1" ht="20" customHeight="1" spans="1:20">
      <c r="A26" s="248">
        <v>412</v>
      </c>
      <c r="B26" s="251">
        <v>1</v>
      </c>
      <c r="C26" s="252"/>
      <c r="D26" s="249"/>
      <c r="E26" s="253"/>
      <c r="F26" s="254"/>
      <c r="G26" s="255"/>
      <c r="H26" s="253"/>
      <c r="I26" s="253"/>
      <c r="J26" s="260"/>
      <c r="K26" s="260"/>
      <c r="L26" s="260"/>
      <c r="M26" s="260"/>
      <c r="N26" s="253"/>
      <c r="O26" s="253"/>
      <c r="P26" s="253"/>
      <c r="S26" s="261"/>
      <c r="T26" s="241"/>
    </row>
    <row r="27" s="240" customFormat="1" ht="20" customHeight="1" spans="1:20">
      <c r="A27" s="248">
        <v>413</v>
      </c>
      <c r="B27" s="251">
        <v>1</v>
      </c>
      <c r="C27" s="252"/>
      <c r="D27" s="249"/>
      <c r="E27" s="253"/>
      <c r="F27" s="254"/>
      <c r="G27" s="255"/>
      <c r="H27" s="253"/>
      <c r="I27" s="253"/>
      <c r="J27" s="260"/>
      <c r="K27" s="260"/>
      <c r="L27" s="260"/>
      <c r="M27" s="260"/>
      <c r="N27" s="253"/>
      <c r="O27" s="253"/>
      <c r="P27" s="253"/>
      <c r="S27" s="261"/>
      <c r="T27" s="241"/>
    </row>
    <row r="28" s="240" customFormat="1" ht="20" customHeight="1" spans="1:20">
      <c r="A28" s="248">
        <v>414</v>
      </c>
      <c r="B28" s="251">
        <v>1</v>
      </c>
      <c r="C28" s="252"/>
      <c r="D28" s="249"/>
      <c r="E28" s="253"/>
      <c r="F28" s="254"/>
      <c r="G28" s="255"/>
      <c r="H28" s="253"/>
      <c r="I28" s="253"/>
      <c r="J28" s="260"/>
      <c r="K28" s="260"/>
      <c r="L28" s="260"/>
      <c r="M28" s="260"/>
      <c r="N28" s="253"/>
      <c r="O28" s="253"/>
      <c r="P28" s="253"/>
      <c r="S28" s="261"/>
      <c r="T28" s="241"/>
    </row>
    <row r="29" s="240" customFormat="1" ht="20" customHeight="1" spans="1:20">
      <c r="A29" s="248">
        <v>415</v>
      </c>
      <c r="B29" s="251">
        <v>1</v>
      </c>
      <c r="C29" s="252"/>
      <c r="D29" s="249"/>
      <c r="E29" s="253"/>
      <c r="F29" s="254"/>
      <c r="G29" s="255"/>
      <c r="H29" s="253"/>
      <c r="I29" s="253"/>
      <c r="J29" s="260"/>
      <c r="K29" s="260"/>
      <c r="L29" s="260"/>
      <c r="M29" s="260"/>
      <c r="N29" s="253"/>
      <c r="O29" s="253"/>
      <c r="P29" s="253"/>
      <c r="S29" s="261"/>
      <c r="T29" s="241"/>
    </row>
    <row r="30" s="240" customFormat="1" ht="20" customHeight="1" spans="1:20">
      <c r="A30" s="248">
        <v>416</v>
      </c>
      <c r="B30" s="251">
        <v>1</v>
      </c>
      <c r="C30" s="252"/>
      <c r="D30" s="249"/>
      <c r="E30" s="253"/>
      <c r="F30" s="254"/>
      <c r="G30" s="255"/>
      <c r="H30" s="253"/>
      <c r="I30" s="253"/>
      <c r="J30" s="260"/>
      <c r="K30" s="260"/>
      <c r="L30" s="260"/>
      <c r="M30" s="260"/>
      <c r="N30" s="253"/>
      <c r="O30" s="253"/>
      <c r="P30" s="253"/>
      <c r="S30" s="261"/>
      <c r="T30" s="241"/>
    </row>
    <row r="31" s="240" customFormat="1" ht="20" customHeight="1" spans="1:20">
      <c r="A31" s="248">
        <v>417</v>
      </c>
      <c r="B31" s="251">
        <v>1</v>
      </c>
      <c r="C31" s="252"/>
      <c r="D31" s="249"/>
      <c r="E31" s="253"/>
      <c r="F31" s="254"/>
      <c r="G31" s="255"/>
      <c r="H31" s="253"/>
      <c r="I31" s="253"/>
      <c r="J31" s="260"/>
      <c r="K31" s="260"/>
      <c r="L31" s="260"/>
      <c r="M31" s="260"/>
      <c r="N31" s="253"/>
      <c r="O31" s="253"/>
      <c r="P31" s="253"/>
      <c r="S31" s="261"/>
      <c r="T31" s="241"/>
    </row>
    <row r="32" s="240" customFormat="1" ht="20" customHeight="1" spans="1:20">
      <c r="A32" s="248">
        <v>418</v>
      </c>
      <c r="B32" s="251">
        <v>1</v>
      </c>
      <c r="C32" s="252"/>
      <c r="D32" s="249"/>
      <c r="E32" s="253"/>
      <c r="F32" s="254"/>
      <c r="G32" s="255"/>
      <c r="H32" s="253"/>
      <c r="I32" s="253"/>
      <c r="J32" s="260"/>
      <c r="K32" s="260"/>
      <c r="L32" s="260"/>
      <c r="M32" s="260"/>
      <c r="N32" s="253"/>
      <c r="O32" s="253"/>
      <c r="P32" s="253"/>
      <c r="S32" s="261"/>
      <c r="T32" s="241"/>
    </row>
    <row r="33" s="240" customFormat="1" ht="20" customHeight="1" spans="1:20">
      <c r="A33" s="248">
        <v>419</v>
      </c>
      <c r="B33" s="251">
        <v>1</v>
      </c>
      <c r="C33" s="252"/>
      <c r="D33" s="249"/>
      <c r="E33" s="253"/>
      <c r="F33" s="254"/>
      <c r="G33" s="255"/>
      <c r="H33" s="253"/>
      <c r="I33" s="253"/>
      <c r="J33" s="260"/>
      <c r="K33" s="260"/>
      <c r="L33" s="260"/>
      <c r="M33" s="260"/>
      <c r="N33" s="253"/>
      <c r="O33" s="253"/>
      <c r="P33" s="253"/>
      <c r="S33" s="261"/>
      <c r="T33" s="241"/>
    </row>
    <row r="34" s="240" customFormat="1" ht="20" customHeight="1" spans="1:20">
      <c r="A34" s="248">
        <v>420</v>
      </c>
      <c r="B34" s="251">
        <v>1</v>
      </c>
      <c r="C34" s="252"/>
      <c r="D34" s="249"/>
      <c r="E34" s="253"/>
      <c r="F34" s="254"/>
      <c r="G34" s="255"/>
      <c r="H34" s="253"/>
      <c r="I34" s="253"/>
      <c r="J34" s="260"/>
      <c r="K34" s="260"/>
      <c r="L34" s="260"/>
      <c r="M34" s="260"/>
      <c r="N34" s="253"/>
      <c r="O34" s="253"/>
      <c r="P34" s="253"/>
      <c r="S34" s="261"/>
      <c r="T34" s="241"/>
    </row>
    <row r="35" s="240" customFormat="1" ht="20" customHeight="1" spans="1:20">
      <c r="A35" s="248">
        <v>421</v>
      </c>
      <c r="B35" s="251">
        <v>1</v>
      </c>
      <c r="C35" s="252"/>
      <c r="D35" s="249"/>
      <c r="E35" s="253"/>
      <c r="F35" s="254"/>
      <c r="G35" s="255"/>
      <c r="H35" s="253"/>
      <c r="I35" s="253"/>
      <c r="J35" s="260"/>
      <c r="K35" s="260"/>
      <c r="L35" s="260"/>
      <c r="M35" s="260"/>
      <c r="N35" s="253"/>
      <c r="O35" s="253"/>
      <c r="P35" s="253"/>
      <c r="S35" s="261"/>
      <c r="T35" s="241"/>
    </row>
    <row r="36" s="240" customFormat="1" ht="20" customHeight="1" spans="1:20">
      <c r="A36" s="248">
        <v>422</v>
      </c>
      <c r="B36" s="251">
        <v>1</v>
      </c>
      <c r="C36" s="252"/>
      <c r="D36" s="249"/>
      <c r="E36" s="253"/>
      <c r="F36" s="254"/>
      <c r="G36" s="255"/>
      <c r="H36" s="253"/>
      <c r="I36" s="253"/>
      <c r="J36" s="260"/>
      <c r="K36" s="260"/>
      <c r="L36" s="260"/>
      <c r="M36" s="260"/>
      <c r="N36" s="253"/>
      <c r="O36" s="253"/>
      <c r="P36" s="253"/>
      <c r="S36" s="261"/>
      <c r="T36" s="241"/>
    </row>
    <row r="37" s="240" customFormat="1" ht="20" customHeight="1" spans="1:20">
      <c r="A37" s="248">
        <v>423</v>
      </c>
      <c r="B37" s="251">
        <v>1</v>
      </c>
      <c r="C37" s="252"/>
      <c r="D37" s="249"/>
      <c r="E37" s="253"/>
      <c r="F37" s="254"/>
      <c r="G37" s="255"/>
      <c r="H37" s="253"/>
      <c r="I37" s="253"/>
      <c r="J37" s="260"/>
      <c r="K37" s="260"/>
      <c r="L37" s="260"/>
      <c r="M37" s="260"/>
      <c r="N37" s="253"/>
      <c r="O37" s="253"/>
      <c r="P37" s="253"/>
      <c r="S37" s="261"/>
      <c r="T37" s="241"/>
    </row>
    <row r="38" s="240" customFormat="1" ht="20" customHeight="1" spans="1:20">
      <c r="A38" s="248">
        <v>424</v>
      </c>
      <c r="B38" s="251">
        <v>1</v>
      </c>
      <c r="C38" s="252"/>
      <c r="D38" s="249"/>
      <c r="E38" s="253"/>
      <c r="F38" s="254"/>
      <c r="G38" s="255"/>
      <c r="H38" s="253"/>
      <c r="I38" s="253"/>
      <c r="J38" s="260"/>
      <c r="K38" s="260"/>
      <c r="L38" s="260"/>
      <c r="M38" s="260"/>
      <c r="N38" s="253"/>
      <c r="O38" s="253"/>
      <c r="P38" s="253"/>
      <c r="S38" s="261"/>
      <c r="T38" s="241"/>
    </row>
    <row r="39" s="240" customFormat="1" ht="20" customHeight="1" spans="1:20">
      <c r="A39" s="248">
        <v>425</v>
      </c>
      <c r="B39" s="251">
        <v>1</v>
      </c>
      <c r="C39" s="252"/>
      <c r="D39" s="249"/>
      <c r="E39" s="253"/>
      <c r="F39" s="254"/>
      <c r="G39" s="255"/>
      <c r="H39" s="253"/>
      <c r="I39" s="253"/>
      <c r="J39" s="260"/>
      <c r="K39" s="260"/>
      <c r="L39" s="260"/>
      <c r="M39" s="260"/>
      <c r="N39" s="253"/>
      <c r="O39" s="253"/>
      <c r="P39" s="253"/>
      <c r="S39" s="261"/>
      <c r="T39" s="241"/>
    </row>
    <row r="40" s="240" customFormat="1" ht="20" customHeight="1" spans="1:20">
      <c r="A40" s="248">
        <v>426</v>
      </c>
      <c r="B40" s="251">
        <v>1</v>
      </c>
      <c r="C40" s="252"/>
      <c r="D40" s="249"/>
      <c r="E40" s="253"/>
      <c r="F40" s="254"/>
      <c r="G40" s="255"/>
      <c r="H40" s="253"/>
      <c r="I40" s="253"/>
      <c r="J40" s="260"/>
      <c r="K40" s="260"/>
      <c r="L40" s="260"/>
      <c r="M40" s="260"/>
      <c r="N40" s="253"/>
      <c r="O40" s="253"/>
      <c r="P40" s="253"/>
      <c r="S40" s="261"/>
      <c r="T40" s="241"/>
    </row>
    <row r="41" s="240" customFormat="1" ht="20" customHeight="1" spans="1:20">
      <c r="A41" s="248">
        <v>427</v>
      </c>
      <c r="B41" s="251">
        <v>1</v>
      </c>
      <c r="C41" s="252"/>
      <c r="D41" s="249"/>
      <c r="E41" s="253"/>
      <c r="F41" s="254"/>
      <c r="G41" s="255"/>
      <c r="H41" s="253"/>
      <c r="I41" s="253"/>
      <c r="J41" s="260"/>
      <c r="K41" s="260"/>
      <c r="L41" s="260"/>
      <c r="M41" s="260"/>
      <c r="N41" s="253"/>
      <c r="O41" s="253"/>
      <c r="P41" s="253"/>
      <c r="S41" s="261"/>
      <c r="T41" s="241"/>
    </row>
    <row r="42" s="240" customFormat="1" ht="20" customHeight="1" spans="1:20">
      <c r="A42" s="248">
        <v>428</v>
      </c>
      <c r="B42" s="251">
        <v>1</v>
      </c>
      <c r="C42" s="252"/>
      <c r="D42" s="249"/>
      <c r="E42" s="253"/>
      <c r="F42" s="254"/>
      <c r="G42" s="255"/>
      <c r="H42" s="253"/>
      <c r="I42" s="253"/>
      <c r="J42" s="260"/>
      <c r="K42" s="260"/>
      <c r="L42" s="260"/>
      <c r="M42" s="260"/>
      <c r="N42" s="253"/>
      <c r="O42" s="253"/>
      <c r="P42" s="253"/>
      <c r="S42" s="261"/>
      <c r="T42" s="241"/>
    </row>
    <row r="43" s="240" customFormat="1" ht="20" customHeight="1" spans="1:20">
      <c r="A43" s="248">
        <v>429</v>
      </c>
      <c r="B43" s="251">
        <v>1</v>
      </c>
      <c r="C43" s="252"/>
      <c r="D43" s="249"/>
      <c r="E43" s="253"/>
      <c r="F43" s="254"/>
      <c r="G43" s="255"/>
      <c r="H43" s="253"/>
      <c r="I43" s="253"/>
      <c r="J43" s="260"/>
      <c r="K43" s="260"/>
      <c r="L43" s="260"/>
      <c r="M43" s="260"/>
      <c r="N43" s="253"/>
      <c r="O43" s="253"/>
      <c r="P43" s="253"/>
      <c r="S43" s="261"/>
      <c r="T43" s="241"/>
    </row>
    <row r="44" s="240" customFormat="1" ht="20" customHeight="1" spans="1:20">
      <c r="A44" s="248">
        <v>430</v>
      </c>
      <c r="B44" s="251">
        <v>1</v>
      </c>
      <c r="C44" s="252"/>
      <c r="D44" s="249"/>
      <c r="E44" s="253"/>
      <c r="F44" s="254"/>
      <c r="G44" s="255"/>
      <c r="H44" s="253"/>
      <c r="I44" s="253"/>
      <c r="J44" s="260"/>
      <c r="K44" s="260"/>
      <c r="L44" s="260"/>
      <c r="M44" s="260"/>
      <c r="N44" s="253"/>
      <c r="O44" s="253"/>
      <c r="P44" s="253"/>
      <c r="S44" s="261"/>
      <c r="T44" s="241"/>
    </row>
    <row r="45" s="240" customFormat="1" ht="20" customHeight="1" spans="1:20">
      <c r="A45" s="248">
        <v>431</v>
      </c>
      <c r="B45" s="251">
        <v>1</v>
      </c>
      <c r="C45" s="252"/>
      <c r="D45" s="249"/>
      <c r="E45" s="253"/>
      <c r="F45" s="254"/>
      <c r="G45" s="255"/>
      <c r="H45" s="253"/>
      <c r="I45" s="253"/>
      <c r="J45" s="260"/>
      <c r="K45" s="260"/>
      <c r="L45" s="260"/>
      <c r="M45" s="260"/>
      <c r="N45" s="253"/>
      <c r="O45" s="253"/>
      <c r="P45" s="253"/>
      <c r="S45" s="261"/>
      <c r="T45" s="241"/>
    </row>
    <row r="46" s="240" customFormat="1" ht="20" customHeight="1" spans="1:20">
      <c r="A46" s="248">
        <v>432</v>
      </c>
      <c r="B46" s="251">
        <v>1</v>
      </c>
      <c r="C46" s="252"/>
      <c r="D46" s="249"/>
      <c r="E46" s="253"/>
      <c r="F46" s="254"/>
      <c r="G46" s="255"/>
      <c r="H46" s="253"/>
      <c r="I46" s="253"/>
      <c r="J46" s="260"/>
      <c r="K46" s="260"/>
      <c r="L46" s="260"/>
      <c r="M46" s="260"/>
      <c r="N46" s="253"/>
      <c r="O46" s="253"/>
      <c r="P46" s="253"/>
      <c r="S46" s="261"/>
      <c r="T46" s="241"/>
    </row>
    <row r="47" s="240" customFormat="1" ht="20" customHeight="1" spans="1:20">
      <c r="A47" s="248">
        <v>433</v>
      </c>
      <c r="B47" s="251">
        <v>1</v>
      </c>
      <c r="C47" s="252"/>
      <c r="D47" s="249"/>
      <c r="E47" s="253"/>
      <c r="F47" s="254"/>
      <c r="G47" s="255"/>
      <c r="H47" s="253"/>
      <c r="I47" s="253"/>
      <c r="J47" s="260"/>
      <c r="K47" s="260"/>
      <c r="L47" s="260"/>
      <c r="M47" s="260"/>
      <c r="N47" s="253"/>
      <c r="O47" s="253"/>
      <c r="P47" s="253"/>
      <c r="S47" s="261"/>
      <c r="T47" s="241"/>
    </row>
    <row r="48" s="240" customFormat="1" ht="20" customHeight="1" spans="1:20">
      <c r="A48" s="248">
        <v>434</v>
      </c>
      <c r="B48" s="251">
        <v>1</v>
      </c>
      <c r="C48" s="252"/>
      <c r="D48" s="249"/>
      <c r="E48" s="253"/>
      <c r="F48" s="254"/>
      <c r="G48" s="255"/>
      <c r="H48" s="253"/>
      <c r="I48" s="253"/>
      <c r="J48" s="260"/>
      <c r="K48" s="260"/>
      <c r="L48" s="260"/>
      <c r="M48" s="260"/>
      <c r="N48" s="253"/>
      <c r="O48" s="253"/>
      <c r="P48" s="253"/>
      <c r="S48" s="261"/>
      <c r="T48" s="241"/>
    </row>
    <row r="49" s="240" customFormat="1" ht="20" customHeight="1" spans="1:20">
      <c r="A49" s="248">
        <v>435</v>
      </c>
      <c r="B49" s="251">
        <v>1</v>
      </c>
      <c r="C49" s="252"/>
      <c r="D49" s="249"/>
      <c r="E49" s="253"/>
      <c r="F49" s="254"/>
      <c r="G49" s="255"/>
      <c r="H49" s="253"/>
      <c r="I49" s="253"/>
      <c r="J49" s="260"/>
      <c r="K49" s="260"/>
      <c r="L49" s="260"/>
      <c r="M49" s="260"/>
      <c r="N49" s="253"/>
      <c r="O49" s="253"/>
      <c r="P49" s="253"/>
      <c r="S49" s="261"/>
      <c r="T49" s="241"/>
    </row>
    <row r="50" s="240" customFormat="1" ht="20" customHeight="1" spans="1:20">
      <c r="A50" s="248">
        <v>436</v>
      </c>
      <c r="B50" s="251">
        <v>1</v>
      </c>
      <c r="C50" s="252"/>
      <c r="D50" s="249"/>
      <c r="E50" s="253"/>
      <c r="F50" s="254"/>
      <c r="G50" s="255"/>
      <c r="H50" s="253"/>
      <c r="I50" s="253"/>
      <c r="J50" s="260"/>
      <c r="K50" s="260"/>
      <c r="L50" s="260"/>
      <c r="M50" s="260"/>
      <c r="N50" s="253"/>
      <c r="O50" s="253"/>
      <c r="P50" s="253"/>
      <c r="S50" s="261"/>
      <c r="T50" s="241"/>
    </row>
    <row r="51" s="240" customFormat="1" ht="20" customHeight="1" spans="1:20">
      <c r="A51" s="248">
        <v>437</v>
      </c>
      <c r="B51" s="251">
        <v>1</v>
      </c>
      <c r="C51" s="252"/>
      <c r="D51" s="249"/>
      <c r="E51" s="253"/>
      <c r="F51" s="254"/>
      <c r="G51" s="255"/>
      <c r="H51" s="253"/>
      <c r="I51" s="253"/>
      <c r="J51" s="260"/>
      <c r="K51" s="260"/>
      <c r="L51" s="260"/>
      <c r="M51" s="260"/>
      <c r="N51" s="253"/>
      <c r="O51" s="253"/>
      <c r="P51" s="253"/>
      <c r="S51" s="261"/>
      <c r="T51" s="241"/>
    </row>
    <row r="52" s="240" customFormat="1" ht="20" customHeight="1" spans="1:20">
      <c r="A52" s="248">
        <v>438</v>
      </c>
      <c r="B52" s="251">
        <v>1</v>
      </c>
      <c r="C52" s="252"/>
      <c r="D52" s="249"/>
      <c r="E52" s="253"/>
      <c r="F52" s="254"/>
      <c r="G52" s="255"/>
      <c r="H52" s="253"/>
      <c r="I52" s="253"/>
      <c r="J52" s="260"/>
      <c r="K52" s="260"/>
      <c r="L52" s="260"/>
      <c r="M52" s="260"/>
      <c r="N52" s="253"/>
      <c r="O52" s="253"/>
      <c r="P52" s="253"/>
      <c r="S52" s="261"/>
      <c r="T52" s="241"/>
    </row>
    <row r="53" s="240" customFormat="1" ht="20" customHeight="1" spans="1:20">
      <c r="A53" s="248">
        <v>439</v>
      </c>
      <c r="B53" s="251">
        <v>1</v>
      </c>
      <c r="C53" s="252"/>
      <c r="D53" s="249"/>
      <c r="E53" s="253"/>
      <c r="F53" s="254"/>
      <c r="G53" s="255"/>
      <c r="H53" s="253"/>
      <c r="I53" s="253"/>
      <c r="J53" s="260"/>
      <c r="K53" s="260"/>
      <c r="L53" s="260"/>
      <c r="M53" s="260"/>
      <c r="N53" s="253"/>
      <c r="O53" s="253"/>
      <c r="P53" s="253"/>
      <c r="S53" s="261"/>
      <c r="T53" s="241"/>
    </row>
    <row r="54" s="240" customFormat="1" ht="20" customHeight="1" spans="1:20">
      <c r="A54" s="248">
        <v>440</v>
      </c>
      <c r="B54" s="251">
        <v>1</v>
      </c>
      <c r="C54" s="252"/>
      <c r="D54" s="249"/>
      <c r="E54" s="253"/>
      <c r="F54" s="254"/>
      <c r="G54" s="255"/>
      <c r="H54" s="253"/>
      <c r="I54" s="253"/>
      <c r="J54" s="260"/>
      <c r="K54" s="260"/>
      <c r="L54" s="260"/>
      <c r="M54" s="260"/>
      <c r="N54" s="253"/>
      <c r="O54" s="253"/>
      <c r="P54" s="253"/>
      <c r="S54" s="261"/>
      <c r="T54" s="241"/>
    </row>
    <row r="55" s="240" customFormat="1" ht="20" customHeight="1" spans="1:20">
      <c r="A55" s="248">
        <v>441</v>
      </c>
      <c r="B55" s="251">
        <v>1</v>
      </c>
      <c r="C55" s="252"/>
      <c r="D55" s="249"/>
      <c r="E55" s="253"/>
      <c r="F55" s="254"/>
      <c r="G55" s="255"/>
      <c r="H55" s="253"/>
      <c r="I55" s="253"/>
      <c r="J55" s="260"/>
      <c r="K55" s="260"/>
      <c r="L55" s="260"/>
      <c r="M55" s="260"/>
      <c r="N55" s="253"/>
      <c r="O55" s="253"/>
      <c r="P55" s="253"/>
      <c r="S55" s="261"/>
      <c r="T55" s="241"/>
    </row>
    <row r="56" s="240" customFormat="1" ht="20" customHeight="1" spans="1:20">
      <c r="A56" s="248">
        <v>442</v>
      </c>
      <c r="B56" s="251">
        <v>1</v>
      </c>
      <c r="C56" s="252"/>
      <c r="D56" s="249"/>
      <c r="E56" s="253"/>
      <c r="F56" s="254"/>
      <c r="G56" s="255"/>
      <c r="H56" s="253"/>
      <c r="I56" s="253"/>
      <c r="J56" s="260"/>
      <c r="K56" s="260"/>
      <c r="L56" s="260"/>
      <c r="M56" s="260"/>
      <c r="N56" s="253"/>
      <c r="O56" s="253"/>
      <c r="P56" s="253"/>
      <c r="S56" s="261"/>
      <c r="T56" s="241"/>
    </row>
    <row r="57" s="240" customFormat="1" ht="20" customHeight="1" spans="1:20">
      <c r="A57" s="248">
        <v>443</v>
      </c>
      <c r="B57" s="251">
        <v>1</v>
      </c>
      <c r="C57" s="252"/>
      <c r="D57" s="249"/>
      <c r="E57" s="253"/>
      <c r="F57" s="254"/>
      <c r="G57" s="255"/>
      <c r="H57" s="253"/>
      <c r="I57" s="253"/>
      <c r="J57" s="260"/>
      <c r="K57" s="260"/>
      <c r="L57" s="260"/>
      <c r="M57" s="260"/>
      <c r="N57" s="253"/>
      <c r="O57" s="253"/>
      <c r="P57" s="253"/>
      <c r="S57" s="261"/>
      <c r="T57" s="241"/>
    </row>
    <row r="58" s="240" customFormat="1" ht="20" customHeight="1" spans="1:20">
      <c r="A58" s="248">
        <v>444</v>
      </c>
      <c r="B58" s="251">
        <v>1</v>
      </c>
      <c r="C58" s="252"/>
      <c r="D58" s="249"/>
      <c r="E58" s="253"/>
      <c r="F58" s="254"/>
      <c r="G58" s="255"/>
      <c r="H58" s="253"/>
      <c r="I58" s="253"/>
      <c r="J58" s="260"/>
      <c r="K58" s="260"/>
      <c r="L58" s="260"/>
      <c r="M58" s="260"/>
      <c r="N58" s="253"/>
      <c r="O58" s="253"/>
      <c r="P58" s="253"/>
      <c r="S58" s="261"/>
      <c r="T58" s="241"/>
    </row>
    <row r="59" s="240" customFormat="1" ht="20" customHeight="1" spans="1:20">
      <c r="A59" s="248">
        <v>445</v>
      </c>
      <c r="B59" s="251">
        <v>1</v>
      </c>
      <c r="C59" s="252"/>
      <c r="D59" s="249"/>
      <c r="E59" s="253"/>
      <c r="F59" s="254"/>
      <c r="G59" s="255"/>
      <c r="H59" s="253"/>
      <c r="I59" s="253"/>
      <c r="J59" s="260"/>
      <c r="K59" s="260"/>
      <c r="L59" s="260"/>
      <c r="M59" s="260"/>
      <c r="N59" s="253"/>
      <c r="O59" s="253"/>
      <c r="P59" s="253"/>
      <c r="S59" s="261"/>
      <c r="T59" s="241"/>
    </row>
    <row r="60" s="240" customFormat="1" ht="20" customHeight="1" spans="1:20">
      <c r="A60" s="248">
        <v>446</v>
      </c>
      <c r="B60" s="251">
        <v>1</v>
      </c>
      <c r="C60" s="252"/>
      <c r="D60" s="249"/>
      <c r="E60" s="253"/>
      <c r="F60" s="254"/>
      <c r="G60" s="255"/>
      <c r="H60" s="253"/>
      <c r="I60" s="253"/>
      <c r="J60" s="260"/>
      <c r="K60" s="260"/>
      <c r="L60" s="260"/>
      <c r="M60" s="260"/>
      <c r="N60" s="253"/>
      <c r="O60" s="253"/>
      <c r="P60" s="253"/>
      <c r="S60" s="261"/>
      <c r="T60" s="241"/>
    </row>
    <row r="61" s="240" customFormat="1" ht="20" customHeight="1" spans="1:20">
      <c r="A61" s="248">
        <v>447</v>
      </c>
      <c r="B61" s="251">
        <v>1</v>
      </c>
      <c r="C61" s="252"/>
      <c r="D61" s="249"/>
      <c r="E61" s="253"/>
      <c r="F61" s="254"/>
      <c r="G61" s="255"/>
      <c r="H61" s="253"/>
      <c r="I61" s="253"/>
      <c r="J61" s="260"/>
      <c r="K61" s="260"/>
      <c r="L61" s="260"/>
      <c r="M61" s="260"/>
      <c r="N61" s="253"/>
      <c r="O61" s="253"/>
      <c r="P61" s="253"/>
      <c r="S61" s="261"/>
      <c r="T61" s="241"/>
    </row>
    <row r="62" s="240" customFormat="1" ht="20" customHeight="1" spans="1:20">
      <c r="A62" s="248">
        <v>448</v>
      </c>
      <c r="B62" s="251">
        <v>1</v>
      </c>
      <c r="C62" s="252"/>
      <c r="D62" s="249"/>
      <c r="E62" s="253"/>
      <c r="F62" s="254"/>
      <c r="G62" s="255"/>
      <c r="H62" s="253"/>
      <c r="I62" s="253"/>
      <c r="J62" s="260"/>
      <c r="K62" s="260"/>
      <c r="L62" s="260"/>
      <c r="M62" s="260"/>
      <c r="N62" s="253"/>
      <c r="O62" s="253"/>
      <c r="P62" s="253"/>
      <c r="S62" s="261"/>
      <c r="T62" s="241"/>
    </row>
    <row r="63" s="240" customFormat="1" ht="20" customHeight="1" spans="1:20">
      <c r="A63" s="248">
        <v>449</v>
      </c>
      <c r="B63" s="251">
        <v>1</v>
      </c>
      <c r="C63" s="252"/>
      <c r="D63" s="249"/>
      <c r="E63" s="253"/>
      <c r="F63" s="254"/>
      <c r="G63" s="255"/>
      <c r="H63" s="253"/>
      <c r="I63" s="253"/>
      <c r="J63" s="260"/>
      <c r="K63" s="260"/>
      <c r="L63" s="260"/>
      <c r="M63" s="260"/>
      <c r="N63" s="253"/>
      <c r="O63" s="253"/>
      <c r="P63" s="253"/>
      <c r="S63" s="261"/>
      <c r="T63" s="241"/>
    </row>
    <row r="64" s="240" customFormat="1" ht="20" customHeight="1" spans="1:20">
      <c r="A64" s="248">
        <v>450</v>
      </c>
      <c r="B64" s="251">
        <v>1</v>
      </c>
      <c r="C64" s="252"/>
      <c r="D64" s="249"/>
      <c r="E64" s="253"/>
      <c r="F64" s="254"/>
      <c r="G64" s="255"/>
      <c r="H64" s="253"/>
      <c r="I64" s="253"/>
      <c r="J64" s="260"/>
      <c r="K64" s="260"/>
      <c r="L64" s="260"/>
      <c r="M64" s="260"/>
      <c r="N64" s="253"/>
      <c r="O64" s="253"/>
      <c r="P64" s="253"/>
      <c r="S64" s="261"/>
      <c r="T64" s="241"/>
    </row>
    <row r="65" s="240" customFormat="1" ht="20" customHeight="1" spans="1:20">
      <c r="A65" s="248">
        <v>451</v>
      </c>
      <c r="B65" s="251">
        <v>1</v>
      </c>
      <c r="C65" s="252"/>
      <c r="D65" s="249"/>
      <c r="E65" s="253"/>
      <c r="F65" s="254"/>
      <c r="G65" s="255"/>
      <c r="H65" s="253"/>
      <c r="I65" s="253"/>
      <c r="J65" s="260"/>
      <c r="K65" s="260"/>
      <c r="L65" s="260"/>
      <c r="M65" s="260"/>
      <c r="N65" s="253"/>
      <c r="O65" s="253"/>
      <c r="P65" s="253"/>
      <c r="S65" s="261"/>
      <c r="T65" s="241"/>
    </row>
    <row r="66" s="240" customFormat="1" ht="20" customHeight="1" spans="1:20">
      <c r="A66" s="248">
        <v>452</v>
      </c>
      <c r="B66" s="251">
        <v>1</v>
      </c>
      <c r="C66" s="252"/>
      <c r="D66" s="249"/>
      <c r="E66" s="253"/>
      <c r="F66" s="254"/>
      <c r="G66" s="255"/>
      <c r="H66" s="253"/>
      <c r="I66" s="253"/>
      <c r="J66" s="260"/>
      <c r="K66" s="260"/>
      <c r="L66" s="260"/>
      <c r="M66" s="260"/>
      <c r="N66" s="253"/>
      <c r="O66" s="253"/>
      <c r="P66" s="253"/>
      <c r="S66" s="261"/>
      <c r="T66" s="241"/>
    </row>
    <row r="67" s="240" customFormat="1" ht="20" customHeight="1" spans="1:20">
      <c r="A67" s="248">
        <v>453</v>
      </c>
      <c r="B67" s="251">
        <v>1</v>
      </c>
      <c r="C67" s="252"/>
      <c r="D67" s="249"/>
      <c r="E67" s="253"/>
      <c r="F67" s="254"/>
      <c r="G67" s="255"/>
      <c r="H67" s="253"/>
      <c r="I67" s="253"/>
      <c r="J67" s="260"/>
      <c r="K67" s="260"/>
      <c r="L67" s="260"/>
      <c r="M67" s="260"/>
      <c r="N67" s="253"/>
      <c r="O67" s="253"/>
      <c r="P67" s="253"/>
      <c r="S67" s="261"/>
      <c r="T67" s="241"/>
    </row>
    <row r="68" s="240" customFormat="1" ht="20" customHeight="1" spans="1:20">
      <c r="A68" s="248">
        <v>454</v>
      </c>
      <c r="B68" s="251">
        <v>1</v>
      </c>
      <c r="C68" s="252"/>
      <c r="D68" s="249"/>
      <c r="E68" s="253"/>
      <c r="F68" s="254"/>
      <c r="G68" s="255"/>
      <c r="H68" s="253"/>
      <c r="I68" s="253"/>
      <c r="J68" s="260"/>
      <c r="K68" s="260"/>
      <c r="L68" s="260"/>
      <c r="M68" s="260"/>
      <c r="N68" s="253"/>
      <c r="O68" s="253"/>
      <c r="P68" s="253"/>
      <c r="S68" s="261"/>
      <c r="T68" s="241"/>
    </row>
    <row r="69" s="240" customFormat="1" ht="20" customHeight="1" spans="1:20">
      <c r="A69" s="248">
        <v>455</v>
      </c>
      <c r="B69" s="251">
        <v>1</v>
      </c>
      <c r="C69" s="252"/>
      <c r="D69" s="249"/>
      <c r="E69" s="253"/>
      <c r="F69" s="254"/>
      <c r="G69" s="255"/>
      <c r="H69" s="253"/>
      <c r="I69" s="253"/>
      <c r="J69" s="260"/>
      <c r="K69" s="260"/>
      <c r="L69" s="260"/>
      <c r="M69" s="260"/>
      <c r="N69" s="253"/>
      <c r="O69" s="253"/>
      <c r="P69" s="253"/>
      <c r="S69" s="261"/>
      <c r="T69" s="241"/>
    </row>
    <row r="70" s="240" customFormat="1" ht="20" customHeight="1" spans="1:20">
      <c r="A70" s="248">
        <v>456</v>
      </c>
      <c r="B70" s="251">
        <v>1</v>
      </c>
      <c r="C70" s="252"/>
      <c r="D70" s="249"/>
      <c r="E70" s="253"/>
      <c r="F70" s="254"/>
      <c r="G70" s="255"/>
      <c r="H70" s="253"/>
      <c r="I70" s="253"/>
      <c r="J70" s="260"/>
      <c r="K70" s="260"/>
      <c r="L70" s="260"/>
      <c r="M70" s="260"/>
      <c r="N70" s="253"/>
      <c r="O70" s="253"/>
      <c r="P70" s="253"/>
      <c r="S70" s="261"/>
      <c r="T70" s="241"/>
    </row>
    <row r="71" s="240" customFormat="1" ht="20" customHeight="1" spans="1:20">
      <c r="A71" s="248">
        <v>457</v>
      </c>
      <c r="B71" s="251">
        <v>1</v>
      </c>
      <c r="C71" s="252"/>
      <c r="D71" s="249"/>
      <c r="E71" s="253"/>
      <c r="F71" s="254"/>
      <c r="G71" s="255"/>
      <c r="H71" s="253"/>
      <c r="I71" s="253"/>
      <c r="J71" s="260"/>
      <c r="K71" s="260"/>
      <c r="L71" s="260"/>
      <c r="M71" s="260"/>
      <c r="N71" s="253"/>
      <c r="O71" s="253"/>
      <c r="P71" s="253"/>
      <c r="S71" s="261"/>
      <c r="T71" s="241"/>
    </row>
    <row r="72" s="240" customFormat="1" ht="20" customHeight="1" spans="1:20">
      <c r="A72" s="248">
        <v>458</v>
      </c>
      <c r="B72" s="251">
        <v>1</v>
      </c>
      <c r="C72" s="252"/>
      <c r="D72" s="249"/>
      <c r="E72" s="253"/>
      <c r="F72" s="254"/>
      <c r="G72" s="255"/>
      <c r="H72" s="253"/>
      <c r="I72" s="253"/>
      <c r="J72" s="260"/>
      <c r="K72" s="260"/>
      <c r="L72" s="260"/>
      <c r="M72" s="260"/>
      <c r="N72" s="253"/>
      <c r="O72" s="253"/>
      <c r="P72" s="253"/>
      <c r="S72" s="261"/>
      <c r="T72" s="241"/>
    </row>
    <row r="73" s="240" customFormat="1" ht="20" customHeight="1" spans="1:20">
      <c r="A73" s="248">
        <v>459</v>
      </c>
      <c r="B73" s="251">
        <v>1</v>
      </c>
      <c r="C73" s="252"/>
      <c r="D73" s="249"/>
      <c r="E73" s="253"/>
      <c r="F73" s="254"/>
      <c r="G73" s="255"/>
      <c r="H73" s="253"/>
      <c r="I73" s="253"/>
      <c r="J73" s="260"/>
      <c r="K73" s="260"/>
      <c r="L73" s="260"/>
      <c r="M73" s="260"/>
      <c r="N73" s="253"/>
      <c r="O73" s="253"/>
      <c r="P73" s="253"/>
      <c r="S73" s="261"/>
      <c r="T73" s="241"/>
    </row>
    <row r="74" s="240" customFormat="1" ht="20" customHeight="1" spans="1:20">
      <c r="A74" s="248">
        <v>460</v>
      </c>
      <c r="B74" s="251">
        <v>1</v>
      </c>
      <c r="C74" s="252"/>
      <c r="D74" s="249"/>
      <c r="E74" s="253"/>
      <c r="F74" s="254"/>
      <c r="G74" s="255"/>
      <c r="H74" s="253"/>
      <c r="I74" s="253"/>
      <c r="J74" s="260"/>
      <c r="K74" s="260"/>
      <c r="L74" s="260"/>
      <c r="M74" s="260"/>
      <c r="N74" s="253"/>
      <c r="O74" s="253"/>
      <c r="P74" s="253"/>
      <c r="S74" s="261"/>
      <c r="T74" s="241"/>
    </row>
    <row r="75" s="240" customFormat="1" ht="20" customHeight="1" spans="1:20">
      <c r="A75" s="248">
        <v>461</v>
      </c>
      <c r="B75" s="251">
        <v>1</v>
      </c>
      <c r="C75" s="252"/>
      <c r="D75" s="249"/>
      <c r="E75" s="253"/>
      <c r="F75" s="254"/>
      <c r="G75" s="255"/>
      <c r="H75" s="253"/>
      <c r="I75" s="253"/>
      <c r="J75" s="260"/>
      <c r="K75" s="260"/>
      <c r="L75" s="260"/>
      <c r="M75" s="260"/>
      <c r="N75" s="253"/>
      <c r="O75" s="253"/>
      <c r="P75" s="253"/>
      <c r="S75" s="261"/>
      <c r="T75" s="241"/>
    </row>
    <row r="76" s="240" customFormat="1" ht="20" customHeight="1" spans="1:20">
      <c r="A76" s="248">
        <v>462</v>
      </c>
      <c r="B76" s="251">
        <v>1</v>
      </c>
      <c r="C76" s="252"/>
      <c r="D76" s="249"/>
      <c r="E76" s="253"/>
      <c r="F76" s="254"/>
      <c r="G76" s="255"/>
      <c r="H76" s="253"/>
      <c r="I76" s="253"/>
      <c r="J76" s="260"/>
      <c r="K76" s="260"/>
      <c r="L76" s="260"/>
      <c r="M76" s="260"/>
      <c r="N76" s="253"/>
      <c r="O76" s="253"/>
      <c r="P76" s="253"/>
      <c r="S76" s="261"/>
      <c r="T76" s="241"/>
    </row>
    <row r="77" s="240" customFormat="1" ht="20" customHeight="1" spans="1:20">
      <c r="A77" s="248">
        <v>463</v>
      </c>
      <c r="B77" s="251">
        <v>1</v>
      </c>
      <c r="C77" s="252"/>
      <c r="D77" s="249"/>
      <c r="E77" s="253"/>
      <c r="F77" s="254"/>
      <c r="G77" s="255"/>
      <c r="H77" s="253"/>
      <c r="I77" s="253"/>
      <c r="J77" s="260"/>
      <c r="K77" s="260"/>
      <c r="L77" s="260"/>
      <c r="M77" s="260"/>
      <c r="N77" s="253"/>
      <c r="O77" s="253"/>
      <c r="P77" s="253"/>
      <c r="S77" s="261"/>
      <c r="T77" s="241"/>
    </row>
    <row r="78" s="240" customFormat="1" ht="20" customHeight="1" spans="1:20">
      <c r="A78" s="248">
        <v>464</v>
      </c>
      <c r="B78" s="251">
        <v>1</v>
      </c>
      <c r="C78" s="252"/>
      <c r="D78" s="249"/>
      <c r="E78" s="253"/>
      <c r="F78" s="254"/>
      <c r="G78" s="255"/>
      <c r="H78" s="253"/>
      <c r="I78" s="253"/>
      <c r="J78" s="260"/>
      <c r="K78" s="260"/>
      <c r="L78" s="260"/>
      <c r="M78" s="260"/>
      <c r="N78" s="253"/>
      <c r="O78" s="253"/>
      <c r="P78" s="253"/>
      <c r="S78" s="261"/>
      <c r="T78" s="241"/>
    </row>
    <row r="79" s="240" customFormat="1" ht="20" customHeight="1" spans="1:20">
      <c r="A79" s="248">
        <v>465</v>
      </c>
      <c r="B79" s="251">
        <v>1</v>
      </c>
      <c r="C79" s="252"/>
      <c r="D79" s="249"/>
      <c r="E79" s="253"/>
      <c r="F79" s="254"/>
      <c r="G79" s="255"/>
      <c r="H79" s="253"/>
      <c r="I79" s="253"/>
      <c r="J79" s="260"/>
      <c r="K79" s="260"/>
      <c r="L79" s="260"/>
      <c r="M79" s="260"/>
      <c r="N79" s="253"/>
      <c r="O79" s="253"/>
      <c r="P79" s="253"/>
      <c r="S79" s="261"/>
      <c r="T79" s="241"/>
    </row>
    <row r="80" s="240" customFormat="1" ht="20" customHeight="1" spans="1:20">
      <c r="A80" s="248">
        <v>466</v>
      </c>
      <c r="B80" s="251">
        <v>1</v>
      </c>
      <c r="C80" s="252"/>
      <c r="D80" s="249"/>
      <c r="E80" s="253"/>
      <c r="F80" s="254"/>
      <c r="G80" s="255"/>
      <c r="H80" s="253"/>
      <c r="I80" s="253"/>
      <c r="J80" s="260"/>
      <c r="K80" s="260"/>
      <c r="L80" s="260"/>
      <c r="M80" s="260"/>
      <c r="N80" s="253"/>
      <c r="O80" s="253"/>
      <c r="P80" s="253"/>
      <c r="S80" s="261"/>
      <c r="T80" s="241"/>
    </row>
    <row r="81" s="240" customFormat="1" ht="20" customHeight="1" spans="1:20">
      <c r="A81" s="248">
        <v>467</v>
      </c>
      <c r="B81" s="251">
        <v>1</v>
      </c>
      <c r="C81" s="252"/>
      <c r="D81" s="249"/>
      <c r="E81" s="253"/>
      <c r="F81" s="254"/>
      <c r="G81" s="255"/>
      <c r="H81" s="253"/>
      <c r="I81" s="253"/>
      <c r="J81" s="260"/>
      <c r="K81" s="260"/>
      <c r="L81" s="260"/>
      <c r="M81" s="260"/>
      <c r="N81" s="253"/>
      <c r="O81" s="253"/>
      <c r="P81" s="253"/>
      <c r="S81" s="261"/>
      <c r="T81" s="241"/>
    </row>
    <row r="82" s="240" customFormat="1" ht="20" customHeight="1" spans="1:20">
      <c r="A82" s="248">
        <v>468</v>
      </c>
      <c r="B82" s="251">
        <v>1</v>
      </c>
      <c r="C82" s="252"/>
      <c r="D82" s="249"/>
      <c r="E82" s="253"/>
      <c r="F82" s="254"/>
      <c r="G82" s="255"/>
      <c r="H82" s="253"/>
      <c r="I82" s="253"/>
      <c r="J82" s="260"/>
      <c r="K82" s="260"/>
      <c r="L82" s="260"/>
      <c r="M82" s="260"/>
      <c r="N82" s="253"/>
      <c r="O82" s="253"/>
      <c r="P82" s="253"/>
      <c r="S82" s="261"/>
      <c r="T82" s="241"/>
    </row>
    <row r="83" s="240" customFormat="1" ht="20" customHeight="1" spans="1:20">
      <c r="A83" s="248">
        <v>469</v>
      </c>
      <c r="B83" s="251">
        <v>1</v>
      </c>
      <c r="C83" s="252"/>
      <c r="D83" s="249"/>
      <c r="E83" s="253"/>
      <c r="F83" s="254"/>
      <c r="G83" s="255"/>
      <c r="H83" s="253"/>
      <c r="I83" s="253"/>
      <c r="J83" s="260"/>
      <c r="K83" s="260"/>
      <c r="L83" s="260"/>
      <c r="M83" s="260"/>
      <c r="N83" s="253"/>
      <c r="O83" s="253"/>
      <c r="P83" s="253"/>
      <c r="S83" s="261"/>
      <c r="T83" s="241"/>
    </row>
    <row r="84" s="240" customFormat="1" ht="20" customHeight="1" spans="1:20">
      <c r="A84" s="248">
        <v>470</v>
      </c>
      <c r="B84" s="251">
        <v>1</v>
      </c>
      <c r="C84" s="252"/>
      <c r="D84" s="249"/>
      <c r="E84" s="253"/>
      <c r="F84" s="254"/>
      <c r="G84" s="255"/>
      <c r="H84" s="253"/>
      <c r="I84" s="253"/>
      <c r="J84" s="260"/>
      <c r="K84" s="260"/>
      <c r="L84" s="260"/>
      <c r="M84" s="260"/>
      <c r="N84" s="253"/>
      <c r="O84" s="253"/>
      <c r="P84" s="253"/>
      <c r="S84" s="261"/>
      <c r="T84" s="241"/>
    </row>
    <row r="85" s="240" customFormat="1" ht="20" customHeight="1" spans="1:20">
      <c r="A85" s="248">
        <v>471</v>
      </c>
      <c r="B85" s="251">
        <v>1</v>
      </c>
      <c r="C85" s="252"/>
      <c r="D85" s="249"/>
      <c r="E85" s="253"/>
      <c r="F85" s="254"/>
      <c r="G85" s="255"/>
      <c r="H85" s="253"/>
      <c r="I85" s="253"/>
      <c r="J85" s="260"/>
      <c r="K85" s="260"/>
      <c r="L85" s="260"/>
      <c r="M85" s="260"/>
      <c r="N85" s="253"/>
      <c r="O85" s="253"/>
      <c r="P85" s="253"/>
      <c r="S85" s="261"/>
      <c r="T85" s="241"/>
    </row>
    <row r="86" s="240" customFormat="1" ht="20" customHeight="1" spans="1:20">
      <c r="A86" s="248">
        <v>472</v>
      </c>
      <c r="B86" s="251">
        <v>1</v>
      </c>
      <c r="C86" s="252"/>
      <c r="D86" s="249"/>
      <c r="E86" s="253"/>
      <c r="F86" s="254"/>
      <c r="G86" s="255"/>
      <c r="H86" s="253"/>
      <c r="I86" s="253"/>
      <c r="J86" s="260"/>
      <c r="K86" s="260"/>
      <c r="L86" s="260"/>
      <c r="M86" s="260"/>
      <c r="N86" s="253"/>
      <c r="O86" s="253"/>
      <c r="P86" s="253"/>
      <c r="S86" s="261"/>
      <c r="T86" s="241"/>
    </row>
    <row r="87" s="240" customFormat="1" ht="20" customHeight="1" spans="1:20">
      <c r="A87" s="248">
        <v>473</v>
      </c>
      <c r="B87" s="251">
        <v>1</v>
      </c>
      <c r="C87" s="252"/>
      <c r="D87" s="249"/>
      <c r="E87" s="253"/>
      <c r="F87" s="254"/>
      <c r="G87" s="255"/>
      <c r="H87" s="253"/>
      <c r="I87" s="253"/>
      <c r="J87" s="260"/>
      <c r="K87" s="260"/>
      <c r="L87" s="260"/>
      <c r="M87" s="260"/>
      <c r="N87" s="253"/>
      <c r="O87" s="253"/>
      <c r="P87" s="253"/>
      <c r="S87" s="261"/>
      <c r="T87" s="241"/>
    </row>
    <row r="88" s="240" customFormat="1" ht="20" customHeight="1" spans="1:20">
      <c r="A88" s="248">
        <v>474</v>
      </c>
      <c r="B88" s="251">
        <v>1</v>
      </c>
      <c r="C88" s="252"/>
      <c r="D88" s="249"/>
      <c r="E88" s="253"/>
      <c r="F88" s="254"/>
      <c r="G88" s="255"/>
      <c r="H88" s="253"/>
      <c r="I88" s="253"/>
      <c r="J88" s="260"/>
      <c r="K88" s="260"/>
      <c r="L88" s="260"/>
      <c r="M88" s="260"/>
      <c r="N88" s="253"/>
      <c r="O88" s="253"/>
      <c r="P88" s="253"/>
      <c r="S88" s="261"/>
      <c r="T88" s="241"/>
    </row>
    <row r="89" s="240" customFormat="1" ht="20" customHeight="1" spans="1:20">
      <c r="A89" s="248">
        <v>475</v>
      </c>
      <c r="B89" s="251">
        <v>1</v>
      </c>
      <c r="C89" s="252"/>
      <c r="D89" s="249"/>
      <c r="E89" s="253"/>
      <c r="F89" s="254"/>
      <c r="G89" s="255"/>
      <c r="H89" s="253"/>
      <c r="I89" s="253"/>
      <c r="J89" s="260"/>
      <c r="K89" s="260"/>
      <c r="L89" s="260"/>
      <c r="M89" s="260"/>
      <c r="N89" s="253"/>
      <c r="O89" s="253"/>
      <c r="P89" s="253"/>
      <c r="S89" s="261"/>
      <c r="T89" s="241"/>
    </row>
    <row r="90" s="240" customFormat="1" ht="20" customHeight="1" spans="1:20">
      <c r="A90" s="248">
        <v>476</v>
      </c>
      <c r="B90" s="251">
        <v>1</v>
      </c>
      <c r="C90" s="252"/>
      <c r="D90" s="249"/>
      <c r="E90" s="253"/>
      <c r="F90" s="254"/>
      <c r="G90" s="255"/>
      <c r="H90" s="253"/>
      <c r="I90" s="253"/>
      <c r="J90" s="260"/>
      <c r="K90" s="260"/>
      <c r="L90" s="260"/>
      <c r="M90" s="260"/>
      <c r="N90" s="253"/>
      <c r="O90" s="253"/>
      <c r="P90" s="253"/>
      <c r="S90" s="261"/>
      <c r="T90" s="241"/>
    </row>
    <row r="91" s="240" customFormat="1" ht="20" customHeight="1" spans="1:20">
      <c r="A91" s="248">
        <v>477</v>
      </c>
      <c r="B91" s="251">
        <v>1</v>
      </c>
      <c r="C91" s="252"/>
      <c r="D91" s="249"/>
      <c r="E91" s="253"/>
      <c r="F91" s="254"/>
      <c r="G91" s="255"/>
      <c r="H91" s="253"/>
      <c r="I91" s="253"/>
      <c r="J91" s="260"/>
      <c r="K91" s="260"/>
      <c r="L91" s="260"/>
      <c r="M91" s="260"/>
      <c r="N91" s="253"/>
      <c r="O91" s="253"/>
      <c r="P91" s="253"/>
      <c r="S91" s="261"/>
      <c r="T91" s="241"/>
    </row>
    <row r="92" s="240" customFormat="1" ht="20" customHeight="1" spans="1:20">
      <c r="A92" s="248">
        <v>478</v>
      </c>
      <c r="B92" s="251">
        <v>1</v>
      </c>
      <c r="C92" s="252"/>
      <c r="D92" s="249"/>
      <c r="E92" s="253"/>
      <c r="F92" s="254"/>
      <c r="G92" s="255"/>
      <c r="H92" s="253"/>
      <c r="I92" s="253"/>
      <c r="J92" s="260"/>
      <c r="K92" s="260"/>
      <c r="L92" s="260"/>
      <c r="M92" s="260"/>
      <c r="N92" s="253"/>
      <c r="O92" s="253"/>
      <c r="P92" s="253"/>
      <c r="S92" s="261"/>
      <c r="T92" s="241"/>
    </row>
    <row r="93" s="240" customFormat="1" ht="20" customHeight="1" spans="1:20">
      <c r="A93" s="248">
        <v>479</v>
      </c>
      <c r="B93" s="251">
        <v>1</v>
      </c>
      <c r="C93" s="252"/>
      <c r="D93" s="249"/>
      <c r="E93" s="253"/>
      <c r="F93" s="254"/>
      <c r="G93" s="255"/>
      <c r="H93" s="253"/>
      <c r="I93" s="253"/>
      <c r="J93" s="260"/>
      <c r="K93" s="260"/>
      <c r="L93" s="260"/>
      <c r="M93" s="260"/>
      <c r="N93" s="253"/>
      <c r="O93" s="253"/>
      <c r="P93" s="253"/>
      <c r="S93" s="261"/>
      <c r="T93" s="241"/>
    </row>
    <row r="94" s="240" customFormat="1" ht="20" customHeight="1" spans="1:20">
      <c r="A94" s="248">
        <v>480</v>
      </c>
      <c r="B94" s="251">
        <v>1</v>
      </c>
      <c r="C94" s="252"/>
      <c r="D94" s="249"/>
      <c r="E94" s="253"/>
      <c r="F94" s="254"/>
      <c r="G94" s="255"/>
      <c r="H94" s="253"/>
      <c r="I94" s="253"/>
      <c r="J94" s="260"/>
      <c r="K94" s="260"/>
      <c r="L94" s="260"/>
      <c r="M94" s="260"/>
      <c r="N94" s="253"/>
      <c r="O94" s="253"/>
      <c r="P94" s="253"/>
      <c r="S94" s="261"/>
      <c r="T94" s="241"/>
    </row>
    <row r="95" s="240" customFormat="1" ht="20" customHeight="1" spans="1:20">
      <c r="A95" s="248">
        <v>481</v>
      </c>
      <c r="B95" s="251">
        <v>1</v>
      </c>
      <c r="C95" s="252"/>
      <c r="D95" s="249"/>
      <c r="E95" s="253"/>
      <c r="F95" s="254"/>
      <c r="G95" s="255"/>
      <c r="H95" s="253"/>
      <c r="I95" s="253"/>
      <c r="J95" s="260"/>
      <c r="K95" s="260"/>
      <c r="L95" s="260"/>
      <c r="M95" s="260"/>
      <c r="N95" s="253"/>
      <c r="O95" s="253"/>
      <c r="P95" s="253"/>
      <c r="S95" s="261"/>
      <c r="T95" s="241"/>
    </row>
    <row r="96" s="240" customFormat="1" ht="20" customHeight="1" spans="1:20">
      <c r="A96" s="248">
        <v>482</v>
      </c>
      <c r="B96" s="251">
        <v>1</v>
      </c>
      <c r="C96" s="252"/>
      <c r="D96" s="249"/>
      <c r="E96" s="253"/>
      <c r="F96" s="254"/>
      <c r="G96" s="255"/>
      <c r="H96" s="253"/>
      <c r="I96" s="253"/>
      <c r="J96" s="260"/>
      <c r="K96" s="260"/>
      <c r="L96" s="260"/>
      <c r="M96" s="260"/>
      <c r="N96" s="253"/>
      <c r="O96" s="253"/>
      <c r="P96" s="253"/>
      <c r="S96" s="261"/>
      <c r="T96" s="241"/>
    </row>
    <row r="97" s="240" customFormat="1" ht="20" customHeight="1" spans="1:20">
      <c r="A97" s="248">
        <v>483</v>
      </c>
      <c r="B97" s="251">
        <v>1</v>
      </c>
      <c r="C97" s="252"/>
      <c r="D97" s="249"/>
      <c r="E97" s="253"/>
      <c r="F97" s="254"/>
      <c r="G97" s="255"/>
      <c r="H97" s="253"/>
      <c r="I97" s="253"/>
      <c r="J97" s="260"/>
      <c r="K97" s="260"/>
      <c r="L97" s="260"/>
      <c r="M97" s="260"/>
      <c r="N97" s="253"/>
      <c r="O97" s="253"/>
      <c r="P97" s="253"/>
      <c r="S97" s="261"/>
      <c r="T97" s="241"/>
    </row>
    <row r="98" s="240" customFormat="1" ht="20" customHeight="1" spans="1:20">
      <c r="A98" s="248">
        <v>484</v>
      </c>
      <c r="B98" s="251">
        <v>1</v>
      </c>
      <c r="C98" s="252"/>
      <c r="D98" s="249"/>
      <c r="E98" s="253"/>
      <c r="F98" s="254"/>
      <c r="G98" s="255"/>
      <c r="H98" s="253"/>
      <c r="I98" s="253"/>
      <c r="J98" s="260"/>
      <c r="K98" s="260"/>
      <c r="L98" s="260"/>
      <c r="M98" s="260"/>
      <c r="N98" s="253"/>
      <c r="O98" s="253"/>
      <c r="P98" s="253"/>
      <c r="S98" s="261"/>
      <c r="T98" s="241"/>
    </row>
    <row r="99" s="240" customFormat="1" ht="20" customHeight="1" spans="1:20">
      <c r="A99" s="248">
        <v>485</v>
      </c>
      <c r="B99" s="251">
        <v>1</v>
      </c>
      <c r="C99" s="252"/>
      <c r="D99" s="249"/>
      <c r="E99" s="253"/>
      <c r="F99" s="254"/>
      <c r="G99" s="255"/>
      <c r="H99" s="253"/>
      <c r="I99" s="253"/>
      <c r="J99" s="260"/>
      <c r="K99" s="260"/>
      <c r="L99" s="260"/>
      <c r="M99" s="260"/>
      <c r="N99" s="253"/>
      <c r="O99" s="253"/>
      <c r="P99" s="253"/>
      <c r="S99" s="261"/>
      <c r="T99" s="241"/>
    </row>
    <row r="100" s="240" customFormat="1" ht="20" customHeight="1" spans="1:20">
      <c r="A100" s="248">
        <v>486</v>
      </c>
      <c r="B100" s="251">
        <v>1</v>
      </c>
      <c r="C100" s="252"/>
      <c r="D100" s="249"/>
      <c r="E100" s="253"/>
      <c r="F100" s="254"/>
      <c r="G100" s="255"/>
      <c r="H100" s="253"/>
      <c r="I100" s="253"/>
      <c r="J100" s="260"/>
      <c r="K100" s="260"/>
      <c r="L100" s="260"/>
      <c r="M100" s="260"/>
      <c r="N100" s="253"/>
      <c r="O100" s="253"/>
      <c r="P100" s="253"/>
      <c r="S100" s="261"/>
      <c r="T100" s="241"/>
    </row>
    <row r="101" s="240" customFormat="1" ht="20" customHeight="1" spans="1:20">
      <c r="A101" s="248">
        <v>487</v>
      </c>
      <c r="B101" s="251">
        <v>1</v>
      </c>
      <c r="C101" s="252"/>
      <c r="D101" s="249"/>
      <c r="E101" s="253"/>
      <c r="F101" s="254"/>
      <c r="G101" s="255"/>
      <c r="H101" s="253"/>
      <c r="I101" s="253"/>
      <c r="J101" s="260"/>
      <c r="K101" s="260"/>
      <c r="L101" s="260"/>
      <c r="M101" s="260"/>
      <c r="N101" s="253"/>
      <c r="O101" s="253"/>
      <c r="P101" s="253"/>
      <c r="S101" s="261"/>
      <c r="T101" s="241"/>
    </row>
    <row r="102" s="240" customFormat="1" ht="20" customHeight="1" spans="1:20">
      <c r="A102" s="248">
        <v>488</v>
      </c>
      <c r="B102" s="251">
        <v>1</v>
      </c>
      <c r="C102" s="252"/>
      <c r="D102" s="249"/>
      <c r="E102" s="253"/>
      <c r="F102" s="254"/>
      <c r="G102" s="255"/>
      <c r="H102" s="253"/>
      <c r="I102" s="253"/>
      <c r="J102" s="260"/>
      <c r="K102" s="260"/>
      <c r="L102" s="260"/>
      <c r="M102" s="260"/>
      <c r="N102" s="253"/>
      <c r="O102" s="253"/>
      <c r="P102" s="253"/>
      <c r="S102" s="261"/>
      <c r="T102" s="241"/>
    </row>
    <row r="103" s="240" customFormat="1" ht="20" customHeight="1" spans="1:20">
      <c r="A103" s="248">
        <v>489</v>
      </c>
      <c r="B103" s="251">
        <v>1</v>
      </c>
      <c r="C103" s="252"/>
      <c r="D103" s="249"/>
      <c r="E103" s="253"/>
      <c r="F103" s="254"/>
      <c r="G103" s="255"/>
      <c r="H103" s="253"/>
      <c r="I103" s="253"/>
      <c r="J103" s="260"/>
      <c r="K103" s="260"/>
      <c r="L103" s="260"/>
      <c r="M103" s="260"/>
      <c r="N103" s="253"/>
      <c r="O103" s="253"/>
      <c r="P103" s="253"/>
      <c r="S103" s="261"/>
      <c r="T103" s="241"/>
    </row>
    <row r="104" s="240" customFormat="1" ht="20" customHeight="1" spans="1:20">
      <c r="A104" s="248">
        <v>490</v>
      </c>
      <c r="B104" s="251">
        <v>1</v>
      </c>
      <c r="C104" s="252"/>
      <c r="D104" s="249"/>
      <c r="E104" s="253"/>
      <c r="F104" s="254"/>
      <c r="G104" s="255"/>
      <c r="H104" s="253"/>
      <c r="I104" s="253"/>
      <c r="J104" s="260"/>
      <c r="K104" s="260"/>
      <c r="L104" s="260"/>
      <c r="M104" s="260"/>
      <c r="N104" s="253"/>
      <c r="O104" s="253"/>
      <c r="P104" s="253"/>
      <c r="S104" s="261"/>
      <c r="T104" s="241"/>
    </row>
    <row r="105" s="240" customFormat="1" ht="20" customHeight="1" spans="1:20">
      <c r="A105" s="248">
        <v>491</v>
      </c>
      <c r="B105" s="251">
        <v>1</v>
      </c>
      <c r="C105" s="252"/>
      <c r="D105" s="249"/>
      <c r="E105" s="253"/>
      <c r="F105" s="254"/>
      <c r="G105" s="255"/>
      <c r="H105" s="253"/>
      <c r="I105" s="253"/>
      <c r="J105" s="260"/>
      <c r="K105" s="260"/>
      <c r="L105" s="260"/>
      <c r="M105" s="260"/>
      <c r="N105" s="253"/>
      <c r="O105" s="253"/>
      <c r="P105" s="253"/>
      <c r="S105" s="261"/>
      <c r="T105" s="241"/>
    </row>
    <row r="106" s="240" customFormat="1" ht="20" customHeight="1" spans="1:20">
      <c r="A106" s="248">
        <v>492</v>
      </c>
      <c r="B106" s="251">
        <v>1</v>
      </c>
      <c r="C106" s="252"/>
      <c r="D106" s="249"/>
      <c r="E106" s="253"/>
      <c r="F106" s="254"/>
      <c r="G106" s="255"/>
      <c r="H106" s="253"/>
      <c r="I106" s="253"/>
      <c r="J106" s="260"/>
      <c r="K106" s="260"/>
      <c r="L106" s="260"/>
      <c r="M106" s="260"/>
      <c r="N106" s="253"/>
      <c r="O106" s="253"/>
      <c r="P106" s="253"/>
      <c r="S106" s="261"/>
      <c r="T106" s="241"/>
    </row>
    <row r="107" s="240" customFormat="1" ht="20" customHeight="1" spans="1:20">
      <c r="A107" s="248">
        <v>493</v>
      </c>
      <c r="B107" s="251">
        <v>1</v>
      </c>
      <c r="C107" s="252"/>
      <c r="D107" s="249"/>
      <c r="E107" s="253"/>
      <c r="F107" s="254"/>
      <c r="G107" s="255"/>
      <c r="H107" s="253"/>
      <c r="I107" s="253"/>
      <c r="J107" s="260"/>
      <c r="K107" s="260"/>
      <c r="L107" s="260"/>
      <c r="M107" s="260"/>
      <c r="N107" s="253"/>
      <c r="O107" s="253"/>
      <c r="P107" s="253"/>
      <c r="S107" s="261"/>
      <c r="T107" s="241"/>
    </row>
    <row r="108" s="240" customFormat="1" ht="20" customHeight="1" spans="1:20">
      <c r="A108" s="248">
        <v>494</v>
      </c>
      <c r="B108" s="251">
        <v>1</v>
      </c>
      <c r="C108" s="252"/>
      <c r="D108" s="249"/>
      <c r="E108" s="253"/>
      <c r="F108" s="254"/>
      <c r="G108" s="255"/>
      <c r="H108" s="253"/>
      <c r="I108" s="253"/>
      <c r="J108" s="260"/>
      <c r="K108" s="260"/>
      <c r="L108" s="260"/>
      <c r="M108" s="260"/>
      <c r="N108" s="253"/>
      <c r="O108" s="253"/>
      <c r="P108" s="253"/>
      <c r="S108" s="261"/>
      <c r="T108" s="241"/>
    </row>
    <row r="109" s="240" customFormat="1" ht="20" customHeight="1" spans="1:20">
      <c r="A109" s="248">
        <v>495</v>
      </c>
      <c r="B109" s="251">
        <v>1</v>
      </c>
      <c r="C109" s="252"/>
      <c r="D109" s="249"/>
      <c r="E109" s="253"/>
      <c r="F109" s="254"/>
      <c r="G109" s="255"/>
      <c r="H109" s="253"/>
      <c r="I109" s="253"/>
      <c r="J109" s="260"/>
      <c r="K109" s="260"/>
      <c r="L109" s="260"/>
      <c r="M109" s="260"/>
      <c r="N109" s="253"/>
      <c r="O109" s="253"/>
      <c r="P109" s="253"/>
      <c r="S109" s="261"/>
      <c r="T109" s="241"/>
    </row>
    <row r="110" s="240" customFormat="1" ht="20" customHeight="1" spans="1:20">
      <c r="A110" s="248">
        <v>496</v>
      </c>
      <c r="B110" s="251">
        <v>1</v>
      </c>
      <c r="C110" s="252"/>
      <c r="D110" s="249"/>
      <c r="E110" s="253"/>
      <c r="F110" s="254"/>
      <c r="G110" s="255"/>
      <c r="H110" s="253"/>
      <c r="I110" s="253"/>
      <c r="J110" s="260"/>
      <c r="K110" s="260"/>
      <c r="L110" s="260"/>
      <c r="M110" s="260"/>
      <c r="N110" s="253"/>
      <c r="O110" s="253"/>
      <c r="P110" s="253"/>
      <c r="S110" s="261"/>
      <c r="T110" s="241"/>
    </row>
    <row r="111" s="240" customFormat="1" ht="20" customHeight="1" spans="1:20">
      <c r="A111" s="248">
        <v>497</v>
      </c>
      <c r="B111" s="251">
        <v>1</v>
      </c>
      <c r="C111" s="252"/>
      <c r="D111" s="249"/>
      <c r="E111" s="253"/>
      <c r="F111" s="254"/>
      <c r="G111" s="255"/>
      <c r="H111" s="253"/>
      <c r="I111" s="253"/>
      <c r="J111" s="260"/>
      <c r="K111" s="260"/>
      <c r="L111" s="260"/>
      <c r="M111" s="260"/>
      <c r="N111" s="253"/>
      <c r="O111" s="253"/>
      <c r="P111" s="253"/>
      <c r="S111" s="261"/>
      <c r="T111" s="241"/>
    </row>
    <row r="112" s="240" customFormat="1" ht="20" customHeight="1" spans="1:20">
      <c r="A112" s="248">
        <v>498</v>
      </c>
      <c r="B112" s="251">
        <v>1</v>
      </c>
      <c r="C112" s="252"/>
      <c r="D112" s="249"/>
      <c r="E112" s="253"/>
      <c r="F112" s="254"/>
      <c r="G112" s="255"/>
      <c r="H112" s="253"/>
      <c r="I112" s="253"/>
      <c r="J112" s="260"/>
      <c r="K112" s="260"/>
      <c r="L112" s="260"/>
      <c r="M112" s="260"/>
      <c r="N112" s="253"/>
      <c r="O112" s="253"/>
      <c r="P112" s="253"/>
      <c r="S112" s="261"/>
      <c r="T112" s="241"/>
    </row>
    <row r="113" s="240" customFormat="1" ht="20" customHeight="1" spans="1:20">
      <c r="A113" s="248">
        <v>499</v>
      </c>
      <c r="B113" s="251">
        <v>1</v>
      </c>
      <c r="C113" s="252"/>
      <c r="D113" s="249"/>
      <c r="E113" s="253"/>
      <c r="F113" s="254"/>
      <c r="G113" s="255"/>
      <c r="H113" s="253"/>
      <c r="I113" s="253"/>
      <c r="J113" s="260"/>
      <c r="K113" s="260"/>
      <c r="L113" s="260"/>
      <c r="M113" s="260"/>
      <c r="N113" s="253"/>
      <c r="O113" s="253"/>
      <c r="P113" s="253"/>
      <c r="S113" s="261"/>
      <c r="T113" s="241"/>
    </row>
    <row r="114" s="240" customFormat="1" ht="20" customHeight="1" spans="1:20">
      <c r="A114" s="248">
        <v>500</v>
      </c>
      <c r="B114" s="251">
        <v>1</v>
      </c>
      <c r="C114" s="252"/>
      <c r="D114" s="249"/>
      <c r="E114" s="253"/>
      <c r="F114" s="254"/>
      <c r="G114" s="255"/>
      <c r="H114" s="253"/>
      <c r="I114" s="253"/>
      <c r="J114" s="260"/>
      <c r="K114" s="260"/>
      <c r="L114" s="260"/>
      <c r="M114" s="260"/>
      <c r="N114" s="253"/>
      <c r="O114" s="253"/>
      <c r="P114" s="253"/>
      <c r="S114" s="261"/>
      <c r="T114" s="241"/>
    </row>
    <row r="115" s="240" customFormat="1" ht="20" customHeight="1" spans="1:20">
      <c r="A115" s="248">
        <v>501</v>
      </c>
      <c r="B115" s="251">
        <v>1</v>
      </c>
      <c r="C115" s="252"/>
      <c r="D115" s="249"/>
      <c r="E115" s="253"/>
      <c r="F115" s="254"/>
      <c r="G115" s="255"/>
      <c r="H115" s="253"/>
      <c r="I115" s="253"/>
      <c r="J115" s="260"/>
      <c r="K115" s="260"/>
      <c r="L115" s="260"/>
      <c r="M115" s="260"/>
      <c r="N115" s="253"/>
      <c r="O115" s="253"/>
      <c r="P115" s="253"/>
      <c r="S115" s="261"/>
      <c r="T115" s="241"/>
    </row>
    <row r="116" s="240" customFormat="1" ht="20" customHeight="1" spans="1:20">
      <c r="A116" s="248">
        <v>502</v>
      </c>
      <c r="B116" s="251">
        <v>1</v>
      </c>
      <c r="C116" s="252"/>
      <c r="D116" s="249"/>
      <c r="E116" s="253"/>
      <c r="F116" s="254"/>
      <c r="G116" s="255"/>
      <c r="H116" s="253"/>
      <c r="I116" s="253"/>
      <c r="J116" s="260"/>
      <c r="K116" s="260"/>
      <c r="L116" s="260"/>
      <c r="M116" s="260"/>
      <c r="N116" s="253"/>
      <c r="O116" s="253"/>
      <c r="P116" s="253"/>
      <c r="S116" s="261"/>
      <c r="T116" s="241"/>
    </row>
    <row r="117" s="240" customFormat="1" ht="20" customHeight="1" spans="1:20">
      <c r="A117" s="248">
        <v>503</v>
      </c>
      <c r="B117" s="251">
        <v>1</v>
      </c>
      <c r="C117" s="252"/>
      <c r="D117" s="249"/>
      <c r="E117" s="253"/>
      <c r="F117" s="254"/>
      <c r="G117" s="255"/>
      <c r="H117" s="253"/>
      <c r="I117" s="253"/>
      <c r="J117" s="260"/>
      <c r="K117" s="260"/>
      <c r="L117" s="260"/>
      <c r="M117" s="260"/>
      <c r="N117" s="253"/>
      <c r="O117" s="253"/>
      <c r="P117" s="253"/>
      <c r="S117" s="261"/>
      <c r="T117" s="241"/>
    </row>
    <row r="118" s="240" customFormat="1" ht="20" customHeight="1" spans="1:20">
      <c r="A118" s="248">
        <v>504</v>
      </c>
      <c r="B118" s="251">
        <v>1</v>
      </c>
      <c r="C118" s="252"/>
      <c r="D118" s="249"/>
      <c r="E118" s="253"/>
      <c r="F118" s="254"/>
      <c r="G118" s="255"/>
      <c r="H118" s="253"/>
      <c r="I118" s="253"/>
      <c r="J118" s="260"/>
      <c r="K118" s="260"/>
      <c r="L118" s="260"/>
      <c r="M118" s="260"/>
      <c r="N118" s="253"/>
      <c r="O118" s="253"/>
      <c r="P118" s="253"/>
      <c r="S118" s="261"/>
      <c r="T118" s="241"/>
    </row>
    <row r="119" s="240" customFormat="1" ht="20" customHeight="1" spans="1:20">
      <c r="A119" s="248">
        <v>505</v>
      </c>
      <c r="B119" s="251">
        <v>1</v>
      </c>
      <c r="C119" s="252"/>
      <c r="D119" s="249"/>
      <c r="E119" s="253"/>
      <c r="F119" s="254"/>
      <c r="G119" s="255"/>
      <c r="H119" s="253"/>
      <c r="I119" s="253"/>
      <c r="J119" s="260"/>
      <c r="K119" s="260"/>
      <c r="L119" s="260"/>
      <c r="M119" s="260"/>
      <c r="N119" s="253"/>
      <c r="O119" s="253"/>
      <c r="P119" s="253"/>
      <c r="S119" s="261"/>
      <c r="T119" s="241"/>
    </row>
    <row r="120" s="240" customFormat="1" ht="20" customHeight="1" spans="1:20">
      <c r="A120" s="248">
        <v>506</v>
      </c>
      <c r="B120" s="251">
        <v>1</v>
      </c>
      <c r="C120" s="252"/>
      <c r="D120" s="249"/>
      <c r="E120" s="253"/>
      <c r="F120" s="254"/>
      <c r="G120" s="255"/>
      <c r="H120" s="253"/>
      <c r="I120" s="253"/>
      <c r="J120" s="260"/>
      <c r="K120" s="260"/>
      <c r="L120" s="260"/>
      <c r="M120" s="260"/>
      <c r="N120" s="253"/>
      <c r="O120" s="253"/>
      <c r="P120" s="253"/>
      <c r="S120" s="261"/>
      <c r="T120" s="241"/>
    </row>
    <row r="121" s="240" customFormat="1" ht="20" customHeight="1" spans="1:20">
      <c r="A121" s="248">
        <v>507</v>
      </c>
      <c r="B121" s="251">
        <v>1</v>
      </c>
      <c r="C121" s="252"/>
      <c r="D121" s="249"/>
      <c r="E121" s="253"/>
      <c r="F121" s="254"/>
      <c r="G121" s="255"/>
      <c r="H121" s="253"/>
      <c r="I121" s="253"/>
      <c r="J121" s="260"/>
      <c r="K121" s="260"/>
      <c r="L121" s="260"/>
      <c r="M121" s="260"/>
      <c r="N121" s="253"/>
      <c r="O121" s="253"/>
      <c r="P121" s="253"/>
      <c r="S121" s="261"/>
      <c r="T121" s="241"/>
    </row>
    <row r="122" s="240" customFormat="1" ht="20" customHeight="1" spans="1:20">
      <c r="A122" s="248">
        <v>508</v>
      </c>
      <c r="B122" s="251">
        <v>1</v>
      </c>
      <c r="C122" s="252"/>
      <c r="D122" s="249"/>
      <c r="E122" s="253"/>
      <c r="F122" s="254"/>
      <c r="G122" s="255"/>
      <c r="H122" s="253"/>
      <c r="I122" s="253"/>
      <c r="J122" s="260"/>
      <c r="K122" s="260"/>
      <c r="L122" s="260"/>
      <c r="M122" s="260"/>
      <c r="N122" s="253"/>
      <c r="O122" s="253"/>
      <c r="P122" s="253"/>
      <c r="S122" s="261"/>
      <c r="T122" s="241"/>
    </row>
    <row r="123" s="240" customFormat="1" ht="20" customHeight="1" spans="1:20">
      <c r="A123" s="248">
        <v>509</v>
      </c>
      <c r="B123" s="251">
        <v>1</v>
      </c>
      <c r="C123" s="252"/>
      <c r="D123" s="249"/>
      <c r="E123" s="253"/>
      <c r="F123" s="254"/>
      <c r="G123" s="255"/>
      <c r="H123" s="253"/>
      <c r="I123" s="253"/>
      <c r="J123" s="260"/>
      <c r="K123" s="260"/>
      <c r="L123" s="260"/>
      <c r="M123" s="260"/>
      <c r="N123" s="253"/>
      <c r="O123" s="253"/>
      <c r="P123" s="253"/>
      <c r="S123" s="261"/>
      <c r="T123" s="241"/>
    </row>
    <row r="124" s="240" customFormat="1" ht="20" customHeight="1" spans="1:20">
      <c r="A124" s="248">
        <v>510</v>
      </c>
      <c r="B124" s="251">
        <v>1</v>
      </c>
      <c r="C124" s="252"/>
      <c r="D124" s="249"/>
      <c r="E124" s="253"/>
      <c r="F124" s="254"/>
      <c r="G124" s="255"/>
      <c r="H124" s="253"/>
      <c r="I124" s="253"/>
      <c r="J124" s="260"/>
      <c r="K124" s="260"/>
      <c r="L124" s="260"/>
      <c r="M124" s="260"/>
      <c r="N124" s="253"/>
      <c r="O124" s="253"/>
      <c r="P124" s="253"/>
      <c r="S124" s="261"/>
      <c r="T124" s="241"/>
    </row>
    <row r="125" s="240" customFormat="1" ht="20" customHeight="1" spans="1:20">
      <c r="A125" s="248">
        <v>511</v>
      </c>
      <c r="B125" s="251">
        <v>1</v>
      </c>
      <c r="C125" s="252"/>
      <c r="D125" s="249"/>
      <c r="E125" s="253"/>
      <c r="F125" s="254"/>
      <c r="G125" s="255"/>
      <c r="H125" s="253"/>
      <c r="I125" s="253"/>
      <c r="J125" s="260"/>
      <c r="K125" s="260"/>
      <c r="L125" s="260"/>
      <c r="M125" s="260"/>
      <c r="N125" s="253"/>
      <c r="O125" s="253"/>
      <c r="P125" s="253"/>
      <c r="S125" s="261"/>
      <c r="T125" s="241"/>
    </row>
    <row r="126" s="240" customFormat="1" ht="20" customHeight="1" spans="1:20">
      <c r="A126" s="248">
        <v>512</v>
      </c>
      <c r="B126" s="251">
        <v>1</v>
      </c>
      <c r="C126" s="252"/>
      <c r="D126" s="249"/>
      <c r="E126" s="253"/>
      <c r="F126" s="254"/>
      <c r="G126" s="255"/>
      <c r="H126" s="253"/>
      <c r="I126" s="253"/>
      <c r="J126" s="260"/>
      <c r="K126" s="260"/>
      <c r="L126" s="260"/>
      <c r="M126" s="260"/>
      <c r="N126" s="253"/>
      <c r="O126" s="253"/>
      <c r="P126" s="253"/>
      <c r="S126" s="261"/>
      <c r="T126" s="241"/>
    </row>
    <row r="127" s="240" customFormat="1" ht="20" customHeight="1" spans="1:20">
      <c r="A127" s="248">
        <v>513</v>
      </c>
      <c r="B127" s="251">
        <v>1</v>
      </c>
      <c r="C127" s="252"/>
      <c r="D127" s="249"/>
      <c r="E127" s="253"/>
      <c r="F127" s="254"/>
      <c r="G127" s="255"/>
      <c r="H127" s="253"/>
      <c r="I127" s="253"/>
      <c r="J127" s="260"/>
      <c r="K127" s="260"/>
      <c r="L127" s="260"/>
      <c r="M127" s="260"/>
      <c r="N127" s="253"/>
      <c r="O127" s="253"/>
      <c r="P127" s="253"/>
      <c r="S127" s="261"/>
      <c r="T127" s="241"/>
    </row>
    <row r="128" s="240" customFormat="1" ht="20" customHeight="1" spans="1:20">
      <c r="A128" s="248">
        <v>514</v>
      </c>
      <c r="B128" s="251">
        <v>1</v>
      </c>
      <c r="C128" s="252"/>
      <c r="D128" s="249"/>
      <c r="E128" s="253"/>
      <c r="F128" s="254"/>
      <c r="G128" s="255"/>
      <c r="H128" s="253"/>
      <c r="I128" s="253"/>
      <c r="J128" s="260"/>
      <c r="K128" s="260"/>
      <c r="L128" s="260"/>
      <c r="M128" s="260"/>
      <c r="N128" s="253"/>
      <c r="O128" s="253"/>
      <c r="P128" s="253"/>
      <c r="S128" s="261"/>
      <c r="T128" s="241"/>
    </row>
    <row r="129" s="240" customFormat="1" ht="20" customHeight="1" spans="1:20">
      <c r="A129" s="248">
        <v>515</v>
      </c>
      <c r="B129" s="251">
        <v>1</v>
      </c>
      <c r="C129" s="252"/>
      <c r="D129" s="249"/>
      <c r="E129" s="253"/>
      <c r="F129" s="254"/>
      <c r="G129" s="255"/>
      <c r="H129" s="253"/>
      <c r="I129" s="253"/>
      <c r="J129" s="260"/>
      <c r="K129" s="260"/>
      <c r="L129" s="260"/>
      <c r="M129" s="260"/>
      <c r="N129" s="253"/>
      <c r="O129" s="253"/>
      <c r="P129" s="253"/>
      <c r="S129" s="261"/>
      <c r="T129" s="241"/>
    </row>
    <row r="130" s="240" customFormat="1" ht="20" customHeight="1" spans="1:20">
      <c r="A130" s="248">
        <v>516</v>
      </c>
      <c r="B130" s="251">
        <v>1</v>
      </c>
      <c r="C130" s="252"/>
      <c r="D130" s="249"/>
      <c r="E130" s="253"/>
      <c r="F130" s="254"/>
      <c r="G130" s="255"/>
      <c r="H130" s="253"/>
      <c r="I130" s="253"/>
      <c r="J130" s="260"/>
      <c r="K130" s="260"/>
      <c r="L130" s="260"/>
      <c r="M130" s="260"/>
      <c r="N130" s="253"/>
      <c r="O130" s="253"/>
      <c r="P130" s="253"/>
      <c r="S130" s="261"/>
      <c r="T130" s="241"/>
    </row>
    <row r="131" s="240" customFormat="1" ht="20" customHeight="1" spans="1:20">
      <c r="A131" s="248">
        <v>517</v>
      </c>
      <c r="B131" s="251">
        <v>1</v>
      </c>
      <c r="C131" s="252"/>
      <c r="D131" s="249"/>
      <c r="E131" s="253"/>
      <c r="F131" s="254"/>
      <c r="G131" s="255"/>
      <c r="H131" s="253"/>
      <c r="I131" s="253"/>
      <c r="J131" s="260"/>
      <c r="K131" s="260"/>
      <c r="L131" s="260"/>
      <c r="M131" s="260"/>
      <c r="N131" s="253"/>
      <c r="O131" s="253"/>
      <c r="P131" s="253"/>
      <c r="S131" s="261"/>
      <c r="T131" s="241"/>
    </row>
    <row r="132" s="240" customFormat="1" ht="20" customHeight="1" spans="1:20">
      <c r="A132" s="248">
        <v>518</v>
      </c>
      <c r="B132" s="251">
        <v>1</v>
      </c>
      <c r="C132" s="252"/>
      <c r="D132" s="249"/>
      <c r="E132" s="253"/>
      <c r="F132" s="254"/>
      <c r="G132" s="255"/>
      <c r="H132" s="253"/>
      <c r="I132" s="253"/>
      <c r="J132" s="260"/>
      <c r="K132" s="260"/>
      <c r="L132" s="260"/>
      <c r="M132" s="260"/>
      <c r="N132" s="253"/>
      <c r="O132" s="253"/>
      <c r="P132" s="253"/>
      <c r="S132" s="261"/>
      <c r="T132" s="241"/>
    </row>
    <row r="133" s="240" customFormat="1" ht="20" customHeight="1" spans="1:20">
      <c r="A133" s="248">
        <v>519</v>
      </c>
      <c r="B133" s="251">
        <v>1</v>
      </c>
      <c r="C133" s="252"/>
      <c r="D133" s="249"/>
      <c r="E133" s="253"/>
      <c r="F133" s="254"/>
      <c r="G133" s="255"/>
      <c r="H133" s="253"/>
      <c r="I133" s="253"/>
      <c r="J133" s="260"/>
      <c r="K133" s="260"/>
      <c r="L133" s="260"/>
      <c r="M133" s="260"/>
      <c r="N133" s="253"/>
      <c r="O133" s="253"/>
      <c r="P133" s="253"/>
      <c r="S133" s="261"/>
      <c r="T133" s="241"/>
    </row>
    <row r="134" s="240" customFormat="1" ht="20" customHeight="1" spans="1:20">
      <c r="A134" s="248">
        <v>520</v>
      </c>
      <c r="B134" s="251">
        <v>1</v>
      </c>
      <c r="C134" s="252"/>
      <c r="D134" s="249"/>
      <c r="E134" s="253"/>
      <c r="F134" s="254"/>
      <c r="G134" s="255"/>
      <c r="H134" s="253"/>
      <c r="I134" s="253"/>
      <c r="J134" s="260"/>
      <c r="K134" s="260"/>
      <c r="L134" s="260"/>
      <c r="M134" s="260"/>
      <c r="N134" s="253"/>
      <c r="O134" s="253"/>
      <c r="P134" s="253"/>
      <c r="S134" s="261"/>
      <c r="T134" s="241"/>
    </row>
    <row r="135" s="240" customFormat="1" ht="20" customHeight="1" spans="1:20">
      <c r="A135" s="248">
        <v>521</v>
      </c>
      <c r="B135" s="251">
        <v>1</v>
      </c>
      <c r="C135" s="252"/>
      <c r="D135" s="249"/>
      <c r="E135" s="253"/>
      <c r="F135" s="254"/>
      <c r="G135" s="255"/>
      <c r="H135" s="253"/>
      <c r="I135" s="253"/>
      <c r="J135" s="260"/>
      <c r="K135" s="260"/>
      <c r="L135" s="260"/>
      <c r="M135" s="260"/>
      <c r="N135" s="253"/>
      <c r="O135" s="253"/>
      <c r="P135" s="253"/>
      <c r="S135" s="261"/>
      <c r="T135" s="241"/>
    </row>
    <row r="136" s="240" customFormat="1" ht="20" customHeight="1" spans="1:20">
      <c r="A136" s="248">
        <v>522</v>
      </c>
      <c r="B136" s="251">
        <v>1</v>
      </c>
      <c r="C136" s="252"/>
      <c r="D136" s="249"/>
      <c r="E136" s="253"/>
      <c r="F136" s="254"/>
      <c r="G136" s="255"/>
      <c r="H136" s="253"/>
      <c r="I136" s="253"/>
      <c r="J136" s="260"/>
      <c r="K136" s="260"/>
      <c r="L136" s="260"/>
      <c r="M136" s="260"/>
      <c r="N136" s="253"/>
      <c r="O136" s="253"/>
      <c r="P136" s="253"/>
      <c r="S136" s="261"/>
      <c r="T136" s="241"/>
    </row>
    <row r="137" s="240" customFormat="1" ht="20" customHeight="1" spans="1:20">
      <c r="A137" s="248">
        <v>523</v>
      </c>
      <c r="B137" s="251">
        <v>1</v>
      </c>
      <c r="C137" s="252"/>
      <c r="D137" s="249"/>
      <c r="E137" s="253"/>
      <c r="F137" s="254"/>
      <c r="G137" s="255"/>
      <c r="H137" s="253"/>
      <c r="I137" s="253"/>
      <c r="J137" s="260"/>
      <c r="K137" s="260"/>
      <c r="L137" s="260"/>
      <c r="M137" s="260"/>
      <c r="N137" s="253"/>
      <c r="O137" s="253"/>
      <c r="P137" s="253"/>
      <c r="S137" s="261"/>
      <c r="T137" s="241"/>
    </row>
    <row r="138" s="240" customFormat="1" ht="20" customHeight="1" spans="1:20">
      <c r="A138" s="248">
        <v>524</v>
      </c>
      <c r="B138" s="251">
        <v>1</v>
      </c>
      <c r="C138" s="252"/>
      <c r="D138" s="249"/>
      <c r="E138" s="253"/>
      <c r="F138" s="254"/>
      <c r="G138" s="255"/>
      <c r="H138" s="253"/>
      <c r="I138" s="253"/>
      <c r="J138" s="260"/>
      <c r="K138" s="260"/>
      <c r="L138" s="260"/>
      <c r="M138" s="260"/>
      <c r="N138" s="253"/>
      <c r="O138" s="253"/>
      <c r="P138" s="253"/>
      <c r="S138" s="261"/>
      <c r="T138" s="241"/>
    </row>
    <row r="139" s="240" customFormat="1" ht="20" customHeight="1" spans="1:20">
      <c r="A139" s="248">
        <v>525</v>
      </c>
      <c r="B139" s="251">
        <v>1</v>
      </c>
      <c r="C139" s="252"/>
      <c r="D139" s="249"/>
      <c r="E139" s="253"/>
      <c r="F139" s="254"/>
      <c r="G139" s="255"/>
      <c r="H139" s="253"/>
      <c r="I139" s="253"/>
      <c r="J139" s="260"/>
      <c r="K139" s="260"/>
      <c r="L139" s="260"/>
      <c r="M139" s="260"/>
      <c r="N139" s="253"/>
      <c r="O139" s="253"/>
      <c r="P139" s="253"/>
      <c r="S139" s="261"/>
      <c r="T139" s="241"/>
    </row>
    <row r="140" s="240" customFormat="1" ht="20" customHeight="1" spans="1:20">
      <c r="A140" s="248">
        <v>526</v>
      </c>
      <c r="B140" s="251">
        <v>1</v>
      </c>
      <c r="C140" s="252"/>
      <c r="D140" s="249"/>
      <c r="E140" s="253"/>
      <c r="F140" s="254"/>
      <c r="G140" s="255"/>
      <c r="H140" s="253"/>
      <c r="I140" s="253"/>
      <c r="J140" s="260"/>
      <c r="K140" s="260"/>
      <c r="L140" s="260"/>
      <c r="M140" s="260"/>
      <c r="N140" s="253"/>
      <c r="O140" s="253"/>
      <c r="P140" s="253"/>
      <c r="S140" s="261"/>
      <c r="T140" s="241"/>
    </row>
    <row r="141" s="240" customFormat="1" ht="20" customHeight="1" spans="1:20">
      <c r="A141" s="248">
        <v>527</v>
      </c>
      <c r="B141" s="251">
        <v>1</v>
      </c>
      <c r="C141" s="252"/>
      <c r="D141" s="249"/>
      <c r="E141" s="253"/>
      <c r="F141" s="254"/>
      <c r="G141" s="255"/>
      <c r="H141" s="253"/>
      <c r="I141" s="253"/>
      <c r="J141" s="260"/>
      <c r="K141" s="260"/>
      <c r="L141" s="260"/>
      <c r="M141" s="260"/>
      <c r="N141" s="253"/>
      <c r="O141" s="253"/>
      <c r="P141" s="253"/>
      <c r="S141" s="261"/>
      <c r="T141" s="241"/>
    </row>
    <row r="142" s="240" customFormat="1" ht="20" customHeight="1" spans="1:20">
      <c r="A142" s="248">
        <v>528</v>
      </c>
      <c r="B142" s="251">
        <v>1</v>
      </c>
      <c r="C142" s="252"/>
      <c r="D142" s="249"/>
      <c r="E142" s="253"/>
      <c r="F142" s="254"/>
      <c r="G142" s="255"/>
      <c r="H142" s="253"/>
      <c r="I142" s="253"/>
      <c r="J142" s="260"/>
      <c r="K142" s="260"/>
      <c r="L142" s="260"/>
      <c r="M142" s="260"/>
      <c r="N142" s="253"/>
      <c r="O142" s="253"/>
      <c r="P142" s="253"/>
      <c r="S142" s="261"/>
      <c r="T142" s="241"/>
    </row>
    <row r="143" s="240" customFormat="1" ht="20" customHeight="1" spans="1:20">
      <c r="A143" s="248">
        <v>529</v>
      </c>
      <c r="B143" s="251">
        <v>1</v>
      </c>
      <c r="C143" s="252"/>
      <c r="D143" s="249"/>
      <c r="E143" s="253"/>
      <c r="F143" s="254"/>
      <c r="G143" s="255"/>
      <c r="H143" s="253"/>
      <c r="I143" s="253"/>
      <c r="J143" s="260"/>
      <c r="K143" s="260"/>
      <c r="L143" s="260"/>
      <c r="M143" s="260"/>
      <c r="N143" s="253"/>
      <c r="O143" s="253"/>
      <c r="P143" s="253"/>
      <c r="S143" s="261"/>
      <c r="T143" s="241"/>
    </row>
    <row r="144" s="240" customFormat="1" ht="20" customHeight="1" spans="1:20">
      <c r="A144" s="248">
        <v>530</v>
      </c>
      <c r="B144" s="251">
        <v>1</v>
      </c>
      <c r="C144" s="252"/>
      <c r="D144" s="249"/>
      <c r="E144" s="253"/>
      <c r="F144" s="254"/>
      <c r="G144" s="255"/>
      <c r="H144" s="253"/>
      <c r="I144" s="253"/>
      <c r="J144" s="260"/>
      <c r="K144" s="260"/>
      <c r="L144" s="260"/>
      <c r="M144" s="260"/>
      <c r="N144" s="253"/>
      <c r="O144" s="253"/>
      <c r="P144" s="253"/>
      <c r="S144" s="261"/>
      <c r="T144" s="241"/>
    </row>
    <row r="145" s="240" customFormat="1" ht="20" customHeight="1" spans="1:20">
      <c r="A145" s="248">
        <v>531</v>
      </c>
      <c r="B145" s="251">
        <v>1</v>
      </c>
      <c r="C145" s="252"/>
      <c r="D145" s="249"/>
      <c r="E145" s="253"/>
      <c r="F145" s="254"/>
      <c r="G145" s="255"/>
      <c r="H145" s="253"/>
      <c r="I145" s="253"/>
      <c r="J145" s="260"/>
      <c r="K145" s="260"/>
      <c r="L145" s="260"/>
      <c r="M145" s="260"/>
      <c r="N145" s="253"/>
      <c r="O145" s="253"/>
      <c r="P145" s="253"/>
      <c r="S145" s="261"/>
      <c r="T145" s="241"/>
    </row>
    <row r="146" s="240" customFormat="1" ht="20" customHeight="1" spans="1:20">
      <c r="A146" s="248">
        <v>532</v>
      </c>
      <c r="B146" s="251">
        <v>1</v>
      </c>
      <c r="C146" s="252"/>
      <c r="D146" s="249"/>
      <c r="E146" s="253"/>
      <c r="F146" s="254"/>
      <c r="G146" s="255"/>
      <c r="H146" s="253"/>
      <c r="I146" s="253"/>
      <c r="J146" s="260"/>
      <c r="K146" s="260"/>
      <c r="L146" s="260"/>
      <c r="M146" s="260"/>
      <c r="N146" s="253"/>
      <c r="O146" s="253"/>
      <c r="P146" s="253"/>
      <c r="S146" s="261"/>
      <c r="T146" s="241"/>
    </row>
    <row r="147" s="240" customFormat="1" ht="20" customHeight="1" spans="1:20">
      <c r="A147" s="248">
        <v>533</v>
      </c>
      <c r="B147" s="251">
        <v>1</v>
      </c>
      <c r="C147" s="252"/>
      <c r="D147" s="249"/>
      <c r="E147" s="253"/>
      <c r="F147" s="254"/>
      <c r="G147" s="255"/>
      <c r="H147" s="253"/>
      <c r="I147" s="253"/>
      <c r="J147" s="260"/>
      <c r="K147" s="260"/>
      <c r="L147" s="260"/>
      <c r="M147" s="260"/>
      <c r="N147" s="253"/>
      <c r="O147" s="253"/>
      <c r="P147" s="253"/>
      <c r="S147" s="261"/>
      <c r="T147" s="241"/>
    </row>
    <row r="148" s="240" customFormat="1" ht="20" customHeight="1" spans="1:20">
      <c r="A148" s="248">
        <v>534</v>
      </c>
      <c r="B148" s="251">
        <v>1</v>
      </c>
      <c r="C148" s="252"/>
      <c r="D148" s="249"/>
      <c r="E148" s="253"/>
      <c r="F148" s="254"/>
      <c r="G148" s="255"/>
      <c r="H148" s="253"/>
      <c r="I148" s="253"/>
      <c r="J148" s="260"/>
      <c r="K148" s="260"/>
      <c r="L148" s="260"/>
      <c r="M148" s="260"/>
      <c r="N148" s="253"/>
      <c r="O148" s="253"/>
      <c r="P148" s="253"/>
      <c r="S148" s="261"/>
      <c r="T148" s="241"/>
    </row>
    <row r="149" s="240" customFormat="1" ht="20" customHeight="1" spans="1:20">
      <c r="A149" s="248">
        <v>535</v>
      </c>
      <c r="B149" s="251">
        <v>1</v>
      </c>
      <c r="C149" s="252"/>
      <c r="D149" s="249"/>
      <c r="E149" s="253"/>
      <c r="F149" s="254"/>
      <c r="G149" s="255"/>
      <c r="H149" s="253"/>
      <c r="I149" s="253"/>
      <c r="J149" s="260"/>
      <c r="K149" s="260"/>
      <c r="L149" s="260"/>
      <c r="M149" s="260"/>
      <c r="N149" s="253"/>
      <c r="O149" s="253"/>
      <c r="P149" s="253"/>
      <c r="S149" s="261"/>
      <c r="T149" s="241"/>
    </row>
    <row r="150" s="240" customFormat="1" ht="20" customHeight="1" spans="1:20">
      <c r="A150" s="248">
        <v>536</v>
      </c>
      <c r="B150" s="251">
        <v>1</v>
      </c>
      <c r="C150" s="252"/>
      <c r="D150" s="249"/>
      <c r="E150" s="253"/>
      <c r="F150" s="254"/>
      <c r="G150" s="255"/>
      <c r="H150" s="253"/>
      <c r="I150" s="253"/>
      <c r="J150" s="260"/>
      <c r="K150" s="260"/>
      <c r="L150" s="260"/>
      <c r="M150" s="260"/>
      <c r="N150" s="253"/>
      <c r="O150" s="253"/>
      <c r="P150" s="253"/>
      <c r="S150" s="261"/>
      <c r="T150" s="241"/>
    </row>
    <row r="151" s="240" customFormat="1" ht="20" customHeight="1" spans="1:20">
      <c r="A151" s="248">
        <v>537</v>
      </c>
      <c r="B151" s="251">
        <v>1</v>
      </c>
      <c r="C151" s="252"/>
      <c r="D151" s="249"/>
      <c r="E151" s="253"/>
      <c r="F151" s="254"/>
      <c r="G151" s="255"/>
      <c r="H151" s="253"/>
      <c r="I151" s="253"/>
      <c r="J151" s="260"/>
      <c r="K151" s="260"/>
      <c r="L151" s="260"/>
      <c r="M151" s="260"/>
      <c r="N151" s="253"/>
      <c r="O151" s="253"/>
      <c r="P151" s="253"/>
      <c r="S151" s="261"/>
      <c r="T151" s="241"/>
    </row>
    <row r="152" s="240" customFormat="1" ht="20" customHeight="1" spans="1:20">
      <c r="A152" s="248">
        <v>538</v>
      </c>
      <c r="B152" s="251">
        <v>1</v>
      </c>
      <c r="C152" s="252"/>
      <c r="D152" s="249"/>
      <c r="E152" s="253"/>
      <c r="F152" s="254"/>
      <c r="G152" s="255"/>
      <c r="H152" s="253"/>
      <c r="I152" s="253"/>
      <c r="J152" s="260"/>
      <c r="K152" s="260"/>
      <c r="L152" s="260"/>
      <c r="M152" s="260"/>
      <c r="N152" s="253"/>
      <c r="O152" s="253"/>
      <c r="P152" s="253"/>
      <c r="S152" s="261"/>
      <c r="T152" s="241"/>
    </row>
    <row r="153" s="240" customFormat="1" ht="20" customHeight="1" spans="1:20">
      <c r="A153" s="248">
        <v>539</v>
      </c>
      <c r="B153" s="251">
        <v>1</v>
      </c>
      <c r="C153" s="252"/>
      <c r="D153" s="249"/>
      <c r="E153" s="253"/>
      <c r="F153" s="254"/>
      <c r="G153" s="255"/>
      <c r="H153" s="253"/>
      <c r="I153" s="253"/>
      <c r="J153" s="260"/>
      <c r="K153" s="260"/>
      <c r="L153" s="260"/>
      <c r="M153" s="260"/>
      <c r="N153" s="253"/>
      <c r="O153" s="253"/>
      <c r="P153" s="253"/>
      <c r="S153" s="261"/>
      <c r="T153" s="241"/>
    </row>
    <row r="154" s="240" customFormat="1" ht="20" customHeight="1" spans="1:20">
      <c r="A154" s="248">
        <v>540</v>
      </c>
      <c r="B154" s="251">
        <v>1</v>
      </c>
      <c r="C154" s="252"/>
      <c r="D154" s="249"/>
      <c r="E154" s="253"/>
      <c r="F154" s="254"/>
      <c r="G154" s="255"/>
      <c r="H154" s="253"/>
      <c r="I154" s="253"/>
      <c r="J154" s="260"/>
      <c r="K154" s="260"/>
      <c r="L154" s="260"/>
      <c r="M154" s="260"/>
      <c r="N154" s="253"/>
      <c r="O154" s="253"/>
      <c r="P154" s="253"/>
      <c r="S154" s="261"/>
      <c r="T154" s="241"/>
    </row>
    <row r="155" s="240" customFormat="1" ht="20" customHeight="1" spans="1:20">
      <c r="A155" s="248">
        <v>541</v>
      </c>
      <c r="B155" s="251">
        <v>1</v>
      </c>
      <c r="C155" s="252"/>
      <c r="D155" s="249"/>
      <c r="E155" s="253"/>
      <c r="F155" s="254"/>
      <c r="G155" s="255"/>
      <c r="H155" s="253"/>
      <c r="I155" s="253"/>
      <c r="J155" s="260"/>
      <c r="K155" s="260"/>
      <c r="L155" s="260"/>
      <c r="M155" s="260"/>
      <c r="N155" s="253"/>
      <c r="O155" s="253"/>
      <c r="P155" s="253"/>
      <c r="S155" s="261"/>
      <c r="T155" s="241"/>
    </row>
    <row r="156" s="240" customFormat="1" ht="20" customHeight="1" spans="1:20">
      <c r="A156" s="248">
        <v>542</v>
      </c>
      <c r="B156" s="251">
        <v>1</v>
      </c>
      <c r="C156" s="252"/>
      <c r="D156" s="249"/>
      <c r="E156" s="253"/>
      <c r="F156" s="254"/>
      <c r="G156" s="255"/>
      <c r="H156" s="253"/>
      <c r="I156" s="253"/>
      <c r="J156" s="260"/>
      <c r="K156" s="260"/>
      <c r="L156" s="260"/>
      <c r="M156" s="260"/>
      <c r="N156" s="253"/>
      <c r="O156" s="253"/>
      <c r="P156" s="253"/>
      <c r="S156" s="261"/>
      <c r="T156" s="241"/>
    </row>
    <row r="157" s="240" customFormat="1" ht="20" customHeight="1" spans="1:20">
      <c r="A157" s="248">
        <v>543</v>
      </c>
      <c r="B157" s="251">
        <v>1</v>
      </c>
      <c r="C157" s="252"/>
      <c r="D157" s="249"/>
      <c r="E157" s="253"/>
      <c r="F157" s="254"/>
      <c r="G157" s="255"/>
      <c r="H157" s="253"/>
      <c r="I157" s="253"/>
      <c r="J157" s="260"/>
      <c r="K157" s="260"/>
      <c r="L157" s="260"/>
      <c r="M157" s="260"/>
      <c r="N157" s="253"/>
      <c r="O157" s="253"/>
      <c r="P157" s="253"/>
      <c r="S157" s="261"/>
      <c r="T157" s="241"/>
    </row>
    <row r="158" s="240" customFormat="1" ht="20" customHeight="1" spans="1:20">
      <c r="A158" s="248">
        <v>544</v>
      </c>
      <c r="B158" s="251">
        <v>1</v>
      </c>
      <c r="C158" s="252"/>
      <c r="D158" s="249"/>
      <c r="E158" s="253"/>
      <c r="F158" s="254"/>
      <c r="G158" s="255"/>
      <c r="H158" s="253"/>
      <c r="I158" s="253"/>
      <c r="J158" s="260"/>
      <c r="K158" s="260"/>
      <c r="L158" s="260"/>
      <c r="M158" s="260"/>
      <c r="N158" s="253"/>
      <c r="O158" s="253"/>
      <c r="P158" s="253"/>
      <c r="S158" s="261"/>
      <c r="T158" s="241"/>
    </row>
    <row r="159" s="240" customFormat="1" ht="20" customHeight="1" spans="1:20">
      <c r="A159" s="248">
        <v>545</v>
      </c>
      <c r="B159" s="251">
        <v>1</v>
      </c>
      <c r="C159" s="252"/>
      <c r="D159" s="249"/>
      <c r="E159" s="253"/>
      <c r="F159" s="254"/>
      <c r="G159" s="255"/>
      <c r="H159" s="253"/>
      <c r="I159" s="253"/>
      <c r="J159" s="260"/>
      <c r="K159" s="260"/>
      <c r="L159" s="260"/>
      <c r="M159" s="260"/>
      <c r="N159" s="253"/>
      <c r="O159" s="253"/>
      <c r="P159" s="253"/>
      <c r="S159" s="261"/>
      <c r="T159" s="241"/>
    </row>
    <row r="160" s="240" customFormat="1" ht="20" customHeight="1" spans="1:20">
      <c r="A160" s="248">
        <v>546</v>
      </c>
      <c r="B160" s="251">
        <v>1</v>
      </c>
      <c r="C160" s="252"/>
      <c r="D160" s="249"/>
      <c r="E160" s="253"/>
      <c r="F160" s="254"/>
      <c r="G160" s="255"/>
      <c r="H160" s="253"/>
      <c r="I160" s="253"/>
      <c r="J160" s="260"/>
      <c r="K160" s="260"/>
      <c r="L160" s="260"/>
      <c r="M160" s="260"/>
      <c r="N160" s="253"/>
      <c r="O160" s="253"/>
      <c r="P160" s="253"/>
      <c r="S160" s="261"/>
      <c r="T160" s="241"/>
    </row>
    <row r="161" s="240" customFormat="1" ht="20" customHeight="1" spans="1:20">
      <c r="A161" s="248">
        <v>547</v>
      </c>
      <c r="B161" s="251">
        <v>1</v>
      </c>
      <c r="C161" s="252"/>
      <c r="D161" s="249"/>
      <c r="E161" s="253"/>
      <c r="F161" s="254"/>
      <c r="G161" s="255"/>
      <c r="H161" s="253"/>
      <c r="I161" s="253"/>
      <c r="J161" s="260"/>
      <c r="K161" s="260"/>
      <c r="L161" s="260"/>
      <c r="M161" s="260"/>
      <c r="N161" s="253"/>
      <c r="O161" s="253"/>
      <c r="P161" s="253"/>
      <c r="S161" s="261"/>
      <c r="T161" s="241"/>
    </row>
    <row r="162" s="240" customFormat="1" ht="20" customHeight="1" spans="1:20">
      <c r="A162" s="248">
        <v>548</v>
      </c>
      <c r="B162" s="251">
        <v>1</v>
      </c>
      <c r="C162" s="252"/>
      <c r="D162" s="249"/>
      <c r="E162" s="253"/>
      <c r="F162" s="254"/>
      <c r="G162" s="255"/>
      <c r="H162" s="253"/>
      <c r="I162" s="253"/>
      <c r="J162" s="260"/>
      <c r="K162" s="260"/>
      <c r="L162" s="260"/>
      <c r="M162" s="260"/>
      <c r="N162" s="253"/>
      <c r="O162" s="253"/>
      <c r="P162" s="253"/>
      <c r="S162" s="261"/>
      <c r="T162" s="241"/>
    </row>
    <row r="163" s="240" customFormat="1" ht="20" customHeight="1" spans="1:20">
      <c r="A163" s="248">
        <v>549</v>
      </c>
      <c r="B163" s="251">
        <v>1</v>
      </c>
      <c r="C163" s="252"/>
      <c r="D163" s="249"/>
      <c r="E163" s="253"/>
      <c r="F163" s="254"/>
      <c r="G163" s="255"/>
      <c r="H163" s="253"/>
      <c r="I163" s="253"/>
      <c r="J163" s="260"/>
      <c r="K163" s="260"/>
      <c r="L163" s="260"/>
      <c r="M163" s="260"/>
      <c r="N163" s="253"/>
      <c r="O163" s="253"/>
      <c r="P163" s="253"/>
      <c r="S163" s="261"/>
      <c r="T163" s="241"/>
    </row>
    <row r="164" s="240" customFormat="1" ht="20" customHeight="1" spans="1:20">
      <c r="A164" s="248">
        <v>550</v>
      </c>
      <c r="B164" s="251">
        <v>1</v>
      </c>
      <c r="C164" s="252"/>
      <c r="D164" s="249"/>
      <c r="E164" s="253"/>
      <c r="F164" s="254"/>
      <c r="G164" s="255"/>
      <c r="H164" s="253"/>
      <c r="I164" s="253"/>
      <c r="J164" s="260"/>
      <c r="K164" s="260"/>
      <c r="L164" s="260"/>
      <c r="M164" s="260"/>
      <c r="N164" s="253"/>
      <c r="O164" s="253"/>
      <c r="P164" s="253"/>
      <c r="S164" s="261"/>
      <c r="T164" s="241"/>
    </row>
    <row r="165" s="240" customFormat="1" ht="20" customHeight="1" spans="1:20">
      <c r="A165" s="248">
        <v>551</v>
      </c>
      <c r="B165" s="251">
        <v>1</v>
      </c>
      <c r="C165" s="252"/>
      <c r="D165" s="249"/>
      <c r="E165" s="253"/>
      <c r="F165" s="254"/>
      <c r="G165" s="255"/>
      <c r="H165" s="253"/>
      <c r="I165" s="253"/>
      <c r="J165" s="260"/>
      <c r="K165" s="260"/>
      <c r="L165" s="260"/>
      <c r="M165" s="260"/>
      <c r="N165" s="253"/>
      <c r="O165" s="253"/>
      <c r="P165" s="253"/>
      <c r="S165" s="261"/>
      <c r="T165" s="241"/>
    </row>
    <row r="166" s="240" customFormat="1" ht="20" customHeight="1" spans="1:20">
      <c r="A166" s="248">
        <v>552</v>
      </c>
      <c r="B166" s="251">
        <v>1</v>
      </c>
      <c r="C166" s="252"/>
      <c r="D166" s="249"/>
      <c r="E166" s="253"/>
      <c r="F166" s="254"/>
      <c r="G166" s="255"/>
      <c r="H166" s="253"/>
      <c r="I166" s="253"/>
      <c r="J166" s="260"/>
      <c r="K166" s="260"/>
      <c r="L166" s="260"/>
      <c r="M166" s="260"/>
      <c r="N166" s="253"/>
      <c r="O166" s="253"/>
      <c r="P166" s="253"/>
      <c r="S166" s="261"/>
      <c r="T166" s="241"/>
    </row>
    <row r="167" s="240" customFormat="1" ht="20" customHeight="1" spans="1:20">
      <c r="A167" s="248">
        <v>553</v>
      </c>
      <c r="B167" s="251">
        <v>1</v>
      </c>
      <c r="C167" s="252"/>
      <c r="D167" s="249"/>
      <c r="E167" s="253"/>
      <c r="F167" s="254"/>
      <c r="G167" s="255"/>
      <c r="H167" s="253"/>
      <c r="I167" s="253"/>
      <c r="J167" s="260"/>
      <c r="K167" s="260"/>
      <c r="L167" s="260"/>
      <c r="M167" s="260"/>
      <c r="N167" s="253"/>
      <c r="O167" s="253"/>
      <c r="P167" s="253"/>
      <c r="S167" s="261"/>
      <c r="T167" s="241"/>
    </row>
    <row r="168" s="240" customFormat="1" ht="20" customHeight="1" spans="1:20">
      <c r="A168" s="248">
        <v>554</v>
      </c>
      <c r="B168" s="251">
        <v>1</v>
      </c>
      <c r="C168" s="252"/>
      <c r="D168" s="249"/>
      <c r="E168" s="253"/>
      <c r="F168" s="254"/>
      <c r="G168" s="255"/>
      <c r="H168" s="253"/>
      <c r="I168" s="253"/>
      <c r="J168" s="260"/>
      <c r="K168" s="260"/>
      <c r="L168" s="260"/>
      <c r="M168" s="260"/>
      <c r="N168" s="253"/>
      <c r="O168" s="253"/>
      <c r="P168" s="253"/>
      <c r="S168" s="261"/>
      <c r="T168" s="241"/>
    </row>
    <row r="169" s="240" customFormat="1" ht="20" customHeight="1" spans="1:20">
      <c r="A169" s="248">
        <v>555</v>
      </c>
      <c r="B169" s="251">
        <v>1</v>
      </c>
      <c r="C169" s="252"/>
      <c r="D169" s="249"/>
      <c r="E169" s="253"/>
      <c r="F169" s="254"/>
      <c r="G169" s="255"/>
      <c r="H169" s="253"/>
      <c r="I169" s="253"/>
      <c r="J169" s="260"/>
      <c r="K169" s="260"/>
      <c r="L169" s="260"/>
      <c r="M169" s="260"/>
      <c r="N169" s="253"/>
      <c r="O169" s="253"/>
      <c r="P169" s="253"/>
      <c r="S169" s="261"/>
      <c r="T169" s="241"/>
    </row>
    <row r="170" s="240" customFormat="1" ht="20" customHeight="1" spans="1:20">
      <c r="A170" s="248">
        <v>556</v>
      </c>
      <c r="B170" s="251">
        <v>1</v>
      </c>
      <c r="C170" s="252"/>
      <c r="D170" s="249"/>
      <c r="E170" s="253"/>
      <c r="F170" s="254"/>
      <c r="G170" s="255"/>
      <c r="H170" s="253"/>
      <c r="I170" s="253"/>
      <c r="J170" s="260"/>
      <c r="K170" s="260"/>
      <c r="L170" s="260"/>
      <c r="M170" s="260"/>
      <c r="N170" s="253"/>
      <c r="O170" s="253"/>
      <c r="P170" s="253"/>
      <c r="S170" s="261"/>
      <c r="T170" s="241"/>
    </row>
    <row r="171" s="240" customFormat="1" ht="20" customHeight="1" spans="1:20">
      <c r="A171" s="248">
        <v>557</v>
      </c>
      <c r="B171" s="251">
        <v>1</v>
      </c>
      <c r="C171" s="252"/>
      <c r="D171" s="249"/>
      <c r="E171" s="253"/>
      <c r="F171" s="254"/>
      <c r="G171" s="255"/>
      <c r="H171" s="253"/>
      <c r="I171" s="253"/>
      <c r="J171" s="260"/>
      <c r="K171" s="260"/>
      <c r="L171" s="260"/>
      <c r="M171" s="260"/>
      <c r="N171" s="253"/>
      <c r="O171" s="253"/>
      <c r="P171" s="253"/>
      <c r="S171" s="261"/>
      <c r="T171" s="241"/>
    </row>
    <row r="172" s="240" customFormat="1" ht="20" customHeight="1" spans="1:20">
      <c r="A172" s="248">
        <v>558</v>
      </c>
      <c r="B172" s="251">
        <v>1</v>
      </c>
      <c r="C172" s="252"/>
      <c r="D172" s="249"/>
      <c r="E172" s="253"/>
      <c r="F172" s="254"/>
      <c r="G172" s="255"/>
      <c r="H172" s="253"/>
      <c r="I172" s="253"/>
      <c r="J172" s="260"/>
      <c r="K172" s="260"/>
      <c r="L172" s="260"/>
      <c r="M172" s="260"/>
      <c r="N172" s="253"/>
      <c r="O172" s="253"/>
      <c r="P172" s="253"/>
      <c r="S172" s="261"/>
      <c r="T172" s="241"/>
    </row>
    <row r="173" s="240" customFormat="1" ht="20" customHeight="1" spans="1:20">
      <c r="A173" s="248">
        <v>559</v>
      </c>
      <c r="B173" s="251">
        <v>1</v>
      </c>
      <c r="C173" s="252"/>
      <c r="D173" s="249"/>
      <c r="E173" s="253"/>
      <c r="F173" s="254"/>
      <c r="G173" s="255"/>
      <c r="H173" s="253"/>
      <c r="I173" s="253"/>
      <c r="J173" s="260"/>
      <c r="K173" s="260"/>
      <c r="L173" s="260"/>
      <c r="M173" s="260"/>
      <c r="N173" s="253"/>
      <c r="O173" s="253"/>
      <c r="P173" s="253"/>
      <c r="S173" s="261"/>
      <c r="T173" s="241"/>
    </row>
    <row r="174" s="240" customFormat="1" ht="20" customHeight="1" spans="1:20">
      <c r="A174" s="248">
        <v>560</v>
      </c>
      <c r="B174" s="251">
        <v>1</v>
      </c>
      <c r="C174" s="252"/>
      <c r="D174" s="249"/>
      <c r="E174" s="253"/>
      <c r="F174" s="254"/>
      <c r="G174" s="255"/>
      <c r="H174" s="253"/>
      <c r="I174" s="253"/>
      <c r="J174" s="260"/>
      <c r="K174" s="260"/>
      <c r="L174" s="260"/>
      <c r="M174" s="260"/>
      <c r="N174" s="253"/>
      <c r="O174" s="253"/>
      <c r="P174" s="253"/>
      <c r="S174" s="261"/>
      <c r="T174" s="241"/>
    </row>
    <row r="175" s="240" customFormat="1" ht="20" customHeight="1" spans="1:20">
      <c r="A175" s="248">
        <v>561</v>
      </c>
      <c r="B175" s="251">
        <v>1</v>
      </c>
      <c r="C175" s="252"/>
      <c r="D175" s="249"/>
      <c r="E175" s="253"/>
      <c r="F175" s="254"/>
      <c r="G175" s="255"/>
      <c r="H175" s="253"/>
      <c r="I175" s="253"/>
      <c r="J175" s="260"/>
      <c r="K175" s="260"/>
      <c r="L175" s="260"/>
      <c r="M175" s="260"/>
      <c r="N175" s="253"/>
      <c r="O175" s="253"/>
      <c r="P175" s="253"/>
      <c r="S175" s="261"/>
      <c r="T175" s="241"/>
    </row>
    <row r="176" s="240" customFormat="1" ht="20" customHeight="1" spans="1:20">
      <c r="A176" s="248">
        <v>562</v>
      </c>
      <c r="B176" s="251">
        <v>1</v>
      </c>
      <c r="C176" s="252"/>
      <c r="D176" s="249"/>
      <c r="E176" s="253"/>
      <c r="F176" s="254"/>
      <c r="G176" s="255"/>
      <c r="H176" s="253"/>
      <c r="I176" s="253"/>
      <c r="J176" s="260"/>
      <c r="K176" s="260"/>
      <c r="L176" s="260"/>
      <c r="M176" s="260"/>
      <c r="N176" s="253"/>
      <c r="O176" s="253"/>
      <c r="P176" s="253"/>
      <c r="S176" s="261"/>
      <c r="T176" s="241"/>
    </row>
    <row r="177" s="240" customFormat="1" ht="20" customHeight="1" spans="1:20">
      <c r="A177" s="248">
        <v>563</v>
      </c>
      <c r="B177" s="251">
        <v>1</v>
      </c>
      <c r="C177" s="252"/>
      <c r="D177" s="249"/>
      <c r="E177" s="253"/>
      <c r="F177" s="254"/>
      <c r="G177" s="255"/>
      <c r="H177" s="253"/>
      <c r="I177" s="253"/>
      <c r="J177" s="260"/>
      <c r="K177" s="260"/>
      <c r="L177" s="260"/>
      <c r="M177" s="260"/>
      <c r="N177" s="253"/>
      <c r="O177" s="253"/>
      <c r="P177" s="253"/>
      <c r="S177" s="261"/>
      <c r="T177" s="241"/>
    </row>
    <row r="178" s="240" customFormat="1" ht="20" customHeight="1" spans="1:20">
      <c r="A178" s="248">
        <v>564</v>
      </c>
      <c r="B178" s="251">
        <v>1</v>
      </c>
      <c r="C178" s="252"/>
      <c r="D178" s="249"/>
      <c r="E178" s="253"/>
      <c r="F178" s="254"/>
      <c r="G178" s="255"/>
      <c r="H178" s="253"/>
      <c r="I178" s="253"/>
      <c r="J178" s="260"/>
      <c r="K178" s="260"/>
      <c r="L178" s="260"/>
      <c r="M178" s="260"/>
      <c r="N178" s="253"/>
      <c r="O178" s="253"/>
      <c r="P178" s="253"/>
      <c r="S178" s="261"/>
      <c r="T178" s="241"/>
    </row>
    <row r="179" s="240" customFormat="1" ht="20" customHeight="1" spans="1:20">
      <c r="A179" s="248">
        <v>565</v>
      </c>
      <c r="B179" s="251">
        <v>1</v>
      </c>
      <c r="C179" s="252"/>
      <c r="D179" s="249"/>
      <c r="E179" s="253"/>
      <c r="F179" s="254"/>
      <c r="G179" s="255"/>
      <c r="H179" s="253"/>
      <c r="I179" s="253"/>
      <c r="J179" s="260"/>
      <c r="K179" s="260"/>
      <c r="L179" s="260"/>
      <c r="M179" s="260"/>
      <c r="N179" s="253"/>
      <c r="O179" s="253"/>
      <c r="P179" s="253"/>
      <c r="S179" s="261"/>
      <c r="T179" s="241"/>
    </row>
    <row r="180" s="240" customFormat="1" ht="20" customHeight="1" spans="1:20">
      <c r="A180" s="248">
        <v>566</v>
      </c>
      <c r="B180" s="251">
        <v>1</v>
      </c>
      <c r="C180" s="252"/>
      <c r="D180" s="249"/>
      <c r="E180" s="253"/>
      <c r="F180" s="254"/>
      <c r="G180" s="255"/>
      <c r="H180" s="253"/>
      <c r="I180" s="253"/>
      <c r="J180" s="260"/>
      <c r="K180" s="260"/>
      <c r="L180" s="260"/>
      <c r="M180" s="260"/>
      <c r="N180" s="253"/>
      <c r="O180" s="253"/>
      <c r="P180" s="253"/>
      <c r="S180" s="261"/>
      <c r="T180" s="241"/>
    </row>
    <row r="181" s="240" customFormat="1" ht="20" customHeight="1" spans="1:20">
      <c r="A181" s="248">
        <v>567</v>
      </c>
      <c r="B181" s="251">
        <v>1</v>
      </c>
      <c r="C181" s="252"/>
      <c r="D181" s="249"/>
      <c r="E181" s="253"/>
      <c r="F181" s="254"/>
      <c r="G181" s="255"/>
      <c r="H181" s="253"/>
      <c r="I181" s="253"/>
      <c r="J181" s="260"/>
      <c r="K181" s="260"/>
      <c r="L181" s="260"/>
      <c r="M181" s="260"/>
      <c r="N181" s="253"/>
      <c r="O181" s="253"/>
      <c r="P181" s="253"/>
      <c r="S181" s="261"/>
      <c r="T181" s="241"/>
    </row>
    <row r="182" s="240" customFormat="1" ht="20" customHeight="1" spans="1:20">
      <c r="A182" s="248">
        <v>568</v>
      </c>
      <c r="B182" s="251">
        <v>1</v>
      </c>
      <c r="C182" s="252"/>
      <c r="D182" s="249"/>
      <c r="E182" s="253"/>
      <c r="F182" s="254"/>
      <c r="G182" s="255"/>
      <c r="H182" s="253"/>
      <c r="I182" s="253"/>
      <c r="J182" s="260"/>
      <c r="K182" s="260"/>
      <c r="L182" s="260"/>
      <c r="M182" s="260"/>
      <c r="N182" s="253"/>
      <c r="O182" s="253"/>
      <c r="P182" s="253"/>
      <c r="S182" s="261"/>
      <c r="T182" s="241"/>
    </row>
    <row r="183" s="240" customFormat="1" ht="20" customHeight="1" spans="1:20">
      <c r="A183" s="248">
        <v>569</v>
      </c>
      <c r="B183" s="251">
        <v>1</v>
      </c>
      <c r="C183" s="252"/>
      <c r="D183" s="249"/>
      <c r="E183" s="253"/>
      <c r="F183" s="254"/>
      <c r="G183" s="255"/>
      <c r="H183" s="253"/>
      <c r="I183" s="253"/>
      <c r="J183" s="260"/>
      <c r="K183" s="260"/>
      <c r="L183" s="260"/>
      <c r="M183" s="260"/>
      <c r="N183" s="253"/>
      <c r="O183" s="253"/>
      <c r="P183" s="253"/>
      <c r="S183" s="261"/>
      <c r="T183" s="241"/>
    </row>
    <row r="184" s="240" customFormat="1" ht="20" customHeight="1" spans="1:20">
      <c r="A184" s="248">
        <v>570</v>
      </c>
      <c r="B184" s="251">
        <v>1</v>
      </c>
      <c r="C184" s="252"/>
      <c r="D184" s="249"/>
      <c r="E184" s="253"/>
      <c r="F184" s="254"/>
      <c r="G184" s="255"/>
      <c r="H184" s="253"/>
      <c r="I184" s="253"/>
      <c r="J184" s="260"/>
      <c r="K184" s="260"/>
      <c r="L184" s="260"/>
      <c r="M184" s="260"/>
      <c r="N184" s="253"/>
      <c r="O184" s="253"/>
      <c r="P184" s="253"/>
      <c r="S184" s="261"/>
      <c r="T184" s="241"/>
    </row>
    <row r="185" s="240" customFormat="1" ht="20" customHeight="1" spans="1:20">
      <c r="A185" s="248">
        <v>571</v>
      </c>
      <c r="B185" s="251">
        <v>1</v>
      </c>
      <c r="C185" s="252"/>
      <c r="D185" s="249"/>
      <c r="E185" s="253"/>
      <c r="F185" s="254"/>
      <c r="G185" s="255"/>
      <c r="H185" s="253"/>
      <c r="I185" s="253"/>
      <c r="J185" s="260"/>
      <c r="K185" s="260"/>
      <c r="L185" s="260"/>
      <c r="M185" s="260"/>
      <c r="N185" s="253"/>
      <c r="O185" s="253"/>
      <c r="P185" s="253"/>
      <c r="S185" s="261"/>
      <c r="T185" s="241"/>
    </row>
    <row r="186" s="240" customFormat="1" ht="20" customHeight="1" spans="1:20">
      <c r="A186" s="248">
        <v>572</v>
      </c>
      <c r="B186" s="251">
        <v>1</v>
      </c>
      <c r="C186" s="252"/>
      <c r="D186" s="249"/>
      <c r="E186" s="253"/>
      <c r="F186" s="254"/>
      <c r="G186" s="255"/>
      <c r="H186" s="253"/>
      <c r="I186" s="253"/>
      <c r="J186" s="260"/>
      <c r="K186" s="260"/>
      <c r="L186" s="260"/>
      <c r="M186" s="260"/>
      <c r="N186" s="253"/>
      <c r="O186" s="253"/>
      <c r="P186" s="253"/>
      <c r="S186" s="261"/>
      <c r="T186" s="241"/>
    </row>
    <row r="187" s="240" customFormat="1" ht="20" customHeight="1" spans="1:20">
      <c r="A187" s="248">
        <v>573</v>
      </c>
      <c r="B187" s="251">
        <v>1</v>
      </c>
      <c r="C187" s="252"/>
      <c r="D187" s="249"/>
      <c r="E187" s="253"/>
      <c r="F187" s="254"/>
      <c r="G187" s="255"/>
      <c r="H187" s="253"/>
      <c r="I187" s="253"/>
      <c r="J187" s="260"/>
      <c r="K187" s="260"/>
      <c r="L187" s="260"/>
      <c r="M187" s="260"/>
      <c r="N187" s="253"/>
      <c r="O187" s="253"/>
      <c r="P187" s="253"/>
      <c r="S187" s="261"/>
      <c r="T187" s="241"/>
    </row>
    <row r="188" s="240" customFormat="1" ht="20" customHeight="1" spans="1:20">
      <c r="A188" s="248">
        <v>574</v>
      </c>
      <c r="B188" s="251">
        <v>1</v>
      </c>
      <c r="C188" s="252"/>
      <c r="D188" s="249"/>
      <c r="E188" s="253"/>
      <c r="F188" s="254"/>
      <c r="G188" s="255"/>
      <c r="H188" s="253"/>
      <c r="I188" s="253"/>
      <c r="J188" s="260"/>
      <c r="K188" s="260"/>
      <c r="L188" s="260"/>
      <c r="M188" s="260"/>
      <c r="N188" s="253"/>
      <c r="O188" s="253"/>
      <c r="P188" s="253"/>
      <c r="S188" s="261"/>
      <c r="T188" s="241"/>
    </row>
    <row r="189" s="240" customFormat="1" ht="20" customHeight="1" spans="1:20">
      <c r="A189" s="248">
        <v>575</v>
      </c>
      <c r="B189" s="251">
        <v>1</v>
      </c>
      <c r="C189" s="252"/>
      <c r="D189" s="249"/>
      <c r="E189" s="253"/>
      <c r="F189" s="254"/>
      <c r="G189" s="255"/>
      <c r="H189" s="253"/>
      <c r="I189" s="253"/>
      <c r="J189" s="260"/>
      <c r="K189" s="260"/>
      <c r="L189" s="260"/>
      <c r="M189" s="260"/>
      <c r="N189" s="253"/>
      <c r="O189" s="253"/>
      <c r="P189" s="253"/>
      <c r="S189" s="261"/>
      <c r="T189" s="241"/>
    </row>
    <row r="190" s="240" customFormat="1" ht="20" customHeight="1" spans="1:20">
      <c r="A190" s="248">
        <v>576</v>
      </c>
      <c r="B190" s="251">
        <v>1</v>
      </c>
      <c r="C190" s="252"/>
      <c r="D190" s="249"/>
      <c r="E190" s="253"/>
      <c r="F190" s="254"/>
      <c r="G190" s="255"/>
      <c r="H190" s="253"/>
      <c r="I190" s="253"/>
      <c r="J190" s="260"/>
      <c r="K190" s="260"/>
      <c r="L190" s="260"/>
      <c r="M190" s="260"/>
      <c r="N190" s="253"/>
      <c r="O190" s="253"/>
      <c r="P190" s="253"/>
      <c r="S190" s="261"/>
      <c r="T190" s="241"/>
    </row>
    <row r="191" s="240" customFormat="1" ht="20" customHeight="1" spans="1:20">
      <c r="A191" s="248">
        <v>577</v>
      </c>
      <c r="B191" s="251">
        <v>1</v>
      </c>
      <c r="C191" s="252"/>
      <c r="D191" s="249"/>
      <c r="E191" s="253"/>
      <c r="F191" s="254"/>
      <c r="G191" s="255"/>
      <c r="H191" s="253"/>
      <c r="I191" s="253"/>
      <c r="J191" s="260"/>
      <c r="K191" s="260"/>
      <c r="L191" s="260"/>
      <c r="M191" s="260"/>
      <c r="N191" s="253"/>
      <c r="O191" s="253"/>
      <c r="P191" s="253"/>
      <c r="S191" s="261"/>
      <c r="T191" s="241"/>
    </row>
    <row r="192" s="240" customFormat="1" ht="20" customHeight="1" spans="1:20">
      <c r="A192" s="248">
        <v>578</v>
      </c>
      <c r="B192" s="251">
        <v>1</v>
      </c>
      <c r="C192" s="252"/>
      <c r="D192" s="249"/>
      <c r="E192" s="253"/>
      <c r="F192" s="254"/>
      <c r="G192" s="255"/>
      <c r="H192" s="253"/>
      <c r="I192" s="253"/>
      <c r="J192" s="260"/>
      <c r="K192" s="260"/>
      <c r="L192" s="260"/>
      <c r="M192" s="260"/>
      <c r="N192" s="253"/>
      <c r="O192" s="253"/>
      <c r="P192" s="253"/>
      <c r="S192" s="261"/>
      <c r="T192" s="241"/>
    </row>
    <row r="193" s="240" customFormat="1" ht="20" customHeight="1" spans="1:20">
      <c r="A193" s="248">
        <v>579</v>
      </c>
      <c r="B193" s="251">
        <v>1</v>
      </c>
      <c r="C193" s="252"/>
      <c r="D193" s="249"/>
      <c r="E193" s="253"/>
      <c r="F193" s="254"/>
      <c r="G193" s="255"/>
      <c r="H193" s="253"/>
      <c r="I193" s="253"/>
      <c r="J193" s="260"/>
      <c r="K193" s="260"/>
      <c r="L193" s="260"/>
      <c r="M193" s="260"/>
      <c r="N193" s="253"/>
      <c r="O193" s="253"/>
      <c r="P193" s="253"/>
      <c r="S193" s="261"/>
      <c r="T193" s="241"/>
    </row>
    <row r="194" s="240" customFormat="1" ht="20" customHeight="1" spans="1:20">
      <c r="A194" s="248">
        <v>580</v>
      </c>
      <c r="B194" s="251">
        <v>1</v>
      </c>
      <c r="C194" s="252"/>
      <c r="D194" s="249"/>
      <c r="E194" s="253"/>
      <c r="F194" s="254"/>
      <c r="G194" s="255"/>
      <c r="H194" s="253"/>
      <c r="I194" s="253"/>
      <c r="J194" s="260"/>
      <c r="K194" s="260"/>
      <c r="L194" s="260"/>
      <c r="M194" s="260"/>
      <c r="N194" s="253"/>
      <c r="O194" s="253"/>
      <c r="P194" s="253"/>
      <c r="S194" s="261"/>
      <c r="T194" s="241"/>
    </row>
    <row r="195" s="240" customFormat="1" ht="20" customHeight="1" spans="1:20">
      <c r="A195" s="248">
        <v>581</v>
      </c>
      <c r="B195" s="251">
        <v>1</v>
      </c>
      <c r="C195" s="252"/>
      <c r="D195" s="249"/>
      <c r="E195" s="253"/>
      <c r="F195" s="254"/>
      <c r="G195" s="255"/>
      <c r="H195" s="253"/>
      <c r="I195" s="253"/>
      <c r="J195" s="260"/>
      <c r="K195" s="260"/>
      <c r="L195" s="260"/>
      <c r="M195" s="260"/>
      <c r="N195" s="253"/>
      <c r="O195" s="253"/>
      <c r="P195" s="253"/>
      <c r="S195" s="261"/>
      <c r="T195" s="241"/>
    </row>
    <row r="196" s="240" customFormat="1" ht="20" customHeight="1" spans="1:20">
      <c r="A196" s="248">
        <v>582</v>
      </c>
      <c r="B196" s="251">
        <v>1</v>
      </c>
      <c r="C196" s="252"/>
      <c r="D196" s="249"/>
      <c r="E196" s="253"/>
      <c r="F196" s="254"/>
      <c r="G196" s="255"/>
      <c r="H196" s="253"/>
      <c r="I196" s="253"/>
      <c r="J196" s="260"/>
      <c r="K196" s="260"/>
      <c r="L196" s="260"/>
      <c r="M196" s="260"/>
      <c r="N196" s="253"/>
      <c r="O196" s="253"/>
      <c r="P196" s="253"/>
      <c r="S196" s="261"/>
      <c r="T196" s="241"/>
    </row>
    <row r="197" s="240" customFormat="1" ht="20" customHeight="1" spans="1:20">
      <c r="A197" s="248">
        <v>583</v>
      </c>
      <c r="B197" s="251">
        <v>1</v>
      </c>
      <c r="C197" s="252"/>
      <c r="D197" s="249"/>
      <c r="E197" s="253"/>
      <c r="F197" s="254"/>
      <c r="G197" s="255"/>
      <c r="H197" s="253"/>
      <c r="I197" s="253"/>
      <c r="J197" s="260"/>
      <c r="K197" s="260"/>
      <c r="L197" s="260"/>
      <c r="M197" s="260"/>
      <c r="N197" s="253"/>
      <c r="O197" s="253"/>
      <c r="P197" s="253"/>
      <c r="S197" s="261"/>
      <c r="T197" s="241"/>
    </row>
    <row r="198" s="240" customFormat="1" ht="20" customHeight="1" spans="1:20">
      <c r="A198" s="248">
        <v>584</v>
      </c>
      <c r="B198" s="251">
        <v>1</v>
      </c>
      <c r="C198" s="252"/>
      <c r="D198" s="249"/>
      <c r="E198" s="253"/>
      <c r="F198" s="254"/>
      <c r="G198" s="255"/>
      <c r="H198" s="253"/>
      <c r="I198" s="253"/>
      <c r="J198" s="260"/>
      <c r="K198" s="260"/>
      <c r="L198" s="260"/>
      <c r="M198" s="260"/>
      <c r="N198" s="253"/>
      <c r="O198" s="253"/>
      <c r="P198" s="253"/>
      <c r="S198" s="261"/>
      <c r="T198" s="241"/>
    </row>
    <row r="199" s="240" customFormat="1" ht="20" customHeight="1" spans="1:20">
      <c r="A199" s="248">
        <v>585</v>
      </c>
      <c r="B199" s="251">
        <v>1</v>
      </c>
      <c r="C199" s="252"/>
      <c r="D199" s="249"/>
      <c r="E199" s="253"/>
      <c r="F199" s="254"/>
      <c r="G199" s="255"/>
      <c r="H199" s="253"/>
      <c r="I199" s="253"/>
      <c r="J199" s="260"/>
      <c r="K199" s="260"/>
      <c r="L199" s="260"/>
      <c r="M199" s="260"/>
      <c r="N199" s="253"/>
      <c r="O199" s="253"/>
      <c r="P199" s="253"/>
      <c r="S199" s="261"/>
      <c r="T199" s="241"/>
    </row>
    <row r="200" s="240" customFormat="1" ht="20" customHeight="1" spans="1:20">
      <c r="A200" s="248">
        <v>586</v>
      </c>
      <c r="B200" s="251">
        <v>1</v>
      </c>
      <c r="C200" s="252"/>
      <c r="D200" s="249"/>
      <c r="E200" s="253"/>
      <c r="F200" s="254"/>
      <c r="G200" s="255"/>
      <c r="H200" s="253"/>
      <c r="I200" s="253"/>
      <c r="J200" s="260"/>
      <c r="K200" s="260"/>
      <c r="L200" s="260"/>
      <c r="M200" s="260"/>
      <c r="N200" s="253"/>
      <c r="O200" s="253"/>
      <c r="P200" s="253"/>
      <c r="S200" s="261"/>
      <c r="T200" s="241"/>
    </row>
    <row r="201" s="240" customFormat="1" ht="20" customHeight="1" spans="1:20">
      <c r="A201" s="248">
        <v>587</v>
      </c>
      <c r="B201" s="251">
        <v>1</v>
      </c>
      <c r="C201" s="252"/>
      <c r="D201" s="249"/>
      <c r="E201" s="253"/>
      <c r="F201" s="254"/>
      <c r="G201" s="255"/>
      <c r="H201" s="253"/>
      <c r="I201" s="253"/>
      <c r="J201" s="260"/>
      <c r="K201" s="260"/>
      <c r="L201" s="260"/>
      <c r="M201" s="260"/>
      <c r="N201" s="253"/>
      <c r="O201" s="253"/>
      <c r="P201" s="253"/>
      <c r="S201" s="261"/>
      <c r="T201" s="241"/>
    </row>
    <row r="202" s="240" customFormat="1" ht="20" customHeight="1" spans="1:20">
      <c r="A202" s="248">
        <v>588</v>
      </c>
      <c r="B202" s="251">
        <v>1</v>
      </c>
      <c r="C202" s="252"/>
      <c r="D202" s="249"/>
      <c r="E202" s="253"/>
      <c r="F202" s="254"/>
      <c r="G202" s="255"/>
      <c r="H202" s="253"/>
      <c r="I202" s="253"/>
      <c r="J202" s="260"/>
      <c r="K202" s="260"/>
      <c r="L202" s="260"/>
      <c r="M202" s="260"/>
      <c r="N202" s="253"/>
      <c r="O202" s="253"/>
      <c r="P202" s="253"/>
      <c r="S202" s="261"/>
      <c r="T202" s="241"/>
    </row>
    <row r="203" s="240" customFormat="1" ht="20" customHeight="1" spans="1:20">
      <c r="A203" s="248">
        <v>589</v>
      </c>
      <c r="B203" s="251">
        <v>1</v>
      </c>
      <c r="C203" s="252"/>
      <c r="D203" s="249"/>
      <c r="E203" s="253"/>
      <c r="F203" s="254"/>
      <c r="G203" s="255"/>
      <c r="H203" s="253"/>
      <c r="I203" s="253"/>
      <c r="J203" s="260"/>
      <c r="K203" s="260"/>
      <c r="L203" s="260"/>
      <c r="M203" s="260"/>
      <c r="N203" s="253"/>
      <c r="O203" s="253"/>
      <c r="P203" s="253"/>
      <c r="S203" s="261"/>
      <c r="T203" s="241"/>
    </row>
    <row r="204" s="240" customFormat="1" ht="20" customHeight="1" spans="1:20">
      <c r="A204" s="248">
        <v>590</v>
      </c>
      <c r="B204" s="251">
        <v>1</v>
      </c>
      <c r="C204" s="252"/>
      <c r="D204" s="249"/>
      <c r="E204" s="253"/>
      <c r="F204" s="254"/>
      <c r="G204" s="255"/>
      <c r="H204" s="253"/>
      <c r="I204" s="253"/>
      <c r="J204" s="260"/>
      <c r="K204" s="260"/>
      <c r="L204" s="260"/>
      <c r="M204" s="260"/>
      <c r="N204" s="253"/>
      <c r="O204" s="253"/>
      <c r="P204" s="253"/>
      <c r="S204" s="261"/>
      <c r="T204" s="241"/>
    </row>
    <row r="205" s="240" customFormat="1" ht="20" customHeight="1" spans="1:20">
      <c r="A205" s="248">
        <v>591</v>
      </c>
      <c r="B205" s="251">
        <v>1</v>
      </c>
      <c r="C205" s="252"/>
      <c r="D205" s="249"/>
      <c r="E205" s="253"/>
      <c r="F205" s="254"/>
      <c r="G205" s="255"/>
      <c r="H205" s="253"/>
      <c r="I205" s="253"/>
      <c r="J205" s="260"/>
      <c r="K205" s="260"/>
      <c r="L205" s="260"/>
      <c r="M205" s="260"/>
      <c r="N205" s="253"/>
      <c r="O205" s="253"/>
      <c r="P205" s="253"/>
      <c r="S205" s="261"/>
      <c r="T205" s="241"/>
    </row>
    <row r="206" s="240" customFormat="1" ht="20" customHeight="1" spans="1:20">
      <c r="A206" s="248">
        <v>592</v>
      </c>
      <c r="B206" s="251">
        <v>1</v>
      </c>
      <c r="C206" s="252"/>
      <c r="D206" s="249"/>
      <c r="E206" s="253"/>
      <c r="F206" s="254"/>
      <c r="G206" s="255"/>
      <c r="H206" s="253"/>
      <c r="I206" s="253"/>
      <c r="J206" s="260"/>
      <c r="K206" s="260"/>
      <c r="L206" s="260"/>
      <c r="M206" s="260"/>
      <c r="N206" s="253"/>
      <c r="O206" s="253"/>
      <c r="P206" s="253"/>
      <c r="S206" s="261"/>
      <c r="T206" s="241"/>
    </row>
    <row r="207" s="240" customFormat="1" ht="20" customHeight="1" spans="1:20">
      <c r="A207" s="248">
        <v>593</v>
      </c>
      <c r="B207" s="251">
        <v>1</v>
      </c>
      <c r="C207" s="252"/>
      <c r="D207" s="249"/>
      <c r="E207" s="253"/>
      <c r="F207" s="254"/>
      <c r="G207" s="255"/>
      <c r="H207" s="253"/>
      <c r="I207" s="253"/>
      <c r="J207" s="260"/>
      <c r="K207" s="260"/>
      <c r="L207" s="260"/>
      <c r="M207" s="260"/>
      <c r="N207" s="253"/>
      <c r="O207" s="253"/>
      <c r="P207" s="253"/>
      <c r="S207" s="261"/>
      <c r="T207" s="241"/>
    </row>
    <row r="208" s="240" customFormat="1" ht="20" customHeight="1" spans="1:20">
      <c r="A208" s="248">
        <v>594</v>
      </c>
      <c r="B208" s="251">
        <v>1</v>
      </c>
      <c r="C208" s="252"/>
      <c r="D208" s="249"/>
      <c r="E208" s="253"/>
      <c r="F208" s="254"/>
      <c r="G208" s="255"/>
      <c r="H208" s="253"/>
      <c r="I208" s="253"/>
      <c r="J208" s="260"/>
      <c r="K208" s="260"/>
      <c r="L208" s="260"/>
      <c r="M208" s="260"/>
      <c r="N208" s="253"/>
      <c r="O208" s="253"/>
      <c r="P208" s="253"/>
      <c r="S208" s="261"/>
      <c r="T208" s="241"/>
    </row>
    <row r="209" s="240" customFormat="1" ht="20" customHeight="1" spans="1:20">
      <c r="A209" s="248">
        <v>595</v>
      </c>
      <c r="B209" s="251">
        <v>1</v>
      </c>
      <c r="C209" s="252"/>
      <c r="D209" s="249"/>
      <c r="E209" s="253"/>
      <c r="F209" s="254"/>
      <c r="G209" s="255"/>
      <c r="H209" s="253"/>
      <c r="I209" s="253"/>
      <c r="J209" s="260"/>
      <c r="K209" s="260"/>
      <c r="L209" s="260"/>
      <c r="M209" s="260"/>
      <c r="N209" s="253"/>
      <c r="O209" s="253"/>
      <c r="P209" s="253"/>
      <c r="S209" s="261"/>
      <c r="T209" s="241"/>
    </row>
    <row r="210" s="240" customFormat="1" ht="20" customHeight="1" spans="1:20">
      <c r="A210" s="248">
        <v>596</v>
      </c>
      <c r="B210" s="251">
        <v>1</v>
      </c>
      <c r="C210" s="252"/>
      <c r="D210" s="249"/>
      <c r="E210" s="253"/>
      <c r="F210" s="254"/>
      <c r="G210" s="255"/>
      <c r="H210" s="253"/>
      <c r="I210" s="253"/>
      <c r="J210" s="260"/>
      <c r="K210" s="260"/>
      <c r="L210" s="260"/>
      <c r="M210" s="260"/>
      <c r="N210" s="253"/>
      <c r="O210" s="253"/>
      <c r="P210" s="253"/>
      <c r="S210" s="261"/>
      <c r="T210" s="241"/>
    </row>
    <row r="211" s="240" customFormat="1" ht="20" customHeight="1" spans="1:20">
      <c r="A211" s="248">
        <v>597</v>
      </c>
      <c r="B211" s="251">
        <v>1</v>
      </c>
      <c r="C211" s="252"/>
      <c r="D211" s="249"/>
      <c r="E211" s="253"/>
      <c r="F211" s="254"/>
      <c r="G211" s="255"/>
      <c r="H211" s="253"/>
      <c r="I211" s="253"/>
      <c r="J211" s="260"/>
      <c r="K211" s="260"/>
      <c r="L211" s="260"/>
      <c r="M211" s="260"/>
      <c r="N211" s="253"/>
      <c r="O211" s="253"/>
      <c r="P211" s="253"/>
      <c r="S211" s="261"/>
      <c r="T211" s="241"/>
    </row>
    <row r="212" s="240" customFormat="1" ht="20" customHeight="1" spans="1:20">
      <c r="A212" s="248">
        <v>598</v>
      </c>
      <c r="B212" s="251">
        <v>1</v>
      </c>
      <c r="C212" s="252"/>
      <c r="D212" s="249"/>
      <c r="E212" s="253"/>
      <c r="F212" s="254"/>
      <c r="G212" s="255"/>
      <c r="H212" s="253"/>
      <c r="I212" s="253"/>
      <c r="J212" s="260"/>
      <c r="K212" s="260"/>
      <c r="L212" s="260"/>
      <c r="M212" s="260"/>
      <c r="N212" s="253"/>
      <c r="O212" s="253"/>
      <c r="P212" s="253"/>
      <c r="S212" s="261"/>
      <c r="T212" s="241"/>
    </row>
    <row r="213" s="240" customFormat="1" ht="20" customHeight="1" spans="1:20">
      <c r="A213" s="248">
        <v>599</v>
      </c>
      <c r="B213" s="251">
        <v>1</v>
      </c>
      <c r="C213" s="252"/>
      <c r="D213" s="249"/>
      <c r="E213" s="253"/>
      <c r="F213" s="254"/>
      <c r="G213" s="255"/>
      <c r="H213" s="253"/>
      <c r="I213" s="253"/>
      <c r="J213" s="260"/>
      <c r="K213" s="260"/>
      <c r="L213" s="260"/>
      <c r="M213" s="260"/>
      <c r="N213" s="253"/>
      <c r="O213" s="253"/>
      <c r="P213" s="253"/>
      <c r="S213" s="261"/>
      <c r="T213" s="241"/>
    </row>
    <row r="214" s="240" customFormat="1" ht="20" customHeight="1" spans="1:20">
      <c r="A214" s="248">
        <v>600</v>
      </c>
      <c r="B214" s="251">
        <v>1</v>
      </c>
      <c r="C214" s="252"/>
      <c r="D214" s="249"/>
      <c r="E214" s="253"/>
      <c r="F214" s="254"/>
      <c r="G214" s="255"/>
      <c r="H214" s="253"/>
      <c r="I214" s="253"/>
      <c r="J214" s="260"/>
      <c r="K214" s="260"/>
      <c r="L214" s="260"/>
      <c r="M214" s="260"/>
      <c r="N214" s="253"/>
      <c r="O214" s="253"/>
      <c r="P214" s="253"/>
      <c r="S214" s="261"/>
      <c r="T214" s="241"/>
    </row>
    <row r="215" s="240" customFormat="1" ht="20" customHeight="1" spans="1:20">
      <c r="A215" s="248">
        <v>601</v>
      </c>
      <c r="B215" s="251">
        <v>1</v>
      </c>
      <c r="C215" s="252"/>
      <c r="D215" s="249"/>
      <c r="E215" s="253"/>
      <c r="F215" s="254"/>
      <c r="G215" s="255"/>
      <c r="H215" s="253"/>
      <c r="I215" s="253"/>
      <c r="J215" s="260"/>
      <c r="K215" s="260"/>
      <c r="L215" s="260"/>
      <c r="M215" s="260"/>
      <c r="N215" s="253"/>
      <c r="O215" s="253"/>
      <c r="P215" s="253"/>
      <c r="S215" s="261"/>
      <c r="T215" s="241"/>
    </row>
    <row r="216" s="240" customFormat="1" ht="20" customHeight="1" spans="1:20">
      <c r="A216" s="248">
        <v>602</v>
      </c>
      <c r="B216" s="251">
        <v>1</v>
      </c>
      <c r="C216" s="252"/>
      <c r="D216" s="249"/>
      <c r="E216" s="253"/>
      <c r="F216" s="254"/>
      <c r="G216" s="255"/>
      <c r="H216" s="253"/>
      <c r="I216" s="253"/>
      <c r="J216" s="260"/>
      <c r="K216" s="260"/>
      <c r="L216" s="260"/>
      <c r="M216" s="260"/>
      <c r="N216" s="253"/>
      <c r="O216" s="253"/>
      <c r="P216" s="253"/>
      <c r="S216" s="261"/>
      <c r="T216" s="241"/>
    </row>
    <row r="217" s="240" customFormat="1" ht="20" customHeight="1" spans="1:20">
      <c r="A217" s="248">
        <v>603</v>
      </c>
      <c r="B217" s="251">
        <v>1</v>
      </c>
      <c r="C217" s="252"/>
      <c r="D217" s="249"/>
      <c r="E217" s="253"/>
      <c r="F217" s="254"/>
      <c r="G217" s="255"/>
      <c r="H217" s="253"/>
      <c r="I217" s="253"/>
      <c r="J217" s="260"/>
      <c r="K217" s="260"/>
      <c r="L217" s="260"/>
      <c r="M217" s="260"/>
      <c r="N217" s="253"/>
      <c r="O217" s="253"/>
      <c r="P217" s="253"/>
      <c r="S217" s="261"/>
      <c r="T217" s="241"/>
    </row>
    <row r="218" s="240" customFormat="1" ht="20" customHeight="1" spans="1:20">
      <c r="A218" s="248">
        <v>604</v>
      </c>
      <c r="B218" s="251">
        <v>1</v>
      </c>
      <c r="C218" s="252"/>
      <c r="D218" s="249"/>
      <c r="E218" s="253"/>
      <c r="F218" s="254"/>
      <c r="G218" s="255"/>
      <c r="H218" s="253"/>
      <c r="I218" s="253"/>
      <c r="J218" s="260"/>
      <c r="K218" s="260"/>
      <c r="L218" s="260"/>
      <c r="M218" s="260"/>
      <c r="N218" s="253"/>
      <c r="O218" s="253"/>
      <c r="P218" s="253"/>
      <c r="S218" s="261"/>
      <c r="T218" s="241"/>
    </row>
    <row r="219" s="240" customFormat="1" ht="20" customHeight="1" spans="1:20">
      <c r="A219" s="248">
        <v>605</v>
      </c>
      <c r="B219" s="251">
        <v>1</v>
      </c>
      <c r="C219" s="252"/>
      <c r="D219" s="249"/>
      <c r="E219" s="253"/>
      <c r="F219" s="254"/>
      <c r="G219" s="255"/>
      <c r="H219" s="253"/>
      <c r="I219" s="253"/>
      <c r="J219" s="260"/>
      <c r="K219" s="260"/>
      <c r="L219" s="260"/>
      <c r="M219" s="260"/>
      <c r="N219" s="253"/>
      <c r="O219" s="253"/>
      <c r="P219" s="253"/>
      <c r="S219" s="261"/>
      <c r="T219" s="241"/>
    </row>
    <row r="220" s="240" customFormat="1" ht="20" customHeight="1" spans="1:20">
      <c r="A220" s="248">
        <v>606</v>
      </c>
      <c r="B220" s="251">
        <v>1</v>
      </c>
      <c r="C220" s="252"/>
      <c r="D220" s="249"/>
      <c r="E220" s="253"/>
      <c r="F220" s="254"/>
      <c r="G220" s="255"/>
      <c r="H220" s="253"/>
      <c r="I220" s="253"/>
      <c r="J220" s="260"/>
      <c r="K220" s="260"/>
      <c r="L220" s="260"/>
      <c r="M220" s="260"/>
      <c r="N220" s="253"/>
      <c r="O220" s="253"/>
      <c r="P220" s="253"/>
      <c r="S220" s="261"/>
      <c r="T220" s="241"/>
    </row>
    <row r="221" s="240" customFormat="1" ht="20" customHeight="1" spans="1:20">
      <c r="A221" s="248">
        <v>607</v>
      </c>
      <c r="B221" s="251">
        <v>1</v>
      </c>
      <c r="C221" s="252"/>
      <c r="D221" s="249"/>
      <c r="E221" s="253"/>
      <c r="F221" s="254"/>
      <c r="G221" s="255"/>
      <c r="H221" s="253"/>
      <c r="I221" s="253"/>
      <c r="J221" s="260"/>
      <c r="K221" s="260"/>
      <c r="L221" s="260"/>
      <c r="M221" s="260"/>
      <c r="N221" s="253"/>
      <c r="O221" s="253"/>
      <c r="P221" s="253"/>
      <c r="S221" s="261"/>
      <c r="T221" s="241"/>
    </row>
    <row r="222" s="240" customFormat="1" ht="20" customHeight="1" spans="1:20">
      <c r="A222" s="248">
        <v>608</v>
      </c>
      <c r="B222" s="251">
        <v>1</v>
      </c>
      <c r="C222" s="252"/>
      <c r="D222" s="249"/>
      <c r="E222" s="253"/>
      <c r="F222" s="254"/>
      <c r="G222" s="255"/>
      <c r="H222" s="253"/>
      <c r="I222" s="253"/>
      <c r="J222" s="260"/>
      <c r="K222" s="260"/>
      <c r="L222" s="260"/>
      <c r="M222" s="260"/>
      <c r="N222" s="253"/>
      <c r="O222" s="253"/>
      <c r="P222" s="253"/>
      <c r="S222" s="261"/>
      <c r="T222" s="241"/>
    </row>
    <row r="223" s="240" customFormat="1" ht="20" customHeight="1" spans="1:20">
      <c r="A223" s="248">
        <v>609</v>
      </c>
      <c r="B223" s="251">
        <v>1</v>
      </c>
      <c r="C223" s="252"/>
      <c r="D223" s="249"/>
      <c r="E223" s="253"/>
      <c r="F223" s="254"/>
      <c r="G223" s="255"/>
      <c r="H223" s="253"/>
      <c r="I223" s="253"/>
      <c r="J223" s="260"/>
      <c r="K223" s="260"/>
      <c r="L223" s="260"/>
      <c r="M223" s="260"/>
      <c r="N223" s="253"/>
      <c r="O223" s="253"/>
      <c r="P223" s="253"/>
      <c r="S223" s="261"/>
      <c r="T223" s="241"/>
    </row>
    <row r="224" s="240" customFormat="1" ht="20" customHeight="1" spans="1:20">
      <c r="A224" s="248">
        <v>610</v>
      </c>
      <c r="B224" s="251">
        <v>1</v>
      </c>
      <c r="C224" s="252"/>
      <c r="D224" s="249"/>
      <c r="E224" s="253"/>
      <c r="F224" s="254"/>
      <c r="G224" s="255"/>
      <c r="H224" s="253"/>
      <c r="I224" s="253"/>
      <c r="J224" s="260"/>
      <c r="K224" s="260"/>
      <c r="L224" s="260"/>
      <c r="M224" s="260"/>
      <c r="N224" s="253"/>
      <c r="O224" s="253"/>
      <c r="P224" s="253"/>
      <c r="S224" s="261"/>
      <c r="T224" s="241"/>
    </row>
    <row r="225" s="240" customFormat="1" ht="20" customHeight="1" spans="1:20">
      <c r="A225" s="248">
        <v>611</v>
      </c>
      <c r="B225" s="251">
        <v>1</v>
      </c>
      <c r="C225" s="252"/>
      <c r="D225" s="249"/>
      <c r="E225" s="253"/>
      <c r="F225" s="254"/>
      <c r="G225" s="255"/>
      <c r="H225" s="253"/>
      <c r="I225" s="253"/>
      <c r="J225" s="260"/>
      <c r="K225" s="260"/>
      <c r="L225" s="260"/>
      <c r="M225" s="260"/>
      <c r="N225" s="253"/>
      <c r="O225" s="253"/>
      <c r="P225" s="253"/>
      <c r="S225" s="261"/>
      <c r="T225" s="241"/>
    </row>
    <row r="226" s="240" customFormat="1" ht="20" customHeight="1" spans="1:20">
      <c r="A226" s="248">
        <v>612</v>
      </c>
      <c r="B226" s="251">
        <v>1</v>
      </c>
      <c r="C226" s="252"/>
      <c r="D226" s="249"/>
      <c r="E226" s="253"/>
      <c r="F226" s="254"/>
      <c r="G226" s="255"/>
      <c r="H226" s="253"/>
      <c r="I226" s="253"/>
      <c r="J226" s="260"/>
      <c r="K226" s="260"/>
      <c r="L226" s="260"/>
      <c r="M226" s="260"/>
      <c r="N226" s="253"/>
      <c r="O226" s="253"/>
      <c r="P226" s="253"/>
      <c r="S226" s="261"/>
      <c r="T226" s="241"/>
    </row>
    <row r="227" s="240" customFormat="1" ht="20" customHeight="1" spans="1:20">
      <c r="A227" s="248">
        <v>613</v>
      </c>
      <c r="B227" s="251">
        <v>1</v>
      </c>
      <c r="C227" s="252"/>
      <c r="D227" s="249"/>
      <c r="E227" s="253"/>
      <c r="F227" s="254"/>
      <c r="G227" s="255"/>
      <c r="H227" s="253"/>
      <c r="I227" s="253"/>
      <c r="J227" s="260"/>
      <c r="K227" s="260"/>
      <c r="L227" s="260"/>
      <c r="M227" s="260"/>
      <c r="N227" s="253"/>
      <c r="O227" s="253"/>
      <c r="P227" s="253"/>
      <c r="S227" s="261"/>
      <c r="T227" s="241"/>
    </row>
    <row r="228" s="240" customFormat="1" ht="20" customHeight="1" spans="1:20">
      <c r="A228" s="248">
        <v>614</v>
      </c>
      <c r="B228" s="251">
        <v>1</v>
      </c>
      <c r="C228" s="252"/>
      <c r="D228" s="249"/>
      <c r="E228" s="253"/>
      <c r="F228" s="254"/>
      <c r="G228" s="255"/>
      <c r="H228" s="253"/>
      <c r="I228" s="253"/>
      <c r="J228" s="260"/>
      <c r="K228" s="260"/>
      <c r="L228" s="260"/>
      <c r="M228" s="260"/>
      <c r="N228" s="253"/>
      <c r="O228" s="253"/>
      <c r="P228" s="253"/>
      <c r="S228" s="261"/>
      <c r="T228" s="241"/>
    </row>
    <row r="229" s="240" customFormat="1" ht="20" customHeight="1" spans="1:20">
      <c r="A229" s="248">
        <v>615</v>
      </c>
      <c r="B229" s="251">
        <v>1</v>
      </c>
      <c r="C229" s="252"/>
      <c r="D229" s="249"/>
      <c r="E229" s="253"/>
      <c r="F229" s="254"/>
      <c r="G229" s="255"/>
      <c r="H229" s="253"/>
      <c r="I229" s="253"/>
      <c r="J229" s="260"/>
      <c r="K229" s="260"/>
      <c r="L229" s="260"/>
      <c r="M229" s="260"/>
      <c r="N229" s="253"/>
      <c r="O229" s="253"/>
      <c r="P229" s="253"/>
      <c r="S229" s="261"/>
      <c r="T229" s="241"/>
    </row>
    <row r="230" s="240" customFormat="1" ht="20" customHeight="1" spans="1:20">
      <c r="A230" s="248">
        <v>616</v>
      </c>
      <c r="B230" s="251">
        <v>1</v>
      </c>
      <c r="C230" s="252"/>
      <c r="D230" s="249"/>
      <c r="E230" s="253"/>
      <c r="F230" s="254"/>
      <c r="G230" s="255"/>
      <c r="H230" s="253"/>
      <c r="I230" s="253"/>
      <c r="J230" s="260"/>
      <c r="K230" s="260"/>
      <c r="L230" s="260"/>
      <c r="M230" s="260"/>
      <c r="N230" s="253"/>
      <c r="O230" s="253"/>
      <c r="P230" s="253"/>
      <c r="S230" s="261"/>
      <c r="T230" s="241"/>
    </row>
    <row r="231" s="240" customFormat="1" ht="20" customHeight="1" spans="1:20">
      <c r="A231" s="248">
        <v>617</v>
      </c>
      <c r="B231" s="251">
        <v>1</v>
      </c>
      <c r="C231" s="252"/>
      <c r="D231" s="249"/>
      <c r="E231" s="253"/>
      <c r="F231" s="254"/>
      <c r="G231" s="255"/>
      <c r="H231" s="253"/>
      <c r="I231" s="253"/>
      <c r="J231" s="260"/>
      <c r="K231" s="260"/>
      <c r="L231" s="260"/>
      <c r="M231" s="260"/>
      <c r="N231" s="253"/>
      <c r="O231" s="253"/>
      <c r="P231" s="253"/>
      <c r="S231" s="261"/>
      <c r="T231" s="241"/>
    </row>
    <row r="232" s="240" customFormat="1" ht="20" customHeight="1" spans="1:20">
      <c r="A232" s="248">
        <v>618</v>
      </c>
      <c r="B232" s="251">
        <v>1</v>
      </c>
      <c r="C232" s="252"/>
      <c r="D232" s="249"/>
      <c r="E232" s="253"/>
      <c r="F232" s="254"/>
      <c r="G232" s="255"/>
      <c r="H232" s="253"/>
      <c r="I232" s="253"/>
      <c r="J232" s="260"/>
      <c r="K232" s="260"/>
      <c r="L232" s="260"/>
      <c r="M232" s="260"/>
      <c r="N232" s="253"/>
      <c r="O232" s="253"/>
      <c r="P232" s="253"/>
      <c r="S232" s="261"/>
      <c r="T232" s="241"/>
    </row>
    <row r="233" s="240" customFormat="1" ht="20" customHeight="1" spans="1:20">
      <c r="A233" s="248">
        <v>619</v>
      </c>
      <c r="B233" s="251">
        <v>1</v>
      </c>
      <c r="C233" s="252"/>
      <c r="D233" s="249"/>
      <c r="E233" s="253"/>
      <c r="F233" s="254"/>
      <c r="G233" s="255"/>
      <c r="H233" s="253"/>
      <c r="I233" s="253"/>
      <c r="J233" s="260"/>
      <c r="K233" s="260"/>
      <c r="L233" s="260"/>
      <c r="M233" s="260"/>
      <c r="N233" s="253"/>
      <c r="O233" s="253"/>
      <c r="P233" s="253"/>
      <c r="S233" s="261"/>
      <c r="T233" s="241"/>
    </row>
    <row r="234" s="240" customFormat="1" ht="20" customHeight="1" spans="1:20">
      <c r="A234" s="248">
        <v>620</v>
      </c>
      <c r="B234" s="251">
        <v>1</v>
      </c>
      <c r="C234" s="252"/>
      <c r="D234" s="249"/>
      <c r="E234" s="253"/>
      <c r="F234" s="254"/>
      <c r="G234" s="255"/>
      <c r="H234" s="253"/>
      <c r="I234" s="253"/>
      <c r="J234" s="260"/>
      <c r="K234" s="260"/>
      <c r="L234" s="260"/>
      <c r="M234" s="260"/>
      <c r="N234" s="253"/>
      <c r="O234" s="253"/>
      <c r="P234" s="253"/>
      <c r="S234" s="261"/>
      <c r="T234" s="241"/>
    </row>
    <row r="235" s="240" customFormat="1" ht="20" customHeight="1" spans="1:20">
      <c r="A235" s="248">
        <v>621</v>
      </c>
      <c r="B235" s="251">
        <v>1</v>
      </c>
      <c r="C235" s="252"/>
      <c r="D235" s="249"/>
      <c r="E235" s="253"/>
      <c r="F235" s="254"/>
      <c r="G235" s="255"/>
      <c r="H235" s="253"/>
      <c r="I235" s="253"/>
      <c r="J235" s="260"/>
      <c r="K235" s="260"/>
      <c r="L235" s="260"/>
      <c r="M235" s="260"/>
      <c r="N235" s="253"/>
      <c r="O235" s="253"/>
      <c r="P235" s="253"/>
      <c r="S235" s="261"/>
      <c r="T235" s="241"/>
    </row>
    <row r="236" s="240" customFormat="1" ht="20" customHeight="1" spans="1:20">
      <c r="A236" s="248">
        <v>622</v>
      </c>
      <c r="B236" s="251">
        <v>1</v>
      </c>
      <c r="C236" s="252"/>
      <c r="D236" s="249"/>
      <c r="E236" s="253"/>
      <c r="F236" s="254"/>
      <c r="G236" s="255"/>
      <c r="H236" s="253"/>
      <c r="I236" s="253"/>
      <c r="J236" s="260"/>
      <c r="K236" s="260"/>
      <c r="L236" s="260"/>
      <c r="M236" s="260"/>
      <c r="N236" s="253"/>
      <c r="O236" s="253"/>
      <c r="P236" s="253"/>
      <c r="S236" s="261"/>
      <c r="T236" s="241"/>
    </row>
    <row r="237" s="240" customFormat="1" ht="20" customHeight="1" spans="1:20">
      <c r="A237" s="248">
        <v>623</v>
      </c>
      <c r="B237" s="251">
        <v>1</v>
      </c>
      <c r="C237" s="252"/>
      <c r="D237" s="249"/>
      <c r="E237" s="253"/>
      <c r="F237" s="254"/>
      <c r="G237" s="255"/>
      <c r="H237" s="253"/>
      <c r="I237" s="253"/>
      <c r="J237" s="260"/>
      <c r="K237" s="260"/>
      <c r="L237" s="260"/>
      <c r="M237" s="260"/>
      <c r="N237" s="253"/>
      <c r="O237" s="253"/>
      <c r="P237" s="253"/>
      <c r="S237" s="261"/>
      <c r="T237" s="241"/>
    </row>
    <row r="238" s="240" customFormat="1" ht="20" customHeight="1" spans="1:20">
      <c r="A238" s="248">
        <v>624</v>
      </c>
      <c r="B238" s="251">
        <v>1</v>
      </c>
      <c r="C238" s="252"/>
      <c r="D238" s="249"/>
      <c r="E238" s="253"/>
      <c r="F238" s="254"/>
      <c r="G238" s="255"/>
      <c r="H238" s="253"/>
      <c r="I238" s="253"/>
      <c r="J238" s="260"/>
      <c r="K238" s="260"/>
      <c r="L238" s="260"/>
      <c r="M238" s="260"/>
      <c r="N238" s="253"/>
      <c r="O238" s="253"/>
      <c r="P238" s="253"/>
      <c r="S238" s="261"/>
      <c r="T238" s="241"/>
    </row>
    <row r="239" s="240" customFormat="1" ht="20" customHeight="1" spans="1:20">
      <c r="A239" s="248">
        <v>625</v>
      </c>
      <c r="B239" s="251">
        <v>1</v>
      </c>
      <c r="C239" s="252"/>
      <c r="D239" s="249"/>
      <c r="E239" s="253"/>
      <c r="F239" s="254"/>
      <c r="G239" s="255"/>
      <c r="H239" s="253"/>
      <c r="I239" s="253"/>
      <c r="J239" s="260"/>
      <c r="K239" s="260"/>
      <c r="L239" s="260"/>
      <c r="M239" s="260"/>
      <c r="N239" s="253"/>
      <c r="O239" s="253"/>
      <c r="P239" s="253"/>
      <c r="S239" s="261"/>
      <c r="T239" s="241"/>
    </row>
    <row r="240" s="240" customFormat="1" ht="20" customHeight="1" spans="1:20">
      <c r="A240" s="248">
        <v>626</v>
      </c>
      <c r="B240" s="251">
        <v>1</v>
      </c>
      <c r="C240" s="252"/>
      <c r="D240" s="249"/>
      <c r="E240" s="253"/>
      <c r="F240" s="254"/>
      <c r="G240" s="255"/>
      <c r="H240" s="253"/>
      <c r="I240" s="253"/>
      <c r="J240" s="260"/>
      <c r="K240" s="260"/>
      <c r="L240" s="260"/>
      <c r="M240" s="260"/>
      <c r="N240" s="253"/>
      <c r="O240" s="253"/>
      <c r="P240" s="253"/>
      <c r="S240" s="261"/>
      <c r="T240" s="241"/>
    </row>
    <row r="241" s="240" customFormat="1" ht="20" customHeight="1" spans="1:20">
      <c r="A241" s="248">
        <v>627</v>
      </c>
      <c r="B241" s="251">
        <v>1</v>
      </c>
      <c r="C241" s="252"/>
      <c r="D241" s="249"/>
      <c r="E241" s="253"/>
      <c r="F241" s="254"/>
      <c r="G241" s="255"/>
      <c r="H241" s="253"/>
      <c r="I241" s="253"/>
      <c r="J241" s="260"/>
      <c r="K241" s="260"/>
      <c r="L241" s="260"/>
      <c r="M241" s="260"/>
      <c r="N241" s="253"/>
      <c r="O241" s="253"/>
      <c r="P241" s="253"/>
      <c r="S241" s="261"/>
      <c r="T241" s="241"/>
    </row>
    <row r="242" s="240" customFormat="1" ht="20" customHeight="1" spans="1:20">
      <c r="A242" s="248">
        <v>628</v>
      </c>
      <c r="B242" s="251">
        <v>1</v>
      </c>
      <c r="C242" s="252"/>
      <c r="D242" s="249"/>
      <c r="E242" s="253"/>
      <c r="F242" s="254"/>
      <c r="G242" s="255"/>
      <c r="H242" s="253"/>
      <c r="I242" s="253"/>
      <c r="J242" s="260"/>
      <c r="K242" s="260"/>
      <c r="L242" s="260"/>
      <c r="M242" s="260"/>
      <c r="N242" s="253"/>
      <c r="O242" s="253"/>
      <c r="P242" s="253"/>
      <c r="S242" s="261"/>
      <c r="T242" s="241"/>
    </row>
    <row r="243" s="240" customFormat="1" ht="20" customHeight="1" spans="1:20">
      <c r="A243" s="248">
        <v>629</v>
      </c>
      <c r="B243" s="251">
        <v>1</v>
      </c>
      <c r="C243" s="252"/>
      <c r="D243" s="249"/>
      <c r="E243" s="253"/>
      <c r="F243" s="254"/>
      <c r="G243" s="255"/>
      <c r="H243" s="253"/>
      <c r="I243" s="253"/>
      <c r="J243" s="260"/>
      <c r="K243" s="260"/>
      <c r="L243" s="260"/>
      <c r="M243" s="260"/>
      <c r="N243" s="253"/>
      <c r="O243" s="253"/>
      <c r="P243" s="253"/>
      <c r="S243" s="261"/>
      <c r="T243" s="241"/>
    </row>
    <row r="244" s="240" customFormat="1" ht="20" customHeight="1" spans="1:20">
      <c r="A244" s="248">
        <v>630</v>
      </c>
      <c r="B244" s="251">
        <v>1</v>
      </c>
      <c r="C244" s="252"/>
      <c r="D244" s="249"/>
      <c r="E244" s="253"/>
      <c r="F244" s="254"/>
      <c r="G244" s="255"/>
      <c r="H244" s="253"/>
      <c r="I244" s="253"/>
      <c r="J244" s="260"/>
      <c r="K244" s="260"/>
      <c r="L244" s="260"/>
      <c r="M244" s="260"/>
      <c r="N244" s="253"/>
      <c r="O244" s="253"/>
      <c r="P244" s="253"/>
      <c r="S244" s="261"/>
      <c r="T244" s="241"/>
    </row>
    <row r="245" s="240" customFormat="1" ht="20" customHeight="1" spans="1:20">
      <c r="A245" s="248">
        <v>631</v>
      </c>
      <c r="B245" s="251">
        <v>1</v>
      </c>
      <c r="C245" s="252"/>
      <c r="D245" s="249"/>
      <c r="E245" s="253"/>
      <c r="F245" s="254"/>
      <c r="G245" s="255"/>
      <c r="H245" s="253"/>
      <c r="I245" s="253"/>
      <c r="J245" s="260"/>
      <c r="K245" s="260"/>
      <c r="L245" s="260"/>
      <c r="M245" s="260"/>
      <c r="N245" s="253"/>
      <c r="O245" s="253"/>
      <c r="P245" s="253"/>
      <c r="S245" s="261"/>
      <c r="T245" s="241"/>
    </row>
    <row r="246" s="240" customFormat="1" ht="20" customHeight="1" spans="1:20">
      <c r="A246" s="248">
        <v>632</v>
      </c>
      <c r="B246" s="251">
        <v>1</v>
      </c>
      <c r="C246" s="252"/>
      <c r="D246" s="249"/>
      <c r="E246" s="253"/>
      <c r="F246" s="254"/>
      <c r="G246" s="255"/>
      <c r="H246" s="253"/>
      <c r="I246" s="253"/>
      <c r="J246" s="260"/>
      <c r="K246" s="260"/>
      <c r="L246" s="260"/>
      <c r="M246" s="260"/>
      <c r="N246" s="253"/>
      <c r="O246" s="253"/>
      <c r="P246" s="253"/>
      <c r="S246" s="261"/>
      <c r="T246" s="241"/>
    </row>
    <row r="247" s="240" customFormat="1" ht="20" customHeight="1" spans="1:20">
      <c r="A247" s="248">
        <v>633</v>
      </c>
      <c r="B247" s="251">
        <v>1</v>
      </c>
      <c r="C247" s="252"/>
      <c r="D247" s="249"/>
      <c r="E247" s="253"/>
      <c r="F247" s="254"/>
      <c r="G247" s="255"/>
      <c r="H247" s="253"/>
      <c r="I247" s="253"/>
      <c r="J247" s="260"/>
      <c r="K247" s="260"/>
      <c r="L247" s="260"/>
      <c r="M247" s="260"/>
      <c r="N247" s="253"/>
      <c r="O247" s="253"/>
      <c r="P247" s="253"/>
      <c r="S247" s="261"/>
      <c r="T247" s="241"/>
    </row>
    <row r="248" s="240" customFormat="1" ht="20" customHeight="1" spans="1:20">
      <c r="A248" s="248">
        <v>634</v>
      </c>
      <c r="B248" s="251">
        <v>1</v>
      </c>
      <c r="C248" s="252"/>
      <c r="D248" s="249"/>
      <c r="E248" s="253"/>
      <c r="F248" s="254"/>
      <c r="G248" s="255"/>
      <c r="H248" s="253"/>
      <c r="I248" s="253"/>
      <c r="J248" s="260"/>
      <c r="K248" s="260"/>
      <c r="L248" s="260"/>
      <c r="M248" s="260"/>
      <c r="N248" s="253"/>
      <c r="O248" s="253"/>
      <c r="P248" s="253"/>
      <c r="S248" s="261"/>
      <c r="T248" s="241"/>
    </row>
    <row r="249" s="240" customFormat="1" ht="20" customHeight="1" spans="1:20">
      <c r="A249" s="248">
        <v>635</v>
      </c>
      <c r="B249" s="251">
        <v>1</v>
      </c>
      <c r="C249" s="252"/>
      <c r="D249" s="249"/>
      <c r="E249" s="253"/>
      <c r="F249" s="254"/>
      <c r="G249" s="255"/>
      <c r="H249" s="253"/>
      <c r="I249" s="253"/>
      <c r="J249" s="260"/>
      <c r="K249" s="260"/>
      <c r="L249" s="260"/>
      <c r="M249" s="260"/>
      <c r="N249" s="253"/>
      <c r="O249" s="253"/>
      <c r="P249" s="253"/>
      <c r="S249" s="261"/>
      <c r="T249" s="241"/>
    </row>
    <row r="250" s="240" customFormat="1" ht="20" customHeight="1" spans="1:20">
      <c r="A250" s="248">
        <v>636</v>
      </c>
      <c r="B250" s="251">
        <v>1</v>
      </c>
      <c r="C250" s="252"/>
      <c r="D250" s="249"/>
      <c r="E250" s="253"/>
      <c r="F250" s="254"/>
      <c r="G250" s="255"/>
      <c r="H250" s="253"/>
      <c r="I250" s="253"/>
      <c r="J250" s="260"/>
      <c r="K250" s="260"/>
      <c r="L250" s="260"/>
      <c r="M250" s="260"/>
      <c r="N250" s="253"/>
      <c r="O250" s="253"/>
      <c r="P250" s="253"/>
      <c r="S250" s="261"/>
      <c r="T250" s="241"/>
    </row>
    <row r="251" s="240" customFormat="1" ht="20" customHeight="1" spans="1:20">
      <c r="A251" s="248">
        <v>637</v>
      </c>
      <c r="B251" s="251">
        <v>1</v>
      </c>
      <c r="C251" s="252"/>
      <c r="D251" s="249"/>
      <c r="E251" s="253"/>
      <c r="F251" s="254"/>
      <c r="G251" s="255"/>
      <c r="H251" s="253"/>
      <c r="I251" s="253"/>
      <c r="J251" s="260"/>
      <c r="K251" s="260"/>
      <c r="L251" s="260"/>
      <c r="M251" s="260"/>
      <c r="N251" s="253"/>
      <c r="O251" s="253"/>
      <c r="P251" s="253"/>
      <c r="S251" s="261"/>
      <c r="T251" s="241"/>
    </row>
    <row r="252" s="240" customFormat="1" ht="20" customHeight="1" spans="1:20">
      <c r="A252" s="248">
        <v>638</v>
      </c>
      <c r="B252" s="251">
        <v>1</v>
      </c>
      <c r="C252" s="252"/>
      <c r="D252" s="249"/>
      <c r="E252" s="253"/>
      <c r="F252" s="254"/>
      <c r="G252" s="255"/>
      <c r="H252" s="253"/>
      <c r="I252" s="253"/>
      <c r="J252" s="260"/>
      <c r="K252" s="260"/>
      <c r="L252" s="260"/>
      <c r="M252" s="260"/>
      <c r="N252" s="253"/>
      <c r="O252" s="253"/>
      <c r="P252" s="253"/>
      <c r="S252" s="261"/>
      <c r="T252" s="241"/>
    </row>
    <row r="253" s="240" customFormat="1" ht="20" customHeight="1" spans="1:20">
      <c r="A253" s="248">
        <v>639</v>
      </c>
      <c r="B253" s="251">
        <v>1</v>
      </c>
      <c r="C253" s="252"/>
      <c r="D253" s="249"/>
      <c r="E253" s="253"/>
      <c r="F253" s="254"/>
      <c r="G253" s="255"/>
      <c r="H253" s="253"/>
      <c r="I253" s="253"/>
      <c r="J253" s="260"/>
      <c r="K253" s="260"/>
      <c r="L253" s="260"/>
      <c r="M253" s="260"/>
      <c r="N253" s="253"/>
      <c r="O253" s="253"/>
      <c r="P253" s="253"/>
      <c r="S253" s="261"/>
      <c r="T253" s="241"/>
    </row>
    <row r="254" s="240" customFormat="1" ht="20" customHeight="1" spans="1:20">
      <c r="A254" s="248">
        <v>640</v>
      </c>
      <c r="B254" s="251">
        <v>1</v>
      </c>
      <c r="C254" s="252"/>
      <c r="D254" s="249"/>
      <c r="E254" s="253"/>
      <c r="F254" s="254"/>
      <c r="G254" s="255"/>
      <c r="H254" s="253"/>
      <c r="I254" s="253"/>
      <c r="J254" s="260"/>
      <c r="K254" s="260"/>
      <c r="L254" s="260"/>
      <c r="M254" s="260"/>
      <c r="N254" s="253"/>
      <c r="O254" s="253"/>
      <c r="P254" s="253"/>
      <c r="S254" s="261"/>
      <c r="T254" s="241"/>
    </row>
    <row r="255" s="240" customFormat="1" ht="20" customHeight="1" spans="1:20">
      <c r="A255" s="248">
        <v>641</v>
      </c>
      <c r="B255" s="251">
        <v>1</v>
      </c>
      <c r="C255" s="252"/>
      <c r="D255" s="249"/>
      <c r="E255" s="253"/>
      <c r="F255" s="254"/>
      <c r="G255" s="255"/>
      <c r="H255" s="253"/>
      <c r="I255" s="253"/>
      <c r="J255" s="260"/>
      <c r="K255" s="260"/>
      <c r="L255" s="260"/>
      <c r="M255" s="260"/>
      <c r="N255" s="253"/>
      <c r="O255" s="253"/>
      <c r="P255" s="253"/>
      <c r="S255" s="261"/>
      <c r="T255" s="241"/>
    </row>
    <row r="256" s="240" customFormat="1" ht="20" customHeight="1" spans="1:20">
      <c r="A256" s="248">
        <v>642</v>
      </c>
      <c r="B256" s="251">
        <v>1</v>
      </c>
      <c r="C256" s="252"/>
      <c r="D256" s="249"/>
      <c r="E256" s="253"/>
      <c r="F256" s="254"/>
      <c r="G256" s="255"/>
      <c r="H256" s="253"/>
      <c r="I256" s="253"/>
      <c r="J256" s="260"/>
      <c r="K256" s="260"/>
      <c r="L256" s="260"/>
      <c r="M256" s="260"/>
      <c r="N256" s="253"/>
      <c r="O256" s="253"/>
      <c r="P256" s="253"/>
      <c r="S256" s="261"/>
      <c r="T256" s="241"/>
    </row>
    <row r="257" s="240" customFormat="1" ht="20" customHeight="1" spans="1:20">
      <c r="A257" s="248">
        <v>643</v>
      </c>
      <c r="B257" s="251">
        <v>1</v>
      </c>
      <c r="C257" s="252"/>
      <c r="D257" s="249"/>
      <c r="E257" s="253"/>
      <c r="F257" s="254"/>
      <c r="G257" s="255"/>
      <c r="H257" s="253"/>
      <c r="I257" s="253"/>
      <c r="J257" s="260"/>
      <c r="K257" s="260"/>
      <c r="L257" s="260"/>
      <c r="M257" s="260"/>
      <c r="N257" s="253"/>
      <c r="O257" s="253"/>
      <c r="P257" s="253"/>
      <c r="S257" s="261"/>
      <c r="T257" s="241"/>
    </row>
    <row r="258" s="240" customFormat="1" ht="20" customHeight="1" spans="1:20">
      <c r="A258" s="248">
        <v>644</v>
      </c>
      <c r="B258" s="251">
        <v>1</v>
      </c>
      <c r="C258" s="252"/>
      <c r="D258" s="249"/>
      <c r="E258" s="253"/>
      <c r="F258" s="254"/>
      <c r="G258" s="255"/>
      <c r="H258" s="253"/>
      <c r="I258" s="253"/>
      <c r="J258" s="260"/>
      <c r="K258" s="260"/>
      <c r="L258" s="260"/>
      <c r="M258" s="260"/>
      <c r="N258" s="253"/>
      <c r="O258" s="253"/>
      <c r="P258" s="253"/>
      <c r="S258" s="261"/>
      <c r="T258" s="241"/>
    </row>
    <row r="259" s="240" customFormat="1" ht="20" customHeight="1" spans="1:20">
      <c r="A259" s="248">
        <v>645</v>
      </c>
      <c r="B259" s="251">
        <v>1</v>
      </c>
      <c r="C259" s="252"/>
      <c r="D259" s="249"/>
      <c r="E259" s="253"/>
      <c r="F259" s="254"/>
      <c r="G259" s="255"/>
      <c r="H259" s="253"/>
      <c r="I259" s="253"/>
      <c r="J259" s="260"/>
      <c r="K259" s="260"/>
      <c r="L259" s="260"/>
      <c r="M259" s="260"/>
      <c r="N259" s="253"/>
      <c r="O259" s="253"/>
      <c r="P259" s="253"/>
      <c r="S259" s="261"/>
      <c r="T259" s="241"/>
    </row>
    <row r="260" s="240" customFormat="1" ht="20" customHeight="1" spans="1:20">
      <c r="A260" s="248">
        <v>646</v>
      </c>
      <c r="B260" s="251">
        <v>1</v>
      </c>
      <c r="C260" s="252"/>
      <c r="D260" s="249"/>
      <c r="E260" s="253"/>
      <c r="F260" s="254"/>
      <c r="G260" s="255"/>
      <c r="H260" s="253"/>
      <c r="I260" s="253"/>
      <c r="J260" s="260"/>
      <c r="K260" s="260"/>
      <c r="L260" s="260"/>
      <c r="M260" s="260"/>
      <c r="N260" s="253"/>
      <c r="O260" s="253"/>
      <c r="P260" s="253"/>
      <c r="S260" s="261"/>
      <c r="T260" s="241"/>
    </row>
    <row r="261" s="240" customFormat="1" ht="20" customHeight="1" spans="1:20">
      <c r="A261" s="248">
        <v>647</v>
      </c>
      <c r="B261" s="251">
        <v>1</v>
      </c>
      <c r="C261" s="252"/>
      <c r="D261" s="249"/>
      <c r="E261" s="253"/>
      <c r="F261" s="254"/>
      <c r="G261" s="255"/>
      <c r="H261" s="253"/>
      <c r="I261" s="253"/>
      <c r="J261" s="260"/>
      <c r="K261" s="260"/>
      <c r="L261" s="260"/>
      <c r="M261" s="260"/>
      <c r="N261" s="253"/>
      <c r="O261" s="253"/>
      <c r="P261" s="253"/>
      <c r="S261" s="261"/>
      <c r="T261" s="241"/>
    </row>
    <row r="262" s="240" customFormat="1" ht="20" customHeight="1" spans="1:20">
      <c r="A262" s="248">
        <v>648</v>
      </c>
      <c r="B262" s="251">
        <v>1</v>
      </c>
      <c r="C262" s="252"/>
      <c r="D262" s="249"/>
      <c r="E262" s="253"/>
      <c r="F262" s="254"/>
      <c r="G262" s="255"/>
      <c r="H262" s="253"/>
      <c r="I262" s="253"/>
      <c r="J262" s="260"/>
      <c r="K262" s="260"/>
      <c r="L262" s="260"/>
      <c r="M262" s="260"/>
      <c r="N262" s="253"/>
      <c r="O262" s="253"/>
      <c r="P262" s="253"/>
      <c r="S262" s="261"/>
      <c r="T262" s="241"/>
    </row>
    <row r="263" s="240" customFormat="1" ht="20" customHeight="1" spans="1:20">
      <c r="A263" s="248">
        <v>649</v>
      </c>
      <c r="B263" s="251">
        <v>1</v>
      </c>
      <c r="C263" s="252"/>
      <c r="D263" s="249"/>
      <c r="E263" s="253"/>
      <c r="F263" s="254"/>
      <c r="G263" s="255"/>
      <c r="H263" s="253"/>
      <c r="I263" s="253"/>
      <c r="J263" s="260"/>
      <c r="K263" s="260"/>
      <c r="L263" s="260"/>
      <c r="M263" s="260"/>
      <c r="N263" s="253"/>
      <c r="O263" s="253"/>
      <c r="P263" s="253"/>
      <c r="S263" s="261"/>
      <c r="T263" s="241"/>
    </row>
    <row r="264" s="240" customFormat="1" ht="20" customHeight="1" spans="1:20">
      <c r="A264" s="248">
        <v>650</v>
      </c>
      <c r="B264" s="251">
        <v>1</v>
      </c>
      <c r="C264" s="252"/>
      <c r="D264" s="249"/>
      <c r="E264" s="253"/>
      <c r="F264" s="254"/>
      <c r="G264" s="255"/>
      <c r="H264" s="253"/>
      <c r="I264" s="253"/>
      <c r="J264" s="260"/>
      <c r="K264" s="260"/>
      <c r="L264" s="260"/>
      <c r="M264" s="260"/>
      <c r="N264" s="253"/>
      <c r="O264" s="253"/>
      <c r="P264" s="253"/>
      <c r="S264" s="261"/>
      <c r="T264" s="241"/>
    </row>
    <row r="265" s="240" customFormat="1" ht="20" customHeight="1" spans="1:20">
      <c r="A265" s="248">
        <v>651</v>
      </c>
      <c r="B265" s="251">
        <v>1</v>
      </c>
      <c r="C265" s="252"/>
      <c r="D265" s="249"/>
      <c r="E265" s="253"/>
      <c r="F265" s="254"/>
      <c r="G265" s="255"/>
      <c r="H265" s="253"/>
      <c r="I265" s="253"/>
      <c r="J265" s="260"/>
      <c r="K265" s="260"/>
      <c r="L265" s="260"/>
      <c r="M265" s="260"/>
      <c r="N265" s="253"/>
      <c r="O265" s="253"/>
      <c r="P265" s="253"/>
      <c r="S265" s="261"/>
      <c r="T265" s="241"/>
    </row>
    <row r="266" s="240" customFormat="1" ht="20" customHeight="1" spans="1:20">
      <c r="A266" s="248">
        <v>652</v>
      </c>
      <c r="B266" s="251">
        <v>1</v>
      </c>
      <c r="C266" s="252"/>
      <c r="D266" s="249"/>
      <c r="E266" s="253"/>
      <c r="F266" s="254"/>
      <c r="G266" s="255"/>
      <c r="H266" s="253"/>
      <c r="I266" s="253"/>
      <c r="J266" s="260"/>
      <c r="K266" s="260"/>
      <c r="L266" s="260"/>
      <c r="M266" s="260"/>
      <c r="N266" s="253"/>
      <c r="O266" s="253"/>
      <c r="P266" s="253"/>
      <c r="S266" s="261"/>
      <c r="T266" s="241"/>
    </row>
    <row r="267" s="240" customFormat="1" ht="20" customHeight="1" spans="1:20">
      <c r="A267" s="248">
        <v>653</v>
      </c>
      <c r="B267" s="251">
        <v>1</v>
      </c>
      <c r="C267" s="252"/>
      <c r="D267" s="249"/>
      <c r="E267" s="253"/>
      <c r="F267" s="254"/>
      <c r="G267" s="255"/>
      <c r="H267" s="253"/>
      <c r="I267" s="253"/>
      <c r="J267" s="260"/>
      <c r="K267" s="260"/>
      <c r="L267" s="260"/>
      <c r="M267" s="260"/>
      <c r="N267" s="253"/>
      <c r="O267" s="253"/>
      <c r="P267" s="253"/>
      <c r="S267" s="261"/>
      <c r="T267" s="241"/>
    </row>
    <row r="268" s="240" customFormat="1" ht="20" customHeight="1" spans="1:20">
      <c r="A268" s="248">
        <v>654</v>
      </c>
      <c r="B268" s="251">
        <v>1</v>
      </c>
      <c r="C268" s="252"/>
      <c r="D268" s="249"/>
      <c r="E268" s="253"/>
      <c r="F268" s="254"/>
      <c r="G268" s="255"/>
      <c r="H268" s="253"/>
      <c r="I268" s="253"/>
      <c r="J268" s="260"/>
      <c r="K268" s="260"/>
      <c r="L268" s="260"/>
      <c r="M268" s="260"/>
      <c r="N268" s="253"/>
      <c r="O268" s="253"/>
      <c r="P268" s="253"/>
      <c r="S268" s="261"/>
      <c r="T268" s="241"/>
    </row>
    <row r="269" s="240" customFormat="1" ht="20" customHeight="1" spans="1:20">
      <c r="A269" s="248">
        <v>655</v>
      </c>
      <c r="B269" s="251">
        <v>1</v>
      </c>
      <c r="C269" s="252"/>
      <c r="D269" s="249"/>
      <c r="E269" s="253"/>
      <c r="F269" s="254"/>
      <c r="G269" s="255"/>
      <c r="H269" s="253"/>
      <c r="I269" s="253"/>
      <c r="J269" s="260"/>
      <c r="K269" s="260"/>
      <c r="L269" s="260"/>
      <c r="M269" s="260"/>
      <c r="N269" s="253"/>
      <c r="O269" s="253"/>
      <c r="P269" s="253"/>
      <c r="S269" s="261"/>
      <c r="T269" s="241"/>
    </row>
    <row r="270" s="240" customFormat="1" ht="20" customHeight="1" spans="1:20">
      <c r="A270" s="248">
        <v>656</v>
      </c>
      <c r="B270" s="251">
        <v>1</v>
      </c>
      <c r="C270" s="252"/>
      <c r="D270" s="249"/>
      <c r="E270" s="253"/>
      <c r="F270" s="254"/>
      <c r="G270" s="255"/>
      <c r="H270" s="253"/>
      <c r="I270" s="253"/>
      <c r="J270" s="260"/>
      <c r="K270" s="260"/>
      <c r="L270" s="260"/>
      <c r="M270" s="260"/>
      <c r="N270" s="253"/>
      <c r="O270" s="253"/>
      <c r="P270" s="253"/>
      <c r="S270" s="261"/>
      <c r="T270" s="241"/>
    </row>
    <row r="271" s="240" customFormat="1" ht="20" customHeight="1" spans="1:20">
      <c r="A271" s="248">
        <v>657</v>
      </c>
      <c r="B271" s="251">
        <v>1</v>
      </c>
      <c r="C271" s="252"/>
      <c r="D271" s="249"/>
      <c r="E271" s="253"/>
      <c r="F271" s="254"/>
      <c r="G271" s="255"/>
      <c r="H271" s="253"/>
      <c r="I271" s="253"/>
      <c r="J271" s="260"/>
      <c r="K271" s="260"/>
      <c r="L271" s="260"/>
      <c r="M271" s="260"/>
      <c r="N271" s="253"/>
      <c r="O271" s="253"/>
      <c r="P271" s="253"/>
      <c r="S271" s="261"/>
      <c r="T271" s="241"/>
    </row>
    <row r="272" s="240" customFormat="1" ht="20" customHeight="1" spans="1:20">
      <c r="A272" s="248">
        <v>658</v>
      </c>
      <c r="B272" s="251">
        <v>1</v>
      </c>
      <c r="C272" s="252"/>
      <c r="D272" s="249"/>
      <c r="E272" s="253"/>
      <c r="F272" s="254"/>
      <c r="G272" s="255"/>
      <c r="H272" s="253"/>
      <c r="I272" s="253"/>
      <c r="J272" s="260"/>
      <c r="K272" s="260"/>
      <c r="L272" s="260"/>
      <c r="M272" s="260"/>
      <c r="N272" s="253"/>
      <c r="O272" s="253"/>
      <c r="P272" s="253"/>
      <c r="S272" s="261"/>
      <c r="T272" s="241"/>
    </row>
    <row r="273" s="240" customFormat="1" ht="20" customHeight="1" spans="1:20">
      <c r="A273" s="248">
        <v>659</v>
      </c>
      <c r="B273" s="251">
        <v>1</v>
      </c>
      <c r="C273" s="252"/>
      <c r="D273" s="249"/>
      <c r="E273" s="253"/>
      <c r="F273" s="254"/>
      <c r="G273" s="255"/>
      <c r="H273" s="253"/>
      <c r="I273" s="253"/>
      <c r="J273" s="260"/>
      <c r="K273" s="260"/>
      <c r="L273" s="260"/>
      <c r="M273" s="260"/>
      <c r="N273" s="253"/>
      <c r="O273" s="253"/>
      <c r="P273" s="253"/>
      <c r="S273" s="261"/>
      <c r="T273" s="241"/>
    </row>
    <row r="274" s="240" customFormat="1" ht="20" customHeight="1" spans="1:20">
      <c r="A274" s="248">
        <v>660</v>
      </c>
      <c r="B274" s="251">
        <v>1</v>
      </c>
      <c r="C274" s="252"/>
      <c r="D274" s="249"/>
      <c r="E274" s="253"/>
      <c r="F274" s="254"/>
      <c r="G274" s="255"/>
      <c r="H274" s="253"/>
      <c r="I274" s="253"/>
      <c r="J274" s="260"/>
      <c r="K274" s="260"/>
      <c r="L274" s="260"/>
      <c r="M274" s="260"/>
      <c r="N274" s="253"/>
      <c r="O274" s="253"/>
      <c r="P274" s="253"/>
      <c r="S274" s="261"/>
      <c r="T274" s="241"/>
    </row>
    <row r="275" s="240" customFormat="1" ht="20" customHeight="1" spans="1:20">
      <c r="A275" s="248">
        <v>661</v>
      </c>
      <c r="B275" s="251">
        <v>1</v>
      </c>
      <c r="C275" s="252"/>
      <c r="D275" s="249"/>
      <c r="E275" s="253"/>
      <c r="F275" s="254"/>
      <c r="G275" s="255"/>
      <c r="H275" s="253"/>
      <c r="I275" s="253"/>
      <c r="J275" s="260"/>
      <c r="K275" s="260"/>
      <c r="L275" s="260"/>
      <c r="M275" s="260"/>
      <c r="N275" s="253"/>
      <c r="O275" s="253"/>
      <c r="P275" s="253"/>
      <c r="S275" s="261"/>
      <c r="T275" s="241"/>
    </row>
    <row r="276" s="240" customFormat="1" ht="20" customHeight="1" spans="1:20">
      <c r="A276" s="248">
        <v>662</v>
      </c>
      <c r="B276" s="251">
        <v>1</v>
      </c>
      <c r="C276" s="252"/>
      <c r="D276" s="249"/>
      <c r="E276" s="253"/>
      <c r="F276" s="254"/>
      <c r="G276" s="255"/>
      <c r="H276" s="253"/>
      <c r="I276" s="253"/>
      <c r="J276" s="260"/>
      <c r="K276" s="260"/>
      <c r="L276" s="260"/>
      <c r="M276" s="260"/>
      <c r="N276" s="253"/>
      <c r="O276" s="253"/>
      <c r="P276" s="253"/>
      <c r="S276" s="261"/>
      <c r="T276" s="241"/>
    </row>
    <row r="277" s="240" customFormat="1" ht="20" customHeight="1" spans="1:20">
      <c r="A277" s="248">
        <v>663</v>
      </c>
      <c r="B277" s="251">
        <v>1</v>
      </c>
      <c r="C277" s="252"/>
      <c r="D277" s="249"/>
      <c r="E277" s="253"/>
      <c r="F277" s="254"/>
      <c r="G277" s="255"/>
      <c r="H277" s="253"/>
      <c r="I277" s="253"/>
      <c r="J277" s="260"/>
      <c r="K277" s="260"/>
      <c r="L277" s="260"/>
      <c r="M277" s="260"/>
      <c r="N277" s="253"/>
      <c r="O277" s="253"/>
      <c r="P277" s="253"/>
      <c r="S277" s="261"/>
      <c r="T277" s="241"/>
    </row>
    <row r="278" s="240" customFormat="1" ht="20" customHeight="1" spans="1:20">
      <c r="A278" s="248">
        <v>664</v>
      </c>
      <c r="B278" s="251">
        <v>1</v>
      </c>
      <c r="C278" s="252"/>
      <c r="D278" s="249"/>
      <c r="E278" s="253"/>
      <c r="F278" s="254"/>
      <c r="G278" s="255"/>
      <c r="H278" s="253"/>
      <c r="I278" s="253"/>
      <c r="J278" s="260"/>
      <c r="K278" s="260"/>
      <c r="L278" s="260"/>
      <c r="M278" s="260"/>
      <c r="N278" s="253"/>
      <c r="O278" s="253"/>
      <c r="P278" s="253"/>
      <c r="S278" s="261"/>
      <c r="T278" s="241"/>
    </row>
    <row r="279" s="240" customFormat="1" ht="20" customHeight="1" spans="1:20">
      <c r="A279" s="248">
        <v>665</v>
      </c>
      <c r="B279" s="251">
        <v>1</v>
      </c>
      <c r="C279" s="252"/>
      <c r="D279" s="249"/>
      <c r="E279" s="253"/>
      <c r="F279" s="254"/>
      <c r="G279" s="255"/>
      <c r="H279" s="253"/>
      <c r="I279" s="253"/>
      <c r="J279" s="260"/>
      <c r="K279" s="260"/>
      <c r="L279" s="260"/>
      <c r="M279" s="260"/>
      <c r="N279" s="253"/>
      <c r="O279" s="253"/>
      <c r="P279" s="253"/>
      <c r="S279" s="261"/>
      <c r="T279" s="241"/>
    </row>
    <row r="280" s="240" customFormat="1" ht="20" customHeight="1" spans="1:20">
      <c r="A280" s="248">
        <v>666</v>
      </c>
      <c r="B280" s="251">
        <v>1</v>
      </c>
      <c r="C280" s="252"/>
      <c r="D280" s="249"/>
      <c r="E280" s="253"/>
      <c r="F280" s="254"/>
      <c r="G280" s="255"/>
      <c r="H280" s="253"/>
      <c r="I280" s="253"/>
      <c r="J280" s="260"/>
      <c r="K280" s="260"/>
      <c r="L280" s="260"/>
      <c r="M280" s="260"/>
      <c r="N280" s="253"/>
      <c r="O280" s="253"/>
      <c r="P280" s="253"/>
      <c r="S280" s="261"/>
      <c r="T280" s="241"/>
    </row>
    <row r="281" s="240" customFormat="1" ht="20" customHeight="1" spans="1:20">
      <c r="A281" s="248">
        <v>667</v>
      </c>
      <c r="B281" s="251">
        <v>1</v>
      </c>
      <c r="C281" s="252"/>
      <c r="D281" s="249"/>
      <c r="E281" s="253"/>
      <c r="F281" s="254"/>
      <c r="G281" s="255"/>
      <c r="H281" s="253"/>
      <c r="I281" s="253"/>
      <c r="J281" s="260"/>
      <c r="K281" s="260"/>
      <c r="L281" s="260"/>
      <c r="M281" s="260"/>
      <c r="N281" s="253"/>
      <c r="O281" s="253"/>
      <c r="P281" s="253"/>
      <c r="S281" s="261"/>
      <c r="T281" s="241"/>
    </row>
    <row r="282" s="240" customFormat="1" ht="20" customHeight="1" spans="1:20">
      <c r="A282" s="248">
        <v>668</v>
      </c>
      <c r="B282" s="251">
        <v>1</v>
      </c>
      <c r="C282" s="252"/>
      <c r="D282" s="249"/>
      <c r="E282" s="253"/>
      <c r="F282" s="254"/>
      <c r="G282" s="255"/>
      <c r="H282" s="253"/>
      <c r="I282" s="253"/>
      <c r="J282" s="260"/>
      <c r="K282" s="260"/>
      <c r="L282" s="260"/>
      <c r="M282" s="260"/>
      <c r="N282" s="253"/>
      <c r="O282" s="253"/>
      <c r="P282" s="253"/>
      <c r="S282" s="261"/>
      <c r="T282" s="241"/>
    </row>
    <row r="283" s="240" customFormat="1" ht="20" customHeight="1" spans="1:20">
      <c r="A283" s="248">
        <v>669</v>
      </c>
      <c r="B283" s="251">
        <v>1</v>
      </c>
      <c r="C283" s="252"/>
      <c r="D283" s="249"/>
      <c r="E283" s="253"/>
      <c r="F283" s="254"/>
      <c r="G283" s="255"/>
      <c r="H283" s="253"/>
      <c r="I283" s="253"/>
      <c r="J283" s="260"/>
      <c r="K283" s="260"/>
      <c r="L283" s="260"/>
      <c r="M283" s="260"/>
      <c r="N283" s="253"/>
      <c r="O283" s="253"/>
      <c r="P283" s="253"/>
      <c r="S283" s="261"/>
      <c r="T283" s="241"/>
    </row>
    <row r="284" s="240" customFormat="1" ht="20" customHeight="1" spans="1:20">
      <c r="A284" s="248">
        <v>670</v>
      </c>
      <c r="B284" s="251">
        <v>1</v>
      </c>
      <c r="C284" s="252"/>
      <c r="D284" s="249"/>
      <c r="E284" s="253"/>
      <c r="F284" s="254"/>
      <c r="G284" s="255"/>
      <c r="H284" s="253"/>
      <c r="I284" s="253"/>
      <c r="J284" s="260"/>
      <c r="K284" s="260"/>
      <c r="L284" s="260"/>
      <c r="M284" s="260"/>
      <c r="N284" s="253"/>
      <c r="O284" s="253"/>
      <c r="P284" s="253"/>
      <c r="S284" s="261"/>
      <c r="T284" s="241"/>
    </row>
    <row r="285" s="240" customFormat="1" ht="20" customHeight="1" spans="1:20">
      <c r="A285" s="248">
        <v>671</v>
      </c>
      <c r="B285" s="251">
        <v>1</v>
      </c>
      <c r="C285" s="252"/>
      <c r="D285" s="249"/>
      <c r="E285" s="253"/>
      <c r="F285" s="254"/>
      <c r="G285" s="255"/>
      <c r="H285" s="253"/>
      <c r="I285" s="253"/>
      <c r="J285" s="260"/>
      <c r="K285" s="260"/>
      <c r="L285" s="260"/>
      <c r="M285" s="260"/>
      <c r="N285" s="253"/>
      <c r="O285" s="253"/>
      <c r="P285" s="253"/>
      <c r="S285" s="261"/>
      <c r="T285" s="241"/>
    </row>
    <row r="286" s="240" customFormat="1" ht="20" customHeight="1" spans="1:20">
      <c r="A286" s="248">
        <v>672</v>
      </c>
      <c r="B286" s="251">
        <v>1</v>
      </c>
      <c r="C286" s="252"/>
      <c r="D286" s="249"/>
      <c r="E286" s="253"/>
      <c r="F286" s="254"/>
      <c r="G286" s="255"/>
      <c r="H286" s="253"/>
      <c r="I286" s="253"/>
      <c r="J286" s="260"/>
      <c r="K286" s="260"/>
      <c r="L286" s="260"/>
      <c r="M286" s="260"/>
      <c r="N286" s="253"/>
      <c r="O286" s="253"/>
      <c r="P286" s="253"/>
      <c r="S286" s="261"/>
      <c r="T286" s="241"/>
    </row>
    <row r="287" s="240" customFormat="1" ht="20" customHeight="1" spans="1:20">
      <c r="A287" s="248">
        <v>673</v>
      </c>
      <c r="B287" s="251">
        <v>1</v>
      </c>
      <c r="C287" s="252"/>
      <c r="D287" s="249"/>
      <c r="E287" s="253"/>
      <c r="F287" s="254"/>
      <c r="G287" s="255"/>
      <c r="H287" s="253"/>
      <c r="I287" s="253"/>
      <c r="J287" s="260"/>
      <c r="K287" s="260"/>
      <c r="L287" s="260"/>
      <c r="M287" s="260"/>
      <c r="N287" s="253"/>
      <c r="O287" s="253"/>
      <c r="P287" s="253"/>
      <c r="S287" s="261"/>
      <c r="T287" s="241"/>
    </row>
    <row r="288" s="240" customFormat="1" ht="20" customHeight="1" spans="1:20">
      <c r="A288" s="248">
        <v>674</v>
      </c>
      <c r="B288" s="251">
        <v>1</v>
      </c>
      <c r="C288" s="252"/>
      <c r="D288" s="249"/>
      <c r="E288" s="253"/>
      <c r="F288" s="254"/>
      <c r="G288" s="255"/>
      <c r="H288" s="253"/>
      <c r="I288" s="253"/>
      <c r="J288" s="260"/>
      <c r="K288" s="260"/>
      <c r="L288" s="260"/>
      <c r="M288" s="260"/>
      <c r="N288" s="253"/>
      <c r="O288" s="253"/>
      <c r="P288" s="253"/>
      <c r="S288" s="261"/>
      <c r="T288" s="241"/>
    </row>
    <row r="289" s="240" customFormat="1" ht="20" customHeight="1" spans="1:20">
      <c r="A289" s="248">
        <v>675</v>
      </c>
      <c r="B289" s="251">
        <v>1</v>
      </c>
      <c r="C289" s="252"/>
      <c r="D289" s="249"/>
      <c r="E289" s="253"/>
      <c r="F289" s="254"/>
      <c r="G289" s="255"/>
      <c r="H289" s="253"/>
      <c r="I289" s="253"/>
      <c r="J289" s="260"/>
      <c r="K289" s="260"/>
      <c r="L289" s="260"/>
      <c r="M289" s="260"/>
      <c r="N289" s="253"/>
      <c r="O289" s="253"/>
      <c r="P289" s="253"/>
      <c r="S289" s="261"/>
      <c r="T289" s="241"/>
    </row>
    <row r="290" s="240" customFormat="1" ht="20" customHeight="1" spans="1:20">
      <c r="A290" s="248">
        <v>676</v>
      </c>
      <c r="B290" s="251">
        <v>1</v>
      </c>
      <c r="C290" s="252"/>
      <c r="D290" s="249"/>
      <c r="E290" s="253"/>
      <c r="F290" s="254"/>
      <c r="G290" s="255"/>
      <c r="H290" s="253"/>
      <c r="I290" s="253"/>
      <c r="J290" s="260"/>
      <c r="K290" s="260"/>
      <c r="L290" s="260"/>
      <c r="M290" s="260"/>
      <c r="N290" s="253"/>
      <c r="O290" s="253"/>
      <c r="P290" s="253"/>
      <c r="S290" s="261"/>
      <c r="T290" s="241"/>
    </row>
    <row r="291" s="240" customFormat="1" ht="20" customHeight="1" spans="1:20">
      <c r="A291" s="248">
        <v>677</v>
      </c>
      <c r="B291" s="251">
        <v>1</v>
      </c>
      <c r="C291" s="252"/>
      <c r="D291" s="249"/>
      <c r="E291" s="253"/>
      <c r="F291" s="254"/>
      <c r="G291" s="255"/>
      <c r="H291" s="253"/>
      <c r="I291" s="253"/>
      <c r="J291" s="260"/>
      <c r="K291" s="260"/>
      <c r="L291" s="260"/>
      <c r="M291" s="260"/>
      <c r="N291" s="253"/>
      <c r="O291" s="253"/>
      <c r="P291" s="253"/>
      <c r="S291" s="261"/>
      <c r="T291" s="241"/>
    </row>
    <row r="292" s="240" customFormat="1" ht="20" customHeight="1" spans="1:20">
      <c r="A292" s="248">
        <v>678</v>
      </c>
      <c r="B292" s="251">
        <v>1</v>
      </c>
      <c r="C292" s="252"/>
      <c r="D292" s="249"/>
      <c r="E292" s="253"/>
      <c r="F292" s="254"/>
      <c r="G292" s="255"/>
      <c r="H292" s="253"/>
      <c r="I292" s="253"/>
      <c r="J292" s="260"/>
      <c r="K292" s="260"/>
      <c r="L292" s="260"/>
      <c r="M292" s="260"/>
      <c r="N292" s="253"/>
      <c r="O292" s="253"/>
      <c r="P292" s="253"/>
      <c r="S292" s="261"/>
      <c r="T292" s="241"/>
    </row>
    <row r="293" s="240" customFormat="1" ht="20" customHeight="1" spans="1:20">
      <c r="A293" s="248">
        <v>679</v>
      </c>
      <c r="B293" s="251">
        <v>1</v>
      </c>
      <c r="C293" s="252"/>
      <c r="D293" s="249"/>
      <c r="E293" s="253"/>
      <c r="F293" s="254"/>
      <c r="G293" s="255"/>
      <c r="H293" s="253"/>
      <c r="I293" s="253"/>
      <c r="J293" s="260"/>
      <c r="K293" s="260"/>
      <c r="L293" s="260"/>
      <c r="M293" s="260"/>
      <c r="N293" s="253"/>
      <c r="O293" s="253"/>
      <c r="P293" s="253"/>
      <c r="S293" s="261"/>
      <c r="T293" s="241"/>
    </row>
    <row r="294" s="240" customFormat="1" ht="20" customHeight="1" spans="1:20">
      <c r="A294" s="248">
        <v>680</v>
      </c>
      <c r="B294" s="251">
        <v>1</v>
      </c>
      <c r="C294" s="252"/>
      <c r="D294" s="249"/>
      <c r="E294" s="253"/>
      <c r="F294" s="254"/>
      <c r="G294" s="255"/>
      <c r="H294" s="253"/>
      <c r="I294" s="253"/>
      <c r="J294" s="260"/>
      <c r="K294" s="260"/>
      <c r="L294" s="260"/>
      <c r="M294" s="260"/>
      <c r="N294" s="253"/>
      <c r="O294" s="253"/>
      <c r="P294" s="253"/>
      <c r="S294" s="261"/>
      <c r="T294" s="241"/>
    </row>
    <row r="295" s="240" customFormat="1" ht="20" customHeight="1" spans="1:20">
      <c r="A295" s="248">
        <v>681</v>
      </c>
      <c r="B295" s="251">
        <v>1</v>
      </c>
      <c r="C295" s="252"/>
      <c r="D295" s="249"/>
      <c r="E295" s="253"/>
      <c r="F295" s="254"/>
      <c r="G295" s="255"/>
      <c r="H295" s="253"/>
      <c r="I295" s="253"/>
      <c r="J295" s="260"/>
      <c r="K295" s="260"/>
      <c r="L295" s="260"/>
      <c r="M295" s="260"/>
      <c r="N295" s="253"/>
      <c r="O295" s="253"/>
      <c r="P295" s="253"/>
      <c r="S295" s="261"/>
      <c r="T295" s="241"/>
    </row>
    <row r="296" s="240" customFormat="1" ht="20" customHeight="1" spans="1:20">
      <c r="A296" s="248">
        <v>682</v>
      </c>
      <c r="B296" s="251">
        <v>1</v>
      </c>
      <c r="C296" s="252"/>
      <c r="D296" s="249"/>
      <c r="E296" s="253"/>
      <c r="F296" s="254"/>
      <c r="G296" s="255"/>
      <c r="H296" s="253"/>
      <c r="I296" s="253"/>
      <c r="J296" s="260"/>
      <c r="K296" s="260"/>
      <c r="L296" s="260"/>
      <c r="M296" s="260"/>
      <c r="N296" s="253"/>
      <c r="O296" s="253"/>
      <c r="P296" s="253"/>
      <c r="S296" s="261"/>
      <c r="T296" s="241"/>
    </row>
    <row r="297" s="240" customFormat="1" ht="20" customHeight="1" spans="1:20">
      <c r="A297" s="248">
        <v>683</v>
      </c>
      <c r="B297" s="251">
        <v>1</v>
      </c>
      <c r="C297" s="252"/>
      <c r="D297" s="249"/>
      <c r="E297" s="253"/>
      <c r="F297" s="254"/>
      <c r="G297" s="255"/>
      <c r="H297" s="253"/>
      <c r="I297" s="253"/>
      <c r="J297" s="260"/>
      <c r="K297" s="260"/>
      <c r="L297" s="260"/>
      <c r="M297" s="260"/>
      <c r="N297" s="253"/>
      <c r="O297" s="253"/>
      <c r="P297" s="253"/>
      <c r="S297" s="261"/>
      <c r="T297" s="241"/>
    </row>
    <row r="298" s="240" customFormat="1" ht="20" customHeight="1" spans="1:20">
      <c r="A298" s="248">
        <v>684</v>
      </c>
      <c r="B298" s="251">
        <v>1</v>
      </c>
      <c r="C298" s="252"/>
      <c r="D298" s="249"/>
      <c r="E298" s="253"/>
      <c r="F298" s="254"/>
      <c r="G298" s="255"/>
      <c r="H298" s="253"/>
      <c r="I298" s="253"/>
      <c r="J298" s="260"/>
      <c r="K298" s="260"/>
      <c r="L298" s="260"/>
      <c r="M298" s="260"/>
      <c r="N298" s="253"/>
      <c r="O298" s="253"/>
      <c r="P298" s="253"/>
      <c r="S298" s="261"/>
      <c r="T298" s="241"/>
    </row>
    <row r="299" s="240" customFormat="1" ht="20" customHeight="1" spans="1:20">
      <c r="A299" s="248">
        <v>685</v>
      </c>
      <c r="B299" s="251">
        <v>1</v>
      </c>
      <c r="C299" s="252"/>
      <c r="D299" s="249"/>
      <c r="E299" s="253"/>
      <c r="F299" s="254"/>
      <c r="G299" s="255"/>
      <c r="H299" s="253"/>
      <c r="I299" s="253"/>
      <c r="J299" s="260"/>
      <c r="K299" s="260"/>
      <c r="L299" s="260"/>
      <c r="M299" s="260"/>
      <c r="N299" s="253"/>
      <c r="O299" s="253"/>
      <c r="P299" s="253"/>
      <c r="S299" s="261"/>
      <c r="T299" s="241"/>
    </row>
    <row r="300" s="240" customFormat="1" ht="20" customHeight="1" spans="1:20">
      <c r="A300" s="248">
        <v>686</v>
      </c>
      <c r="B300" s="251">
        <v>1</v>
      </c>
      <c r="C300" s="252"/>
      <c r="D300" s="249"/>
      <c r="E300" s="253"/>
      <c r="F300" s="254"/>
      <c r="G300" s="255"/>
      <c r="H300" s="253"/>
      <c r="I300" s="253"/>
      <c r="J300" s="260"/>
      <c r="K300" s="260"/>
      <c r="L300" s="260"/>
      <c r="M300" s="260"/>
      <c r="N300" s="253"/>
      <c r="O300" s="253"/>
      <c r="P300" s="253"/>
      <c r="S300" s="261"/>
      <c r="T300" s="241"/>
    </row>
    <row r="301" s="240" customFormat="1" ht="20" customHeight="1" spans="1:20">
      <c r="A301" s="248">
        <v>687</v>
      </c>
      <c r="B301" s="251">
        <v>1</v>
      </c>
      <c r="C301" s="252"/>
      <c r="D301" s="249"/>
      <c r="E301" s="253"/>
      <c r="F301" s="254"/>
      <c r="G301" s="255"/>
      <c r="H301" s="253"/>
      <c r="I301" s="253"/>
      <c r="J301" s="260"/>
      <c r="K301" s="260"/>
      <c r="L301" s="260"/>
      <c r="M301" s="260"/>
      <c r="N301" s="253"/>
      <c r="O301" s="253"/>
      <c r="P301" s="253"/>
      <c r="S301" s="261"/>
      <c r="T301" s="241"/>
    </row>
    <row r="302" s="240" customFormat="1" ht="20" customHeight="1" spans="1:20">
      <c r="A302" s="248">
        <v>688</v>
      </c>
      <c r="B302" s="251">
        <v>1</v>
      </c>
      <c r="C302" s="252"/>
      <c r="D302" s="249"/>
      <c r="E302" s="253"/>
      <c r="F302" s="254"/>
      <c r="G302" s="255"/>
      <c r="H302" s="253"/>
      <c r="I302" s="253"/>
      <c r="J302" s="260"/>
      <c r="K302" s="260"/>
      <c r="L302" s="260"/>
      <c r="M302" s="260"/>
      <c r="N302" s="253"/>
      <c r="O302" s="253"/>
      <c r="P302" s="253"/>
      <c r="S302" s="261"/>
      <c r="T302" s="241"/>
    </row>
    <row r="303" s="240" customFormat="1" ht="20" customHeight="1" spans="1:20">
      <c r="A303" s="248">
        <v>689</v>
      </c>
      <c r="B303" s="251">
        <v>1</v>
      </c>
      <c r="C303" s="252"/>
      <c r="D303" s="249"/>
      <c r="E303" s="253"/>
      <c r="F303" s="254"/>
      <c r="G303" s="255"/>
      <c r="H303" s="253"/>
      <c r="I303" s="253"/>
      <c r="J303" s="260"/>
      <c r="K303" s="260"/>
      <c r="L303" s="260"/>
      <c r="M303" s="260"/>
      <c r="N303" s="253"/>
      <c r="O303" s="253"/>
      <c r="P303" s="253"/>
      <c r="S303" s="261"/>
      <c r="T303" s="241"/>
    </row>
    <row r="304" s="240" customFormat="1" ht="20" customHeight="1" spans="1:20">
      <c r="A304" s="248">
        <v>690</v>
      </c>
      <c r="B304" s="251">
        <v>1</v>
      </c>
      <c r="C304" s="252"/>
      <c r="D304" s="249"/>
      <c r="E304" s="253"/>
      <c r="F304" s="254"/>
      <c r="G304" s="255"/>
      <c r="H304" s="253"/>
      <c r="I304" s="253"/>
      <c r="J304" s="260"/>
      <c r="K304" s="260"/>
      <c r="L304" s="260"/>
      <c r="M304" s="260"/>
      <c r="N304" s="253"/>
      <c r="O304" s="253"/>
      <c r="P304" s="253"/>
      <c r="S304" s="261"/>
      <c r="T304" s="241"/>
    </row>
    <row r="305" s="240" customFormat="1" ht="20" customHeight="1" spans="1:20">
      <c r="A305" s="248">
        <v>691</v>
      </c>
      <c r="B305" s="251">
        <v>1</v>
      </c>
      <c r="C305" s="252"/>
      <c r="D305" s="249"/>
      <c r="E305" s="253"/>
      <c r="F305" s="254"/>
      <c r="G305" s="255"/>
      <c r="H305" s="253"/>
      <c r="I305" s="253"/>
      <c r="J305" s="260"/>
      <c r="K305" s="260"/>
      <c r="L305" s="260"/>
      <c r="M305" s="260"/>
      <c r="N305" s="253"/>
      <c r="O305" s="253"/>
      <c r="P305" s="253"/>
      <c r="S305" s="261"/>
      <c r="T305" s="241"/>
    </row>
    <row r="306" s="240" customFormat="1" ht="20" customHeight="1" spans="1:20">
      <c r="A306" s="248">
        <v>692</v>
      </c>
      <c r="B306" s="251">
        <v>1</v>
      </c>
      <c r="C306" s="252"/>
      <c r="D306" s="249"/>
      <c r="E306" s="253"/>
      <c r="F306" s="254"/>
      <c r="G306" s="255"/>
      <c r="H306" s="253"/>
      <c r="I306" s="253"/>
      <c r="J306" s="260"/>
      <c r="K306" s="260"/>
      <c r="L306" s="260"/>
      <c r="M306" s="260"/>
      <c r="N306" s="253"/>
      <c r="O306" s="253"/>
      <c r="P306" s="253"/>
      <c r="S306" s="261"/>
      <c r="T306" s="241"/>
    </row>
    <row r="307" s="240" customFormat="1" ht="20" customHeight="1" spans="1:20">
      <c r="A307" s="248">
        <v>693</v>
      </c>
      <c r="B307" s="251">
        <v>1</v>
      </c>
      <c r="C307" s="252"/>
      <c r="D307" s="249"/>
      <c r="E307" s="253"/>
      <c r="F307" s="254"/>
      <c r="G307" s="255"/>
      <c r="H307" s="253"/>
      <c r="I307" s="253"/>
      <c r="J307" s="260"/>
      <c r="K307" s="260"/>
      <c r="L307" s="260"/>
      <c r="M307" s="260"/>
      <c r="N307" s="253"/>
      <c r="O307" s="253"/>
      <c r="P307" s="253"/>
      <c r="S307" s="261"/>
      <c r="T307" s="241"/>
    </row>
    <row r="308" s="240" customFormat="1" ht="20" customHeight="1" spans="1:20">
      <c r="A308" s="248">
        <v>694</v>
      </c>
      <c r="B308" s="251">
        <v>1</v>
      </c>
      <c r="C308" s="252"/>
      <c r="D308" s="249"/>
      <c r="E308" s="253"/>
      <c r="F308" s="254"/>
      <c r="G308" s="255"/>
      <c r="H308" s="253"/>
      <c r="I308" s="253"/>
      <c r="J308" s="260"/>
      <c r="K308" s="260"/>
      <c r="L308" s="260"/>
      <c r="M308" s="260"/>
      <c r="N308" s="253"/>
      <c r="O308" s="253"/>
      <c r="P308" s="253"/>
      <c r="S308" s="261"/>
      <c r="T308" s="241"/>
    </row>
    <row r="309" s="240" customFormat="1" ht="20" customHeight="1" spans="1:20">
      <c r="A309" s="248">
        <v>695</v>
      </c>
      <c r="B309" s="251">
        <v>1</v>
      </c>
      <c r="C309" s="252"/>
      <c r="D309" s="249"/>
      <c r="E309" s="253"/>
      <c r="F309" s="254"/>
      <c r="G309" s="255"/>
      <c r="H309" s="253"/>
      <c r="I309" s="253"/>
      <c r="J309" s="260"/>
      <c r="K309" s="260"/>
      <c r="L309" s="260"/>
      <c r="M309" s="260"/>
      <c r="N309" s="253"/>
      <c r="O309" s="253"/>
      <c r="P309" s="253"/>
      <c r="S309" s="261"/>
      <c r="T309" s="241"/>
    </row>
    <row r="310" s="240" customFormat="1" ht="20" customHeight="1" spans="1:20">
      <c r="A310" s="248">
        <v>696</v>
      </c>
      <c r="B310" s="251">
        <v>1</v>
      </c>
      <c r="C310" s="252"/>
      <c r="D310" s="249"/>
      <c r="E310" s="253"/>
      <c r="F310" s="254"/>
      <c r="G310" s="255"/>
      <c r="H310" s="253"/>
      <c r="I310" s="253"/>
      <c r="J310" s="260"/>
      <c r="K310" s="260"/>
      <c r="L310" s="260"/>
      <c r="M310" s="260"/>
      <c r="N310" s="253"/>
      <c r="O310" s="253"/>
      <c r="P310" s="253"/>
      <c r="S310" s="261"/>
      <c r="T310" s="241"/>
    </row>
    <row r="311" s="240" customFormat="1" ht="20" customHeight="1" spans="1:20">
      <c r="A311" s="248">
        <v>697</v>
      </c>
      <c r="B311" s="251">
        <v>1</v>
      </c>
      <c r="C311" s="252"/>
      <c r="D311" s="249"/>
      <c r="E311" s="253"/>
      <c r="F311" s="254"/>
      <c r="G311" s="255"/>
      <c r="H311" s="253"/>
      <c r="I311" s="253"/>
      <c r="J311" s="260"/>
      <c r="K311" s="260"/>
      <c r="L311" s="260"/>
      <c r="M311" s="260"/>
      <c r="N311" s="253"/>
      <c r="O311" s="253"/>
      <c r="P311" s="253"/>
      <c r="S311" s="261"/>
      <c r="T311" s="241"/>
    </row>
    <row r="312" s="240" customFormat="1" ht="20" customHeight="1" spans="1:20">
      <c r="A312" s="248">
        <v>698</v>
      </c>
      <c r="B312" s="251">
        <v>1</v>
      </c>
      <c r="C312" s="252"/>
      <c r="D312" s="249"/>
      <c r="E312" s="253"/>
      <c r="F312" s="254"/>
      <c r="G312" s="255"/>
      <c r="H312" s="253"/>
      <c r="I312" s="253"/>
      <c r="J312" s="260"/>
      <c r="K312" s="260"/>
      <c r="L312" s="260"/>
      <c r="M312" s="260"/>
      <c r="N312" s="253"/>
      <c r="O312" s="253"/>
      <c r="P312" s="253"/>
      <c r="S312" s="261"/>
      <c r="T312" s="241"/>
    </row>
    <row r="313" s="240" customFormat="1" ht="20" customHeight="1" spans="1:20">
      <c r="A313" s="248">
        <v>699</v>
      </c>
      <c r="B313" s="251">
        <v>1</v>
      </c>
      <c r="C313" s="252"/>
      <c r="D313" s="249"/>
      <c r="E313" s="253"/>
      <c r="F313" s="254"/>
      <c r="G313" s="255"/>
      <c r="H313" s="253"/>
      <c r="I313" s="253"/>
      <c r="J313" s="260"/>
      <c r="K313" s="260"/>
      <c r="L313" s="260"/>
      <c r="M313" s="260"/>
      <c r="N313" s="253"/>
      <c r="O313" s="253"/>
      <c r="P313" s="253"/>
      <c r="S313" s="261"/>
      <c r="T313" s="241"/>
    </row>
    <row r="314" s="240" customFormat="1" ht="20" customHeight="1" spans="1:20">
      <c r="A314" s="248">
        <v>700</v>
      </c>
      <c r="B314" s="251">
        <v>1</v>
      </c>
      <c r="C314" s="252"/>
      <c r="D314" s="249"/>
      <c r="E314" s="253"/>
      <c r="F314" s="254"/>
      <c r="G314" s="255"/>
      <c r="H314" s="253"/>
      <c r="I314" s="253"/>
      <c r="J314" s="260"/>
      <c r="K314" s="260"/>
      <c r="L314" s="260"/>
      <c r="M314" s="260"/>
      <c r="N314" s="253"/>
      <c r="O314" s="253"/>
      <c r="P314" s="253"/>
      <c r="S314" s="261"/>
      <c r="T314" s="241"/>
    </row>
    <row r="315" s="240" customFormat="1" ht="20" customHeight="1" spans="1:20">
      <c r="A315" s="248">
        <v>701</v>
      </c>
      <c r="B315" s="251">
        <v>1</v>
      </c>
      <c r="C315" s="252"/>
      <c r="D315" s="249"/>
      <c r="E315" s="253"/>
      <c r="F315" s="254"/>
      <c r="G315" s="255"/>
      <c r="H315" s="253"/>
      <c r="I315" s="253"/>
      <c r="J315" s="260"/>
      <c r="K315" s="260"/>
      <c r="L315" s="260"/>
      <c r="M315" s="260"/>
      <c r="N315" s="253"/>
      <c r="O315" s="253"/>
      <c r="P315" s="253"/>
      <c r="S315" s="261"/>
      <c r="T315" s="241"/>
    </row>
    <row r="316" s="240" customFormat="1" ht="20" customHeight="1" spans="1:20">
      <c r="A316" s="248">
        <v>702</v>
      </c>
      <c r="B316" s="251">
        <v>1</v>
      </c>
      <c r="C316" s="252"/>
      <c r="D316" s="249"/>
      <c r="E316" s="253"/>
      <c r="F316" s="254"/>
      <c r="G316" s="255"/>
      <c r="H316" s="253"/>
      <c r="I316" s="253"/>
      <c r="J316" s="260"/>
      <c r="K316" s="260"/>
      <c r="L316" s="260"/>
      <c r="M316" s="260"/>
      <c r="N316" s="253"/>
      <c r="O316" s="253"/>
      <c r="P316" s="253"/>
      <c r="S316" s="261"/>
      <c r="T316" s="241"/>
    </row>
    <row r="317" s="240" customFormat="1" ht="20" customHeight="1" spans="1:20">
      <c r="A317" s="248">
        <v>703</v>
      </c>
      <c r="B317" s="251">
        <v>1</v>
      </c>
      <c r="C317" s="252"/>
      <c r="D317" s="249"/>
      <c r="E317" s="253"/>
      <c r="F317" s="254"/>
      <c r="G317" s="255"/>
      <c r="H317" s="253"/>
      <c r="I317" s="253"/>
      <c r="J317" s="260"/>
      <c r="K317" s="260"/>
      <c r="L317" s="260"/>
      <c r="M317" s="260"/>
      <c r="N317" s="253"/>
      <c r="O317" s="253"/>
      <c r="P317" s="253"/>
      <c r="S317" s="261"/>
      <c r="T317" s="241"/>
    </row>
    <row r="318" s="240" customFormat="1" ht="20" customHeight="1" spans="1:20">
      <c r="A318" s="248">
        <v>704</v>
      </c>
      <c r="B318" s="251">
        <v>1</v>
      </c>
      <c r="C318" s="252"/>
      <c r="D318" s="249"/>
      <c r="E318" s="253"/>
      <c r="F318" s="254"/>
      <c r="G318" s="255"/>
      <c r="H318" s="253"/>
      <c r="I318" s="253"/>
      <c r="J318" s="260"/>
      <c r="K318" s="260"/>
      <c r="L318" s="260"/>
      <c r="M318" s="260"/>
      <c r="N318" s="253"/>
      <c r="O318" s="253"/>
      <c r="P318" s="253"/>
      <c r="S318" s="261"/>
      <c r="T318" s="241"/>
    </row>
    <row r="319" s="240" customFormat="1" ht="20" customHeight="1" spans="1:20">
      <c r="A319" s="248">
        <v>705</v>
      </c>
      <c r="B319" s="251">
        <v>1</v>
      </c>
      <c r="C319" s="252"/>
      <c r="D319" s="249"/>
      <c r="E319" s="253"/>
      <c r="F319" s="254"/>
      <c r="G319" s="255"/>
      <c r="H319" s="253"/>
      <c r="I319" s="253"/>
      <c r="J319" s="260"/>
      <c r="K319" s="260"/>
      <c r="L319" s="260"/>
      <c r="M319" s="260"/>
      <c r="N319" s="253"/>
      <c r="O319" s="253"/>
      <c r="P319" s="253"/>
      <c r="S319" s="261"/>
      <c r="T319" s="241"/>
    </row>
    <row r="320" s="240" customFormat="1" ht="20" customHeight="1" spans="1:20">
      <c r="A320" s="248">
        <v>706</v>
      </c>
      <c r="B320" s="251">
        <v>1</v>
      </c>
      <c r="C320" s="252"/>
      <c r="D320" s="249"/>
      <c r="E320" s="253"/>
      <c r="F320" s="254"/>
      <c r="G320" s="255"/>
      <c r="H320" s="253"/>
      <c r="I320" s="253"/>
      <c r="J320" s="260"/>
      <c r="K320" s="260"/>
      <c r="L320" s="260"/>
      <c r="M320" s="260"/>
      <c r="N320" s="253"/>
      <c r="O320" s="253"/>
      <c r="P320" s="253"/>
      <c r="S320" s="261"/>
      <c r="T320" s="241"/>
    </row>
    <row r="321" s="240" customFormat="1" ht="20" customHeight="1" spans="1:20">
      <c r="A321" s="248">
        <v>707</v>
      </c>
      <c r="B321" s="251">
        <v>1</v>
      </c>
      <c r="C321" s="252"/>
      <c r="D321" s="249"/>
      <c r="E321" s="253"/>
      <c r="F321" s="254"/>
      <c r="G321" s="255"/>
      <c r="H321" s="253"/>
      <c r="I321" s="253"/>
      <c r="J321" s="260"/>
      <c r="K321" s="260"/>
      <c r="L321" s="260"/>
      <c r="M321" s="260"/>
      <c r="N321" s="253"/>
      <c r="O321" s="253"/>
      <c r="P321" s="253"/>
      <c r="S321" s="261"/>
      <c r="T321" s="241"/>
    </row>
    <row r="322" s="240" customFormat="1" ht="20" customHeight="1" spans="1:20">
      <c r="A322" s="248">
        <v>708</v>
      </c>
      <c r="B322" s="251">
        <v>1</v>
      </c>
      <c r="C322" s="252"/>
      <c r="D322" s="249"/>
      <c r="E322" s="253"/>
      <c r="F322" s="254"/>
      <c r="G322" s="255"/>
      <c r="H322" s="253"/>
      <c r="I322" s="253"/>
      <c r="J322" s="260"/>
      <c r="K322" s="260"/>
      <c r="L322" s="260"/>
      <c r="M322" s="260"/>
      <c r="N322" s="253"/>
      <c r="O322" s="253"/>
      <c r="P322" s="253"/>
      <c r="S322" s="261"/>
      <c r="T322" s="241"/>
    </row>
    <row r="323" s="240" customFormat="1" ht="20" customHeight="1" spans="1:20">
      <c r="A323" s="248">
        <v>709</v>
      </c>
      <c r="B323" s="251">
        <v>1</v>
      </c>
      <c r="C323" s="252"/>
      <c r="D323" s="249"/>
      <c r="E323" s="253"/>
      <c r="F323" s="254"/>
      <c r="G323" s="255"/>
      <c r="H323" s="253"/>
      <c r="I323" s="253"/>
      <c r="J323" s="260"/>
      <c r="K323" s="260"/>
      <c r="L323" s="260"/>
      <c r="M323" s="260"/>
      <c r="N323" s="253"/>
      <c r="O323" s="253"/>
      <c r="P323" s="253"/>
      <c r="S323" s="261"/>
      <c r="T323" s="241"/>
    </row>
    <row r="324" s="240" customFormat="1" ht="20" customHeight="1" spans="1:20">
      <c r="A324" s="248">
        <v>710</v>
      </c>
      <c r="B324" s="251">
        <v>1</v>
      </c>
      <c r="C324" s="252"/>
      <c r="D324" s="249"/>
      <c r="E324" s="253"/>
      <c r="F324" s="254"/>
      <c r="G324" s="255"/>
      <c r="H324" s="253"/>
      <c r="I324" s="253"/>
      <c r="J324" s="260"/>
      <c r="K324" s="260"/>
      <c r="L324" s="260"/>
      <c r="M324" s="260"/>
      <c r="N324" s="253"/>
      <c r="O324" s="253"/>
      <c r="P324" s="253"/>
      <c r="S324" s="261"/>
      <c r="T324" s="241"/>
    </row>
    <row r="325" s="240" customFormat="1" ht="20" customHeight="1" spans="1:20">
      <c r="A325" s="248">
        <v>711</v>
      </c>
      <c r="B325" s="251">
        <v>1</v>
      </c>
      <c r="C325" s="252"/>
      <c r="D325" s="249"/>
      <c r="E325" s="253"/>
      <c r="F325" s="254"/>
      <c r="G325" s="255"/>
      <c r="H325" s="253"/>
      <c r="I325" s="253"/>
      <c r="J325" s="260"/>
      <c r="K325" s="260"/>
      <c r="L325" s="260"/>
      <c r="M325" s="260"/>
      <c r="N325" s="253"/>
      <c r="O325" s="253"/>
      <c r="P325" s="253"/>
      <c r="S325" s="261"/>
      <c r="T325" s="241"/>
    </row>
    <row r="326" s="240" customFormat="1" ht="20" customHeight="1" spans="1:20">
      <c r="A326" s="248">
        <v>712</v>
      </c>
      <c r="B326" s="251">
        <v>1</v>
      </c>
      <c r="C326" s="252"/>
      <c r="D326" s="249"/>
      <c r="E326" s="253"/>
      <c r="F326" s="254"/>
      <c r="G326" s="255"/>
      <c r="H326" s="253"/>
      <c r="I326" s="253"/>
      <c r="J326" s="260"/>
      <c r="K326" s="260"/>
      <c r="L326" s="260"/>
      <c r="M326" s="260"/>
      <c r="N326" s="253"/>
      <c r="O326" s="253"/>
      <c r="P326" s="253"/>
      <c r="S326" s="261"/>
      <c r="T326" s="241"/>
    </row>
    <row r="327" s="240" customFormat="1" ht="20" customHeight="1" spans="1:20">
      <c r="A327" s="248">
        <v>713</v>
      </c>
      <c r="B327" s="251">
        <v>1</v>
      </c>
      <c r="C327" s="252"/>
      <c r="D327" s="249"/>
      <c r="E327" s="253"/>
      <c r="F327" s="254"/>
      <c r="G327" s="255"/>
      <c r="H327" s="253"/>
      <c r="I327" s="253"/>
      <c r="J327" s="260"/>
      <c r="K327" s="260"/>
      <c r="L327" s="260"/>
      <c r="M327" s="260"/>
      <c r="N327" s="253"/>
      <c r="O327" s="253"/>
      <c r="P327" s="253"/>
      <c r="S327" s="261"/>
      <c r="T327" s="241"/>
    </row>
    <row r="328" s="240" customFormat="1" ht="20" customHeight="1" spans="1:20">
      <c r="A328" s="248">
        <v>714</v>
      </c>
      <c r="B328" s="251">
        <v>1</v>
      </c>
      <c r="C328" s="252"/>
      <c r="D328" s="249"/>
      <c r="E328" s="253"/>
      <c r="F328" s="254"/>
      <c r="G328" s="255"/>
      <c r="H328" s="253"/>
      <c r="I328" s="253"/>
      <c r="J328" s="260"/>
      <c r="K328" s="260"/>
      <c r="L328" s="260"/>
      <c r="M328" s="260"/>
      <c r="N328" s="253"/>
      <c r="O328" s="253"/>
      <c r="P328" s="253"/>
      <c r="S328" s="261"/>
      <c r="T328" s="241"/>
    </row>
    <row r="329" s="240" customFormat="1" ht="20" customHeight="1" spans="1:20">
      <c r="A329" s="248">
        <v>715</v>
      </c>
      <c r="B329" s="251">
        <v>1</v>
      </c>
      <c r="C329" s="252"/>
      <c r="D329" s="249"/>
      <c r="E329" s="253"/>
      <c r="F329" s="254"/>
      <c r="G329" s="255"/>
      <c r="H329" s="253"/>
      <c r="I329" s="253"/>
      <c r="J329" s="260"/>
      <c r="K329" s="260"/>
      <c r="L329" s="260"/>
      <c r="M329" s="260"/>
      <c r="N329" s="253"/>
      <c r="O329" s="253"/>
      <c r="P329" s="253"/>
      <c r="S329" s="261"/>
      <c r="T329" s="241"/>
    </row>
    <row r="330" s="240" customFormat="1" ht="20" customHeight="1" spans="1:20">
      <c r="A330" s="248">
        <v>716</v>
      </c>
      <c r="B330" s="251">
        <v>1</v>
      </c>
      <c r="C330" s="252"/>
      <c r="D330" s="249"/>
      <c r="E330" s="253"/>
      <c r="F330" s="254"/>
      <c r="G330" s="255"/>
      <c r="H330" s="253"/>
      <c r="I330" s="253"/>
      <c r="J330" s="260"/>
      <c r="K330" s="260"/>
      <c r="L330" s="260"/>
      <c r="M330" s="260"/>
      <c r="N330" s="253"/>
      <c r="O330" s="253"/>
      <c r="P330" s="253"/>
      <c r="S330" s="261"/>
      <c r="T330" s="241"/>
    </row>
    <row r="331" s="240" customFormat="1" ht="20" customHeight="1" spans="1:20">
      <c r="A331" s="248">
        <v>717</v>
      </c>
      <c r="B331" s="251">
        <v>1</v>
      </c>
      <c r="C331" s="252"/>
      <c r="D331" s="249"/>
      <c r="E331" s="253"/>
      <c r="F331" s="254"/>
      <c r="G331" s="255"/>
      <c r="H331" s="253"/>
      <c r="I331" s="253"/>
      <c r="J331" s="260"/>
      <c r="K331" s="260"/>
      <c r="L331" s="260"/>
      <c r="M331" s="260"/>
      <c r="N331" s="253"/>
      <c r="O331" s="253"/>
      <c r="P331" s="253"/>
      <c r="S331" s="261"/>
      <c r="T331" s="241"/>
    </row>
    <row r="332" s="240" customFormat="1" ht="20" customHeight="1" spans="1:20">
      <c r="A332" s="248">
        <v>718</v>
      </c>
      <c r="B332" s="251">
        <v>1</v>
      </c>
      <c r="C332" s="252"/>
      <c r="D332" s="249"/>
      <c r="E332" s="253"/>
      <c r="F332" s="254"/>
      <c r="G332" s="255"/>
      <c r="H332" s="253"/>
      <c r="I332" s="253"/>
      <c r="J332" s="260"/>
      <c r="K332" s="260"/>
      <c r="L332" s="260"/>
      <c r="M332" s="260"/>
      <c r="N332" s="253"/>
      <c r="O332" s="253"/>
      <c r="P332" s="253"/>
      <c r="S332" s="261"/>
      <c r="T332" s="241"/>
    </row>
    <row r="333" s="240" customFormat="1" ht="20" customHeight="1" spans="1:20">
      <c r="A333" s="248">
        <v>719</v>
      </c>
      <c r="B333" s="251">
        <v>1</v>
      </c>
      <c r="C333" s="252"/>
      <c r="D333" s="249"/>
      <c r="E333" s="253"/>
      <c r="F333" s="254"/>
      <c r="G333" s="255"/>
      <c r="H333" s="253"/>
      <c r="I333" s="253"/>
      <c r="J333" s="260"/>
      <c r="K333" s="260"/>
      <c r="L333" s="260"/>
      <c r="M333" s="260"/>
      <c r="N333" s="253"/>
      <c r="O333" s="253"/>
      <c r="P333" s="253"/>
      <c r="S333" s="261"/>
      <c r="T333" s="241"/>
    </row>
    <row r="334" s="240" customFormat="1" ht="20" customHeight="1" spans="1:20">
      <c r="A334" s="248">
        <v>720</v>
      </c>
      <c r="B334" s="251">
        <v>1</v>
      </c>
      <c r="C334" s="252"/>
      <c r="D334" s="249"/>
      <c r="E334" s="253"/>
      <c r="F334" s="254"/>
      <c r="G334" s="255"/>
      <c r="H334" s="253"/>
      <c r="I334" s="253"/>
      <c r="J334" s="260"/>
      <c r="K334" s="260"/>
      <c r="L334" s="260"/>
      <c r="M334" s="260"/>
      <c r="N334" s="253"/>
      <c r="O334" s="253"/>
      <c r="P334" s="253"/>
      <c r="S334" s="261"/>
      <c r="T334" s="241"/>
    </row>
    <row r="335" s="240" customFormat="1" ht="20" customHeight="1" spans="1:20">
      <c r="A335" s="248">
        <v>721</v>
      </c>
      <c r="B335" s="251">
        <v>1</v>
      </c>
      <c r="C335" s="252"/>
      <c r="D335" s="249"/>
      <c r="E335" s="253"/>
      <c r="F335" s="254"/>
      <c r="G335" s="255"/>
      <c r="H335" s="253"/>
      <c r="I335" s="253"/>
      <c r="J335" s="260"/>
      <c r="K335" s="260"/>
      <c r="L335" s="260"/>
      <c r="M335" s="260"/>
      <c r="N335" s="253"/>
      <c r="O335" s="253"/>
      <c r="P335" s="253"/>
      <c r="S335" s="261"/>
      <c r="T335" s="241"/>
    </row>
    <row r="336" s="240" customFormat="1" ht="20" customHeight="1" spans="1:20">
      <c r="A336" s="248">
        <v>722</v>
      </c>
      <c r="B336" s="251">
        <v>1</v>
      </c>
      <c r="C336" s="252"/>
      <c r="D336" s="249"/>
      <c r="E336" s="253"/>
      <c r="F336" s="254"/>
      <c r="G336" s="255"/>
      <c r="H336" s="253"/>
      <c r="I336" s="253"/>
      <c r="J336" s="260"/>
      <c r="K336" s="260"/>
      <c r="L336" s="260"/>
      <c r="M336" s="260"/>
      <c r="N336" s="253"/>
      <c r="O336" s="253"/>
      <c r="P336" s="253"/>
      <c r="S336" s="261"/>
      <c r="T336" s="241"/>
    </row>
    <row r="337" s="240" customFormat="1" ht="20" customHeight="1" spans="1:20">
      <c r="A337" s="248">
        <v>723</v>
      </c>
      <c r="B337" s="251">
        <v>1</v>
      </c>
      <c r="C337" s="252"/>
      <c r="D337" s="249"/>
      <c r="E337" s="253"/>
      <c r="F337" s="254"/>
      <c r="G337" s="255"/>
      <c r="H337" s="253"/>
      <c r="I337" s="253"/>
      <c r="J337" s="260"/>
      <c r="K337" s="260"/>
      <c r="L337" s="260"/>
      <c r="M337" s="260"/>
      <c r="N337" s="253"/>
      <c r="O337" s="253"/>
      <c r="P337" s="253"/>
      <c r="S337" s="261"/>
      <c r="T337" s="241"/>
    </row>
    <row r="338" s="240" customFormat="1" ht="20" customHeight="1" spans="1:20">
      <c r="A338" s="248">
        <v>724</v>
      </c>
      <c r="B338" s="251">
        <v>1</v>
      </c>
      <c r="C338" s="252"/>
      <c r="D338" s="249"/>
      <c r="E338" s="253"/>
      <c r="F338" s="254"/>
      <c r="G338" s="255"/>
      <c r="H338" s="253"/>
      <c r="I338" s="253"/>
      <c r="J338" s="260"/>
      <c r="K338" s="260"/>
      <c r="L338" s="260"/>
      <c r="M338" s="260"/>
      <c r="N338" s="253"/>
      <c r="O338" s="253"/>
      <c r="P338" s="253"/>
      <c r="S338" s="261"/>
      <c r="T338" s="241"/>
    </row>
    <row r="339" s="240" customFormat="1" ht="20" customHeight="1" spans="1:20">
      <c r="A339" s="248">
        <v>725</v>
      </c>
      <c r="B339" s="251">
        <v>1</v>
      </c>
      <c r="C339" s="252"/>
      <c r="D339" s="249"/>
      <c r="E339" s="253"/>
      <c r="F339" s="254"/>
      <c r="G339" s="255"/>
      <c r="H339" s="253"/>
      <c r="I339" s="253"/>
      <c r="J339" s="260"/>
      <c r="K339" s="260"/>
      <c r="L339" s="260"/>
      <c r="M339" s="260"/>
      <c r="N339" s="253"/>
      <c r="O339" s="253"/>
      <c r="P339" s="253"/>
      <c r="S339" s="261"/>
      <c r="T339" s="241"/>
    </row>
    <row r="340" s="240" customFormat="1" ht="20" customHeight="1" spans="1:20">
      <c r="A340" s="248">
        <v>726</v>
      </c>
      <c r="B340" s="251">
        <v>1</v>
      </c>
      <c r="C340" s="252"/>
      <c r="D340" s="249"/>
      <c r="E340" s="253"/>
      <c r="F340" s="254"/>
      <c r="G340" s="255"/>
      <c r="H340" s="253"/>
      <c r="I340" s="253"/>
      <c r="J340" s="260"/>
      <c r="K340" s="260"/>
      <c r="L340" s="260"/>
      <c r="M340" s="260"/>
      <c r="N340" s="253"/>
      <c r="O340" s="253"/>
      <c r="P340" s="253"/>
      <c r="S340" s="261"/>
      <c r="T340" s="241"/>
    </row>
    <row r="341" s="240" customFormat="1" ht="20" customHeight="1" spans="1:20">
      <c r="A341" s="248">
        <v>727</v>
      </c>
      <c r="B341" s="251">
        <v>1</v>
      </c>
      <c r="C341" s="252"/>
      <c r="D341" s="249"/>
      <c r="E341" s="253"/>
      <c r="F341" s="254"/>
      <c r="G341" s="255"/>
      <c r="H341" s="253"/>
      <c r="I341" s="253"/>
      <c r="J341" s="260"/>
      <c r="K341" s="260"/>
      <c r="L341" s="260"/>
      <c r="M341" s="260"/>
      <c r="N341" s="253"/>
      <c r="O341" s="253"/>
      <c r="P341" s="253"/>
      <c r="S341" s="261"/>
      <c r="T341" s="241"/>
    </row>
    <row r="342" s="240" customFormat="1" ht="20" customHeight="1" spans="1:20">
      <c r="A342" s="248">
        <v>728</v>
      </c>
      <c r="B342" s="251">
        <v>1</v>
      </c>
      <c r="C342" s="252"/>
      <c r="D342" s="249"/>
      <c r="E342" s="253"/>
      <c r="F342" s="254"/>
      <c r="G342" s="255"/>
      <c r="H342" s="253"/>
      <c r="I342" s="253"/>
      <c r="J342" s="260"/>
      <c r="K342" s="260"/>
      <c r="L342" s="260"/>
      <c r="M342" s="260"/>
      <c r="N342" s="253"/>
      <c r="O342" s="253"/>
      <c r="P342" s="253"/>
      <c r="S342" s="261"/>
      <c r="T342" s="241"/>
    </row>
    <row r="343" s="240" customFormat="1" ht="20" customHeight="1" spans="1:20">
      <c r="A343" s="248">
        <v>729</v>
      </c>
      <c r="B343" s="251">
        <v>1</v>
      </c>
      <c r="C343" s="252"/>
      <c r="D343" s="249"/>
      <c r="E343" s="253"/>
      <c r="F343" s="254"/>
      <c r="G343" s="255"/>
      <c r="H343" s="253"/>
      <c r="I343" s="253"/>
      <c r="J343" s="260"/>
      <c r="K343" s="260"/>
      <c r="L343" s="260"/>
      <c r="M343" s="260"/>
      <c r="N343" s="253"/>
      <c r="O343" s="253"/>
      <c r="P343" s="253"/>
      <c r="S343" s="261"/>
      <c r="T343" s="241"/>
    </row>
    <row r="344" s="240" customFormat="1" ht="20" customHeight="1" spans="1:20">
      <c r="A344" s="248">
        <v>730</v>
      </c>
      <c r="B344" s="251">
        <v>1</v>
      </c>
      <c r="C344" s="252"/>
      <c r="D344" s="249"/>
      <c r="E344" s="253"/>
      <c r="F344" s="254"/>
      <c r="G344" s="255"/>
      <c r="H344" s="253"/>
      <c r="I344" s="253"/>
      <c r="J344" s="260"/>
      <c r="K344" s="260"/>
      <c r="L344" s="260"/>
      <c r="M344" s="260"/>
      <c r="N344" s="253"/>
      <c r="O344" s="253"/>
      <c r="P344" s="253"/>
      <c r="S344" s="261"/>
      <c r="T344" s="241"/>
    </row>
    <row r="345" s="240" customFormat="1" ht="20" customHeight="1" spans="1:20">
      <c r="A345" s="248">
        <v>731</v>
      </c>
      <c r="B345" s="251">
        <v>1</v>
      </c>
      <c r="C345" s="252"/>
      <c r="D345" s="249"/>
      <c r="E345" s="253"/>
      <c r="F345" s="254"/>
      <c r="G345" s="255"/>
      <c r="H345" s="253"/>
      <c r="I345" s="253"/>
      <c r="J345" s="260"/>
      <c r="K345" s="260"/>
      <c r="L345" s="260"/>
      <c r="M345" s="260"/>
      <c r="N345" s="253"/>
      <c r="O345" s="253"/>
      <c r="P345" s="253"/>
      <c r="S345" s="261"/>
      <c r="T345" s="241"/>
    </row>
    <row r="346" s="240" customFormat="1" ht="20" customHeight="1" spans="1:20">
      <c r="A346" s="248">
        <v>732</v>
      </c>
      <c r="B346" s="251">
        <v>1</v>
      </c>
      <c r="C346" s="252"/>
      <c r="D346" s="249"/>
      <c r="E346" s="253"/>
      <c r="F346" s="254"/>
      <c r="G346" s="255"/>
      <c r="H346" s="253"/>
      <c r="I346" s="253"/>
      <c r="J346" s="260"/>
      <c r="K346" s="260"/>
      <c r="L346" s="260"/>
      <c r="M346" s="260"/>
      <c r="N346" s="253"/>
      <c r="O346" s="253"/>
      <c r="P346" s="253"/>
      <c r="S346" s="261"/>
      <c r="T346" s="241"/>
    </row>
    <row r="347" s="240" customFormat="1" ht="20" customHeight="1" spans="1:20">
      <c r="A347" s="248">
        <v>733</v>
      </c>
      <c r="B347" s="251">
        <v>1</v>
      </c>
      <c r="C347" s="252"/>
      <c r="D347" s="249"/>
      <c r="E347" s="253"/>
      <c r="F347" s="254"/>
      <c r="G347" s="255"/>
      <c r="H347" s="253"/>
      <c r="I347" s="253"/>
      <c r="J347" s="260"/>
      <c r="K347" s="260"/>
      <c r="L347" s="260"/>
      <c r="M347" s="260"/>
      <c r="N347" s="253"/>
      <c r="O347" s="253"/>
      <c r="P347" s="253"/>
      <c r="S347" s="261"/>
      <c r="T347" s="241"/>
    </row>
    <row r="348" s="240" customFormat="1" ht="20" customHeight="1" spans="1:20">
      <c r="A348" s="248">
        <v>734</v>
      </c>
      <c r="B348" s="251">
        <v>1</v>
      </c>
      <c r="C348" s="252"/>
      <c r="D348" s="249"/>
      <c r="E348" s="253"/>
      <c r="F348" s="254"/>
      <c r="G348" s="255"/>
      <c r="H348" s="253"/>
      <c r="I348" s="253"/>
      <c r="J348" s="260"/>
      <c r="K348" s="260"/>
      <c r="L348" s="260"/>
      <c r="M348" s="260"/>
      <c r="N348" s="253"/>
      <c r="O348" s="253"/>
      <c r="P348" s="253"/>
      <c r="S348" s="261"/>
      <c r="T348" s="241"/>
    </row>
    <row r="349" s="240" customFormat="1" ht="20" customHeight="1" spans="1:20">
      <c r="A349" s="248">
        <v>735</v>
      </c>
      <c r="B349" s="251">
        <v>1</v>
      </c>
      <c r="C349" s="252"/>
      <c r="D349" s="249"/>
      <c r="E349" s="253"/>
      <c r="F349" s="254"/>
      <c r="G349" s="255"/>
      <c r="H349" s="253"/>
      <c r="I349" s="253"/>
      <c r="J349" s="260"/>
      <c r="K349" s="260"/>
      <c r="L349" s="260"/>
      <c r="M349" s="260"/>
      <c r="N349" s="253"/>
      <c r="O349" s="253"/>
      <c r="P349" s="253"/>
      <c r="S349" s="261"/>
      <c r="T349" s="241"/>
    </row>
    <row r="350" s="240" customFormat="1" ht="20" customHeight="1" spans="1:20">
      <c r="A350" s="248">
        <v>736</v>
      </c>
      <c r="B350" s="251">
        <v>1</v>
      </c>
      <c r="C350" s="252"/>
      <c r="D350" s="249"/>
      <c r="E350" s="253"/>
      <c r="F350" s="254"/>
      <c r="G350" s="255"/>
      <c r="H350" s="253"/>
      <c r="I350" s="253"/>
      <c r="J350" s="260"/>
      <c r="K350" s="260"/>
      <c r="L350" s="260"/>
      <c r="M350" s="260"/>
      <c r="N350" s="253"/>
      <c r="O350" s="253"/>
      <c r="P350" s="253"/>
      <c r="S350" s="261"/>
      <c r="T350" s="241"/>
    </row>
    <row r="351" s="240" customFormat="1" ht="20" customHeight="1" spans="1:20">
      <c r="A351" s="248">
        <v>737</v>
      </c>
      <c r="B351" s="251">
        <v>1</v>
      </c>
      <c r="C351" s="252"/>
      <c r="D351" s="249"/>
      <c r="E351" s="253"/>
      <c r="F351" s="254"/>
      <c r="G351" s="255"/>
      <c r="H351" s="253"/>
      <c r="I351" s="253"/>
      <c r="J351" s="260"/>
      <c r="K351" s="260"/>
      <c r="L351" s="260"/>
      <c r="M351" s="260"/>
      <c r="N351" s="253"/>
      <c r="O351" s="253"/>
      <c r="P351" s="253"/>
      <c r="S351" s="261"/>
      <c r="T351" s="241"/>
    </row>
    <row r="352" s="240" customFormat="1" ht="20" customHeight="1" spans="1:20">
      <c r="A352" s="248">
        <v>738</v>
      </c>
      <c r="B352" s="251">
        <v>1</v>
      </c>
      <c r="C352" s="252"/>
      <c r="D352" s="249"/>
      <c r="E352" s="253"/>
      <c r="F352" s="254"/>
      <c r="G352" s="255"/>
      <c r="H352" s="253"/>
      <c r="I352" s="253"/>
      <c r="J352" s="260"/>
      <c r="K352" s="260"/>
      <c r="L352" s="260"/>
      <c r="M352" s="260"/>
      <c r="N352" s="253"/>
      <c r="O352" s="253"/>
      <c r="P352" s="253"/>
      <c r="S352" s="261"/>
      <c r="T352" s="241"/>
    </row>
    <row r="353" s="240" customFormat="1" ht="20" customHeight="1" spans="1:20">
      <c r="A353" s="248">
        <v>739</v>
      </c>
      <c r="B353" s="251">
        <v>1</v>
      </c>
      <c r="C353" s="252"/>
      <c r="D353" s="249"/>
      <c r="E353" s="253"/>
      <c r="F353" s="254"/>
      <c r="G353" s="255"/>
      <c r="H353" s="253"/>
      <c r="I353" s="253"/>
      <c r="J353" s="260"/>
      <c r="K353" s="260"/>
      <c r="L353" s="260"/>
      <c r="M353" s="260"/>
      <c r="N353" s="253"/>
      <c r="O353" s="253"/>
      <c r="P353" s="253"/>
      <c r="S353" s="261"/>
      <c r="T353" s="241"/>
    </row>
    <row r="354" s="240" customFormat="1" ht="20" customHeight="1" spans="1:20">
      <c r="A354" s="248">
        <v>740</v>
      </c>
      <c r="B354" s="251">
        <v>1</v>
      </c>
      <c r="C354" s="252"/>
      <c r="D354" s="249"/>
      <c r="E354" s="253"/>
      <c r="F354" s="254"/>
      <c r="G354" s="255"/>
      <c r="H354" s="253"/>
      <c r="I354" s="253"/>
      <c r="J354" s="260"/>
      <c r="K354" s="260"/>
      <c r="L354" s="260"/>
      <c r="M354" s="260"/>
      <c r="N354" s="253"/>
      <c r="O354" s="253"/>
      <c r="P354" s="253"/>
      <c r="S354" s="261"/>
      <c r="T354" s="241"/>
    </row>
    <row r="355" s="240" customFormat="1" ht="20" customHeight="1" spans="1:20">
      <c r="A355" s="248">
        <v>741</v>
      </c>
      <c r="B355" s="251">
        <v>1</v>
      </c>
      <c r="C355" s="252"/>
      <c r="D355" s="249"/>
      <c r="E355" s="253"/>
      <c r="F355" s="254"/>
      <c r="G355" s="255"/>
      <c r="H355" s="253"/>
      <c r="I355" s="253"/>
      <c r="J355" s="260"/>
      <c r="K355" s="260"/>
      <c r="L355" s="260"/>
      <c r="M355" s="260"/>
      <c r="N355" s="253"/>
      <c r="O355" s="253"/>
      <c r="P355" s="253"/>
      <c r="S355" s="261"/>
      <c r="T355" s="241"/>
    </row>
    <row r="356" s="240" customFormat="1" ht="20" customHeight="1" spans="1:20">
      <c r="A356" s="248">
        <v>742</v>
      </c>
      <c r="B356" s="251">
        <v>1</v>
      </c>
      <c r="C356" s="252"/>
      <c r="D356" s="249"/>
      <c r="E356" s="253"/>
      <c r="F356" s="254"/>
      <c r="G356" s="255"/>
      <c r="H356" s="253"/>
      <c r="I356" s="253"/>
      <c r="J356" s="260"/>
      <c r="K356" s="260"/>
      <c r="L356" s="260"/>
      <c r="M356" s="260"/>
      <c r="N356" s="253"/>
      <c r="O356" s="253"/>
      <c r="P356" s="253"/>
      <c r="S356" s="261"/>
      <c r="T356" s="241"/>
    </row>
    <row r="357" s="240" customFormat="1" ht="20" customHeight="1" spans="1:20">
      <c r="A357" s="248">
        <v>743</v>
      </c>
      <c r="B357" s="251">
        <v>1</v>
      </c>
      <c r="C357" s="252"/>
      <c r="D357" s="249"/>
      <c r="E357" s="253"/>
      <c r="F357" s="254"/>
      <c r="G357" s="255"/>
      <c r="H357" s="253"/>
      <c r="I357" s="253"/>
      <c r="J357" s="260"/>
      <c r="K357" s="260"/>
      <c r="L357" s="260"/>
      <c r="M357" s="260"/>
      <c r="N357" s="253"/>
      <c r="O357" s="253"/>
      <c r="P357" s="253"/>
      <c r="S357" s="261"/>
      <c r="T357" s="241"/>
    </row>
    <row r="358" s="240" customFormat="1" ht="20" customHeight="1" spans="1:20">
      <c r="A358" s="248">
        <v>744</v>
      </c>
      <c r="B358" s="251">
        <v>1</v>
      </c>
      <c r="C358" s="252"/>
      <c r="D358" s="249"/>
      <c r="E358" s="253"/>
      <c r="F358" s="254"/>
      <c r="G358" s="255"/>
      <c r="H358" s="253"/>
      <c r="I358" s="253"/>
      <c r="J358" s="260"/>
      <c r="K358" s="260"/>
      <c r="L358" s="260"/>
      <c r="M358" s="260"/>
      <c r="N358" s="253"/>
      <c r="O358" s="253"/>
      <c r="P358" s="253"/>
      <c r="S358" s="261"/>
      <c r="T358" s="241"/>
    </row>
    <row r="359" s="240" customFormat="1" ht="20" customHeight="1" spans="1:20">
      <c r="A359" s="248">
        <v>745</v>
      </c>
      <c r="B359" s="251">
        <v>1</v>
      </c>
      <c r="C359" s="252"/>
      <c r="D359" s="249"/>
      <c r="E359" s="253"/>
      <c r="F359" s="254"/>
      <c r="G359" s="255"/>
      <c r="H359" s="253"/>
      <c r="I359" s="253"/>
      <c r="J359" s="260"/>
      <c r="K359" s="260"/>
      <c r="L359" s="260"/>
      <c r="M359" s="260"/>
      <c r="N359" s="253"/>
      <c r="O359" s="253"/>
      <c r="P359" s="253"/>
      <c r="S359" s="261"/>
      <c r="T359" s="241"/>
    </row>
    <row r="360" s="240" customFormat="1" ht="20" customHeight="1" spans="1:20">
      <c r="A360" s="248">
        <v>746</v>
      </c>
      <c r="B360" s="251">
        <v>1</v>
      </c>
      <c r="C360" s="252"/>
      <c r="D360" s="249"/>
      <c r="E360" s="253"/>
      <c r="F360" s="254"/>
      <c r="G360" s="255"/>
      <c r="H360" s="253"/>
      <c r="I360" s="253"/>
      <c r="J360" s="260"/>
      <c r="K360" s="260"/>
      <c r="L360" s="260"/>
      <c r="M360" s="260"/>
      <c r="N360" s="253"/>
      <c r="O360" s="253"/>
      <c r="P360" s="253"/>
      <c r="S360" s="261"/>
      <c r="T360" s="241"/>
    </row>
    <row r="361" s="240" customFormat="1" ht="20" customHeight="1" spans="1:20">
      <c r="A361" s="248">
        <v>747</v>
      </c>
      <c r="B361" s="251">
        <v>1</v>
      </c>
      <c r="C361" s="252"/>
      <c r="D361" s="249"/>
      <c r="E361" s="253"/>
      <c r="F361" s="254"/>
      <c r="G361" s="255"/>
      <c r="H361" s="253"/>
      <c r="I361" s="253"/>
      <c r="J361" s="260"/>
      <c r="K361" s="260"/>
      <c r="L361" s="260"/>
      <c r="M361" s="260"/>
      <c r="N361" s="253"/>
      <c r="O361" s="253"/>
      <c r="P361" s="253"/>
      <c r="S361" s="261"/>
      <c r="T361" s="241"/>
    </row>
    <row r="362" s="240" customFormat="1" ht="20" customHeight="1" spans="1:20">
      <c r="A362" s="248">
        <v>748</v>
      </c>
      <c r="B362" s="251">
        <v>1</v>
      </c>
      <c r="C362" s="252"/>
      <c r="D362" s="249"/>
      <c r="E362" s="253"/>
      <c r="F362" s="254"/>
      <c r="G362" s="255"/>
      <c r="H362" s="253"/>
      <c r="I362" s="253"/>
      <c r="J362" s="260"/>
      <c r="K362" s="260"/>
      <c r="L362" s="260"/>
      <c r="M362" s="260"/>
      <c r="N362" s="253"/>
      <c r="O362" s="253"/>
      <c r="P362" s="253"/>
      <c r="S362" s="261"/>
      <c r="T362" s="241"/>
    </row>
    <row r="363" s="240" customFormat="1" ht="20" customHeight="1" spans="1:20">
      <c r="A363" s="248">
        <v>749</v>
      </c>
      <c r="B363" s="251">
        <v>1</v>
      </c>
      <c r="C363" s="252"/>
      <c r="D363" s="249"/>
      <c r="E363" s="253"/>
      <c r="F363" s="254"/>
      <c r="G363" s="255"/>
      <c r="H363" s="253"/>
      <c r="I363" s="253"/>
      <c r="J363" s="260"/>
      <c r="K363" s="260"/>
      <c r="L363" s="260"/>
      <c r="M363" s="260"/>
      <c r="N363" s="253"/>
      <c r="O363" s="253"/>
      <c r="P363" s="253"/>
      <c r="S363" s="261"/>
      <c r="T363" s="241"/>
    </row>
    <row r="364" s="240" customFormat="1" ht="20" customHeight="1" spans="1:20">
      <c r="A364" s="248">
        <v>750</v>
      </c>
      <c r="B364" s="251">
        <v>1</v>
      </c>
      <c r="C364" s="252"/>
      <c r="D364" s="249"/>
      <c r="E364" s="253"/>
      <c r="F364" s="254"/>
      <c r="G364" s="255"/>
      <c r="H364" s="253"/>
      <c r="I364" s="253"/>
      <c r="J364" s="260"/>
      <c r="K364" s="260"/>
      <c r="L364" s="260"/>
      <c r="M364" s="260"/>
      <c r="N364" s="253"/>
      <c r="O364" s="253"/>
      <c r="P364" s="253"/>
      <c r="S364" s="261"/>
      <c r="T364" s="241"/>
    </row>
    <row r="365" s="240" customFormat="1" ht="20" customHeight="1" spans="1:20">
      <c r="A365" s="248">
        <v>751</v>
      </c>
      <c r="B365" s="251">
        <v>1</v>
      </c>
      <c r="C365" s="252"/>
      <c r="D365" s="249"/>
      <c r="E365" s="253"/>
      <c r="F365" s="254"/>
      <c r="G365" s="255"/>
      <c r="H365" s="253"/>
      <c r="I365" s="253"/>
      <c r="J365" s="260"/>
      <c r="K365" s="260"/>
      <c r="L365" s="260"/>
      <c r="M365" s="260"/>
      <c r="N365" s="253"/>
      <c r="O365" s="253"/>
      <c r="P365" s="253"/>
      <c r="S365" s="261"/>
      <c r="T365" s="241"/>
    </row>
    <row r="366" s="240" customFormat="1" ht="20" customHeight="1" spans="1:20">
      <c r="A366" s="248">
        <v>752</v>
      </c>
      <c r="B366" s="251">
        <v>1</v>
      </c>
      <c r="C366" s="252"/>
      <c r="D366" s="249"/>
      <c r="E366" s="253"/>
      <c r="F366" s="254"/>
      <c r="G366" s="255"/>
      <c r="H366" s="253"/>
      <c r="I366" s="253"/>
      <c r="J366" s="260"/>
      <c r="K366" s="260"/>
      <c r="L366" s="260"/>
      <c r="M366" s="260"/>
      <c r="N366" s="253"/>
      <c r="O366" s="253"/>
      <c r="P366" s="253"/>
      <c r="S366" s="261"/>
      <c r="T366" s="241"/>
    </row>
    <row r="367" s="240" customFormat="1" ht="20" customHeight="1" spans="1:20">
      <c r="A367" s="248">
        <v>753</v>
      </c>
      <c r="B367" s="251">
        <v>1</v>
      </c>
      <c r="C367" s="252"/>
      <c r="D367" s="249"/>
      <c r="E367" s="253"/>
      <c r="F367" s="254"/>
      <c r="G367" s="255"/>
      <c r="H367" s="253"/>
      <c r="I367" s="253"/>
      <c r="J367" s="260"/>
      <c r="K367" s="260"/>
      <c r="L367" s="260"/>
      <c r="M367" s="260"/>
      <c r="N367" s="253"/>
      <c r="O367" s="253"/>
      <c r="P367" s="253"/>
      <c r="S367" s="261"/>
      <c r="T367" s="241"/>
    </row>
    <row r="368" s="240" customFormat="1" ht="20" customHeight="1" spans="1:20">
      <c r="A368" s="248">
        <v>754</v>
      </c>
      <c r="B368" s="251">
        <v>1</v>
      </c>
      <c r="C368" s="252"/>
      <c r="D368" s="249"/>
      <c r="E368" s="253"/>
      <c r="F368" s="254"/>
      <c r="G368" s="255"/>
      <c r="H368" s="253"/>
      <c r="I368" s="253"/>
      <c r="J368" s="260"/>
      <c r="K368" s="260"/>
      <c r="L368" s="260"/>
      <c r="M368" s="260"/>
      <c r="N368" s="253"/>
      <c r="O368" s="253"/>
      <c r="P368" s="253"/>
      <c r="S368" s="261"/>
      <c r="T368" s="241"/>
    </row>
    <row r="369" s="240" customFormat="1" ht="20" customHeight="1" spans="1:20">
      <c r="A369" s="248">
        <v>755</v>
      </c>
      <c r="B369" s="251">
        <v>1</v>
      </c>
      <c r="C369" s="252"/>
      <c r="D369" s="249"/>
      <c r="E369" s="253"/>
      <c r="F369" s="254"/>
      <c r="G369" s="255"/>
      <c r="H369" s="253"/>
      <c r="I369" s="253"/>
      <c r="J369" s="260"/>
      <c r="K369" s="260"/>
      <c r="L369" s="260"/>
      <c r="M369" s="260"/>
      <c r="N369" s="253"/>
      <c r="O369" s="253"/>
      <c r="P369" s="253"/>
      <c r="S369" s="261"/>
      <c r="T369" s="241"/>
    </row>
    <row r="370" s="240" customFormat="1" ht="20" customHeight="1" spans="1:20">
      <c r="A370" s="248">
        <v>756</v>
      </c>
      <c r="B370" s="251">
        <v>1</v>
      </c>
      <c r="C370" s="252"/>
      <c r="D370" s="249"/>
      <c r="E370" s="253"/>
      <c r="F370" s="254"/>
      <c r="G370" s="255"/>
      <c r="H370" s="253"/>
      <c r="I370" s="253"/>
      <c r="J370" s="260"/>
      <c r="K370" s="260"/>
      <c r="L370" s="260"/>
      <c r="M370" s="260"/>
      <c r="N370" s="253"/>
      <c r="O370" s="253"/>
      <c r="P370" s="253"/>
      <c r="S370" s="261"/>
      <c r="T370" s="241"/>
    </row>
    <row r="371" s="240" customFormat="1" ht="20" customHeight="1" spans="1:20">
      <c r="A371" s="248">
        <v>757</v>
      </c>
      <c r="B371" s="251">
        <v>1</v>
      </c>
      <c r="C371" s="252"/>
      <c r="D371" s="249"/>
      <c r="E371" s="253"/>
      <c r="F371" s="254"/>
      <c r="G371" s="255"/>
      <c r="H371" s="253"/>
      <c r="I371" s="253"/>
      <c r="J371" s="260"/>
      <c r="K371" s="260"/>
      <c r="L371" s="260"/>
      <c r="M371" s="260"/>
      <c r="N371" s="253"/>
      <c r="O371" s="253"/>
      <c r="P371" s="253"/>
      <c r="S371" s="261"/>
      <c r="T371" s="241"/>
    </row>
    <row r="372" s="240" customFormat="1" ht="20" customHeight="1" spans="1:20">
      <c r="A372" s="248">
        <v>758</v>
      </c>
      <c r="B372" s="251">
        <v>1</v>
      </c>
      <c r="C372" s="252"/>
      <c r="D372" s="249"/>
      <c r="E372" s="253"/>
      <c r="F372" s="254"/>
      <c r="G372" s="255"/>
      <c r="H372" s="253"/>
      <c r="I372" s="253"/>
      <c r="J372" s="260"/>
      <c r="K372" s="260"/>
      <c r="L372" s="260"/>
      <c r="M372" s="260"/>
      <c r="N372" s="253"/>
      <c r="O372" s="253"/>
      <c r="P372" s="253"/>
      <c r="S372" s="261"/>
      <c r="T372" s="241"/>
    </row>
    <row r="373" s="240" customFormat="1" ht="20" customHeight="1" spans="1:20">
      <c r="A373" s="248">
        <v>759</v>
      </c>
      <c r="B373" s="251">
        <v>1</v>
      </c>
      <c r="C373" s="252"/>
      <c r="D373" s="249"/>
      <c r="E373" s="253"/>
      <c r="F373" s="254"/>
      <c r="G373" s="255"/>
      <c r="H373" s="253"/>
      <c r="I373" s="253"/>
      <c r="J373" s="260"/>
      <c r="K373" s="260"/>
      <c r="L373" s="260"/>
      <c r="M373" s="260"/>
      <c r="N373" s="253"/>
      <c r="O373" s="253"/>
      <c r="P373" s="253"/>
      <c r="S373" s="261"/>
      <c r="T373" s="241"/>
    </row>
    <row r="374" s="240" customFormat="1" ht="20" customHeight="1" spans="1:20">
      <c r="A374" s="248">
        <v>760</v>
      </c>
      <c r="B374" s="251">
        <v>1</v>
      </c>
      <c r="C374" s="252"/>
      <c r="D374" s="249"/>
      <c r="E374" s="253"/>
      <c r="F374" s="254"/>
      <c r="G374" s="255"/>
      <c r="H374" s="253"/>
      <c r="I374" s="253"/>
      <c r="J374" s="260"/>
      <c r="K374" s="260"/>
      <c r="L374" s="260"/>
      <c r="M374" s="260"/>
      <c r="N374" s="253"/>
      <c r="O374" s="253"/>
      <c r="P374" s="253"/>
      <c r="S374" s="261"/>
      <c r="T374" s="241"/>
    </row>
    <row r="375" s="240" customFormat="1" ht="20" customHeight="1" spans="1:20">
      <c r="A375" s="248">
        <v>761</v>
      </c>
      <c r="B375" s="251">
        <v>1</v>
      </c>
      <c r="C375" s="252"/>
      <c r="D375" s="249"/>
      <c r="E375" s="253"/>
      <c r="F375" s="254"/>
      <c r="G375" s="255"/>
      <c r="H375" s="253"/>
      <c r="I375" s="253"/>
      <c r="J375" s="260"/>
      <c r="K375" s="260"/>
      <c r="L375" s="260"/>
      <c r="M375" s="260"/>
      <c r="N375" s="253"/>
      <c r="O375" s="253"/>
      <c r="P375" s="253"/>
      <c r="S375" s="261"/>
      <c r="T375" s="241"/>
    </row>
    <row r="376" s="240" customFormat="1" ht="20" customHeight="1" spans="1:20">
      <c r="A376" s="248">
        <v>762</v>
      </c>
      <c r="B376" s="251">
        <v>1</v>
      </c>
      <c r="C376" s="252"/>
      <c r="D376" s="249"/>
      <c r="E376" s="253"/>
      <c r="F376" s="254"/>
      <c r="G376" s="255"/>
      <c r="H376" s="253"/>
      <c r="I376" s="253"/>
      <c r="J376" s="260"/>
      <c r="K376" s="260"/>
      <c r="L376" s="260"/>
      <c r="M376" s="260"/>
      <c r="N376" s="253"/>
      <c r="O376" s="253"/>
      <c r="P376" s="253"/>
      <c r="S376" s="261"/>
      <c r="T376" s="241"/>
    </row>
    <row r="377" s="240" customFormat="1" ht="20" customHeight="1" spans="1:20">
      <c r="A377" s="248">
        <v>763</v>
      </c>
      <c r="B377" s="251">
        <v>1</v>
      </c>
      <c r="C377" s="252"/>
      <c r="D377" s="249"/>
      <c r="E377" s="253"/>
      <c r="F377" s="254"/>
      <c r="G377" s="255"/>
      <c r="H377" s="253"/>
      <c r="I377" s="253"/>
      <c r="J377" s="260"/>
      <c r="K377" s="260"/>
      <c r="L377" s="260"/>
      <c r="M377" s="260"/>
      <c r="N377" s="253"/>
      <c r="O377" s="253"/>
      <c r="P377" s="253"/>
      <c r="S377" s="261"/>
      <c r="T377" s="241"/>
    </row>
    <row r="378" s="240" customFormat="1" ht="20" customHeight="1" spans="1:20">
      <c r="A378" s="248">
        <v>764</v>
      </c>
      <c r="B378" s="251">
        <v>1</v>
      </c>
      <c r="C378" s="252"/>
      <c r="D378" s="249"/>
      <c r="E378" s="253"/>
      <c r="F378" s="254"/>
      <c r="G378" s="255"/>
      <c r="H378" s="253"/>
      <c r="I378" s="253"/>
      <c r="J378" s="260"/>
      <c r="K378" s="260"/>
      <c r="L378" s="260"/>
      <c r="M378" s="260"/>
      <c r="N378" s="253"/>
      <c r="O378" s="253"/>
      <c r="P378" s="253"/>
      <c r="S378" s="261"/>
      <c r="T378" s="241"/>
    </row>
    <row r="379" s="240" customFormat="1" ht="20" customHeight="1" spans="1:20">
      <c r="A379" s="248">
        <v>765</v>
      </c>
      <c r="B379" s="251">
        <v>1</v>
      </c>
      <c r="C379" s="252"/>
      <c r="D379" s="249"/>
      <c r="E379" s="253"/>
      <c r="F379" s="254"/>
      <c r="G379" s="255"/>
      <c r="H379" s="253"/>
      <c r="I379" s="253"/>
      <c r="J379" s="260"/>
      <c r="K379" s="260"/>
      <c r="L379" s="260"/>
      <c r="M379" s="260"/>
      <c r="N379" s="253"/>
      <c r="O379" s="253"/>
      <c r="P379" s="253"/>
      <c r="S379" s="261"/>
      <c r="T379" s="241"/>
    </row>
    <row r="380" s="240" customFormat="1" ht="20" customHeight="1" spans="1:20">
      <c r="A380" s="248">
        <v>766</v>
      </c>
      <c r="B380" s="251">
        <v>1</v>
      </c>
      <c r="C380" s="252"/>
      <c r="D380" s="249"/>
      <c r="E380" s="253"/>
      <c r="F380" s="254"/>
      <c r="G380" s="255"/>
      <c r="H380" s="253"/>
      <c r="I380" s="253"/>
      <c r="J380" s="260"/>
      <c r="K380" s="260"/>
      <c r="L380" s="260"/>
      <c r="M380" s="260"/>
      <c r="N380" s="253"/>
      <c r="O380" s="253"/>
      <c r="P380" s="253"/>
      <c r="S380" s="261"/>
      <c r="T380" s="241"/>
    </row>
    <row r="381" s="240" customFormat="1" ht="20" customHeight="1" spans="1:20">
      <c r="A381" s="248">
        <v>767</v>
      </c>
      <c r="B381" s="251">
        <v>1</v>
      </c>
      <c r="C381" s="252"/>
      <c r="D381" s="249"/>
      <c r="E381" s="253"/>
      <c r="F381" s="254"/>
      <c r="G381" s="255"/>
      <c r="H381" s="253"/>
      <c r="I381" s="253"/>
      <c r="J381" s="260"/>
      <c r="K381" s="260"/>
      <c r="L381" s="260"/>
      <c r="M381" s="260"/>
      <c r="N381" s="253"/>
      <c r="O381" s="253"/>
      <c r="P381" s="253"/>
      <c r="S381" s="261"/>
      <c r="T381" s="241"/>
    </row>
    <row r="382" s="240" customFormat="1" ht="20" customHeight="1" spans="1:20">
      <c r="A382" s="248">
        <v>768</v>
      </c>
      <c r="B382" s="251">
        <v>1</v>
      </c>
      <c r="C382" s="252"/>
      <c r="D382" s="249"/>
      <c r="E382" s="253"/>
      <c r="F382" s="254"/>
      <c r="G382" s="255"/>
      <c r="H382" s="253"/>
      <c r="I382" s="253"/>
      <c r="J382" s="260"/>
      <c r="K382" s="260"/>
      <c r="L382" s="260"/>
      <c r="M382" s="260"/>
      <c r="N382" s="253"/>
      <c r="O382" s="253"/>
      <c r="P382" s="253"/>
      <c r="S382" s="261"/>
      <c r="T382" s="241"/>
    </row>
    <row r="383" s="240" customFormat="1" ht="20" customHeight="1" spans="1:20">
      <c r="A383" s="248">
        <v>769</v>
      </c>
      <c r="B383" s="251">
        <v>1</v>
      </c>
      <c r="C383" s="252"/>
      <c r="D383" s="249"/>
      <c r="E383" s="253"/>
      <c r="F383" s="254"/>
      <c r="G383" s="255"/>
      <c r="H383" s="253"/>
      <c r="I383" s="253"/>
      <c r="J383" s="260"/>
      <c r="K383" s="260"/>
      <c r="L383" s="260"/>
      <c r="M383" s="260"/>
      <c r="N383" s="253"/>
      <c r="O383" s="253"/>
      <c r="P383" s="253"/>
      <c r="S383" s="261"/>
      <c r="T383" s="241"/>
    </row>
    <row r="384" s="240" customFormat="1" ht="20" customHeight="1" spans="1:20">
      <c r="A384" s="248">
        <v>770</v>
      </c>
      <c r="B384" s="251">
        <v>1</v>
      </c>
      <c r="C384" s="252"/>
      <c r="D384" s="249"/>
      <c r="E384" s="253"/>
      <c r="F384" s="254"/>
      <c r="G384" s="255"/>
      <c r="H384" s="253"/>
      <c r="I384" s="253"/>
      <c r="J384" s="260"/>
      <c r="K384" s="260"/>
      <c r="L384" s="260"/>
      <c r="M384" s="260"/>
      <c r="N384" s="253"/>
      <c r="O384" s="253"/>
      <c r="P384" s="253"/>
      <c r="S384" s="261"/>
      <c r="T384" s="241"/>
    </row>
    <row r="385" s="240" customFormat="1" ht="20" customHeight="1" spans="1:20">
      <c r="A385" s="248">
        <v>771</v>
      </c>
      <c r="B385" s="251">
        <v>1</v>
      </c>
      <c r="C385" s="252"/>
      <c r="D385" s="249"/>
      <c r="E385" s="253"/>
      <c r="F385" s="254"/>
      <c r="G385" s="255"/>
      <c r="H385" s="253"/>
      <c r="I385" s="253"/>
      <c r="J385" s="260"/>
      <c r="K385" s="260"/>
      <c r="L385" s="260"/>
      <c r="M385" s="260"/>
      <c r="N385" s="253"/>
      <c r="O385" s="253"/>
      <c r="P385" s="253"/>
      <c r="S385" s="261"/>
      <c r="T385" s="241"/>
    </row>
    <row r="386" s="240" customFormat="1" ht="20" customHeight="1" spans="1:20">
      <c r="A386" s="248">
        <v>772</v>
      </c>
      <c r="B386" s="251">
        <v>1</v>
      </c>
      <c r="C386" s="252"/>
      <c r="D386" s="249"/>
      <c r="E386" s="253"/>
      <c r="F386" s="254"/>
      <c r="G386" s="255"/>
      <c r="H386" s="253"/>
      <c r="I386" s="253"/>
      <c r="J386" s="260"/>
      <c r="K386" s="260"/>
      <c r="L386" s="260"/>
      <c r="M386" s="260"/>
      <c r="N386" s="253"/>
      <c r="O386" s="253"/>
      <c r="P386" s="253"/>
      <c r="S386" s="261"/>
      <c r="T386" s="241"/>
    </row>
    <row r="387" s="240" customFormat="1" ht="20" customHeight="1" spans="1:20">
      <c r="A387" s="248">
        <v>773</v>
      </c>
      <c r="B387" s="251">
        <v>1</v>
      </c>
      <c r="C387" s="252"/>
      <c r="D387" s="249"/>
      <c r="E387" s="253"/>
      <c r="F387" s="254"/>
      <c r="G387" s="255"/>
      <c r="H387" s="253"/>
      <c r="I387" s="253"/>
      <c r="J387" s="260"/>
      <c r="K387" s="260"/>
      <c r="L387" s="260"/>
      <c r="M387" s="260"/>
      <c r="N387" s="253"/>
      <c r="O387" s="253"/>
      <c r="P387" s="253"/>
      <c r="S387" s="261"/>
      <c r="T387" s="241"/>
    </row>
    <row r="388" s="240" customFormat="1" ht="20" customHeight="1" spans="1:20">
      <c r="A388" s="248">
        <v>774</v>
      </c>
      <c r="B388" s="251">
        <v>1</v>
      </c>
      <c r="C388" s="252"/>
      <c r="D388" s="249"/>
      <c r="E388" s="253"/>
      <c r="F388" s="254"/>
      <c r="G388" s="255"/>
      <c r="H388" s="253"/>
      <c r="I388" s="253"/>
      <c r="J388" s="260"/>
      <c r="K388" s="260"/>
      <c r="L388" s="260"/>
      <c r="M388" s="260"/>
      <c r="N388" s="253"/>
      <c r="O388" s="253"/>
      <c r="P388" s="253"/>
      <c r="S388" s="261"/>
      <c r="T388" s="241"/>
    </row>
    <row r="389" s="240" customFormat="1" ht="20" customHeight="1" spans="1:20">
      <c r="A389" s="248">
        <v>775</v>
      </c>
      <c r="B389" s="251">
        <v>1</v>
      </c>
      <c r="C389" s="252"/>
      <c r="D389" s="249"/>
      <c r="E389" s="253"/>
      <c r="F389" s="254"/>
      <c r="G389" s="255"/>
      <c r="H389" s="253"/>
      <c r="I389" s="253"/>
      <c r="J389" s="260"/>
      <c r="K389" s="260"/>
      <c r="L389" s="260"/>
      <c r="M389" s="260"/>
      <c r="N389" s="253"/>
      <c r="O389" s="253"/>
      <c r="P389" s="253"/>
      <c r="S389" s="261"/>
      <c r="T389" s="241"/>
    </row>
    <row r="390" s="240" customFormat="1" ht="20" customHeight="1" spans="1:20">
      <c r="A390" s="248">
        <v>776</v>
      </c>
      <c r="B390" s="251">
        <v>1</v>
      </c>
      <c r="C390" s="252"/>
      <c r="D390" s="249"/>
      <c r="E390" s="253"/>
      <c r="F390" s="254"/>
      <c r="G390" s="255"/>
      <c r="H390" s="253"/>
      <c r="I390" s="253"/>
      <c r="J390" s="260"/>
      <c r="K390" s="260"/>
      <c r="L390" s="260"/>
      <c r="M390" s="260"/>
      <c r="N390" s="253"/>
      <c r="O390" s="253"/>
      <c r="P390" s="253"/>
      <c r="S390" s="261"/>
      <c r="T390" s="241"/>
    </row>
    <row r="391" s="240" customFormat="1" ht="20" customHeight="1" spans="1:20">
      <c r="A391" s="248">
        <v>777</v>
      </c>
      <c r="B391" s="251">
        <v>1</v>
      </c>
      <c r="C391" s="252"/>
      <c r="D391" s="249"/>
      <c r="E391" s="253"/>
      <c r="F391" s="254"/>
      <c r="G391" s="255"/>
      <c r="H391" s="253"/>
      <c r="I391" s="253"/>
      <c r="J391" s="260"/>
      <c r="K391" s="260"/>
      <c r="L391" s="260"/>
      <c r="M391" s="260"/>
      <c r="N391" s="253"/>
      <c r="O391" s="253"/>
      <c r="P391" s="253"/>
      <c r="S391" s="261"/>
      <c r="T391" s="241"/>
    </row>
    <row r="392" s="240" customFormat="1" ht="20" customHeight="1" spans="1:20">
      <c r="A392" s="248">
        <v>778</v>
      </c>
      <c r="B392" s="251">
        <v>1</v>
      </c>
      <c r="C392" s="252"/>
      <c r="D392" s="249"/>
      <c r="E392" s="253"/>
      <c r="F392" s="254"/>
      <c r="G392" s="255"/>
      <c r="H392" s="253"/>
      <c r="I392" s="253"/>
      <c r="J392" s="260"/>
      <c r="K392" s="260"/>
      <c r="L392" s="260"/>
      <c r="M392" s="260"/>
      <c r="N392" s="253"/>
      <c r="O392" s="253"/>
      <c r="P392" s="253"/>
      <c r="S392" s="261"/>
      <c r="T392" s="241"/>
    </row>
    <row r="393" s="240" customFormat="1" ht="20" customHeight="1" spans="1:20">
      <c r="A393" s="248">
        <v>779</v>
      </c>
      <c r="B393" s="251">
        <v>1</v>
      </c>
      <c r="C393" s="252"/>
      <c r="D393" s="249"/>
      <c r="E393" s="253"/>
      <c r="F393" s="254"/>
      <c r="G393" s="255"/>
      <c r="H393" s="253"/>
      <c r="I393" s="253"/>
      <c r="J393" s="260"/>
      <c r="K393" s="260"/>
      <c r="L393" s="260"/>
      <c r="M393" s="260"/>
      <c r="N393" s="253"/>
      <c r="O393" s="253"/>
      <c r="P393" s="253"/>
      <c r="S393" s="261"/>
      <c r="T393" s="241"/>
    </row>
    <row r="394" s="240" customFormat="1" ht="20" customHeight="1" spans="1:20">
      <c r="A394" s="248">
        <v>780</v>
      </c>
      <c r="B394" s="251">
        <v>1</v>
      </c>
      <c r="C394" s="252"/>
      <c r="D394" s="249"/>
      <c r="E394" s="253"/>
      <c r="F394" s="254"/>
      <c r="G394" s="255"/>
      <c r="H394" s="253"/>
      <c r="I394" s="253"/>
      <c r="J394" s="260"/>
      <c r="K394" s="260"/>
      <c r="L394" s="260"/>
      <c r="M394" s="260"/>
      <c r="N394" s="253"/>
      <c r="O394" s="253"/>
      <c r="P394" s="253"/>
      <c r="S394" s="261"/>
      <c r="T394" s="241"/>
    </row>
    <row r="395" s="240" customFormat="1" ht="20" customHeight="1" spans="1:20">
      <c r="A395" s="248">
        <v>781</v>
      </c>
      <c r="B395" s="251">
        <v>1</v>
      </c>
      <c r="C395" s="252"/>
      <c r="D395" s="249"/>
      <c r="E395" s="253"/>
      <c r="F395" s="254"/>
      <c r="G395" s="255"/>
      <c r="H395" s="253"/>
      <c r="I395" s="253"/>
      <c r="J395" s="260"/>
      <c r="K395" s="260"/>
      <c r="L395" s="260"/>
      <c r="M395" s="260"/>
      <c r="N395" s="253"/>
      <c r="O395" s="253"/>
      <c r="P395" s="253"/>
      <c r="S395" s="261"/>
      <c r="T395" s="241"/>
    </row>
    <row r="396" s="240" customFormat="1" ht="20" customHeight="1" spans="1:20">
      <c r="A396" s="248">
        <v>782</v>
      </c>
      <c r="B396" s="251">
        <v>1</v>
      </c>
      <c r="C396" s="252"/>
      <c r="D396" s="249"/>
      <c r="E396" s="253"/>
      <c r="F396" s="254"/>
      <c r="G396" s="255"/>
      <c r="H396" s="253"/>
      <c r="I396" s="253"/>
      <c r="J396" s="260"/>
      <c r="K396" s="260"/>
      <c r="L396" s="260"/>
      <c r="M396" s="260"/>
      <c r="N396" s="253"/>
      <c r="O396" s="253"/>
      <c r="P396" s="253"/>
      <c r="S396" s="261"/>
      <c r="T396" s="241"/>
    </row>
    <row r="397" s="240" customFormat="1" ht="20" customHeight="1" spans="1:20">
      <c r="A397" s="248">
        <v>783</v>
      </c>
      <c r="B397" s="251">
        <v>1</v>
      </c>
      <c r="C397" s="252"/>
      <c r="D397" s="249"/>
      <c r="E397" s="253"/>
      <c r="F397" s="254"/>
      <c r="G397" s="255"/>
      <c r="H397" s="253"/>
      <c r="I397" s="253"/>
      <c r="J397" s="260"/>
      <c r="K397" s="260"/>
      <c r="L397" s="260"/>
      <c r="M397" s="260"/>
      <c r="N397" s="253"/>
      <c r="O397" s="253"/>
      <c r="P397" s="253"/>
      <c r="S397" s="261"/>
      <c r="T397" s="241"/>
    </row>
    <row r="398" s="240" customFormat="1" ht="20" customHeight="1" spans="1:20">
      <c r="A398" s="248">
        <v>784</v>
      </c>
      <c r="B398" s="251">
        <v>1</v>
      </c>
      <c r="C398" s="252"/>
      <c r="D398" s="249"/>
      <c r="E398" s="253"/>
      <c r="F398" s="254"/>
      <c r="G398" s="255"/>
      <c r="H398" s="253"/>
      <c r="I398" s="253"/>
      <c r="J398" s="260"/>
      <c r="K398" s="260"/>
      <c r="L398" s="260"/>
      <c r="M398" s="260"/>
      <c r="N398" s="253"/>
      <c r="O398" s="253"/>
      <c r="P398" s="253"/>
      <c r="S398" s="261"/>
      <c r="T398" s="241"/>
    </row>
    <row r="399" s="240" customFormat="1" ht="20" customHeight="1" spans="1:20">
      <c r="A399" s="248">
        <v>785</v>
      </c>
      <c r="B399" s="251">
        <v>1</v>
      </c>
      <c r="C399" s="252"/>
      <c r="D399" s="249"/>
      <c r="E399" s="253"/>
      <c r="F399" s="254"/>
      <c r="G399" s="255"/>
      <c r="H399" s="253"/>
      <c r="I399" s="253"/>
      <c r="J399" s="260"/>
      <c r="K399" s="260"/>
      <c r="L399" s="260"/>
      <c r="M399" s="260"/>
      <c r="N399" s="253"/>
      <c r="O399" s="253"/>
      <c r="P399" s="253"/>
      <c r="S399" s="261"/>
      <c r="T399" s="241"/>
    </row>
    <row r="400" s="240" customFormat="1" ht="20" customHeight="1" spans="1:20">
      <c r="A400" s="248">
        <v>786</v>
      </c>
      <c r="B400" s="251">
        <v>1</v>
      </c>
      <c r="C400" s="252"/>
      <c r="D400" s="249"/>
      <c r="E400" s="253"/>
      <c r="F400" s="254"/>
      <c r="G400" s="255"/>
      <c r="H400" s="253"/>
      <c r="I400" s="253"/>
      <c r="J400" s="260"/>
      <c r="K400" s="260"/>
      <c r="L400" s="260"/>
      <c r="M400" s="260"/>
      <c r="N400" s="253"/>
      <c r="O400" s="253"/>
      <c r="P400" s="253"/>
      <c r="S400" s="261"/>
      <c r="T400" s="241"/>
    </row>
    <row r="401" s="240" customFormat="1" ht="20" customHeight="1" spans="1:20">
      <c r="A401" s="248">
        <v>787</v>
      </c>
      <c r="B401" s="251">
        <v>1</v>
      </c>
      <c r="C401" s="252"/>
      <c r="D401" s="249"/>
      <c r="E401" s="253"/>
      <c r="F401" s="254"/>
      <c r="G401" s="255"/>
      <c r="H401" s="253"/>
      <c r="I401" s="253"/>
      <c r="J401" s="260"/>
      <c r="K401" s="260"/>
      <c r="L401" s="260"/>
      <c r="M401" s="260"/>
      <c r="N401" s="253"/>
      <c r="O401" s="253"/>
      <c r="P401" s="253"/>
      <c r="S401" s="261"/>
      <c r="T401" s="241"/>
    </row>
    <row r="402" s="240" customFormat="1" ht="20" customHeight="1" spans="1:20">
      <c r="A402" s="248">
        <v>788</v>
      </c>
      <c r="B402" s="251">
        <v>1</v>
      </c>
      <c r="C402" s="252"/>
      <c r="D402" s="249"/>
      <c r="E402" s="253"/>
      <c r="F402" s="254"/>
      <c r="G402" s="255"/>
      <c r="H402" s="253"/>
      <c r="I402" s="253"/>
      <c r="J402" s="260"/>
      <c r="K402" s="260"/>
      <c r="L402" s="260"/>
      <c r="M402" s="260"/>
      <c r="N402" s="253"/>
      <c r="O402" s="253"/>
      <c r="P402" s="253"/>
      <c r="S402" s="261"/>
      <c r="T402" s="241"/>
    </row>
    <row r="403" s="240" customFormat="1" ht="20" customHeight="1" spans="1:20">
      <c r="A403" s="248">
        <v>789</v>
      </c>
      <c r="B403" s="251">
        <v>1</v>
      </c>
      <c r="C403" s="252"/>
      <c r="D403" s="249"/>
      <c r="E403" s="253"/>
      <c r="F403" s="254"/>
      <c r="G403" s="255"/>
      <c r="H403" s="253"/>
      <c r="I403" s="253"/>
      <c r="J403" s="260"/>
      <c r="K403" s="260"/>
      <c r="L403" s="260"/>
      <c r="M403" s="260"/>
      <c r="N403" s="253"/>
      <c r="O403" s="253"/>
      <c r="P403" s="253"/>
      <c r="S403" s="261"/>
      <c r="T403" s="241"/>
    </row>
    <row r="404" s="240" customFormat="1" ht="20" customHeight="1" spans="1:20">
      <c r="A404" s="248">
        <v>790</v>
      </c>
      <c r="B404" s="251">
        <v>1</v>
      </c>
      <c r="C404" s="252"/>
      <c r="D404" s="249"/>
      <c r="E404" s="253"/>
      <c r="F404" s="254"/>
      <c r="G404" s="255"/>
      <c r="H404" s="253"/>
      <c r="I404" s="253"/>
      <c r="J404" s="260"/>
      <c r="K404" s="260"/>
      <c r="L404" s="260"/>
      <c r="M404" s="260"/>
      <c r="N404" s="253"/>
      <c r="O404" s="253"/>
      <c r="P404" s="253"/>
      <c r="S404" s="261"/>
      <c r="T404" s="241"/>
    </row>
    <row r="405" s="240" customFormat="1" ht="20" customHeight="1" spans="1:20">
      <c r="A405" s="248">
        <v>791</v>
      </c>
      <c r="B405" s="251">
        <v>1</v>
      </c>
      <c r="C405" s="252"/>
      <c r="D405" s="249"/>
      <c r="E405" s="253"/>
      <c r="F405" s="254"/>
      <c r="G405" s="255"/>
      <c r="H405" s="253"/>
      <c r="I405" s="253"/>
      <c r="J405" s="260"/>
      <c r="K405" s="260"/>
      <c r="L405" s="260"/>
      <c r="M405" s="260"/>
      <c r="N405" s="253"/>
      <c r="O405" s="253"/>
      <c r="P405" s="253"/>
      <c r="S405" s="261"/>
      <c r="T405" s="241"/>
    </row>
    <row r="406" s="240" customFormat="1" ht="20" customHeight="1" spans="1:20">
      <c r="A406" s="248">
        <v>792</v>
      </c>
      <c r="B406" s="251">
        <v>1</v>
      </c>
      <c r="C406" s="252"/>
      <c r="D406" s="249"/>
      <c r="E406" s="253"/>
      <c r="F406" s="254"/>
      <c r="G406" s="255"/>
      <c r="H406" s="253"/>
      <c r="I406" s="253"/>
      <c r="J406" s="260"/>
      <c r="K406" s="260"/>
      <c r="L406" s="260"/>
      <c r="M406" s="260"/>
      <c r="N406" s="253"/>
      <c r="O406" s="253"/>
      <c r="P406" s="253"/>
      <c r="S406" s="261"/>
      <c r="T406" s="241"/>
    </row>
    <row r="407" s="240" customFormat="1" ht="20" customHeight="1" spans="1:20">
      <c r="A407" s="248">
        <v>793</v>
      </c>
      <c r="B407" s="251">
        <v>1</v>
      </c>
      <c r="C407" s="252"/>
      <c r="D407" s="249"/>
      <c r="E407" s="253"/>
      <c r="F407" s="254"/>
      <c r="G407" s="255"/>
      <c r="H407" s="253"/>
      <c r="I407" s="253"/>
      <c r="J407" s="260"/>
      <c r="K407" s="260"/>
      <c r="L407" s="260"/>
      <c r="M407" s="260"/>
      <c r="N407" s="253"/>
      <c r="O407" s="253"/>
      <c r="P407" s="253"/>
      <c r="S407" s="261"/>
      <c r="T407" s="241"/>
    </row>
    <row r="408" s="240" customFormat="1" ht="20" customHeight="1" spans="1:20">
      <c r="A408" s="248">
        <v>794</v>
      </c>
      <c r="B408" s="251">
        <v>1</v>
      </c>
      <c r="C408" s="252"/>
      <c r="D408" s="249"/>
      <c r="E408" s="253"/>
      <c r="F408" s="254"/>
      <c r="G408" s="255"/>
      <c r="H408" s="253"/>
      <c r="I408" s="253"/>
      <c r="J408" s="260"/>
      <c r="K408" s="260"/>
      <c r="L408" s="260"/>
      <c r="M408" s="260"/>
      <c r="N408" s="253"/>
      <c r="O408" s="253"/>
      <c r="P408" s="253"/>
      <c r="S408" s="261"/>
      <c r="T408" s="241"/>
    </row>
    <row r="409" s="240" customFormat="1" ht="20" customHeight="1" spans="1:20">
      <c r="A409" s="248">
        <v>795</v>
      </c>
      <c r="B409" s="251">
        <v>1</v>
      </c>
      <c r="C409" s="252"/>
      <c r="D409" s="249"/>
      <c r="E409" s="253"/>
      <c r="F409" s="254"/>
      <c r="G409" s="255"/>
      <c r="H409" s="253"/>
      <c r="I409" s="253"/>
      <c r="J409" s="260"/>
      <c r="K409" s="260"/>
      <c r="L409" s="260"/>
      <c r="M409" s="260"/>
      <c r="N409" s="253"/>
      <c r="O409" s="253"/>
      <c r="P409" s="253"/>
      <c r="S409" s="261"/>
      <c r="T409" s="241"/>
    </row>
    <row r="410" s="240" customFormat="1" ht="20" customHeight="1" spans="1:20">
      <c r="A410" s="248">
        <v>796</v>
      </c>
      <c r="B410" s="251">
        <v>1</v>
      </c>
      <c r="C410" s="252"/>
      <c r="D410" s="249"/>
      <c r="E410" s="253"/>
      <c r="F410" s="254"/>
      <c r="G410" s="255"/>
      <c r="H410" s="253"/>
      <c r="I410" s="253"/>
      <c r="J410" s="260"/>
      <c r="K410" s="260"/>
      <c r="L410" s="260"/>
      <c r="M410" s="260"/>
      <c r="N410" s="253"/>
      <c r="O410" s="253"/>
      <c r="P410" s="253"/>
      <c r="S410" s="261"/>
      <c r="T410" s="241"/>
    </row>
    <row r="411" s="240" customFormat="1" ht="20" customHeight="1" spans="1:20">
      <c r="A411" s="248">
        <v>797</v>
      </c>
      <c r="B411" s="251">
        <v>1</v>
      </c>
      <c r="C411" s="252"/>
      <c r="D411" s="249"/>
      <c r="E411" s="253"/>
      <c r="F411" s="254"/>
      <c r="G411" s="255"/>
      <c r="H411" s="253"/>
      <c r="I411" s="253"/>
      <c r="J411" s="260"/>
      <c r="K411" s="260"/>
      <c r="L411" s="260"/>
      <c r="M411" s="260"/>
      <c r="N411" s="253"/>
      <c r="O411" s="253"/>
      <c r="P411" s="253"/>
      <c r="S411" s="261"/>
      <c r="T411" s="241"/>
    </row>
    <row r="412" s="240" customFormat="1" ht="20" customHeight="1" spans="1:20">
      <c r="A412" s="248">
        <v>798</v>
      </c>
      <c r="B412" s="251">
        <v>1</v>
      </c>
      <c r="C412" s="252"/>
      <c r="D412" s="249"/>
      <c r="E412" s="253"/>
      <c r="F412" s="254"/>
      <c r="G412" s="255"/>
      <c r="H412" s="253"/>
      <c r="I412" s="253"/>
      <c r="J412" s="260"/>
      <c r="K412" s="260"/>
      <c r="L412" s="260"/>
      <c r="M412" s="260"/>
      <c r="N412" s="253"/>
      <c r="O412" s="253"/>
      <c r="P412" s="253"/>
      <c r="S412" s="261"/>
      <c r="T412" s="241"/>
    </row>
    <row r="413" s="240" customFormat="1" ht="20" customHeight="1" spans="1:20">
      <c r="A413" s="248">
        <v>799</v>
      </c>
      <c r="B413" s="251">
        <v>1</v>
      </c>
      <c r="C413" s="252"/>
      <c r="D413" s="249"/>
      <c r="E413" s="253"/>
      <c r="F413" s="254"/>
      <c r="G413" s="255"/>
      <c r="H413" s="253"/>
      <c r="I413" s="253"/>
      <c r="J413" s="260"/>
      <c r="K413" s="260"/>
      <c r="L413" s="260"/>
      <c r="M413" s="260"/>
      <c r="N413" s="253"/>
      <c r="O413" s="253"/>
      <c r="P413" s="253"/>
      <c r="S413" s="261"/>
      <c r="T413" s="241"/>
    </row>
    <row r="414" s="240" customFormat="1" ht="20" customHeight="1" spans="1:20">
      <c r="A414" s="248">
        <v>800</v>
      </c>
      <c r="B414" s="251">
        <v>1</v>
      </c>
      <c r="C414" s="252"/>
      <c r="D414" s="249"/>
      <c r="E414" s="253"/>
      <c r="F414" s="254"/>
      <c r="G414" s="255"/>
      <c r="H414" s="253"/>
      <c r="I414" s="253"/>
      <c r="J414" s="260"/>
      <c r="K414" s="260"/>
      <c r="L414" s="260"/>
      <c r="M414" s="260"/>
      <c r="N414" s="253"/>
      <c r="O414" s="253"/>
      <c r="P414" s="253"/>
      <c r="S414" s="261"/>
      <c r="T414" s="241"/>
    </row>
    <row r="415" s="240" customFormat="1" ht="20" customHeight="1" spans="1:20">
      <c r="A415" s="248">
        <v>801</v>
      </c>
      <c r="B415" s="251">
        <v>1</v>
      </c>
      <c r="C415" s="252"/>
      <c r="D415" s="249"/>
      <c r="E415" s="253"/>
      <c r="F415" s="254"/>
      <c r="G415" s="255"/>
      <c r="H415" s="253"/>
      <c r="I415" s="253"/>
      <c r="J415" s="260"/>
      <c r="K415" s="260"/>
      <c r="L415" s="260"/>
      <c r="M415" s="260"/>
      <c r="N415" s="253"/>
      <c r="O415" s="253"/>
      <c r="P415" s="253"/>
      <c r="S415" s="261"/>
      <c r="T415" s="241"/>
    </row>
    <row r="416" s="240" customFormat="1" ht="20" customHeight="1" spans="1:20">
      <c r="A416" s="248">
        <v>802</v>
      </c>
      <c r="B416" s="251">
        <v>1</v>
      </c>
      <c r="C416" s="252"/>
      <c r="D416" s="249"/>
      <c r="E416" s="253"/>
      <c r="F416" s="254"/>
      <c r="G416" s="255"/>
      <c r="H416" s="253"/>
      <c r="I416" s="253"/>
      <c r="J416" s="260"/>
      <c r="K416" s="260"/>
      <c r="L416" s="260"/>
      <c r="M416" s="260"/>
      <c r="N416" s="253"/>
      <c r="O416" s="253"/>
      <c r="P416" s="253"/>
      <c r="S416" s="261"/>
      <c r="T416" s="241"/>
    </row>
    <row r="417" s="240" customFormat="1" ht="20" customHeight="1" spans="1:20">
      <c r="A417" s="248">
        <v>803</v>
      </c>
      <c r="B417" s="251">
        <v>1</v>
      </c>
      <c r="C417" s="252"/>
      <c r="D417" s="249"/>
      <c r="E417" s="253"/>
      <c r="F417" s="254"/>
      <c r="G417" s="255"/>
      <c r="H417" s="253"/>
      <c r="I417" s="253"/>
      <c r="J417" s="260"/>
      <c r="K417" s="260"/>
      <c r="L417" s="260"/>
      <c r="M417" s="260"/>
      <c r="N417" s="253"/>
      <c r="O417" s="253"/>
      <c r="P417" s="253"/>
      <c r="S417" s="261"/>
      <c r="T417" s="241"/>
    </row>
    <row r="418" s="240" customFormat="1" ht="20" customHeight="1" spans="1:20">
      <c r="A418" s="248">
        <v>804</v>
      </c>
      <c r="B418" s="251">
        <v>1</v>
      </c>
      <c r="C418" s="252"/>
      <c r="D418" s="249"/>
      <c r="E418" s="253"/>
      <c r="F418" s="254"/>
      <c r="G418" s="255"/>
      <c r="H418" s="253"/>
      <c r="I418" s="253"/>
      <c r="J418" s="260"/>
      <c r="K418" s="260"/>
      <c r="L418" s="260"/>
      <c r="M418" s="260"/>
      <c r="N418" s="253"/>
      <c r="O418" s="253"/>
      <c r="P418" s="253"/>
      <c r="S418" s="261"/>
      <c r="T418" s="241"/>
    </row>
    <row r="419" s="240" customFormat="1" ht="20" customHeight="1" spans="1:20">
      <c r="A419" s="248">
        <v>805</v>
      </c>
      <c r="B419" s="251">
        <v>1</v>
      </c>
      <c r="C419" s="252"/>
      <c r="D419" s="249"/>
      <c r="E419" s="253"/>
      <c r="F419" s="254"/>
      <c r="G419" s="255"/>
      <c r="H419" s="253"/>
      <c r="I419" s="253"/>
      <c r="J419" s="260"/>
      <c r="K419" s="260"/>
      <c r="L419" s="260"/>
      <c r="M419" s="260"/>
      <c r="N419" s="253"/>
      <c r="O419" s="253"/>
      <c r="P419" s="253"/>
      <c r="S419" s="261"/>
      <c r="T419" s="241"/>
    </row>
    <row r="420" s="240" customFormat="1" ht="20" customHeight="1" spans="1:20">
      <c r="A420" s="248">
        <v>806</v>
      </c>
      <c r="B420" s="251">
        <v>1</v>
      </c>
      <c r="C420" s="252"/>
      <c r="D420" s="249"/>
      <c r="E420" s="253"/>
      <c r="F420" s="254"/>
      <c r="G420" s="255"/>
      <c r="H420" s="253"/>
      <c r="I420" s="253"/>
      <c r="J420" s="260"/>
      <c r="K420" s="260"/>
      <c r="L420" s="260"/>
      <c r="M420" s="260"/>
      <c r="N420" s="253"/>
      <c r="O420" s="253"/>
      <c r="P420" s="253"/>
      <c r="S420" s="261"/>
      <c r="T420" s="241"/>
    </row>
    <row r="421" s="240" customFormat="1" ht="20" customHeight="1" spans="1:20">
      <c r="A421" s="248">
        <v>807</v>
      </c>
      <c r="B421" s="251">
        <v>1</v>
      </c>
      <c r="C421" s="252"/>
      <c r="D421" s="249"/>
      <c r="E421" s="253"/>
      <c r="F421" s="254"/>
      <c r="G421" s="255"/>
      <c r="H421" s="253"/>
      <c r="I421" s="253"/>
      <c r="J421" s="260"/>
      <c r="K421" s="260"/>
      <c r="L421" s="260"/>
      <c r="M421" s="260"/>
      <c r="N421" s="253"/>
      <c r="O421" s="253"/>
      <c r="P421" s="253"/>
      <c r="S421" s="261"/>
      <c r="T421" s="241"/>
    </row>
    <row r="422" s="240" customFormat="1" ht="20" customHeight="1" spans="1:20">
      <c r="A422" s="248">
        <v>808</v>
      </c>
      <c r="B422" s="251">
        <v>1</v>
      </c>
      <c r="C422" s="252"/>
      <c r="D422" s="249"/>
      <c r="E422" s="253"/>
      <c r="F422" s="254"/>
      <c r="G422" s="255"/>
      <c r="H422" s="253"/>
      <c r="I422" s="253"/>
      <c r="J422" s="260"/>
      <c r="K422" s="260"/>
      <c r="L422" s="260"/>
      <c r="M422" s="260"/>
      <c r="N422" s="253"/>
      <c r="O422" s="253"/>
      <c r="P422" s="253"/>
      <c r="S422" s="261"/>
      <c r="T422" s="241"/>
    </row>
    <row r="423" s="240" customFormat="1" ht="20" customHeight="1" spans="1:20">
      <c r="A423" s="248">
        <v>809</v>
      </c>
      <c r="B423" s="251">
        <v>1</v>
      </c>
      <c r="C423" s="252"/>
      <c r="D423" s="249"/>
      <c r="E423" s="253"/>
      <c r="F423" s="254"/>
      <c r="G423" s="255"/>
      <c r="H423" s="253"/>
      <c r="I423" s="253"/>
      <c r="J423" s="260"/>
      <c r="K423" s="260"/>
      <c r="L423" s="260"/>
      <c r="M423" s="260"/>
      <c r="N423" s="253"/>
      <c r="O423" s="253"/>
      <c r="P423" s="253"/>
      <c r="S423" s="261"/>
      <c r="T423" s="241"/>
    </row>
    <row r="424" s="240" customFormat="1" ht="20" customHeight="1" spans="1:20">
      <c r="A424" s="248">
        <v>810</v>
      </c>
      <c r="B424" s="251">
        <v>1</v>
      </c>
      <c r="C424" s="252"/>
      <c r="D424" s="249"/>
      <c r="E424" s="253"/>
      <c r="F424" s="254"/>
      <c r="G424" s="255"/>
      <c r="H424" s="253"/>
      <c r="I424" s="253"/>
      <c r="J424" s="260"/>
      <c r="K424" s="260"/>
      <c r="L424" s="260"/>
      <c r="M424" s="260"/>
      <c r="N424" s="253"/>
      <c r="O424" s="253"/>
      <c r="P424" s="253"/>
      <c r="S424" s="261"/>
      <c r="T424" s="241"/>
    </row>
    <row r="425" s="240" customFormat="1" ht="20" customHeight="1" spans="1:20">
      <c r="A425" s="248">
        <v>811</v>
      </c>
      <c r="B425" s="251">
        <v>1</v>
      </c>
      <c r="C425" s="252"/>
      <c r="D425" s="249"/>
      <c r="E425" s="253"/>
      <c r="F425" s="254"/>
      <c r="G425" s="255"/>
      <c r="H425" s="253"/>
      <c r="I425" s="253"/>
      <c r="J425" s="260"/>
      <c r="K425" s="260"/>
      <c r="L425" s="260"/>
      <c r="M425" s="260"/>
      <c r="N425" s="253"/>
      <c r="O425" s="253"/>
      <c r="P425" s="253"/>
      <c r="S425" s="261"/>
      <c r="T425" s="241"/>
    </row>
    <row r="426" s="240" customFormat="1" ht="20" customHeight="1" spans="1:20">
      <c r="A426" s="248">
        <v>812</v>
      </c>
      <c r="B426" s="251">
        <v>1</v>
      </c>
      <c r="C426" s="252"/>
      <c r="D426" s="249"/>
      <c r="E426" s="253"/>
      <c r="F426" s="254"/>
      <c r="G426" s="255"/>
      <c r="H426" s="253"/>
      <c r="I426" s="253"/>
      <c r="J426" s="260"/>
      <c r="K426" s="260"/>
      <c r="L426" s="260"/>
      <c r="M426" s="260"/>
      <c r="N426" s="253"/>
      <c r="O426" s="253"/>
      <c r="P426" s="253"/>
      <c r="S426" s="261"/>
      <c r="T426" s="241"/>
    </row>
    <row r="427" s="240" customFormat="1" ht="20" customHeight="1" spans="1:20">
      <c r="A427" s="248">
        <v>813</v>
      </c>
      <c r="B427" s="251">
        <v>1</v>
      </c>
      <c r="C427" s="252"/>
      <c r="D427" s="249"/>
      <c r="E427" s="253"/>
      <c r="F427" s="254"/>
      <c r="G427" s="255"/>
      <c r="H427" s="253"/>
      <c r="I427" s="253"/>
      <c r="J427" s="260"/>
      <c r="K427" s="260"/>
      <c r="L427" s="260"/>
      <c r="M427" s="260"/>
      <c r="N427" s="253"/>
      <c r="O427" s="253"/>
      <c r="P427" s="253"/>
      <c r="S427" s="261"/>
      <c r="T427" s="241"/>
    </row>
    <row r="428" s="240" customFormat="1" ht="20" customHeight="1" spans="1:20">
      <c r="A428" s="248">
        <v>814</v>
      </c>
      <c r="B428" s="251">
        <v>1</v>
      </c>
      <c r="C428" s="252"/>
      <c r="D428" s="249"/>
      <c r="E428" s="253"/>
      <c r="F428" s="254"/>
      <c r="G428" s="255"/>
      <c r="H428" s="253"/>
      <c r="I428" s="253"/>
      <c r="J428" s="260"/>
      <c r="K428" s="260"/>
      <c r="L428" s="260"/>
      <c r="M428" s="260"/>
      <c r="N428" s="253"/>
      <c r="O428" s="253"/>
      <c r="P428" s="253"/>
      <c r="S428" s="261"/>
      <c r="T428" s="241"/>
    </row>
    <row r="429" s="240" customFormat="1" ht="20" customHeight="1" spans="1:20">
      <c r="A429" s="248">
        <v>815</v>
      </c>
      <c r="B429" s="251">
        <v>1</v>
      </c>
      <c r="C429" s="252"/>
      <c r="D429" s="249"/>
      <c r="E429" s="253"/>
      <c r="F429" s="254"/>
      <c r="G429" s="255"/>
      <c r="H429" s="253"/>
      <c r="I429" s="253"/>
      <c r="J429" s="260"/>
      <c r="K429" s="260"/>
      <c r="L429" s="260"/>
      <c r="M429" s="260"/>
      <c r="N429" s="253"/>
      <c r="O429" s="253"/>
      <c r="P429" s="253"/>
      <c r="S429" s="261"/>
      <c r="T429" s="241"/>
    </row>
    <row r="430" s="240" customFormat="1" ht="20" customHeight="1" spans="1:20">
      <c r="A430" s="248">
        <v>816</v>
      </c>
      <c r="B430" s="251">
        <v>1</v>
      </c>
      <c r="C430" s="252"/>
      <c r="D430" s="249"/>
      <c r="E430" s="253"/>
      <c r="F430" s="254"/>
      <c r="G430" s="255"/>
      <c r="H430" s="253"/>
      <c r="I430" s="253"/>
      <c r="J430" s="260"/>
      <c r="K430" s="260"/>
      <c r="L430" s="260"/>
      <c r="M430" s="260"/>
      <c r="N430" s="253"/>
      <c r="O430" s="253"/>
      <c r="P430" s="253"/>
      <c r="S430" s="261"/>
      <c r="T430" s="241"/>
    </row>
    <row r="431" s="240" customFormat="1" ht="20" customHeight="1" spans="1:20">
      <c r="A431" s="248">
        <v>817</v>
      </c>
      <c r="B431" s="251">
        <v>1</v>
      </c>
      <c r="C431" s="252"/>
      <c r="D431" s="249"/>
      <c r="E431" s="253"/>
      <c r="F431" s="254"/>
      <c r="G431" s="255"/>
      <c r="H431" s="253"/>
      <c r="I431" s="253"/>
      <c r="J431" s="260"/>
      <c r="K431" s="260"/>
      <c r="L431" s="260"/>
      <c r="M431" s="260"/>
      <c r="N431" s="253"/>
      <c r="O431" s="253"/>
      <c r="P431" s="253"/>
      <c r="S431" s="261"/>
      <c r="T431" s="241"/>
    </row>
    <row r="432" s="240" customFormat="1" ht="20" customHeight="1" spans="1:20">
      <c r="A432" s="248">
        <v>818</v>
      </c>
      <c r="B432" s="251">
        <v>1</v>
      </c>
      <c r="C432" s="252"/>
      <c r="D432" s="249"/>
      <c r="E432" s="253"/>
      <c r="F432" s="254"/>
      <c r="G432" s="255"/>
      <c r="H432" s="253"/>
      <c r="I432" s="253"/>
      <c r="J432" s="260"/>
      <c r="K432" s="260"/>
      <c r="L432" s="260"/>
      <c r="M432" s="260"/>
      <c r="N432" s="253"/>
      <c r="O432" s="253"/>
      <c r="P432" s="253"/>
      <c r="S432" s="261"/>
      <c r="T432" s="241"/>
    </row>
    <row r="433" s="240" customFormat="1" ht="20" customHeight="1" spans="1:20">
      <c r="A433" s="248">
        <v>819</v>
      </c>
      <c r="B433" s="251">
        <v>1</v>
      </c>
      <c r="C433" s="252"/>
      <c r="D433" s="249"/>
      <c r="E433" s="253"/>
      <c r="F433" s="254"/>
      <c r="G433" s="255"/>
      <c r="H433" s="253"/>
      <c r="I433" s="253"/>
      <c r="J433" s="260"/>
      <c r="K433" s="260"/>
      <c r="L433" s="260"/>
      <c r="M433" s="260"/>
      <c r="N433" s="253"/>
      <c r="O433" s="253"/>
      <c r="P433" s="253"/>
      <c r="S433" s="261"/>
      <c r="T433" s="241"/>
    </row>
    <row r="434" s="240" customFormat="1" ht="20" customHeight="1" spans="1:20">
      <c r="A434" s="248">
        <v>820</v>
      </c>
      <c r="B434" s="251">
        <v>1</v>
      </c>
      <c r="C434" s="252"/>
      <c r="D434" s="249"/>
      <c r="E434" s="253"/>
      <c r="F434" s="254"/>
      <c r="G434" s="255"/>
      <c r="H434" s="253"/>
      <c r="I434" s="253"/>
      <c r="J434" s="260"/>
      <c r="K434" s="260"/>
      <c r="L434" s="260"/>
      <c r="M434" s="260"/>
      <c r="N434" s="253"/>
      <c r="O434" s="253"/>
      <c r="P434" s="253"/>
      <c r="S434" s="261"/>
      <c r="T434" s="241"/>
    </row>
    <row r="435" s="240" customFormat="1" ht="20" customHeight="1" spans="1:20">
      <c r="A435" s="248">
        <v>821</v>
      </c>
      <c r="B435" s="251">
        <v>1</v>
      </c>
      <c r="C435" s="252"/>
      <c r="D435" s="249"/>
      <c r="E435" s="253"/>
      <c r="F435" s="254"/>
      <c r="G435" s="255"/>
      <c r="H435" s="253"/>
      <c r="I435" s="253"/>
      <c r="J435" s="260"/>
      <c r="K435" s="260"/>
      <c r="L435" s="260"/>
      <c r="M435" s="260"/>
      <c r="N435" s="253"/>
      <c r="O435" s="253"/>
      <c r="P435" s="253"/>
      <c r="S435" s="261"/>
      <c r="T435" s="241"/>
    </row>
    <row r="436" s="240" customFormat="1" ht="20" customHeight="1" spans="1:20">
      <c r="A436" s="248">
        <v>822</v>
      </c>
      <c r="B436" s="251">
        <v>1</v>
      </c>
      <c r="C436" s="252"/>
      <c r="D436" s="249"/>
      <c r="E436" s="253"/>
      <c r="F436" s="254"/>
      <c r="G436" s="255"/>
      <c r="H436" s="253"/>
      <c r="I436" s="253"/>
      <c r="J436" s="260"/>
      <c r="K436" s="260"/>
      <c r="L436" s="260"/>
      <c r="M436" s="260"/>
      <c r="N436" s="253"/>
      <c r="O436" s="253"/>
      <c r="P436" s="253"/>
      <c r="S436" s="261"/>
      <c r="T436" s="241"/>
    </row>
    <row r="437" s="240" customFormat="1" ht="20" customHeight="1" spans="1:20">
      <c r="A437" s="248">
        <v>823</v>
      </c>
      <c r="B437" s="251">
        <v>1</v>
      </c>
      <c r="C437" s="252"/>
      <c r="D437" s="249"/>
      <c r="E437" s="253"/>
      <c r="F437" s="254"/>
      <c r="G437" s="255"/>
      <c r="H437" s="253"/>
      <c r="I437" s="253"/>
      <c r="J437" s="260"/>
      <c r="K437" s="260"/>
      <c r="L437" s="260"/>
      <c r="M437" s="260"/>
      <c r="N437" s="253"/>
      <c r="O437" s="253"/>
      <c r="P437" s="253"/>
      <c r="S437" s="261"/>
      <c r="T437" s="241"/>
    </row>
    <row r="438" s="240" customFormat="1" ht="20" customHeight="1" spans="1:20">
      <c r="A438" s="248">
        <v>824</v>
      </c>
      <c r="B438" s="251">
        <v>1</v>
      </c>
      <c r="C438" s="252"/>
      <c r="D438" s="249"/>
      <c r="E438" s="253"/>
      <c r="F438" s="254"/>
      <c r="G438" s="255"/>
      <c r="H438" s="253"/>
      <c r="I438" s="253"/>
      <c r="J438" s="260"/>
      <c r="K438" s="260"/>
      <c r="L438" s="260"/>
      <c r="M438" s="260"/>
      <c r="N438" s="253"/>
      <c r="O438" s="253"/>
      <c r="P438" s="253"/>
      <c r="S438" s="261"/>
      <c r="T438" s="241"/>
    </row>
    <row r="439" s="240" customFormat="1" ht="20" customHeight="1" spans="1:20">
      <c r="A439" s="248">
        <v>825</v>
      </c>
      <c r="B439" s="251">
        <v>1</v>
      </c>
      <c r="C439" s="252"/>
      <c r="D439" s="249"/>
      <c r="E439" s="253"/>
      <c r="F439" s="254"/>
      <c r="G439" s="255"/>
      <c r="H439" s="253"/>
      <c r="I439" s="253"/>
      <c r="J439" s="260"/>
      <c r="K439" s="260"/>
      <c r="L439" s="260"/>
      <c r="M439" s="260"/>
      <c r="N439" s="253"/>
      <c r="O439" s="253"/>
      <c r="P439" s="253"/>
      <c r="S439" s="261"/>
      <c r="T439" s="241"/>
    </row>
    <row r="440" s="240" customFormat="1" ht="20" customHeight="1" spans="1:20">
      <c r="A440" s="248">
        <v>826</v>
      </c>
      <c r="B440" s="251">
        <v>1</v>
      </c>
      <c r="C440" s="252"/>
      <c r="D440" s="249"/>
      <c r="E440" s="253"/>
      <c r="F440" s="254"/>
      <c r="G440" s="255"/>
      <c r="H440" s="253"/>
      <c r="I440" s="253"/>
      <c r="J440" s="260"/>
      <c r="K440" s="260"/>
      <c r="L440" s="260"/>
      <c r="M440" s="260"/>
      <c r="N440" s="253"/>
      <c r="O440" s="253"/>
      <c r="P440" s="253"/>
      <c r="S440" s="261"/>
      <c r="T440" s="241"/>
    </row>
    <row r="441" s="240" customFormat="1" ht="20" customHeight="1" spans="1:20">
      <c r="A441" s="248">
        <v>827</v>
      </c>
      <c r="B441" s="251">
        <v>1</v>
      </c>
      <c r="C441" s="252"/>
      <c r="D441" s="249"/>
      <c r="E441" s="253"/>
      <c r="F441" s="254"/>
      <c r="G441" s="255"/>
      <c r="H441" s="253"/>
      <c r="I441" s="253"/>
      <c r="J441" s="260"/>
      <c r="K441" s="260"/>
      <c r="L441" s="260"/>
      <c r="M441" s="260"/>
      <c r="N441" s="253"/>
      <c r="O441" s="253"/>
      <c r="P441" s="253"/>
      <c r="S441" s="261"/>
      <c r="T441" s="241"/>
    </row>
    <row r="442" s="240" customFormat="1" ht="20" customHeight="1" spans="1:20">
      <c r="A442" s="248">
        <v>828</v>
      </c>
      <c r="B442" s="251">
        <v>1</v>
      </c>
      <c r="C442" s="252"/>
      <c r="D442" s="249"/>
      <c r="E442" s="253"/>
      <c r="F442" s="254"/>
      <c r="G442" s="255"/>
      <c r="H442" s="253"/>
      <c r="I442" s="253"/>
      <c r="J442" s="260"/>
      <c r="K442" s="260"/>
      <c r="L442" s="260"/>
      <c r="M442" s="260"/>
      <c r="N442" s="253"/>
      <c r="O442" s="253"/>
      <c r="P442" s="253"/>
      <c r="S442" s="261"/>
      <c r="T442" s="241"/>
    </row>
    <row r="443" s="240" customFormat="1" ht="20" customHeight="1" spans="1:20">
      <c r="A443" s="248">
        <v>829</v>
      </c>
      <c r="B443" s="251">
        <v>1</v>
      </c>
      <c r="C443" s="252"/>
      <c r="D443" s="249"/>
      <c r="E443" s="253"/>
      <c r="F443" s="254"/>
      <c r="G443" s="255"/>
      <c r="H443" s="253"/>
      <c r="I443" s="253"/>
      <c r="J443" s="260"/>
      <c r="K443" s="260"/>
      <c r="L443" s="260"/>
      <c r="M443" s="260"/>
      <c r="N443" s="253"/>
      <c r="O443" s="253"/>
      <c r="P443" s="253"/>
      <c r="S443" s="261"/>
      <c r="T443" s="241"/>
    </row>
    <row r="444" s="240" customFormat="1" ht="20" customHeight="1" spans="1:20">
      <c r="A444" s="248">
        <v>830</v>
      </c>
      <c r="B444" s="251">
        <v>1</v>
      </c>
      <c r="C444" s="252"/>
      <c r="D444" s="249"/>
      <c r="E444" s="253"/>
      <c r="F444" s="254"/>
      <c r="G444" s="255"/>
      <c r="H444" s="253"/>
      <c r="I444" s="253"/>
      <c r="J444" s="260"/>
      <c r="K444" s="260"/>
      <c r="L444" s="260"/>
      <c r="M444" s="260"/>
      <c r="N444" s="253"/>
      <c r="O444" s="253"/>
      <c r="P444" s="253"/>
      <c r="S444" s="261"/>
      <c r="T444" s="241"/>
    </row>
    <row r="445" s="240" customFormat="1" ht="20" customHeight="1" spans="1:20">
      <c r="A445" s="248">
        <v>831</v>
      </c>
      <c r="B445" s="251">
        <v>1</v>
      </c>
      <c r="C445" s="252"/>
      <c r="D445" s="249"/>
      <c r="E445" s="253"/>
      <c r="F445" s="254"/>
      <c r="G445" s="255"/>
      <c r="H445" s="253"/>
      <c r="I445" s="253"/>
      <c r="J445" s="260"/>
      <c r="K445" s="260"/>
      <c r="L445" s="260"/>
      <c r="M445" s="260"/>
      <c r="N445" s="253"/>
      <c r="O445" s="253"/>
      <c r="P445" s="253"/>
      <c r="S445" s="261"/>
      <c r="T445" s="241"/>
    </row>
    <row r="446" s="240" customFormat="1" ht="20" customHeight="1" spans="1:20">
      <c r="A446" s="248">
        <v>832</v>
      </c>
      <c r="B446" s="251">
        <v>1</v>
      </c>
      <c r="C446" s="252"/>
      <c r="D446" s="249"/>
      <c r="E446" s="253"/>
      <c r="F446" s="254"/>
      <c r="G446" s="255"/>
      <c r="H446" s="253"/>
      <c r="I446" s="253"/>
      <c r="J446" s="260"/>
      <c r="K446" s="260"/>
      <c r="L446" s="260"/>
      <c r="M446" s="260"/>
      <c r="N446" s="253"/>
      <c r="O446" s="253"/>
      <c r="P446" s="253"/>
      <c r="S446" s="261"/>
      <c r="T446" s="241"/>
    </row>
    <row r="447" s="240" customFormat="1" ht="20" customHeight="1" spans="1:20">
      <c r="A447" s="248">
        <v>833</v>
      </c>
      <c r="B447" s="251">
        <v>1</v>
      </c>
      <c r="C447" s="252"/>
      <c r="D447" s="249"/>
      <c r="E447" s="253"/>
      <c r="F447" s="254"/>
      <c r="G447" s="255"/>
      <c r="H447" s="253"/>
      <c r="I447" s="253"/>
      <c r="J447" s="260"/>
      <c r="K447" s="260"/>
      <c r="L447" s="260"/>
      <c r="M447" s="260"/>
      <c r="N447" s="253"/>
      <c r="O447" s="253"/>
      <c r="P447" s="253"/>
      <c r="S447" s="261"/>
      <c r="T447" s="241"/>
    </row>
    <row r="448" s="240" customFormat="1" ht="20" customHeight="1" spans="1:20">
      <c r="A448" s="248">
        <v>834</v>
      </c>
      <c r="B448" s="251">
        <v>1</v>
      </c>
      <c r="C448" s="252"/>
      <c r="D448" s="249"/>
      <c r="E448" s="253"/>
      <c r="F448" s="254"/>
      <c r="G448" s="255"/>
      <c r="H448" s="253"/>
      <c r="I448" s="253"/>
      <c r="J448" s="260"/>
      <c r="K448" s="260"/>
      <c r="L448" s="260"/>
      <c r="M448" s="260"/>
      <c r="N448" s="253"/>
      <c r="O448" s="253"/>
      <c r="P448" s="253"/>
      <c r="S448" s="261"/>
      <c r="T448" s="241"/>
    </row>
    <row r="449" s="240" customFormat="1" ht="20" customHeight="1" spans="1:20">
      <c r="A449" s="248">
        <v>835</v>
      </c>
      <c r="B449" s="251">
        <v>1</v>
      </c>
      <c r="C449" s="252"/>
      <c r="D449" s="249"/>
      <c r="E449" s="253"/>
      <c r="F449" s="254"/>
      <c r="G449" s="255"/>
      <c r="H449" s="253"/>
      <c r="I449" s="253"/>
      <c r="J449" s="260"/>
      <c r="K449" s="260"/>
      <c r="L449" s="260"/>
      <c r="M449" s="260"/>
      <c r="N449" s="253"/>
      <c r="O449" s="253"/>
      <c r="P449" s="253"/>
      <c r="S449" s="261"/>
      <c r="T449" s="241"/>
    </row>
    <row r="450" s="240" customFormat="1" ht="20" customHeight="1" spans="1:20">
      <c r="A450" s="248">
        <v>836</v>
      </c>
      <c r="B450" s="251">
        <v>1</v>
      </c>
      <c r="C450" s="252"/>
      <c r="D450" s="249"/>
      <c r="E450" s="253"/>
      <c r="F450" s="254"/>
      <c r="G450" s="255"/>
      <c r="H450" s="253"/>
      <c r="I450" s="253"/>
      <c r="J450" s="260"/>
      <c r="K450" s="260"/>
      <c r="L450" s="260"/>
      <c r="M450" s="260"/>
      <c r="N450" s="253"/>
      <c r="O450" s="253"/>
      <c r="P450" s="253"/>
      <c r="S450" s="261"/>
      <c r="T450" s="241"/>
    </row>
    <row r="451" s="240" customFormat="1" ht="20" customHeight="1" spans="1:20">
      <c r="A451" s="248">
        <v>837</v>
      </c>
      <c r="B451" s="251">
        <v>1</v>
      </c>
      <c r="C451" s="252"/>
      <c r="D451" s="249"/>
      <c r="E451" s="253"/>
      <c r="F451" s="254"/>
      <c r="G451" s="255"/>
      <c r="H451" s="253"/>
      <c r="I451" s="253"/>
      <c r="J451" s="260"/>
      <c r="K451" s="260"/>
      <c r="L451" s="260"/>
      <c r="M451" s="260"/>
      <c r="N451" s="253"/>
      <c r="O451" s="253"/>
      <c r="P451" s="253"/>
      <c r="S451" s="261"/>
      <c r="T451" s="241"/>
    </row>
    <row r="452" s="240" customFormat="1" ht="20" customHeight="1" spans="1:20">
      <c r="A452" s="248">
        <v>838</v>
      </c>
      <c r="B452" s="251">
        <v>1</v>
      </c>
      <c r="C452" s="252"/>
      <c r="D452" s="249"/>
      <c r="E452" s="253"/>
      <c r="F452" s="254"/>
      <c r="G452" s="255"/>
      <c r="H452" s="253"/>
      <c r="I452" s="253"/>
      <c r="J452" s="260"/>
      <c r="K452" s="260"/>
      <c r="L452" s="260"/>
      <c r="M452" s="260"/>
      <c r="N452" s="253"/>
      <c r="O452" s="253"/>
      <c r="P452" s="253"/>
      <c r="S452" s="261"/>
      <c r="T452" s="241"/>
    </row>
    <row r="453" s="240" customFormat="1" ht="20" customHeight="1" spans="1:20">
      <c r="A453" s="248">
        <v>839</v>
      </c>
      <c r="B453" s="251">
        <v>1</v>
      </c>
      <c r="C453" s="252"/>
      <c r="D453" s="249"/>
      <c r="E453" s="253"/>
      <c r="F453" s="254"/>
      <c r="G453" s="255"/>
      <c r="H453" s="253"/>
      <c r="I453" s="253"/>
      <c r="J453" s="260"/>
      <c r="K453" s="260"/>
      <c r="L453" s="260"/>
      <c r="M453" s="260"/>
      <c r="N453" s="253"/>
      <c r="O453" s="253"/>
      <c r="P453" s="253"/>
      <c r="S453" s="261"/>
      <c r="T453" s="241"/>
    </row>
    <row r="454" s="240" customFormat="1" ht="20" customHeight="1" spans="1:20">
      <c r="A454" s="248">
        <v>840</v>
      </c>
      <c r="B454" s="251">
        <v>1</v>
      </c>
      <c r="C454" s="252"/>
      <c r="D454" s="249"/>
      <c r="E454" s="253"/>
      <c r="F454" s="254"/>
      <c r="G454" s="255"/>
      <c r="H454" s="253"/>
      <c r="I454" s="253"/>
      <c r="J454" s="260"/>
      <c r="K454" s="260"/>
      <c r="L454" s="260"/>
      <c r="M454" s="260"/>
      <c r="N454" s="253"/>
      <c r="O454" s="253"/>
      <c r="P454" s="253"/>
      <c r="S454" s="261"/>
      <c r="T454" s="241"/>
    </row>
    <row r="455" s="240" customFormat="1" ht="20" customHeight="1" spans="1:20">
      <c r="A455" s="248">
        <v>841</v>
      </c>
      <c r="B455" s="251">
        <v>1</v>
      </c>
      <c r="C455" s="252"/>
      <c r="D455" s="249"/>
      <c r="E455" s="253"/>
      <c r="F455" s="254"/>
      <c r="G455" s="255"/>
      <c r="H455" s="253"/>
      <c r="I455" s="253"/>
      <c r="J455" s="260"/>
      <c r="K455" s="260"/>
      <c r="L455" s="260"/>
      <c r="M455" s="260"/>
      <c r="N455" s="253"/>
      <c r="O455" s="253"/>
      <c r="P455" s="253"/>
      <c r="S455" s="261"/>
      <c r="T455" s="241"/>
    </row>
    <row r="456" s="240" customFormat="1" ht="20" customHeight="1" spans="1:20">
      <c r="A456" s="248">
        <v>842</v>
      </c>
      <c r="B456" s="251">
        <v>1</v>
      </c>
      <c r="C456" s="252"/>
      <c r="D456" s="249"/>
      <c r="E456" s="253"/>
      <c r="F456" s="254"/>
      <c r="G456" s="255"/>
      <c r="H456" s="253"/>
      <c r="I456" s="253"/>
      <c r="J456" s="260"/>
      <c r="K456" s="260"/>
      <c r="L456" s="260"/>
      <c r="M456" s="260"/>
      <c r="N456" s="253"/>
      <c r="O456" s="253"/>
      <c r="P456" s="253"/>
      <c r="S456" s="261"/>
      <c r="T456" s="241"/>
    </row>
    <row r="457" s="240" customFormat="1" ht="20" customHeight="1" spans="1:20">
      <c r="A457" s="248">
        <v>843</v>
      </c>
      <c r="B457" s="251">
        <v>1</v>
      </c>
      <c r="C457" s="252"/>
      <c r="D457" s="249"/>
      <c r="E457" s="253"/>
      <c r="F457" s="254"/>
      <c r="G457" s="255"/>
      <c r="H457" s="253"/>
      <c r="I457" s="253"/>
      <c r="J457" s="260"/>
      <c r="K457" s="260"/>
      <c r="L457" s="260"/>
      <c r="M457" s="260"/>
      <c r="N457" s="253"/>
      <c r="O457" s="253"/>
      <c r="P457" s="253"/>
      <c r="S457" s="261"/>
      <c r="T457" s="241"/>
    </row>
    <row r="458" s="240" customFormat="1" ht="20" customHeight="1" spans="1:20">
      <c r="A458" s="248">
        <v>844</v>
      </c>
      <c r="B458" s="251">
        <v>1</v>
      </c>
      <c r="C458" s="252"/>
      <c r="D458" s="249"/>
      <c r="E458" s="253"/>
      <c r="F458" s="254"/>
      <c r="G458" s="255"/>
      <c r="H458" s="253"/>
      <c r="I458" s="253"/>
      <c r="J458" s="260"/>
      <c r="K458" s="260"/>
      <c r="L458" s="260"/>
      <c r="M458" s="260"/>
      <c r="N458" s="253"/>
      <c r="O458" s="253"/>
      <c r="P458" s="253"/>
      <c r="S458" s="261"/>
      <c r="T458" s="241"/>
    </row>
    <row r="459" s="240" customFormat="1" ht="20" customHeight="1" spans="1:20">
      <c r="A459" s="248">
        <v>845</v>
      </c>
      <c r="B459" s="251">
        <v>1</v>
      </c>
      <c r="C459" s="252"/>
      <c r="D459" s="249"/>
      <c r="E459" s="253"/>
      <c r="F459" s="254"/>
      <c r="G459" s="255"/>
      <c r="H459" s="253"/>
      <c r="I459" s="253"/>
      <c r="J459" s="260"/>
      <c r="K459" s="260"/>
      <c r="L459" s="260"/>
      <c r="M459" s="260"/>
      <c r="N459" s="253"/>
      <c r="O459" s="253"/>
      <c r="P459" s="253"/>
      <c r="S459" s="261"/>
      <c r="T459" s="241"/>
    </row>
    <row r="460" s="240" customFormat="1" ht="20" customHeight="1" spans="1:20">
      <c r="A460" s="248">
        <v>846</v>
      </c>
      <c r="B460" s="251">
        <v>1</v>
      </c>
      <c r="C460" s="252"/>
      <c r="D460" s="249"/>
      <c r="E460" s="253"/>
      <c r="F460" s="254"/>
      <c r="G460" s="255"/>
      <c r="H460" s="253"/>
      <c r="I460" s="253"/>
      <c r="J460" s="260"/>
      <c r="K460" s="260"/>
      <c r="L460" s="260"/>
      <c r="M460" s="260"/>
      <c r="N460" s="253"/>
      <c r="O460" s="253"/>
      <c r="P460" s="253"/>
      <c r="S460" s="261"/>
      <c r="T460" s="241"/>
    </row>
    <row r="461" s="240" customFormat="1" ht="20" customHeight="1" spans="1:20">
      <c r="A461" s="248">
        <v>847</v>
      </c>
      <c r="B461" s="251">
        <v>1</v>
      </c>
      <c r="C461" s="252"/>
      <c r="D461" s="249"/>
      <c r="E461" s="253"/>
      <c r="F461" s="254"/>
      <c r="G461" s="255"/>
      <c r="H461" s="253"/>
      <c r="I461" s="253"/>
      <c r="J461" s="260"/>
      <c r="K461" s="260"/>
      <c r="L461" s="260"/>
      <c r="M461" s="260"/>
      <c r="N461" s="253"/>
      <c r="O461" s="253"/>
      <c r="P461" s="253"/>
      <c r="S461" s="261"/>
      <c r="T461" s="241"/>
    </row>
    <row r="462" s="240" customFormat="1" ht="20" customHeight="1" spans="1:20">
      <c r="A462" s="248">
        <v>848</v>
      </c>
      <c r="B462" s="251">
        <v>1</v>
      </c>
      <c r="C462" s="252"/>
      <c r="D462" s="249"/>
      <c r="E462" s="253"/>
      <c r="F462" s="254"/>
      <c r="G462" s="255"/>
      <c r="H462" s="253"/>
      <c r="I462" s="253"/>
      <c r="J462" s="260"/>
      <c r="K462" s="260"/>
      <c r="L462" s="260"/>
      <c r="M462" s="260"/>
      <c r="N462" s="253"/>
      <c r="O462" s="253"/>
      <c r="P462" s="253"/>
      <c r="S462" s="261"/>
      <c r="T462" s="241"/>
    </row>
    <row r="463" s="240" customFormat="1" ht="20" customHeight="1" spans="1:20">
      <c r="A463" s="248">
        <v>849</v>
      </c>
      <c r="B463" s="251">
        <v>1</v>
      </c>
      <c r="C463" s="252"/>
      <c r="D463" s="249"/>
      <c r="E463" s="253"/>
      <c r="F463" s="254"/>
      <c r="G463" s="255"/>
      <c r="H463" s="253"/>
      <c r="I463" s="253"/>
      <c r="J463" s="260"/>
      <c r="K463" s="260"/>
      <c r="L463" s="260"/>
      <c r="M463" s="260"/>
      <c r="N463" s="253"/>
      <c r="O463" s="253"/>
      <c r="P463" s="253"/>
      <c r="S463" s="261"/>
      <c r="T463" s="241"/>
    </row>
    <row r="464" s="240" customFormat="1" ht="20" customHeight="1" spans="1:20">
      <c r="A464" s="248">
        <v>850</v>
      </c>
      <c r="B464" s="251">
        <v>1</v>
      </c>
      <c r="C464" s="252"/>
      <c r="D464" s="249"/>
      <c r="E464" s="253"/>
      <c r="F464" s="254"/>
      <c r="G464" s="255"/>
      <c r="H464" s="253"/>
      <c r="I464" s="253"/>
      <c r="J464" s="260"/>
      <c r="K464" s="260"/>
      <c r="L464" s="260"/>
      <c r="M464" s="260"/>
      <c r="N464" s="253"/>
      <c r="O464" s="253"/>
      <c r="P464" s="253"/>
      <c r="S464" s="261"/>
      <c r="T464" s="241"/>
    </row>
    <row r="465" s="240" customFormat="1" ht="20" customHeight="1" spans="1:20">
      <c r="A465" s="248">
        <v>851</v>
      </c>
      <c r="B465" s="251">
        <v>1</v>
      </c>
      <c r="C465" s="252"/>
      <c r="D465" s="249"/>
      <c r="E465" s="253"/>
      <c r="F465" s="254"/>
      <c r="G465" s="255"/>
      <c r="H465" s="253"/>
      <c r="I465" s="253"/>
      <c r="J465" s="260"/>
      <c r="K465" s="260"/>
      <c r="L465" s="260"/>
      <c r="M465" s="260"/>
      <c r="N465" s="253"/>
      <c r="O465" s="253"/>
      <c r="P465" s="253"/>
      <c r="S465" s="261"/>
      <c r="T465" s="241"/>
    </row>
    <row r="466" s="240" customFormat="1" ht="20" customHeight="1" spans="1:20">
      <c r="A466" s="248">
        <v>852</v>
      </c>
      <c r="B466" s="251">
        <v>1</v>
      </c>
      <c r="C466" s="252"/>
      <c r="D466" s="249"/>
      <c r="E466" s="253"/>
      <c r="F466" s="254"/>
      <c r="G466" s="255"/>
      <c r="H466" s="253"/>
      <c r="I466" s="253"/>
      <c r="J466" s="260"/>
      <c r="K466" s="260"/>
      <c r="L466" s="260"/>
      <c r="M466" s="260"/>
      <c r="N466" s="253"/>
      <c r="O466" s="253"/>
      <c r="P466" s="253"/>
      <c r="S466" s="261"/>
      <c r="T466" s="241"/>
    </row>
    <row r="467" s="240" customFormat="1" ht="20" customHeight="1" spans="1:20">
      <c r="A467" s="248">
        <v>853</v>
      </c>
      <c r="B467" s="251">
        <v>1</v>
      </c>
      <c r="C467" s="252"/>
      <c r="D467" s="249"/>
      <c r="E467" s="253"/>
      <c r="F467" s="254"/>
      <c r="G467" s="255"/>
      <c r="H467" s="253"/>
      <c r="I467" s="253"/>
      <c r="J467" s="260"/>
      <c r="K467" s="260"/>
      <c r="L467" s="260"/>
      <c r="M467" s="260"/>
      <c r="N467" s="253"/>
      <c r="O467" s="253"/>
      <c r="P467" s="253"/>
      <c r="S467" s="261"/>
      <c r="T467" s="241"/>
    </row>
    <row r="468" s="240" customFormat="1" ht="20" customHeight="1" spans="1:20">
      <c r="A468" s="248">
        <v>854</v>
      </c>
      <c r="B468" s="251">
        <v>1</v>
      </c>
      <c r="C468" s="252"/>
      <c r="D468" s="249"/>
      <c r="E468" s="253"/>
      <c r="F468" s="254"/>
      <c r="G468" s="255"/>
      <c r="H468" s="253"/>
      <c r="I468" s="253"/>
      <c r="J468" s="260"/>
      <c r="K468" s="260"/>
      <c r="L468" s="260"/>
      <c r="M468" s="260"/>
      <c r="N468" s="253"/>
      <c r="O468" s="253"/>
      <c r="P468" s="253"/>
      <c r="S468" s="261"/>
      <c r="T468" s="241"/>
    </row>
    <row r="469" s="240" customFormat="1" ht="20" customHeight="1" spans="1:20">
      <c r="A469" s="248">
        <v>855</v>
      </c>
      <c r="B469" s="251">
        <v>1</v>
      </c>
      <c r="C469" s="252"/>
      <c r="D469" s="249"/>
      <c r="E469" s="253"/>
      <c r="F469" s="254"/>
      <c r="G469" s="255"/>
      <c r="H469" s="253"/>
      <c r="I469" s="253"/>
      <c r="J469" s="260"/>
      <c r="K469" s="260"/>
      <c r="L469" s="260"/>
      <c r="M469" s="260"/>
      <c r="N469" s="253"/>
      <c r="O469" s="253"/>
      <c r="P469" s="253"/>
      <c r="S469" s="261"/>
      <c r="T469" s="241"/>
    </row>
    <row r="470" s="240" customFormat="1" ht="20" customHeight="1" spans="1:20">
      <c r="A470" s="248">
        <v>856</v>
      </c>
      <c r="B470" s="251">
        <v>1</v>
      </c>
      <c r="C470" s="252"/>
      <c r="D470" s="249"/>
      <c r="E470" s="253"/>
      <c r="F470" s="254"/>
      <c r="G470" s="255"/>
      <c r="H470" s="253"/>
      <c r="I470" s="253"/>
      <c r="J470" s="260"/>
      <c r="K470" s="260"/>
      <c r="L470" s="260"/>
      <c r="M470" s="260"/>
      <c r="N470" s="253"/>
      <c r="O470" s="253"/>
      <c r="P470" s="253"/>
      <c r="S470" s="261"/>
      <c r="T470" s="241"/>
    </row>
    <row r="471" s="240" customFormat="1" ht="20" customHeight="1" spans="1:20">
      <c r="A471" s="248">
        <v>857</v>
      </c>
      <c r="B471" s="251">
        <v>1</v>
      </c>
      <c r="C471" s="252"/>
      <c r="D471" s="249"/>
      <c r="E471" s="253"/>
      <c r="F471" s="254"/>
      <c r="G471" s="255"/>
      <c r="H471" s="253"/>
      <c r="I471" s="253"/>
      <c r="J471" s="260"/>
      <c r="K471" s="260"/>
      <c r="L471" s="260"/>
      <c r="M471" s="260"/>
      <c r="N471" s="253"/>
      <c r="O471" s="253"/>
      <c r="P471" s="253"/>
      <c r="S471" s="261"/>
      <c r="T471" s="241"/>
    </row>
    <row r="472" s="240" customFormat="1" ht="20" customHeight="1" spans="1:20">
      <c r="A472" s="248">
        <v>858</v>
      </c>
      <c r="B472" s="251">
        <v>1</v>
      </c>
      <c r="C472" s="252"/>
      <c r="D472" s="249"/>
      <c r="E472" s="253"/>
      <c r="F472" s="254"/>
      <c r="G472" s="255"/>
      <c r="H472" s="253"/>
      <c r="I472" s="253"/>
      <c r="J472" s="260"/>
      <c r="K472" s="260"/>
      <c r="L472" s="260"/>
      <c r="M472" s="260"/>
      <c r="N472" s="253"/>
      <c r="O472" s="253"/>
      <c r="P472" s="253"/>
      <c r="S472" s="261"/>
      <c r="T472" s="241"/>
    </row>
    <row r="473" s="240" customFormat="1" ht="20" customHeight="1" spans="1:20">
      <c r="A473" s="248">
        <v>859</v>
      </c>
      <c r="B473" s="251">
        <v>1</v>
      </c>
      <c r="C473" s="252"/>
      <c r="D473" s="249"/>
      <c r="E473" s="253"/>
      <c r="F473" s="254"/>
      <c r="G473" s="255"/>
      <c r="H473" s="253"/>
      <c r="I473" s="253"/>
      <c r="J473" s="260"/>
      <c r="K473" s="260"/>
      <c r="L473" s="260"/>
      <c r="M473" s="260"/>
      <c r="N473" s="253"/>
      <c r="O473" s="253"/>
      <c r="P473" s="253"/>
      <c r="S473" s="261"/>
      <c r="T473" s="241"/>
    </row>
    <row r="474" s="240" customFormat="1" ht="20" customHeight="1" spans="1:20">
      <c r="A474" s="248">
        <v>860</v>
      </c>
      <c r="B474" s="251">
        <v>1</v>
      </c>
      <c r="C474" s="252"/>
      <c r="D474" s="249"/>
      <c r="E474" s="253"/>
      <c r="F474" s="254"/>
      <c r="G474" s="255"/>
      <c r="H474" s="253"/>
      <c r="I474" s="253"/>
      <c r="J474" s="260"/>
      <c r="K474" s="260"/>
      <c r="L474" s="260"/>
      <c r="M474" s="260"/>
      <c r="N474" s="253"/>
      <c r="O474" s="253"/>
      <c r="P474" s="253"/>
      <c r="S474" s="261"/>
      <c r="T474" s="241"/>
    </row>
    <row r="475" s="240" customFormat="1" ht="20" customHeight="1" spans="1:20">
      <c r="A475" s="248">
        <v>861</v>
      </c>
      <c r="B475" s="251">
        <v>1</v>
      </c>
      <c r="C475" s="252"/>
      <c r="D475" s="249"/>
      <c r="E475" s="253"/>
      <c r="F475" s="254"/>
      <c r="G475" s="255"/>
      <c r="H475" s="253"/>
      <c r="I475" s="253"/>
      <c r="J475" s="260"/>
      <c r="K475" s="260"/>
      <c r="L475" s="260"/>
      <c r="M475" s="260"/>
      <c r="N475" s="253"/>
      <c r="O475" s="253"/>
      <c r="P475" s="253"/>
      <c r="S475" s="261"/>
      <c r="T475" s="241"/>
    </row>
    <row r="476" s="240" customFormat="1" ht="20" customHeight="1" spans="1:20">
      <c r="A476" s="248">
        <v>862</v>
      </c>
      <c r="B476" s="251">
        <v>1</v>
      </c>
      <c r="C476" s="252"/>
      <c r="D476" s="249"/>
      <c r="E476" s="253"/>
      <c r="F476" s="254"/>
      <c r="G476" s="255"/>
      <c r="H476" s="253"/>
      <c r="I476" s="253"/>
      <c r="J476" s="260"/>
      <c r="K476" s="260"/>
      <c r="L476" s="260"/>
      <c r="M476" s="260"/>
      <c r="N476" s="253"/>
      <c r="O476" s="253"/>
      <c r="P476" s="253"/>
      <c r="S476" s="261"/>
      <c r="T476" s="241"/>
    </row>
    <row r="477" s="240" customFormat="1" ht="20" customHeight="1" spans="1:20">
      <c r="A477" s="248">
        <v>863</v>
      </c>
      <c r="B477" s="251">
        <v>1</v>
      </c>
      <c r="C477" s="252"/>
      <c r="D477" s="249"/>
      <c r="E477" s="253"/>
      <c r="F477" s="254"/>
      <c r="G477" s="255"/>
      <c r="H477" s="253"/>
      <c r="I477" s="253"/>
      <c r="J477" s="260"/>
      <c r="K477" s="260"/>
      <c r="L477" s="260"/>
      <c r="M477" s="260"/>
      <c r="N477" s="253"/>
      <c r="O477" s="253"/>
      <c r="P477" s="253"/>
      <c r="S477" s="261"/>
      <c r="T477" s="241"/>
    </row>
    <row r="478" s="240" customFormat="1" ht="20" customHeight="1" spans="1:20">
      <c r="A478" s="248">
        <v>864</v>
      </c>
      <c r="B478" s="251">
        <v>1</v>
      </c>
      <c r="C478" s="252"/>
      <c r="D478" s="249"/>
      <c r="E478" s="253"/>
      <c r="F478" s="254"/>
      <c r="G478" s="255"/>
      <c r="H478" s="253"/>
      <c r="I478" s="253"/>
      <c r="J478" s="260"/>
      <c r="K478" s="260"/>
      <c r="L478" s="260"/>
      <c r="M478" s="260"/>
      <c r="N478" s="253"/>
      <c r="O478" s="253"/>
      <c r="P478" s="253"/>
      <c r="S478" s="261"/>
      <c r="T478" s="241"/>
    </row>
    <row r="479" s="240" customFormat="1" ht="20" customHeight="1" spans="1:20">
      <c r="A479" s="248">
        <v>865</v>
      </c>
      <c r="B479" s="251">
        <v>1</v>
      </c>
      <c r="C479" s="252"/>
      <c r="D479" s="249"/>
      <c r="E479" s="253"/>
      <c r="F479" s="254"/>
      <c r="G479" s="255"/>
      <c r="H479" s="253"/>
      <c r="I479" s="253"/>
      <c r="J479" s="260"/>
      <c r="K479" s="260"/>
      <c r="L479" s="260"/>
      <c r="M479" s="260"/>
      <c r="N479" s="253"/>
      <c r="O479" s="253"/>
      <c r="P479" s="253"/>
      <c r="S479" s="261"/>
      <c r="T479" s="241"/>
    </row>
    <row r="480" s="240" customFormat="1" ht="20" customHeight="1" spans="1:20">
      <c r="A480" s="248">
        <v>866</v>
      </c>
      <c r="B480" s="251">
        <v>1</v>
      </c>
      <c r="C480" s="252"/>
      <c r="D480" s="249"/>
      <c r="E480" s="253"/>
      <c r="F480" s="254"/>
      <c r="G480" s="255"/>
      <c r="H480" s="253"/>
      <c r="I480" s="253"/>
      <c r="J480" s="260"/>
      <c r="K480" s="260"/>
      <c r="L480" s="260"/>
      <c r="M480" s="260"/>
      <c r="N480" s="253"/>
      <c r="O480" s="253"/>
      <c r="P480" s="253"/>
      <c r="S480" s="261"/>
      <c r="T480" s="241"/>
    </row>
    <row r="481" s="240" customFormat="1" ht="20" customHeight="1" spans="1:20">
      <c r="A481" s="248">
        <v>867</v>
      </c>
      <c r="B481" s="251">
        <v>1</v>
      </c>
      <c r="C481" s="252"/>
      <c r="D481" s="249"/>
      <c r="E481" s="253"/>
      <c r="F481" s="254"/>
      <c r="G481" s="255"/>
      <c r="H481" s="253"/>
      <c r="I481" s="253"/>
      <c r="J481" s="260"/>
      <c r="K481" s="260"/>
      <c r="L481" s="260"/>
      <c r="M481" s="260"/>
      <c r="N481" s="253"/>
      <c r="O481" s="253"/>
      <c r="P481" s="253"/>
      <c r="S481" s="261"/>
      <c r="T481" s="241"/>
    </row>
    <row r="482" s="240" customFormat="1" ht="20" customHeight="1" spans="1:20">
      <c r="A482" s="248">
        <v>868</v>
      </c>
      <c r="B482" s="251">
        <v>1</v>
      </c>
      <c r="C482" s="252"/>
      <c r="D482" s="249"/>
      <c r="E482" s="253"/>
      <c r="F482" s="254"/>
      <c r="G482" s="255"/>
      <c r="H482" s="253"/>
      <c r="I482" s="253"/>
      <c r="J482" s="260"/>
      <c r="K482" s="260"/>
      <c r="L482" s="260"/>
      <c r="M482" s="260"/>
      <c r="N482" s="253"/>
      <c r="O482" s="253"/>
      <c r="P482" s="253"/>
      <c r="S482" s="261"/>
      <c r="T482" s="241"/>
    </row>
    <row r="483" s="240" customFormat="1" ht="20" customHeight="1" spans="1:20">
      <c r="A483" s="248">
        <v>869</v>
      </c>
      <c r="B483" s="251">
        <v>1</v>
      </c>
      <c r="C483" s="252"/>
      <c r="D483" s="249"/>
      <c r="E483" s="253"/>
      <c r="F483" s="254"/>
      <c r="G483" s="255"/>
      <c r="H483" s="253"/>
      <c r="I483" s="253"/>
      <c r="J483" s="260"/>
      <c r="K483" s="260"/>
      <c r="L483" s="260"/>
      <c r="M483" s="260"/>
      <c r="N483" s="253"/>
      <c r="O483" s="253"/>
      <c r="P483" s="253"/>
      <c r="S483" s="261"/>
      <c r="T483" s="241"/>
    </row>
    <row r="484" s="240" customFormat="1" ht="20" customHeight="1" spans="1:20">
      <c r="A484" s="248">
        <v>870</v>
      </c>
      <c r="B484" s="251">
        <v>1</v>
      </c>
      <c r="C484" s="252"/>
      <c r="D484" s="249"/>
      <c r="E484" s="253"/>
      <c r="F484" s="254"/>
      <c r="G484" s="255"/>
      <c r="H484" s="253"/>
      <c r="I484" s="253"/>
      <c r="J484" s="260"/>
      <c r="K484" s="260"/>
      <c r="L484" s="260"/>
      <c r="M484" s="260"/>
      <c r="N484" s="253"/>
      <c r="O484" s="253"/>
      <c r="P484" s="253"/>
      <c r="S484" s="261"/>
      <c r="T484" s="241"/>
    </row>
    <row r="485" s="240" customFormat="1" ht="20" customHeight="1" spans="1:20">
      <c r="A485" s="248">
        <v>871</v>
      </c>
      <c r="B485" s="251">
        <v>1</v>
      </c>
      <c r="C485" s="252"/>
      <c r="D485" s="249"/>
      <c r="E485" s="253"/>
      <c r="F485" s="254"/>
      <c r="G485" s="255"/>
      <c r="H485" s="253"/>
      <c r="I485" s="253"/>
      <c r="J485" s="260"/>
      <c r="K485" s="260"/>
      <c r="L485" s="260"/>
      <c r="M485" s="260"/>
      <c r="N485" s="253"/>
      <c r="O485" s="253"/>
      <c r="P485" s="253"/>
      <c r="S485" s="261"/>
      <c r="T485" s="241"/>
    </row>
    <row r="486" s="240" customFormat="1" ht="20" customHeight="1" spans="1:20">
      <c r="A486" s="248">
        <v>872</v>
      </c>
      <c r="B486" s="251">
        <v>1</v>
      </c>
      <c r="C486" s="252"/>
      <c r="D486" s="249"/>
      <c r="E486" s="253"/>
      <c r="F486" s="254"/>
      <c r="G486" s="255"/>
      <c r="H486" s="253"/>
      <c r="I486" s="253"/>
      <c r="J486" s="260"/>
      <c r="K486" s="260"/>
      <c r="L486" s="260"/>
      <c r="M486" s="260"/>
      <c r="N486" s="253"/>
      <c r="O486" s="253"/>
      <c r="P486" s="253"/>
      <c r="S486" s="261"/>
      <c r="T486" s="241"/>
    </row>
    <row r="487" s="240" customFormat="1" ht="20" customHeight="1" spans="1:20">
      <c r="A487" s="248">
        <v>873</v>
      </c>
      <c r="B487" s="251">
        <v>1</v>
      </c>
      <c r="C487" s="252"/>
      <c r="D487" s="249"/>
      <c r="E487" s="253"/>
      <c r="F487" s="254"/>
      <c r="G487" s="255"/>
      <c r="H487" s="253"/>
      <c r="I487" s="253"/>
      <c r="J487" s="260"/>
      <c r="K487" s="260"/>
      <c r="L487" s="260"/>
      <c r="M487" s="260"/>
      <c r="N487" s="253"/>
      <c r="O487" s="253"/>
      <c r="P487" s="253"/>
      <c r="S487" s="261"/>
      <c r="T487" s="241"/>
    </row>
    <row r="488" s="240" customFormat="1" ht="20" customHeight="1" spans="1:20">
      <c r="A488" s="248">
        <v>874</v>
      </c>
      <c r="B488" s="251">
        <v>1</v>
      </c>
      <c r="C488" s="252"/>
      <c r="D488" s="249"/>
      <c r="E488" s="253"/>
      <c r="F488" s="254"/>
      <c r="G488" s="255"/>
      <c r="H488" s="253"/>
      <c r="I488" s="253"/>
      <c r="J488" s="260"/>
      <c r="K488" s="260"/>
      <c r="L488" s="260"/>
      <c r="M488" s="260"/>
      <c r="N488" s="253"/>
      <c r="O488" s="253"/>
      <c r="P488" s="253"/>
      <c r="S488" s="261"/>
      <c r="T488" s="241"/>
    </row>
    <row r="489" s="240" customFormat="1" ht="20" customHeight="1" spans="1:20">
      <c r="A489" s="248">
        <v>875</v>
      </c>
      <c r="B489" s="251">
        <v>1</v>
      </c>
      <c r="C489" s="252"/>
      <c r="D489" s="249"/>
      <c r="E489" s="253"/>
      <c r="F489" s="254"/>
      <c r="G489" s="255"/>
      <c r="H489" s="253"/>
      <c r="I489" s="253"/>
      <c r="J489" s="260"/>
      <c r="K489" s="260"/>
      <c r="L489" s="260"/>
      <c r="M489" s="260"/>
      <c r="N489" s="253"/>
      <c r="O489" s="253"/>
      <c r="P489" s="253"/>
      <c r="S489" s="261"/>
      <c r="T489" s="241"/>
    </row>
    <row r="490" s="240" customFormat="1" ht="20" customHeight="1" spans="1:20">
      <c r="A490" s="248">
        <v>876</v>
      </c>
      <c r="B490" s="251">
        <v>1</v>
      </c>
      <c r="C490" s="252"/>
      <c r="D490" s="249"/>
      <c r="E490" s="253"/>
      <c r="F490" s="254"/>
      <c r="G490" s="255"/>
      <c r="H490" s="253"/>
      <c r="I490" s="253"/>
      <c r="J490" s="260"/>
      <c r="K490" s="260"/>
      <c r="L490" s="260"/>
      <c r="M490" s="260"/>
      <c r="N490" s="253"/>
      <c r="O490" s="253"/>
      <c r="P490" s="253"/>
      <c r="S490" s="261"/>
      <c r="T490" s="241"/>
    </row>
    <row r="491" s="240" customFormat="1" ht="20" customHeight="1" spans="1:20">
      <c r="A491" s="248">
        <v>877</v>
      </c>
      <c r="B491" s="251">
        <v>1</v>
      </c>
      <c r="C491" s="252"/>
      <c r="D491" s="249"/>
      <c r="E491" s="253"/>
      <c r="F491" s="254"/>
      <c r="G491" s="255"/>
      <c r="H491" s="253"/>
      <c r="I491" s="253"/>
      <c r="J491" s="260"/>
      <c r="K491" s="260"/>
      <c r="L491" s="260"/>
      <c r="M491" s="260"/>
      <c r="N491" s="253"/>
      <c r="O491" s="253"/>
      <c r="P491" s="253"/>
      <c r="S491" s="261"/>
      <c r="T491" s="241"/>
    </row>
    <row r="492" s="240" customFormat="1" ht="20" customHeight="1" spans="1:20">
      <c r="A492" s="248">
        <v>878</v>
      </c>
      <c r="B492" s="251">
        <v>1</v>
      </c>
      <c r="C492" s="252"/>
      <c r="D492" s="249"/>
      <c r="E492" s="253"/>
      <c r="F492" s="254"/>
      <c r="G492" s="255"/>
      <c r="H492" s="253"/>
      <c r="I492" s="253"/>
      <c r="J492" s="260"/>
      <c r="K492" s="260"/>
      <c r="L492" s="260"/>
      <c r="M492" s="260"/>
      <c r="N492" s="253"/>
      <c r="O492" s="253"/>
      <c r="P492" s="253"/>
      <c r="S492" s="261"/>
      <c r="T492" s="241"/>
    </row>
    <row r="493" s="240" customFormat="1" ht="20" customHeight="1" spans="1:20">
      <c r="A493" s="248">
        <v>879</v>
      </c>
      <c r="B493" s="251">
        <v>1</v>
      </c>
      <c r="C493" s="252"/>
      <c r="D493" s="249"/>
      <c r="E493" s="253"/>
      <c r="F493" s="254"/>
      <c r="G493" s="255"/>
      <c r="H493" s="253"/>
      <c r="I493" s="253"/>
      <c r="J493" s="260"/>
      <c r="K493" s="260"/>
      <c r="L493" s="260"/>
      <c r="M493" s="260"/>
      <c r="N493" s="253"/>
      <c r="O493" s="253"/>
      <c r="P493" s="253"/>
      <c r="S493" s="261"/>
      <c r="T493" s="241"/>
    </row>
    <row r="494" s="240" customFormat="1" ht="20" customHeight="1" spans="1:20">
      <c r="A494" s="248">
        <v>880</v>
      </c>
      <c r="B494" s="251">
        <v>1</v>
      </c>
      <c r="C494" s="252"/>
      <c r="D494" s="249"/>
      <c r="E494" s="253"/>
      <c r="F494" s="254"/>
      <c r="G494" s="255"/>
      <c r="H494" s="253"/>
      <c r="I494" s="253"/>
      <c r="J494" s="260"/>
      <c r="K494" s="260"/>
      <c r="L494" s="260"/>
      <c r="M494" s="260"/>
      <c r="N494" s="253"/>
      <c r="O494" s="253"/>
      <c r="P494" s="253"/>
      <c r="S494" s="261"/>
      <c r="T494" s="241"/>
    </row>
    <row r="495" s="240" customFormat="1" ht="20" customHeight="1" spans="1:20">
      <c r="A495" s="248">
        <v>881</v>
      </c>
      <c r="B495" s="251">
        <v>1</v>
      </c>
      <c r="C495" s="252"/>
      <c r="D495" s="249"/>
      <c r="E495" s="253"/>
      <c r="F495" s="254"/>
      <c r="G495" s="255"/>
      <c r="H495" s="253"/>
      <c r="I495" s="253"/>
      <c r="J495" s="260"/>
      <c r="K495" s="260"/>
      <c r="L495" s="260"/>
      <c r="M495" s="260"/>
      <c r="N495" s="253"/>
      <c r="O495" s="253"/>
      <c r="P495" s="253"/>
      <c r="S495" s="261"/>
      <c r="T495" s="241"/>
    </row>
    <row r="496" s="240" customFormat="1" ht="20" customHeight="1" spans="1:20">
      <c r="A496" s="248">
        <v>882</v>
      </c>
      <c r="B496" s="251">
        <v>1</v>
      </c>
      <c r="C496" s="252"/>
      <c r="D496" s="249"/>
      <c r="E496" s="253"/>
      <c r="F496" s="254"/>
      <c r="G496" s="255"/>
      <c r="H496" s="253"/>
      <c r="I496" s="253"/>
      <c r="J496" s="260"/>
      <c r="K496" s="260"/>
      <c r="L496" s="260"/>
      <c r="M496" s="260"/>
      <c r="N496" s="253"/>
      <c r="O496" s="253"/>
      <c r="P496" s="253"/>
      <c r="S496" s="261"/>
      <c r="T496" s="241"/>
    </row>
    <row r="497" s="240" customFormat="1" ht="20" customHeight="1" spans="1:20">
      <c r="A497" s="248">
        <v>883</v>
      </c>
      <c r="B497" s="251">
        <v>1</v>
      </c>
      <c r="C497" s="252"/>
      <c r="D497" s="249"/>
      <c r="E497" s="253"/>
      <c r="F497" s="254"/>
      <c r="G497" s="255"/>
      <c r="H497" s="253"/>
      <c r="I497" s="253"/>
      <c r="J497" s="260"/>
      <c r="K497" s="260"/>
      <c r="L497" s="260"/>
      <c r="M497" s="260"/>
      <c r="N497" s="253"/>
      <c r="O497" s="253"/>
      <c r="P497" s="253"/>
      <c r="S497" s="261"/>
      <c r="T497" s="241"/>
    </row>
    <row r="498" s="240" customFormat="1" ht="20" customHeight="1" spans="1:20">
      <c r="A498" s="248">
        <v>884</v>
      </c>
      <c r="B498" s="251">
        <v>1</v>
      </c>
      <c r="C498" s="252"/>
      <c r="D498" s="249"/>
      <c r="E498" s="253"/>
      <c r="F498" s="254"/>
      <c r="G498" s="255"/>
      <c r="H498" s="253"/>
      <c r="I498" s="253"/>
      <c r="J498" s="260"/>
      <c r="K498" s="260"/>
      <c r="L498" s="260"/>
      <c r="M498" s="260"/>
      <c r="N498" s="253"/>
      <c r="O498" s="253"/>
      <c r="P498" s="253"/>
      <c r="S498" s="261"/>
      <c r="T498" s="241"/>
    </row>
    <row r="499" s="240" customFormat="1" ht="20" customHeight="1" spans="1:20">
      <c r="A499" s="248">
        <v>885</v>
      </c>
      <c r="B499" s="251">
        <v>1</v>
      </c>
      <c r="C499" s="252"/>
      <c r="D499" s="249"/>
      <c r="E499" s="253"/>
      <c r="F499" s="254"/>
      <c r="G499" s="255"/>
      <c r="H499" s="253"/>
      <c r="I499" s="253"/>
      <c r="J499" s="260"/>
      <c r="K499" s="260"/>
      <c r="L499" s="260"/>
      <c r="M499" s="260"/>
      <c r="N499" s="253"/>
      <c r="O499" s="253"/>
      <c r="P499" s="253"/>
      <c r="S499" s="261"/>
      <c r="T499" s="241"/>
    </row>
    <row r="500" s="240" customFormat="1" ht="20" customHeight="1" spans="1:20">
      <c r="A500" s="248">
        <v>886</v>
      </c>
      <c r="B500" s="251">
        <v>1</v>
      </c>
      <c r="C500" s="252"/>
      <c r="D500" s="249"/>
      <c r="E500" s="253"/>
      <c r="F500" s="254"/>
      <c r="G500" s="255"/>
      <c r="H500" s="253"/>
      <c r="I500" s="253"/>
      <c r="J500" s="260"/>
      <c r="K500" s="260"/>
      <c r="L500" s="260"/>
      <c r="M500" s="260"/>
      <c r="N500" s="253"/>
      <c r="O500" s="253"/>
      <c r="P500" s="253"/>
      <c r="S500" s="261"/>
      <c r="T500" s="241"/>
    </row>
    <row r="501" s="240" customFormat="1" ht="20" customHeight="1" spans="1:20">
      <c r="A501" s="248">
        <v>887</v>
      </c>
      <c r="B501" s="251">
        <v>1</v>
      </c>
      <c r="C501" s="252"/>
      <c r="D501" s="249"/>
      <c r="E501" s="253"/>
      <c r="F501" s="254"/>
      <c r="G501" s="255"/>
      <c r="H501" s="253"/>
      <c r="I501" s="253"/>
      <c r="J501" s="260"/>
      <c r="K501" s="260"/>
      <c r="L501" s="260"/>
      <c r="M501" s="260"/>
      <c r="N501" s="253"/>
      <c r="O501" s="253"/>
      <c r="P501" s="253"/>
      <c r="S501" s="261"/>
      <c r="T501" s="241"/>
    </row>
    <row r="502" s="240" customFormat="1" ht="20" customHeight="1" spans="1:20">
      <c r="A502" s="248">
        <v>888</v>
      </c>
      <c r="B502" s="251">
        <v>1</v>
      </c>
      <c r="C502" s="252"/>
      <c r="D502" s="249"/>
      <c r="E502" s="253"/>
      <c r="F502" s="254"/>
      <c r="G502" s="255"/>
      <c r="H502" s="253"/>
      <c r="I502" s="253"/>
      <c r="J502" s="260"/>
      <c r="K502" s="260"/>
      <c r="L502" s="260"/>
      <c r="M502" s="260"/>
      <c r="N502" s="253"/>
      <c r="O502" s="253"/>
      <c r="P502" s="253"/>
      <c r="S502" s="261"/>
      <c r="T502" s="241"/>
    </row>
    <row r="503" s="240" customFormat="1" ht="20" customHeight="1" spans="1:20">
      <c r="A503" s="248">
        <v>889</v>
      </c>
      <c r="B503" s="251">
        <v>1</v>
      </c>
      <c r="C503" s="252"/>
      <c r="D503" s="249"/>
      <c r="E503" s="253"/>
      <c r="F503" s="254"/>
      <c r="G503" s="255"/>
      <c r="H503" s="253"/>
      <c r="I503" s="253"/>
      <c r="J503" s="260"/>
      <c r="K503" s="260"/>
      <c r="L503" s="260"/>
      <c r="M503" s="260"/>
      <c r="N503" s="253"/>
      <c r="O503" s="253"/>
      <c r="P503" s="253"/>
      <c r="S503" s="261"/>
      <c r="T503" s="241"/>
    </row>
    <row r="504" s="240" customFormat="1" ht="20" customHeight="1" spans="1:20">
      <c r="A504" s="248">
        <v>890</v>
      </c>
      <c r="B504" s="251">
        <v>1</v>
      </c>
      <c r="C504" s="252"/>
      <c r="D504" s="249"/>
      <c r="E504" s="253"/>
      <c r="F504" s="254"/>
      <c r="G504" s="255"/>
      <c r="H504" s="253"/>
      <c r="I504" s="253"/>
      <c r="J504" s="260"/>
      <c r="K504" s="260"/>
      <c r="L504" s="260"/>
      <c r="M504" s="260"/>
      <c r="N504" s="253"/>
      <c r="O504" s="253"/>
      <c r="P504" s="253"/>
      <c r="S504" s="261"/>
      <c r="T504" s="241"/>
    </row>
    <row r="505" s="240" customFormat="1" ht="20" customHeight="1" spans="1:20">
      <c r="A505" s="248">
        <v>891</v>
      </c>
      <c r="B505" s="251">
        <v>1</v>
      </c>
      <c r="C505" s="252"/>
      <c r="D505" s="249"/>
      <c r="E505" s="253"/>
      <c r="F505" s="254"/>
      <c r="G505" s="255"/>
      <c r="H505" s="253"/>
      <c r="I505" s="253"/>
      <c r="J505" s="260"/>
      <c r="K505" s="260"/>
      <c r="L505" s="260"/>
      <c r="M505" s="260"/>
      <c r="N505" s="253"/>
      <c r="O505" s="253"/>
      <c r="P505" s="253"/>
      <c r="S505" s="261"/>
      <c r="T505" s="241"/>
    </row>
    <row r="506" s="240" customFormat="1" ht="20" customHeight="1" spans="1:20">
      <c r="A506" s="248">
        <v>892</v>
      </c>
      <c r="B506" s="251">
        <v>1</v>
      </c>
      <c r="C506" s="252"/>
      <c r="D506" s="249"/>
      <c r="E506" s="253"/>
      <c r="F506" s="254"/>
      <c r="G506" s="255"/>
      <c r="H506" s="253"/>
      <c r="I506" s="253"/>
      <c r="J506" s="260"/>
      <c r="K506" s="260"/>
      <c r="L506" s="260"/>
      <c r="M506" s="260"/>
      <c r="N506" s="253"/>
      <c r="O506" s="253"/>
      <c r="P506" s="253"/>
      <c r="S506" s="261"/>
      <c r="T506" s="241"/>
    </row>
    <row r="507" s="240" customFormat="1" ht="20" customHeight="1" spans="1:20">
      <c r="A507" s="248">
        <v>893</v>
      </c>
      <c r="B507" s="251">
        <v>1</v>
      </c>
      <c r="C507" s="252"/>
      <c r="D507" s="249"/>
      <c r="E507" s="253"/>
      <c r="F507" s="254"/>
      <c r="G507" s="255"/>
      <c r="H507" s="253"/>
      <c r="I507" s="253"/>
      <c r="J507" s="260"/>
      <c r="K507" s="260"/>
      <c r="L507" s="260"/>
      <c r="M507" s="260"/>
      <c r="N507" s="253"/>
      <c r="O507" s="253"/>
      <c r="P507" s="253"/>
      <c r="S507" s="261"/>
      <c r="T507" s="241"/>
    </row>
    <row r="508" s="240" customFormat="1" ht="20" customHeight="1" spans="1:20">
      <c r="A508" s="248">
        <v>894</v>
      </c>
      <c r="B508" s="251">
        <v>1</v>
      </c>
      <c r="C508" s="252"/>
      <c r="D508" s="249"/>
      <c r="E508" s="253"/>
      <c r="F508" s="254"/>
      <c r="G508" s="255"/>
      <c r="H508" s="253"/>
      <c r="I508" s="253"/>
      <c r="J508" s="260"/>
      <c r="K508" s="260"/>
      <c r="L508" s="260"/>
      <c r="M508" s="260"/>
      <c r="N508" s="253"/>
      <c r="O508" s="253"/>
      <c r="P508" s="253"/>
      <c r="S508" s="261"/>
      <c r="T508" s="241"/>
    </row>
    <row r="509" s="240" customFormat="1" ht="20" customHeight="1" spans="1:20">
      <c r="A509" s="248">
        <v>895</v>
      </c>
      <c r="B509" s="251">
        <v>1</v>
      </c>
      <c r="C509" s="252"/>
      <c r="D509" s="249"/>
      <c r="E509" s="253"/>
      <c r="F509" s="254"/>
      <c r="G509" s="255"/>
      <c r="H509" s="253"/>
      <c r="I509" s="253"/>
      <c r="J509" s="260"/>
      <c r="K509" s="260"/>
      <c r="L509" s="260"/>
      <c r="M509" s="260"/>
      <c r="N509" s="253"/>
      <c r="O509" s="253"/>
      <c r="P509" s="253"/>
      <c r="S509" s="261"/>
      <c r="T509" s="241"/>
    </row>
    <row r="510" s="240" customFormat="1" ht="20" customHeight="1" spans="1:20">
      <c r="A510" s="248">
        <v>896</v>
      </c>
      <c r="B510" s="251">
        <v>1</v>
      </c>
      <c r="C510" s="252"/>
      <c r="D510" s="249"/>
      <c r="E510" s="253"/>
      <c r="F510" s="254"/>
      <c r="G510" s="255"/>
      <c r="H510" s="253"/>
      <c r="I510" s="253"/>
      <c r="J510" s="260"/>
      <c r="K510" s="260"/>
      <c r="L510" s="260"/>
      <c r="M510" s="260"/>
      <c r="N510" s="253"/>
      <c r="O510" s="253"/>
      <c r="P510" s="253"/>
      <c r="S510" s="261"/>
      <c r="T510" s="241"/>
    </row>
    <row r="511" s="240" customFormat="1" ht="20" customHeight="1" spans="1:20">
      <c r="A511" s="248">
        <v>897</v>
      </c>
      <c r="B511" s="251">
        <v>1</v>
      </c>
      <c r="C511" s="252"/>
      <c r="D511" s="249"/>
      <c r="E511" s="253"/>
      <c r="F511" s="254"/>
      <c r="G511" s="255"/>
      <c r="H511" s="253"/>
      <c r="I511" s="253"/>
      <c r="J511" s="260"/>
      <c r="K511" s="260"/>
      <c r="L511" s="260"/>
      <c r="M511" s="260"/>
      <c r="N511" s="253"/>
      <c r="O511" s="253"/>
      <c r="P511" s="253"/>
      <c r="S511" s="261"/>
      <c r="T511" s="241"/>
    </row>
    <row r="512" s="240" customFormat="1" ht="20" customHeight="1" spans="1:20">
      <c r="A512" s="248">
        <v>898</v>
      </c>
      <c r="B512" s="251">
        <v>1</v>
      </c>
      <c r="C512" s="252"/>
      <c r="D512" s="249"/>
      <c r="E512" s="253"/>
      <c r="F512" s="254"/>
      <c r="G512" s="255"/>
      <c r="H512" s="253"/>
      <c r="I512" s="253"/>
      <c r="J512" s="260"/>
      <c r="K512" s="260"/>
      <c r="L512" s="260"/>
      <c r="M512" s="260"/>
      <c r="N512" s="253"/>
      <c r="O512" s="253"/>
      <c r="P512" s="253"/>
      <c r="S512" s="261"/>
      <c r="T512" s="241"/>
    </row>
    <row r="513" s="240" customFormat="1" ht="20" customHeight="1" spans="1:20">
      <c r="A513" s="248">
        <v>899</v>
      </c>
      <c r="B513" s="251">
        <v>1</v>
      </c>
      <c r="C513" s="252"/>
      <c r="D513" s="249"/>
      <c r="E513" s="253"/>
      <c r="F513" s="254"/>
      <c r="G513" s="255"/>
      <c r="H513" s="253"/>
      <c r="I513" s="253"/>
      <c r="J513" s="260"/>
      <c r="K513" s="260"/>
      <c r="L513" s="260"/>
      <c r="M513" s="260"/>
      <c r="N513" s="253"/>
      <c r="O513" s="253"/>
      <c r="P513" s="253"/>
      <c r="S513" s="261"/>
      <c r="T513" s="241"/>
    </row>
    <row r="514" s="240" customFormat="1" ht="20" customHeight="1" spans="1:20">
      <c r="A514" s="248">
        <v>900</v>
      </c>
      <c r="B514" s="251">
        <v>1</v>
      </c>
      <c r="C514" s="252"/>
      <c r="D514" s="249"/>
      <c r="E514" s="253"/>
      <c r="F514" s="254"/>
      <c r="G514" s="255"/>
      <c r="H514" s="253"/>
      <c r="I514" s="253"/>
      <c r="J514" s="260"/>
      <c r="K514" s="260"/>
      <c r="L514" s="260"/>
      <c r="M514" s="260"/>
      <c r="N514" s="253"/>
      <c r="O514" s="253"/>
      <c r="P514" s="253"/>
      <c r="S514" s="261"/>
      <c r="T514" s="241"/>
    </row>
    <row r="515" s="240" customFormat="1" ht="20" customHeight="1" spans="1:20">
      <c r="A515" s="248">
        <v>901</v>
      </c>
      <c r="B515" s="251">
        <v>1</v>
      </c>
      <c r="C515" s="252"/>
      <c r="D515" s="249"/>
      <c r="E515" s="253"/>
      <c r="F515" s="254"/>
      <c r="G515" s="255"/>
      <c r="H515" s="253"/>
      <c r="I515" s="253"/>
      <c r="J515" s="260"/>
      <c r="K515" s="260"/>
      <c r="L515" s="260"/>
      <c r="M515" s="260"/>
      <c r="N515" s="253"/>
      <c r="O515" s="253"/>
      <c r="P515" s="253"/>
      <c r="S515" s="261"/>
      <c r="T515" s="241"/>
    </row>
    <row r="516" s="240" customFormat="1" ht="20" customHeight="1" spans="1:20">
      <c r="A516" s="248">
        <v>902</v>
      </c>
      <c r="B516" s="251">
        <v>1</v>
      </c>
      <c r="C516" s="252"/>
      <c r="D516" s="249"/>
      <c r="E516" s="253"/>
      <c r="F516" s="254"/>
      <c r="G516" s="255"/>
      <c r="H516" s="253"/>
      <c r="I516" s="253"/>
      <c r="J516" s="260"/>
      <c r="K516" s="260"/>
      <c r="L516" s="260"/>
      <c r="M516" s="260"/>
      <c r="N516" s="253"/>
      <c r="O516" s="253"/>
      <c r="P516" s="253"/>
      <c r="S516" s="261"/>
      <c r="T516" s="241"/>
    </row>
    <row r="517" s="240" customFormat="1" ht="20" customHeight="1" spans="1:20">
      <c r="A517" s="248">
        <v>903</v>
      </c>
      <c r="B517" s="251">
        <v>1</v>
      </c>
      <c r="C517" s="252"/>
      <c r="D517" s="249"/>
      <c r="E517" s="253"/>
      <c r="F517" s="254"/>
      <c r="G517" s="255"/>
      <c r="H517" s="253"/>
      <c r="I517" s="253"/>
      <c r="J517" s="260"/>
      <c r="K517" s="260"/>
      <c r="L517" s="260"/>
      <c r="M517" s="260"/>
      <c r="N517" s="253"/>
      <c r="O517" s="253"/>
      <c r="P517" s="253"/>
      <c r="S517" s="261"/>
      <c r="T517" s="241"/>
    </row>
    <row r="518" s="240" customFormat="1" ht="20" customHeight="1" spans="1:20">
      <c r="A518" s="248">
        <v>904</v>
      </c>
      <c r="B518" s="251">
        <v>1</v>
      </c>
      <c r="C518" s="252"/>
      <c r="D518" s="249"/>
      <c r="E518" s="253"/>
      <c r="F518" s="254"/>
      <c r="G518" s="255"/>
      <c r="H518" s="253"/>
      <c r="I518" s="253"/>
      <c r="J518" s="260"/>
      <c r="K518" s="260"/>
      <c r="L518" s="260"/>
      <c r="M518" s="260"/>
      <c r="N518" s="253"/>
      <c r="O518" s="253"/>
      <c r="P518" s="253"/>
      <c r="S518" s="261"/>
      <c r="T518" s="241"/>
    </row>
    <row r="519" s="240" customFormat="1" ht="20" customHeight="1" spans="1:20">
      <c r="A519" s="248">
        <v>905</v>
      </c>
      <c r="B519" s="251">
        <v>1</v>
      </c>
      <c r="C519" s="252"/>
      <c r="D519" s="249"/>
      <c r="E519" s="253"/>
      <c r="F519" s="254"/>
      <c r="G519" s="255"/>
      <c r="H519" s="253"/>
      <c r="I519" s="253"/>
      <c r="J519" s="260"/>
      <c r="K519" s="260"/>
      <c r="L519" s="260"/>
      <c r="M519" s="260"/>
      <c r="N519" s="253"/>
      <c r="O519" s="253"/>
      <c r="P519" s="253"/>
      <c r="S519" s="261"/>
      <c r="T519" s="241"/>
    </row>
    <row r="520" s="240" customFormat="1" ht="20" customHeight="1" spans="1:20">
      <c r="A520" s="248">
        <v>906</v>
      </c>
      <c r="B520" s="251">
        <v>1</v>
      </c>
      <c r="C520" s="252"/>
      <c r="D520" s="249"/>
      <c r="E520" s="253"/>
      <c r="F520" s="254"/>
      <c r="G520" s="255"/>
      <c r="H520" s="253"/>
      <c r="I520" s="253"/>
      <c r="J520" s="260"/>
      <c r="K520" s="260"/>
      <c r="L520" s="260"/>
      <c r="M520" s="260"/>
      <c r="N520" s="253"/>
      <c r="O520" s="253"/>
      <c r="P520" s="253"/>
      <c r="S520" s="261"/>
      <c r="T520" s="241"/>
    </row>
    <row r="521" s="240" customFormat="1" ht="20" customHeight="1" spans="1:20">
      <c r="A521" s="248">
        <v>907</v>
      </c>
      <c r="B521" s="251">
        <v>1</v>
      </c>
      <c r="C521" s="252"/>
      <c r="D521" s="249"/>
      <c r="E521" s="253"/>
      <c r="F521" s="254"/>
      <c r="G521" s="255"/>
      <c r="H521" s="253"/>
      <c r="I521" s="253"/>
      <c r="J521" s="260"/>
      <c r="K521" s="260"/>
      <c r="L521" s="260"/>
      <c r="M521" s="260"/>
      <c r="N521" s="253"/>
      <c r="O521" s="253"/>
      <c r="P521" s="253"/>
      <c r="S521" s="261"/>
      <c r="T521" s="241"/>
    </row>
    <row r="522" s="240" customFormat="1" ht="20" customHeight="1" spans="1:20">
      <c r="A522" s="248">
        <v>908</v>
      </c>
      <c r="B522" s="251">
        <v>1</v>
      </c>
      <c r="C522" s="252"/>
      <c r="D522" s="249"/>
      <c r="E522" s="253"/>
      <c r="F522" s="254"/>
      <c r="G522" s="255"/>
      <c r="H522" s="253"/>
      <c r="I522" s="253"/>
      <c r="J522" s="260"/>
      <c r="K522" s="260"/>
      <c r="L522" s="260"/>
      <c r="M522" s="260"/>
      <c r="N522" s="253"/>
      <c r="O522" s="253"/>
      <c r="P522" s="253"/>
      <c r="S522" s="261"/>
      <c r="T522" s="241"/>
    </row>
    <row r="523" s="240" customFormat="1" ht="20" customHeight="1" spans="1:20">
      <c r="A523" s="248">
        <v>909</v>
      </c>
      <c r="B523" s="251">
        <v>1</v>
      </c>
      <c r="C523" s="252"/>
      <c r="D523" s="249"/>
      <c r="E523" s="253"/>
      <c r="F523" s="254"/>
      <c r="G523" s="255"/>
      <c r="H523" s="253"/>
      <c r="I523" s="253"/>
      <c r="J523" s="260"/>
      <c r="K523" s="260"/>
      <c r="L523" s="260"/>
      <c r="M523" s="260"/>
      <c r="N523" s="253"/>
      <c r="O523" s="253"/>
      <c r="P523" s="253"/>
      <c r="S523" s="261"/>
      <c r="T523" s="241"/>
    </row>
    <row r="524" s="240" customFormat="1" ht="20" customHeight="1" spans="1:20">
      <c r="A524" s="248">
        <v>910</v>
      </c>
      <c r="B524" s="251">
        <v>1</v>
      </c>
      <c r="C524" s="252"/>
      <c r="D524" s="249"/>
      <c r="E524" s="253"/>
      <c r="F524" s="254"/>
      <c r="G524" s="255"/>
      <c r="H524" s="253"/>
      <c r="I524" s="253"/>
      <c r="J524" s="260"/>
      <c r="K524" s="260"/>
      <c r="L524" s="260"/>
      <c r="M524" s="260"/>
      <c r="N524" s="253"/>
      <c r="O524" s="253"/>
      <c r="P524" s="253"/>
      <c r="S524" s="261"/>
      <c r="T524" s="241"/>
    </row>
    <row r="525" s="240" customFormat="1" ht="20" customHeight="1" spans="1:20">
      <c r="A525" s="248">
        <v>911</v>
      </c>
      <c r="B525" s="251">
        <v>1</v>
      </c>
      <c r="C525" s="252"/>
      <c r="D525" s="249"/>
      <c r="E525" s="253"/>
      <c r="F525" s="254"/>
      <c r="G525" s="255"/>
      <c r="H525" s="253"/>
      <c r="I525" s="253"/>
      <c r="J525" s="260"/>
      <c r="K525" s="260"/>
      <c r="L525" s="260"/>
      <c r="M525" s="260"/>
      <c r="N525" s="253"/>
      <c r="O525" s="253"/>
      <c r="P525" s="253"/>
      <c r="S525" s="261"/>
      <c r="T525" s="241"/>
    </row>
    <row r="526" s="240" customFormat="1" ht="20" customHeight="1" spans="1:20">
      <c r="A526" s="248">
        <v>912</v>
      </c>
      <c r="B526" s="251">
        <v>1</v>
      </c>
      <c r="C526" s="252"/>
      <c r="D526" s="249"/>
      <c r="E526" s="253"/>
      <c r="F526" s="254"/>
      <c r="G526" s="255"/>
      <c r="H526" s="253"/>
      <c r="I526" s="253"/>
      <c r="J526" s="260"/>
      <c r="K526" s="260"/>
      <c r="L526" s="260"/>
      <c r="M526" s="260"/>
      <c r="N526" s="253"/>
      <c r="O526" s="253"/>
      <c r="P526" s="253"/>
      <c r="S526" s="261"/>
      <c r="T526" s="241"/>
    </row>
    <row r="527" s="240" customFormat="1" ht="20" customHeight="1" spans="1:20">
      <c r="A527" s="248">
        <v>913</v>
      </c>
      <c r="B527" s="251">
        <v>1</v>
      </c>
      <c r="C527" s="252"/>
      <c r="D527" s="249"/>
      <c r="E527" s="253"/>
      <c r="F527" s="254"/>
      <c r="G527" s="255"/>
      <c r="H527" s="253"/>
      <c r="I527" s="253"/>
      <c r="J527" s="260"/>
      <c r="K527" s="260"/>
      <c r="L527" s="260"/>
      <c r="M527" s="260"/>
      <c r="N527" s="253"/>
      <c r="O527" s="253"/>
      <c r="P527" s="253"/>
      <c r="S527" s="261"/>
      <c r="T527" s="241"/>
    </row>
    <row r="528" s="240" customFormat="1" ht="20" customHeight="1" spans="1:20">
      <c r="A528" s="248">
        <v>914</v>
      </c>
      <c r="B528" s="251">
        <v>1</v>
      </c>
      <c r="C528" s="252"/>
      <c r="D528" s="249"/>
      <c r="E528" s="253"/>
      <c r="F528" s="254"/>
      <c r="G528" s="255"/>
      <c r="H528" s="253"/>
      <c r="I528" s="253"/>
      <c r="J528" s="260"/>
      <c r="K528" s="260"/>
      <c r="L528" s="260"/>
      <c r="M528" s="260"/>
      <c r="N528" s="253"/>
      <c r="O528" s="253"/>
      <c r="P528" s="253"/>
      <c r="S528" s="261"/>
      <c r="T528" s="241"/>
    </row>
    <row r="529" s="240" customFormat="1" ht="20" customHeight="1" spans="1:20">
      <c r="A529" s="248">
        <v>915</v>
      </c>
      <c r="B529" s="251">
        <v>1</v>
      </c>
      <c r="C529" s="252"/>
      <c r="D529" s="249"/>
      <c r="E529" s="253"/>
      <c r="F529" s="254"/>
      <c r="G529" s="255"/>
      <c r="H529" s="253"/>
      <c r="I529" s="253"/>
      <c r="J529" s="260"/>
      <c r="K529" s="260"/>
      <c r="L529" s="260"/>
      <c r="M529" s="260"/>
      <c r="N529" s="253"/>
      <c r="O529" s="253"/>
      <c r="P529" s="253"/>
      <c r="S529" s="261"/>
      <c r="T529" s="241"/>
    </row>
    <row r="530" s="240" customFormat="1" ht="20" customHeight="1" spans="1:20">
      <c r="A530" s="248">
        <v>916</v>
      </c>
      <c r="B530" s="251">
        <v>1</v>
      </c>
      <c r="C530" s="252"/>
      <c r="D530" s="249"/>
      <c r="E530" s="253"/>
      <c r="F530" s="254"/>
      <c r="G530" s="255"/>
      <c r="H530" s="253"/>
      <c r="I530" s="253"/>
      <c r="J530" s="260"/>
      <c r="K530" s="260"/>
      <c r="L530" s="260"/>
      <c r="M530" s="260"/>
      <c r="N530" s="253"/>
      <c r="O530" s="253"/>
      <c r="P530" s="253"/>
      <c r="S530" s="261"/>
      <c r="T530" s="241"/>
    </row>
    <row r="531" s="240" customFormat="1" ht="20" customHeight="1" spans="1:20">
      <c r="A531" s="248">
        <v>917</v>
      </c>
      <c r="B531" s="251">
        <v>1</v>
      </c>
      <c r="C531" s="252"/>
      <c r="D531" s="249"/>
      <c r="E531" s="253"/>
      <c r="F531" s="254"/>
      <c r="G531" s="255"/>
      <c r="H531" s="253"/>
      <c r="I531" s="253"/>
      <c r="J531" s="260"/>
      <c r="K531" s="260"/>
      <c r="L531" s="260"/>
      <c r="M531" s="260"/>
      <c r="N531" s="253"/>
      <c r="O531" s="253"/>
      <c r="P531" s="253"/>
      <c r="S531" s="261"/>
      <c r="T531" s="241"/>
    </row>
    <row r="532" s="240" customFormat="1" ht="20" customHeight="1" spans="1:20">
      <c r="A532" s="248">
        <v>918</v>
      </c>
      <c r="B532" s="251">
        <v>1</v>
      </c>
      <c r="C532" s="252"/>
      <c r="D532" s="249"/>
      <c r="E532" s="253"/>
      <c r="F532" s="254"/>
      <c r="G532" s="255"/>
      <c r="H532" s="253"/>
      <c r="I532" s="253"/>
      <c r="J532" s="260"/>
      <c r="K532" s="260"/>
      <c r="L532" s="260"/>
      <c r="M532" s="260"/>
      <c r="N532" s="253"/>
      <c r="O532" s="253"/>
      <c r="P532" s="253"/>
      <c r="S532" s="261"/>
      <c r="T532" s="241"/>
    </row>
    <row r="533" s="240" customFormat="1" ht="20" customHeight="1" spans="1:20">
      <c r="A533" s="248">
        <v>919</v>
      </c>
      <c r="B533" s="251">
        <v>1</v>
      </c>
      <c r="C533" s="252"/>
      <c r="D533" s="249"/>
      <c r="E533" s="253"/>
      <c r="F533" s="254"/>
      <c r="G533" s="255"/>
      <c r="H533" s="253"/>
      <c r="I533" s="253"/>
      <c r="J533" s="260"/>
      <c r="K533" s="260"/>
      <c r="L533" s="260"/>
      <c r="M533" s="260"/>
      <c r="N533" s="253"/>
      <c r="O533" s="253"/>
      <c r="P533" s="253"/>
      <c r="S533" s="261"/>
      <c r="T533" s="241"/>
    </row>
    <row r="534" s="240" customFormat="1" ht="20" customHeight="1" spans="1:20">
      <c r="A534" s="248">
        <v>920</v>
      </c>
      <c r="B534" s="251">
        <v>1</v>
      </c>
      <c r="C534" s="252"/>
      <c r="D534" s="249"/>
      <c r="E534" s="253"/>
      <c r="F534" s="254"/>
      <c r="G534" s="255"/>
      <c r="H534" s="253"/>
      <c r="I534" s="253"/>
      <c r="J534" s="260"/>
      <c r="K534" s="260"/>
      <c r="L534" s="260"/>
      <c r="M534" s="260"/>
      <c r="N534" s="253"/>
      <c r="O534" s="253"/>
      <c r="P534" s="253"/>
      <c r="S534" s="261"/>
      <c r="T534" s="241"/>
    </row>
    <row r="535" s="240" customFormat="1" ht="20" customHeight="1" spans="1:20">
      <c r="A535" s="248">
        <v>921</v>
      </c>
      <c r="B535" s="251">
        <v>1</v>
      </c>
      <c r="C535" s="252"/>
      <c r="D535" s="249"/>
      <c r="E535" s="253"/>
      <c r="F535" s="254"/>
      <c r="G535" s="255"/>
      <c r="H535" s="253"/>
      <c r="I535" s="253"/>
      <c r="J535" s="260"/>
      <c r="K535" s="260"/>
      <c r="L535" s="260"/>
      <c r="M535" s="260"/>
      <c r="N535" s="253"/>
      <c r="O535" s="253"/>
      <c r="P535" s="253"/>
      <c r="S535" s="261"/>
      <c r="T535" s="241"/>
    </row>
    <row r="536" s="240" customFormat="1" ht="20" customHeight="1" spans="1:20">
      <c r="A536" s="248">
        <v>922</v>
      </c>
      <c r="B536" s="251">
        <v>1</v>
      </c>
      <c r="C536" s="252"/>
      <c r="D536" s="249"/>
      <c r="E536" s="253"/>
      <c r="F536" s="254"/>
      <c r="G536" s="255"/>
      <c r="H536" s="253"/>
      <c r="I536" s="253"/>
      <c r="J536" s="260"/>
      <c r="K536" s="260"/>
      <c r="L536" s="260"/>
      <c r="M536" s="260"/>
      <c r="N536" s="253"/>
      <c r="O536" s="253"/>
      <c r="P536" s="253"/>
      <c r="S536" s="261"/>
      <c r="T536" s="241"/>
    </row>
    <row r="537" s="240" customFormat="1" ht="20" customHeight="1" spans="1:20">
      <c r="A537" s="248">
        <v>923</v>
      </c>
      <c r="B537" s="251">
        <v>1</v>
      </c>
      <c r="C537" s="252"/>
      <c r="D537" s="249"/>
      <c r="E537" s="253"/>
      <c r="F537" s="254"/>
      <c r="G537" s="255"/>
      <c r="H537" s="253"/>
      <c r="I537" s="253"/>
      <c r="J537" s="260"/>
      <c r="K537" s="260"/>
      <c r="L537" s="260"/>
      <c r="M537" s="260"/>
      <c r="N537" s="253"/>
      <c r="O537" s="253"/>
      <c r="P537" s="253"/>
      <c r="S537" s="261"/>
      <c r="T537" s="241"/>
    </row>
    <row r="538" s="240" customFormat="1" ht="20" customHeight="1" spans="1:20">
      <c r="A538" s="248">
        <v>924</v>
      </c>
      <c r="B538" s="251">
        <v>1</v>
      </c>
      <c r="C538" s="252"/>
      <c r="D538" s="249"/>
      <c r="E538" s="253"/>
      <c r="F538" s="254"/>
      <c r="G538" s="255"/>
      <c r="H538" s="253"/>
      <c r="I538" s="253"/>
      <c r="J538" s="260"/>
      <c r="K538" s="260"/>
      <c r="L538" s="260"/>
      <c r="M538" s="260"/>
      <c r="N538" s="253"/>
      <c r="O538" s="253"/>
      <c r="P538" s="253"/>
      <c r="S538" s="261"/>
      <c r="T538" s="241"/>
    </row>
    <row r="539" s="240" customFormat="1" ht="20" customHeight="1" spans="1:20">
      <c r="A539" s="248">
        <v>925</v>
      </c>
      <c r="B539" s="251">
        <v>1</v>
      </c>
      <c r="C539" s="252"/>
      <c r="D539" s="249"/>
      <c r="E539" s="253"/>
      <c r="F539" s="254"/>
      <c r="G539" s="255"/>
      <c r="H539" s="253"/>
      <c r="I539" s="253"/>
      <c r="J539" s="260"/>
      <c r="K539" s="260"/>
      <c r="L539" s="260"/>
      <c r="M539" s="260"/>
      <c r="N539" s="253"/>
      <c r="O539" s="253"/>
      <c r="P539" s="253"/>
      <c r="S539" s="261"/>
      <c r="T539" s="241"/>
    </row>
    <row r="540" s="240" customFormat="1" ht="20" customHeight="1" spans="1:20">
      <c r="A540" s="248">
        <v>926</v>
      </c>
      <c r="B540" s="251">
        <v>1</v>
      </c>
      <c r="C540" s="252"/>
      <c r="D540" s="249"/>
      <c r="E540" s="253"/>
      <c r="F540" s="254"/>
      <c r="G540" s="255"/>
      <c r="H540" s="253"/>
      <c r="I540" s="253"/>
      <c r="J540" s="260"/>
      <c r="K540" s="260"/>
      <c r="L540" s="260"/>
      <c r="M540" s="260"/>
      <c r="N540" s="253"/>
      <c r="O540" s="253"/>
      <c r="P540" s="253"/>
      <c r="S540" s="261"/>
      <c r="T540" s="241"/>
    </row>
    <row r="541" s="240" customFormat="1" ht="20" customHeight="1" spans="1:20">
      <c r="A541" s="248">
        <v>927</v>
      </c>
      <c r="B541" s="251">
        <v>1</v>
      </c>
      <c r="C541" s="252"/>
      <c r="D541" s="249"/>
      <c r="E541" s="253"/>
      <c r="F541" s="254"/>
      <c r="G541" s="255"/>
      <c r="H541" s="253"/>
      <c r="I541" s="253"/>
      <c r="J541" s="260"/>
      <c r="K541" s="260"/>
      <c r="L541" s="260"/>
      <c r="M541" s="260"/>
      <c r="N541" s="253"/>
      <c r="O541" s="253"/>
      <c r="P541" s="253"/>
      <c r="S541" s="261"/>
      <c r="T541" s="241"/>
    </row>
    <row r="542" s="240" customFormat="1" ht="20" customHeight="1" spans="1:20">
      <c r="A542" s="248">
        <v>928</v>
      </c>
      <c r="B542" s="251">
        <v>1</v>
      </c>
      <c r="C542" s="252"/>
      <c r="D542" s="249"/>
      <c r="E542" s="253"/>
      <c r="F542" s="254"/>
      <c r="G542" s="255"/>
      <c r="H542" s="253"/>
      <c r="I542" s="253"/>
      <c r="J542" s="260"/>
      <c r="K542" s="260"/>
      <c r="L542" s="260"/>
      <c r="M542" s="260"/>
      <c r="N542" s="253"/>
      <c r="O542" s="253"/>
      <c r="P542" s="253"/>
      <c r="S542" s="261"/>
      <c r="T542" s="241"/>
    </row>
    <row r="543" s="240" customFormat="1" ht="20" customHeight="1" spans="1:20">
      <c r="A543" s="248">
        <v>929</v>
      </c>
      <c r="B543" s="251">
        <v>1</v>
      </c>
      <c r="C543" s="252"/>
      <c r="D543" s="249"/>
      <c r="E543" s="253"/>
      <c r="F543" s="254"/>
      <c r="G543" s="255"/>
      <c r="H543" s="253"/>
      <c r="I543" s="253"/>
      <c r="J543" s="260"/>
      <c r="K543" s="260"/>
      <c r="L543" s="260"/>
      <c r="M543" s="260"/>
      <c r="N543" s="253"/>
      <c r="O543" s="253"/>
      <c r="P543" s="253"/>
      <c r="S543" s="261"/>
      <c r="T543" s="241"/>
    </row>
    <row r="544" s="240" customFormat="1" ht="20" customHeight="1" spans="1:20">
      <c r="A544" s="248">
        <v>930</v>
      </c>
      <c r="B544" s="251">
        <v>1</v>
      </c>
      <c r="C544" s="252"/>
      <c r="D544" s="249"/>
      <c r="E544" s="253"/>
      <c r="F544" s="254"/>
      <c r="G544" s="255"/>
      <c r="H544" s="253"/>
      <c r="I544" s="253"/>
      <c r="J544" s="260"/>
      <c r="K544" s="260"/>
      <c r="L544" s="260"/>
      <c r="M544" s="260"/>
      <c r="N544" s="253"/>
      <c r="O544" s="253"/>
      <c r="P544" s="253"/>
      <c r="S544" s="261"/>
      <c r="T544" s="241"/>
    </row>
    <row r="545" s="240" customFormat="1" ht="20" customHeight="1" spans="1:20">
      <c r="A545" s="248">
        <v>931</v>
      </c>
      <c r="B545" s="251">
        <v>1</v>
      </c>
      <c r="C545" s="252"/>
      <c r="D545" s="249"/>
      <c r="E545" s="253"/>
      <c r="F545" s="254"/>
      <c r="G545" s="255"/>
      <c r="H545" s="253"/>
      <c r="I545" s="253"/>
      <c r="J545" s="260"/>
      <c r="K545" s="260"/>
      <c r="L545" s="260"/>
      <c r="M545" s="260"/>
      <c r="N545" s="253"/>
      <c r="O545" s="253"/>
      <c r="P545" s="253"/>
      <c r="S545" s="261"/>
      <c r="T545" s="241"/>
    </row>
    <row r="546" s="240" customFormat="1" ht="20" customHeight="1" spans="1:20">
      <c r="A546" s="248">
        <v>932</v>
      </c>
      <c r="B546" s="251">
        <v>1</v>
      </c>
      <c r="C546" s="252"/>
      <c r="D546" s="249"/>
      <c r="E546" s="253"/>
      <c r="F546" s="254"/>
      <c r="G546" s="255"/>
      <c r="H546" s="253"/>
      <c r="I546" s="253"/>
      <c r="J546" s="260"/>
      <c r="K546" s="260"/>
      <c r="L546" s="260"/>
      <c r="M546" s="260"/>
      <c r="N546" s="253"/>
      <c r="O546" s="253"/>
      <c r="P546" s="253"/>
      <c r="S546" s="261"/>
      <c r="T546" s="241"/>
    </row>
    <row r="547" s="240" customFormat="1" ht="20" customHeight="1" spans="1:20">
      <c r="A547" s="248">
        <v>933</v>
      </c>
      <c r="B547" s="251">
        <v>1</v>
      </c>
      <c r="C547" s="252"/>
      <c r="D547" s="249"/>
      <c r="E547" s="253"/>
      <c r="F547" s="254"/>
      <c r="G547" s="255"/>
      <c r="H547" s="253"/>
      <c r="I547" s="253"/>
      <c r="J547" s="260"/>
      <c r="K547" s="260"/>
      <c r="L547" s="260"/>
      <c r="M547" s="260"/>
      <c r="N547" s="253"/>
      <c r="O547" s="253"/>
      <c r="P547" s="253"/>
      <c r="S547" s="261"/>
      <c r="T547" s="241"/>
    </row>
    <row r="548" s="240" customFormat="1" ht="20" customHeight="1" spans="1:20">
      <c r="A548" s="248">
        <v>934</v>
      </c>
      <c r="B548" s="251">
        <v>1</v>
      </c>
      <c r="C548" s="252"/>
      <c r="D548" s="249"/>
      <c r="E548" s="253"/>
      <c r="F548" s="254"/>
      <c r="G548" s="255"/>
      <c r="H548" s="253"/>
      <c r="I548" s="253"/>
      <c r="J548" s="260"/>
      <c r="K548" s="260"/>
      <c r="L548" s="260"/>
      <c r="M548" s="260"/>
      <c r="N548" s="253"/>
      <c r="O548" s="253"/>
      <c r="P548" s="253"/>
      <c r="S548" s="261"/>
      <c r="T548" s="241"/>
    </row>
    <row r="549" s="240" customFormat="1" ht="20" customHeight="1" spans="1:20">
      <c r="A549" s="248">
        <v>935</v>
      </c>
      <c r="B549" s="251">
        <v>1</v>
      </c>
      <c r="C549" s="252"/>
      <c r="D549" s="249"/>
      <c r="E549" s="253"/>
      <c r="F549" s="254"/>
      <c r="G549" s="255"/>
      <c r="H549" s="253"/>
      <c r="I549" s="253"/>
      <c r="J549" s="260"/>
      <c r="K549" s="260"/>
      <c r="L549" s="260"/>
      <c r="M549" s="260"/>
      <c r="N549" s="253"/>
      <c r="O549" s="253"/>
      <c r="P549" s="253"/>
      <c r="S549" s="261"/>
      <c r="T549" s="241"/>
    </row>
    <row r="550" s="240" customFormat="1" ht="20" customHeight="1" spans="1:20">
      <c r="A550" s="248">
        <v>936</v>
      </c>
      <c r="B550" s="251">
        <v>1</v>
      </c>
      <c r="C550" s="252"/>
      <c r="D550" s="249"/>
      <c r="E550" s="253"/>
      <c r="F550" s="254"/>
      <c r="G550" s="255"/>
      <c r="H550" s="253"/>
      <c r="I550" s="253"/>
      <c r="J550" s="260"/>
      <c r="K550" s="260"/>
      <c r="L550" s="260"/>
      <c r="M550" s="260"/>
      <c r="N550" s="253"/>
      <c r="O550" s="253"/>
      <c r="P550" s="253"/>
      <c r="S550" s="261"/>
      <c r="T550" s="241"/>
    </row>
    <row r="551" s="240" customFormat="1" ht="20" customHeight="1" spans="1:20">
      <c r="A551" s="248">
        <v>937</v>
      </c>
      <c r="B551" s="251">
        <v>1</v>
      </c>
      <c r="C551" s="252"/>
      <c r="D551" s="249"/>
      <c r="E551" s="253"/>
      <c r="F551" s="254"/>
      <c r="G551" s="255"/>
      <c r="H551" s="253"/>
      <c r="I551" s="253"/>
      <c r="J551" s="260"/>
      <c r="K551" s="260"/>
      <c r="L551" s="260"/>
      <c r="M551" s="260"/>
      <c r="N551" s="253"/>
      <c r="O551" s="253"/>
      <c r="P551" s="253"/>
      <c r="S551" s="261"/>
      <c r="T551" s="241"/>
    </row>
    <row r="552" s="240" customFormat="1" ht="20" customHeight="1" spans="1:20">
      <c r="A552" s="248">
        <v>938</v>
      </c>
      <c r="B552" s="251">
        <v>1</v>
      </c>
      <c r="C552" s="252"/>
      <c r="D552" s="249"/>
      <c r="E552" s="253"/>
      <c r="F552" s="254"/>
      <c r="G552" s="255"/>
      <c r="H552" s="253"/>
      <c r="I552" s="253"/>
      <c r="J552" s="260"/>
      <c r="K552" s="260"/>
      <c r="L552" s="260"/>
      <c r="M552" s="260"/>
      <c r="N552" s="253"/>
      <c r="O552" s="253"/>
      <c r="P552" s="253"/>
      <c r="S552" s="261"/>
      <c r="T552" s="241"/>
    </row>
    <row r="553" s="240" customFormat="1" ht="20" customHeight="1" spans="1:20">
      <c r="A553" s="248">
        <v>939</v>
      </c>
      <c r="B553" s="251">
        <v>1</v>
      </c>
      <c r="C553" s="252"/>
      <c r="D553" s="249"/>
      <c r="E553" s="253"/>
      <c r="F553" s="254"/>
      <c r="G553" s="255"/>
      <c r="H553" s="253"/>
      <c r="I553" s="253"/>
      <c r="J553" s="260"/>
      <c r="K553" s="260"/>
      <c r="L553" s="260"/>
      <c r="M553" s="260"/>
      <c r="N553" s="253"/>
      <c r="O553" s="253"/>
      <c r="P553" s="253"/>
      <c r="S553" s="261"/>
      <c r="T553" s="241"/>
    </row>
    <row r="554" s="240" customFormat="1" ht="20" customHeight="1" spans="1:20">
      <c r="A554" s="248">
        <v>940</v>
      </c>
      <c r="B554" s="251">
        <v>1</v>
      </c>
      <c r="C554" s="252"/>
      <c r="D554" s="249"/>
      <c r="E554" s="253"/>
      <c r="F554" s="254"/>
      <c r="G554" s="255"/>
      <c r="H554" s="253"/>
      <c r="I554" s="253"/>
      <c r="J554" s="260"/>
      <c r="K554" s="260"/>
      <c r="L554" s="260"/>
      <c r="M554" s="260"/>
      <c r="N554" s="253"/>
      <c r="O554" s="253"/>
      <c r="P554" s="253"/>
      <c r="S554" s="261"/>
      <c r="T554" s="241"/>
    </row>
    <row r="555" s="240" customFormat="1" ht="20" customHeight="1" spans="1:20">
      <c r="A555" s="248">
        <v>941</v>
      </c>
      <c r="B555" s="251">
        <v>1</v>
      </c>
      <c r="C555" s="252"/>
      <c r="D555" s="249"/>
      <c r="E555" s="253"/>
      <c r="F555" s="254"/>
      <c r="G555" s="255"/>
      <c r="H555" s="253"/>
      <c r="I555" s="253"/>
      <c r="J555" s="260"/>
      <c r="K555" s="260"/>
      <c r="L555" s="260"/>
      <c r="M555" s="260"/>
      <c r="N555" s="253"/>
      <c r="O555" s="253"/>
      <c r="P555" s="253"/>
      <c r="S555" s="261"/>
      <c r="T555" s="241"/>
    </row>
    <row r="556" s="240" customFormat="1" ht="20" customHeight="1" spans="1:20">
      <c r="A556" s="248">
        <v>942</v>
      </c>
      <c r="B556" s="251">
        <v>1</v>
      </c>
      <c r="C556" s="252"/>
      <c r="D556" s="249"/>
      <c r="E556" s="253"/>
      <c r="F556" s="254"/>
      <c r="G556" s="255"/>
      <c r="H556" s="253"/>
      <c r="I556" s="253"/>
      <c r="J556" s="260"/>
      <c r="K556" s="260"/>
      <c r="L556" s="260"/>
      <c r="M556" s="260"/>
      <c r="N556" s="253"/>
      <c r="O556" s="253"/>
      <c r="P556" s="253"/>
      <c r="S556" s="261"/>
      <c r="T556" s="241"/>
    </row>
    <row r="557" s="240" customFormat="1" ht="20" customHeight="1" spans="1:20">
      <c r="A557" s="248">
        <v>943</v>
      </c>
      <c r="B557" s="251">
        <v>1</v>
      </c>
      <c r="C557" s="252"/>
      <c r="D557" s="249"/>
      <c r="E557" s="253"/>
      <c r="F557" s="254"/>
      <c r="G557" s="255"/>
      <c r="H557" s="253"/>
      <c r="I557" s="253"/>
      <c r="J557" s="260"/>
      <c r="K557" s="260"/>
      <c r="L557" s="260"/>
      <c r="M557" s="260"/>
      <c r="N557" s="253"/>
      <c r="O557" s="253"/>
      <c r="P557" s="253"/>
      <c r="S557" s="261"/>
      <c r="T557" s="241"/>
    </row>
    <row r="558" s="240" customFormat="1" ht="20" customHeight="1" spans="1:20">
      <c r="A558" s="248">
        <v>944</v>
      </c>
      <c r="B558" s="251">
        <v>1</v>
      </c>
      <c r="C558" s="252"/>
      <c r="D558" s="249"/>
      <c r="E558" s="253"/>
      <c r="F558" s="254"/>
      <c r="G558" s="255"/>
      <c r="H558" s="253"/>
      <c r="I558" s="253"/>
      <c r="J558" s="260"/>
      <c r="K558" s="260"/>
      <c r="L558" s="260"/>
      <c r="M558" s="260"/>
      <c r="N558" s="253"/>
      <c r="O558" s="253"/>
      <c r="P558" s="253"/>
      <c r="S558" s="261"/>
      <c r="T558" s="241"/>
    </row>
    <row r="559" s="240" customFormat="1" ht="20" customHeight="1" spans="1:20">
      <c r="A559" s="248">
        <v>945</v>
      </c>
      <c r="B559" s="251">
        <v>1</v>
      </c>
      <c r="C559" s="252"/>
      <c r="D559" s="249"/>
      <c r="E559" s="253"/>
      <c r="F559" s="254"/>
      <c r="G559" s="255"/>
      <c r="H559" s="253"/>
      <c r="I559" s="253"/>
      <c r="J559" s="260"/>
      <c r="K559" s="260"/>
      <c r="L559" s="260"/>
      <c r="M559" s="260"/>
      <c r="N559" s="253"/>
      <c r="O559" s="253"/>
      <c r="P559" s="253"/>
      <c r="S559" s="261"/>
      <c r="T559" s="241"/>
    </row>
    <row r="560" s="240" customFormat="1" ht="20" customHeight="1" spans="1:20">
      <c r="A560" s="248">
        <v>946</v>
      </c>
      <c r="B560" s="251">
        <v>1</v>
      </c>
      <c r="C560" s="252"/>
      <c r="D560" s="249"/>
      <c r="E560" s="253"/>
      <c r="F560" s="254"/>
      <c r="G560" s="255"/>
      <c r="H560" s="253"/>
      <c r="I560" s="253"/>
      <c r="J560" s="260"/>
      <c r="K560" s="260"/>
      <c r="L560" s="260"/>
      <c r="M560" s="260"/>
      <c r="N560" s="253"/>
      <c r="O560" s="253"/>
      <c r="P560" s="253"/>
      <c r="S560" s="261"/>
      <c r="T560" s="241"/>
    </row>
    <row r="561" s="240" customFormat="1" ht="20" customHeight="1" spans="1:20">
      <c r="A561" s="248">
        <v>947</v>
      </c>
      <c r="B561" s="251">
        <v>1</v>
      </c>
      <c r="C561" s="252"/>
      <c r="D561" s="249"/>
      <c r="E561" s="253"/>
      <c r="F561" s="254"/>
      <c r="G561" s="255"/>
      <c r="H561" s="253"/>
      <c r="I561" s="253"/>
      <c r="J561" s="260"/>
      <c r="K561" s="260"/>
      <c r="L561" s="260"/>
      <c r="M561" s="260"/>
      <c r="N561" s="253"/>
      <c r="O561" s="253"/>
      <c r="P561" s="253"/>
      <c r="S561" s="261"/>
      <c r="T561" s="241"/>
    </row>
    <row r="562" s="240" customFormat="1" ht="20" customHeight="1" spans="1:20">
      <c r="A562" s="248">
        <v>948</v>
      </c>
      <c r="B562" s="251">
        <v>1</v>
      </c>
      <c r="C562" s="252"/>
      <c r="D562" s="249"/>
      <c r="E562" s="253"/>
      <c r="F562" s="254"/>
      <c r="G562" s="255"/>
      <c r="H562" s="253"/>
      <c r="I562" s="253"/>
      <c r="J562" s="260"/>
      <c r="K562" s="260"/>
      <c r="L562" s="260"/>
      <c r="M562" s="260"/>
      <c r="N562" s="253"/>
      <c r="O562" s="253"/>
      <c r="P562" s="253"/>
      <c r="S562" s="261"/>
      <c r="T562" s="241"/>
    </row>
    <row r="563" s="240" customFormat="1" ht="20" customHeight="1" spans="1:20">
      <c r="A563" s="248">
        <v>949</v>
      </c>
      <c r="B563" s="251">
        <v>1</v>
      </c>
      <c r="C563" s="252"/>
      <c r="D563" s="249"/>
      <c r="E563" s="253"/>
      <c r="F563" s="254"/>
      <c r="G563" s="255"/>
      <c r="H563" s="253"/>
      <c r="I563" s="253"/>
      <c r="J563" s="260"/>
      <c r="K563" s="260"/>
      <c r="L563" s="260"/>
      <c r="M563" s="260"/>
      <c r="N563" s="253"/>
      <c r="O563" s="253"/>
      <c r="P563" s="253"/>
      <c r="S563" s="261"/>
      <c r="T563" s="241"/>
    </row>
    <row r="564" s="240" customFormat="1" ht="20" customHeight="1" spans="1:20">
      <c r="A564" s="248">
        <v>950</v>
      </c>
      <c r="B564" s="251">
        <v>1</v>
      </c>
      <c r="C564" s="252"/>
      <c r="D564" s="249"/>
      <c r="E564" s="253"/>
      <c r="F564" s="254"/>
      <c r="G564" s="255"/>
      <c r="H564" s="253"/>
      <c r="I564" s="253"/>
      <c r="J564" s="260"/>
      <c r="K564" s="260"/>
      <c r="L564" s="260"/>
      <c r="M564" s="260"/>
      <c r="N564" s="253"/>
      <c r="O564" s="253"/>
      <c r="P564" s="253"/>
      <c r="S564" s="261"/>
      <c r="T564" s="241"/>
    </row>
    <row r="565" s="240" customFormat="1" ht="20" customHeight="1" spans="1:20">
      <c r="A565" s="248">
        <v>951</v>
      </c>
      <c r="B565" s="251">
        <v>1</v>
      </c>
      <c r="C565" s="252"/>
      <c r="D565" s="249"/>
      <c r="E565" s="253"/>
      <c r="F565" s="254"/>
      <c r="G565" s="255"/>
      <c r="H565" s="253"/>
      <c r="I565" s="253"/>
      <c r="J565" s="260"/>
      <c r="K565" s="260"/>
      <c r="L565" s="260"/>
      <c r="M565" s="260"/>
      <c r="N565" s="253"/>
      <c r="O565" s="253"/>
      <c r="P565" s="253"/>
      <c r="S565" s="261"/>
      <c r="T565" s="241"/>
    </row>
    <row r="566" s="240" customFormat="1" ht="20" customHeight="1" spans="1:20">
      <c r="A566" s="248">
        <v>952</v>
      </c>
      <c r="B566" s="251">
        <v>1</v>
      </c>
      <c r="C566" s="252"/>
      <c r="D566" s="249"/>
      <c r="E566" s="253"/>
      <c r="F566" s="254"/>
      <c r="G566" s="255"/>
      <c r="H566" s="253"/>
      <c r="I566" s="253"/>
      <c r="J566" s="260"/>
      <c r="K566" s="260"/>
      <c r="L566" s="260"/>
      <c r="M566" s="260"/>
      <c r="N566" s="253"/>
      <c r="O566" s="253"/>
      <c r="P566" s="253"/>
      <c r="S566" s="261"/>
      <c r="T566" s="241"/>
    </row>
    <row r="567" s="240" customFormat="1" ht="20" customHeight="1" spans="1:20">
      <c r="A567" s="248">
        <v>953</v>
      </c>
      <c r="B567" s="251">
        <v>1</v>
      </c>
      <c r="C567" s="252"/>
      <c r="D567" s="249"/>
      <c r="E567" s="253"/>
      <c r="F567" s="254"/>
      <c r="G567" s="255"/>
      <c r="H567" s="253"/>
      <c r="I567" s="253"/>
      <c r="J567" s="260"/>
      <c r="K567" s="260"/>
      <c r="L567" s="260"/>
      <c r="M567" s="260"/>
      <c r="N567" s="253"/>
      <c r="O567" s="253"/>
      <c r="P567" s="253"/>
      <c r="S567" s="261"/>
      <c r="T567" s="241"/>
    </row>
    <row r="568" s="240" customFormat="1" ht="20" customHeight="1" spans="1:20">
      <c r="A568" s="248">
        <v>954</v>
      </c>
      <c r="B568" s="251">
        <v>1</v>
      </c>
      <c r="C568" s="252"/>
      <c r="D568" s="249"/>
      <c r="E568" s="253"/>
      <c r="F568" s="254"/>
      <c r="G568" s="255"/>
      <c r="H568" s="253"/>
      <c r="I568" s="253"/>
      <c r="J568" s="260"/>
      <c r="K568" s="260"/>
      <c r="L568" s="260"/>
      <c r="M568" s="260"/>
      <c r="N568" s="253"/>
      <c r="O568" s="253"/>
      <c r="P568" s="253"/>
      <c r="S568" s="261"/>
      <c r="T568" s="241"/>
    </row>
    <row r="569" s="240" customFormat="1" ht="20" customHeight="1" spans="1:20">
      <c r="A569" s="248">
        <v>955</v>
      </c>
      <c r="B569" s="251">
        <v>1</v>
      </c>
      <c r="C569" s="252"/>
      <c r="D569" s="249"/>
      <c r="E569" s="253"/>
      <c r="F569" s="254"/>
      <c r="G569" s="255"/>
      <c r="H569" s="253"/>
      <c r="I569" s="253"/>
      <c r="J569" s="260"/>
      <c r="K569" s="260"/>
      <c r="L569" s="260"/>
      <c r="M569" s="260"/>
      <c r="N569" s="253"/>
      <c r="O569" s="253"/>
      <c r="P569" s="253"/>
      <c r="S569" s="261"/>
      <c r="T569" s="241"/>
    </row>
    <row r="570" s="240" customFormat="1" ht="20" customHeight="1" spans="1:20">
      <c r="A570" s="248">
        <v>956</v>
      </c>
      <c r="B570" s="251">
        <v>1</v>
      </c>
      <c r="C570" s="252"/>
      <c r="D570" s="249"/>
      <c r="E570" s="253"/>
      <c r="F570" s="254"/>
      <c r="G570" s="255"/>
      <c r="H570" s="253"/>
      <c r="I570" s="253"/>
      <c r="J570" s="260"/>
      <c r="K570" s="260"/>
      <c r="L570" s="260"/>
      <c r="M570" s="260"/>
      <c r="N570" s="253"/>
      <c r="O570" s="253"/>
      <c r="P570" s="253"/>
      <c r="S570" s="261"/>
      <c r="T570" s="241"/>
    </row>
    <row r="571" s="240" customFormat="1" ht="20" customHeight="1" spans="1:20">
      <c r="A571" s="248">
        <v>957</v>
      </c>
      <c r="B571" s="251">
        <v>1</v>
      </c>
      <c r="C571" s="252"/>
      <c r="D571" s="249"/>
      <c r="E571" s="253"/>
      <c r="F571" s="254"/>
      <c r="G571" s="255"/>
      <c r="H571" s="253"/>
      <c r="I571" s="253"/>
      <c r="J571" s="260"/>
      <c r="K571" s="260"/>
      <c r="L571" s="260"/>
      <c r="M571" s="260"/>
      <c r="N571" s="253"/>
      <c r="O571" s="253"/>
      <c r="P571" s="253"/>
      <c r="S571" s="261"/>
      <c r="T571" s="241"/>
    </row>
    <row r="572" s="240" customFormat="1" ht="20" customHeight="1" spans="1:20">
      <c r="A572" s="248">
        <v>958</v>
      </c>
      <c r="B572" s="251">
        <v>1</v>
      </c>
      <c r="C572" s="252"/>
      <c r="D572" s="249"/>
      <c r="E572" s="253"/>
      <c r="F572" s="254"/>
      <c r="G572" s="255"/>
      <c r="H572" s="253"/>
      <c r="I572" s="253"/>
      <c r="J572" s="260"/>
      <c r="K572" s="260"/>
      <c r="L572" s="260"/>
      <c r="M572" s="260"/>
      <c r="N572" s="253"/>
      <c r="O572" s="253"/>
      <c r="P572" s="253"/>
      <c r="S572" s="261"/>
      <c r="T572" s="241"/>
    </row>
    <row r="573" s="240" customFormat="1" ht="20" customHeight="1" spans="1:20">
      <c r="A573" s="248">
        <v>959</v>
      </c>
      <c r="B573" s="251">
        <v>1</v>
      </c>
      <c r="C573" s="252"/>
      <c r="D573" s="249"/>
      <c r="E573" s="253"/>
      <c r="F573" s="254"/>
      <c r="G573" s="255"/>
      <c r="H573" s="253"/>
      <c r="I573" s="253"/>
      <c r="J573" s="260"/>
      <c r="K573" s="260"/>
      <c r="L573" s="260"/>
      <c r="M573" s="260"/>
      <c r="N573" s="253"/>
      <c r="O573" s="253"/>
      <c r="P573" s="253"/>
      <c r="S573" s="261"/>
      <c r="T573" s="241"/>
    </row>
    <row r="574" s="240" customFormat="1" ht="20" customHeight="1" spans="1:20">
      <c r="A574" s="248">
        <v>960</v>
      </c>
      <c r="B574" s="251">
        <v>1</v>
      </c>
      <c r="C574" s="252"/>
      <c r="D574" s="249"/>
      <c r="E574" s="253"/>
      <c r="F574" s="254"/>
      <c r="G574" s="255"/>
      <c r="H574" s="253"/>
      <c r="I574" s="253"/>
      <c r="J574" s="260"/>
      <c r="K574" s="260"/>
      <c r="L574" s="260"/>
      <c r="M574" s="260"/>
      <c r="N574" s="253"/>
      <c r="O574" s="253"/>
      <c r="P574" s="253"/>
      <c r="S574" s="261"/>
      <c r="T574" s="241"/>
    </row>
    <row r="575" s="240" customFormat="1" ht="20" customHeight="1" spans="1:20">
      <c r="A575" s="248">
        <v>961</v>
      </c>
      <c r="B575" s="251">
        <v>1</v>
      </c>
      <c r="C575" s="252"/>
      <c r="D575" s="249"/>
      <c r="E575" s="253"/>
      <c r="F575" s="254"/>
      <c r="G575" s="255"/>
      <c r="H575" s="253"/>
      <c r="I575" s="253"/>
      <c r="J575" s="260"/>
      <c r="K575" s="260"/>
      <c r="L575" s="260"/>
      <c r="M575" s="260"/>
      <c r="N575" s="253"/>
      <c r="O575" s="253"/>
      <c r="P575" s="253"/>
      <c r="S575" s="261"/>
      <c r="T575" s="241"/>
    </row>
    <row r="576" s="240" customFormat="1" ht="20" customHeight="1" spans="1:20">
      <c r="A576" s="248">
        <v>962</v>
      </c>
      <c r="B576" s="251">
        <v>1</v>
      </c>
      <c r="C576" s="252"/>
      <c r="D576" s="249"/>
      <c r="E576" s="253"/>
      <c r="F576" s="254"/>
      <c r="G576" s="255"/>
      <c r="H576" s="253"/>
      <c r="I576" s="253"/>
      <c r="J576" s="260"/>
      <c r="K576" s="260"/>
      <c r="L576" s="260"/>
      <c r="M576" s="260"/>
      <c r="N576" s="253"/>
      <c r="O576" s="253"/>
      <c r="P576" s="253"/>
      <c r="S576" s="261"/>
      <c r="T576" s="241"/>
    </row>
    <row r="577" s="240" customFormat="1" ht="20" customHeight="1" spans="1:20">
      <c r="A577" s="248">
        <v>963</v>
      </c>
      <c r="B577" s="251">
        <v>1</v>
      </c>
      <c r="C577" s="252"/>
      <c r="D577" s="249"/>
      <c r="E577" s="253"/>
      <c r="F577" s="254"/>
      <c r="G577" s="255"/>
      <c r="H577" s="253"/>
      <c r="I577" s="253"/>
      <c r="J577" s="260"/>
      <c r="K577" s="260"/>
      <c r="L577" s="260"/>
      <c r="M577" s="260"/>
      <c r="N577" s="253"/>
      <c r="O577" s="253"/>
      <c r="P577" s="253"/>
      <c r="S577" s="261"/>
      <c r="T577" s="241"/>
    </row>
    <row r="578" s="240" customFormat="1" ht="20" customHeight="1" spans="1:20">
      <c r="A578" s="248">
        <v>964</v>
      </c>
      <c r="B578" s="251">
        <v>1</v>
      </c>
      <c r="C578" s="252"/>
      <c r="D578" s="249"/>
      <c r="E578" s="253"/>
      <c r="F578" s="254"/>
      <c r="G578" s="255"/>
      <c r="H578" s="253"/>
      <c r="I578" s="253"/>
      <c r="J578" s="260"/>
      <c r="K578" s="260"/>
      <c r="L578" s="260"/>
      <c r="M578" s="260"/>
      <c r="N578" s="253"/>
      <c r="O578" s="253"/>
      <c r="P578" s="253"/>
      <c r="S578" s="261"/>
      <c r="T578" s="241"/>
    </row>
    <row r="579" s="240" customFormat="1" ht="20" customHeight="1" spans="1:20">
      <c r="A579" s="248">
        <v>965</v>
      </c>
      <c r="B579" s="251">
        <v>1</v>
      </c>
      <c r="C579" s="252"/>
      <c r="D579" s="249"/>
      <c r="E579" s="253"/>
      <c r="F579" s="254"/>
      <c r="G579" s="255"/>
      <c r="H579" s="253"/>
      <c r="I579" s="253"/>
      <c r="J579" s="260"/>
      <c r="K579" s="260"/>
      <c r="L579" s="260"/>
      <c r="M579" s="260"/>
      <c r="N579" s="253"/>
      <c r="O579" s="253"/>
      <c r="P579" s="253"/>
      <c r="S579" s="261"/>
      <c r="T579" s="241"/>
    </row>
    <row r="580" s="240" customFormat="1" ht="20" customHeight="1" spans="1:20">
      <c r="A580" s="248">
        <v>966</v>
      </c>
      <c r="B580" s="251">
        <v>1</v>
      </c>
      <c r="C580" s="252"/>
      <c r="D580" s="249"/>
      <c r="E580" s="253"/>
      <c r="F580" s="254"/>
      <c r="G580" s="255"/>
      <c r="H580" s="253"/>
      <c r="I580" s="253"/>
      <c r="J580" s="260"/>
      <c r="K580" s="260"/>
      <c r="L580" s="260"/>
      <c r="M580" s="260"/>
      <c r="N580" s="253"/>
      <c r="O580" s="253"/>
      <c r="P580" s="253"/>
      <c r="S580" s="261"/>
      <c r="T580" s="241"/>
    </row>
    <row r="581" s="240" customFormat="1" ht="20" customHeight="1" spans="1:20">
      <c r="A581" s="248">
        <v>967</v>
      </c>
      <c r="B581" s="251">
        <v>1</v>
      </c>
      <c r="C581" s="252"/>
      <c r="D581" s="249"/>
      <c r="E581" s="253"/>
      <c r="F581" s="254"/>
      <c r="G581" s="255"/>
      <c r="H581" s="253"/>
      <c r="I581" s="253"/>
      <c r="J581" s="260"/>
      <c r="K581" s="260"/>
      <c r="L581" s="260"/>
      <c r="M581" s="260"/>
      <c r="N581" s="253"/>
      <c r="O581" s="253"/>
      <c r="P581" s="253"/>
      <c r="S581" s="261"/>
      <c r="T581" s="241"/>
    </row>
    <row r="582" s="240" customFormat="1" ht="20" customHeight="1" spans="1:20">
      <c r="A582" s="248">
        <v>968</v>
      </c>
      <c r="B582" s="251">
        <v>1</v>
      </c>
      <c r="C582" s="252"/>
      <c r="D582" s="249"/>
      <c r="E582" s="253"/>
      <c r="F582" s="254"/>
      <c r="G582" s="255"/>
      <c r="H582" s="253"/>
      <c r="I582" s="253"/>
      <c r="J582" s="260"/>
      <c r="K582" s="260"/>
      <c r="L582" s="260"/>
      <c r="M582" s="260"/>
      <c r="N582" s="253"/>
      <c r="O582" s="253"/>
      <c r="P582" s="253"/>
      <c r="S582" s="261"/>
      <c r="T582" s="241"/>
    </row>
    <row r="583" s="240" customFormat="1" ht="20" customHeight="1" spans="1:20">
      <c r="A583" s="248">
        <v>969</v>
      </c>
      <c r="B583" s="251">
        <v>1</v>
      </c>
      <c r="C583" s="252"/>
      <c r="D583" s="249"/>
      <c r="E583" s="253"/>
      <c r="F583" s="254"/>
      <c r="G583" s="255"/>
      <c r="H583" s="253"/>
      <c r="I583" s="253"/>
      <c r="J583" s="260"/>
      <c r="K583" s="260"/>
      <c r="L583" s="260"/>
      <c r="M583" s="260"/>
      <c r="N583" s="253"/>
      <c r="O583" s="253"/>
      <c r="P583" s="253"/>
      <c r="S583" s="261"/>
      <c r="T583" s="241"/>
    </row>
    <row r="584" s="240" customFormat="1" ht="20" customHeight="1" spans="1:20">
      <c r="A584" s="248">
        <v>970</v>
      </c>
      <c r="B584" s="251">
        <v>1</v>
      </c>
      <c r="C584" s="252"/>
      <c r="D584" s="249"/>
      <c r="E584" s="253"/>
      <c r="F584" s="254"/>
      <c r="G584" s="255"/>
      <c r="H584" s="253"/>
      <c r="I584" s="253"/>
      <c r="J584" s="260"/>
      <c r="K584" s="260"/>
      <c r="L584" s="260"/>
      <c r="M584" s="260"/>
      <c r="N584" s="253"/>
      <c r="O584" s="253"/>
      <c r="P584" s="253"/>
      <c r="S584" s="261"/>
      <c r="T584" s="241"/>
    </row>
    <row r="585" s="240" customFormat="1" ht="20" customHeight="1" spans="1:20">
      <c r="A585" s="248">
        <v>971</v>
      </c>
      <c r="B585" s="251">
        <v>1</v>
      </c>
      <c r="C585" s="252"/>
      <c r="D585" s="249"/>
      <c r="E585" s="253"/>
      <c r="F585" s="254"/>
      <c r="G585" s="255"/>
      <c r="H585" s="253"/>
      <c r="I585" s="253"/>
      <c r="J585" s="260"/>
      <c r="K585" s="260"/>
      <c r="L585" s="260"/>
      <c r="M585" s="260"/>
      <c r="N585" s="253"/>
      <c r="O585" s="253"/>
      <c r="P585" s="253"/>
      <c r="S585" s="261"/>
      <c r="T585" s="241"/>
    </row>
    <row r="586" s="240" customFormat="1" ht="20" customHeight="1" spans="1:20">
      <c r="A586" s="248">
        <v>972</v>
      </c>
      <c r="B586" s="251">
        <v>1</v>
      </c>
      <c r="C586" s="252"/>
      <c r="D586" s="249"/>
      <c r="E586" s="253"/>
      <c r="F586" s="254"/>
      <c r="G586" s="255"/>
      <c r="H586" s="253"/>
      <c r="I586" s="253"/>
      <c r="J586" s="260"/>
      <c r="K586" s="260"/>
      <c r="L586" s="260"/>
      <c r="M586" s="260"/>
      <c r="N586" s="253"/>
      <c r="O586" s="253"/>
      <c r="P586" s="253"/>
      <c r="S586" s="261"/>
      <c r="T586" s="241"/>
    </row>
    <row r="587" s="240" customFormat="1" ht="20" customHeight="1" spans="1:20">
      <c r="A587" s="248">
        <v>973</v>
      </c>
      <c r="B587" s="251">
        <v>1</v>
      </c>
      <c r="C587" s="252"/>
      <c r="D587" s="249"/>
      <c r="E587" s="253"/>
      <c r="F587" s="254"/>
      <c r="G587" s="255"/>
      <c r="H587" s="253"/>
      <c r="I587" s="253"/>
      <c r="J587" s="260"/>
      <c r="K587" s="260"/>
      <c r="L587" s="260"/>
      <c r="M587" s="260"/>
      <c r="N587" s="253"/>
      <c r="O587" s="253"/>
      <c r="P587" s="253"/>
      <c r="S587" s="261"/>
      <c r="T587" s="241"/>
    </row>
    <row r="588" s="240" customFormat="1" ht="20" customHeight="1" spans="1:20">
      <c r="A588" s="248">
        <v>974</v>
      </c>
      <c r="B588" s="251">
        <v>1</v>
      </c>
      <c r="C588" s="252"/>
      <c r="D588" s="249"/>
      <c r="E588" s="253"/>
      <c r="F588" s="254"/>
      <c r="G588" s="255"/>
      <c r="H588" s="253"/>
      <c r="I588" s="253"/>
      <c r="J588" s="260"/>
      <c r="K588" s="260"/>
      <c r="L588" s="260"/>
      <c r="M588" s="260"/>
      <c r="N588" s="253"/>
      <c r="O588" s="253"/>
      <c r="P588" s="253"/>
      <c r="S588" s="261"/>
      <c r="T588" s="241"/>
    </row>
    <row r="589" s="240" customFormat="1" ht="20" customHeight="1" spans="1:20">
      <c r="A589" s="248">
        <v>975</v>
      </c>
      <c r="B589" s="251">
        <v>1</v>
      </c>
      <c r="C589" s="252"/>
      <c r="D589" s="249"/>
      <c r="E589" s="253"/>
      <c r="F589" s="254"/>
      <c r="G589" s="255"/>
      <c r="H589" s="253"/>
      <c r="I589" s="253"/>
      <c r="J589" s="260"/>
      <c r="K589" s="260"/>
      <c r="L589" s="260"/>
      <c r="M589" s="260"/>
      <c r="N589" s="253"/>
      <c r="O589" s="253"/>
      <c r="P589" s="253"/>
      <c r="S589" s="261"/>
      <c r="T589" s="241"/>
    </row>
    <row r="590" s="240" customFormat="1" ht="20" customHeight="1" spans="1:20">
      <c r="A590" s="248">
        <v>976</v>
      </c>
      <c r="B590" s="251">
        <v>1</v>
      </c>
      <c r="C590" s="252"/>
      <c r="D590" s="249"/>
      <c r="E590" s="253"/>
      <c r="F590" s="254"/>
      <c r="G590" s="255"/>
      <c r="H590" s="253"/>
      <c r="I590" s="253"/>
      <c r="J590" s="260"/>
      <c r="K590" s="260"/>
      <c r="L590" s="260"/>
      <c r="M590" s="260"/>
      <c r="N590" s="253"/>
      <c r="O590" s="253"/>
      <c r="P590" s="253"/>
      <c r="S590" s="261"/>
      <c r="T590" s="241"/>
    </row>
    <row r="591" s="240" customFormat="1" ht="20" customHeight="1" spans="1:20">
      <c r="A591" s="248">
        <v>977</v>
      </c>
      <c r="B591" s="251">
        <v>1</v>
      </c>
      <c r="C591" s="252"/>
      <c r="D591" s="249"/>
      <c r="E591" s="253"/>
      <c r="F591" s="254"/>
      <c r="G591" s="255"/>
      <c r="H591" s="253"/>
      <c r="I591" s="253"/>
      <c r="J591" s="260"/>
      <c r="K591" s="260"/>
      <c r="L591" s="260"/>
      <c r="M591" s="260"/>
      <c r="N591" s="253"/>
      <c r="O591" s="253"/>
      <c r="P591" s="253"/>
      <c r="S591" s="261"/>
      <c r="T591" s="241"/>
    </row>
    <row r="592" s="240" customFormat="1" ht="20" customHeight="1" spans="1:20">
      <c r="A592" s="248">
        <v>978</v>
      </c>
      <c r="B592" s="251">
        <v>1</v>
      </c>
      <c r="C592" s="252"/>
      <c r="D592" s="249"/>
      <c r="E592" s="253"/>
      <c r="F592" s="254"/>
      <c r="G592" s="255"/>
      <c r="H592" s="253"/>
      <c r="I592" s="253"/>
      <c r="J592" s="260"/>
      <c r="K592" s="260"/>
      <c r="L592" s="260"/>
      <c r="M592" s="260"/>
      <c r="N592" s="253"/>
      <c r="O592" s="253"/>
      <c r="P592" s="253"/>
      <c r="S592" s="261"/>
      <c r="T592" s="241"/>
    </row>
    <row r="593" s="240" customFormat="1" ht="20" customHeight="1" spans="1:20">
      <c r="A593" s="248">
        <v>979</v>
      </c>
      <c r="B593" s="251">
        <v>1</v>
      </c>
      <c r="C593" s="252"/>
      <c r="D593" s="249"/>
      <c r="E593" s="253"/>
      <c r="F593" s="254"/>
      <c r="G593" s="255"/>
      <c r="H593" s="253"/>
      <c r="I593" s="253"/>
      <c r="J593" s="260"/>
      <c r="K593" s="260"/>
      <c r="L593" s="260"/>
      <c r="M593" s="260"/>
      <c r="N593" s="253"/>
      <c r="O593" s="253"/>
      <c r="P593" s="253"/>
      <c r="S593" s="261"/>
      <c r="T593" s="241"/>
    </row>
    <row r="594" s="240" customFormat="1" ht="20" customHeight="1" spans="1:20">
      <c r="A594" s="248">
        <v>980</v>
      </c>
      <c r="B594" s="251">
        <v>1</v>
      </c>
      <c r="C594" s="252"/>
      <c r="D594" s="249"/>
      <c r="E594" s="253"/>
      <c r="F594" s="254"/>
      <c r="G594" s="255"/>
      <c r="H594" s="253"/>
      <c r="I594" s="253"/>
      <c r="J594" s="260"/>
      <c r="K594" s="260"/>
      <c r="L594" s="260"/>
      <c r="M594" s="260"/>
      <c r="N594" s="253"/>
      <c r="O594" s="253"/>
      <c r="P594" s="253"/>
      <c r="S594" s="261"/>
      <c r="T594" s="241"/>
    </row>
    <row r="595" s="240" customFormat="1" ht="20" customHeight="1" spans="1:20">
      <c r="A595" s="248">
        <v>981</v>
      </c>
      <c r="B595" s="251">
        <v>1</v>
      </c>
      <c r="C595" s="252"/>
      <c r="D595" s="249"/>
      <c r="E595" s="253"/>
      <c r="F595" s="254"/>
      <c r="G595" s="255"/>
      <c r="H595" s="253"/>
      <c r="I595" s="253"/>
      <c r="J595" s="260"/>
      <c r="K595" s="260"/>
      <c r="L595" s="260"/>
      <c r="M595" s="260"/>
      <c r="N595" s="253"/>
      <c r="O595" s="253"/>
      <c r="P595" s="253"/>
      <c r="S595" s="261"/>
      <c r="T595" s="241"/>
    </row>
    <row r="596" s="240" customFormat="1" ht="20" customHeight="1" spans="1:20">
      <c r="A596" s="248">
        <v>982</v>
      </c>
      <c r="B596" s="251">
        <v>1</v>
      </c>
      <c r="C596" s="252"/>
      <c r="D596" s="249"/>
      <c r="E596" s="253"/>
      <c r="F596" s="254"/>
      <c r="G596" s="255"/>
      <c r="H596" s="253"/>
      <c r="I596" s="253"/>
      <c r="J596" s="260"/>
      <c r="K596" s="260"/>
      <c r="L596" s="260"/>
      <c r="M596" s="260"/>
      <c r="N596" s="253"/>
      <c r="O596" s="253"/>
      <c r="P596" s="253"/>
      <c r="S596" s="261"/>
      <c r="T596" s="241"/>
    </row>
    <row r="597" s="240" customFormat="1" ht="20" customHeight="1" spans="1:20">
      <c r="A597" s="248">
        <v>983</v>
      </c>
      <c r="B597" s="251">
        <v>1</v>
      </c>
      <c r="C597" s="252"/>
      <c r="D597" s="249"/>
      <c r="E597" s="253"/>
      <c r="F597" s="254"/>
      <c r="G597" s="255"/>
      <c r="H597" s="253"/>
      <c r="I597" s="253"/>
      <c r="J597" s="260"/>
      <c r="K597" s="260"/>
      <c r="L597" s="260"/>
      <c r="M597" s="260"/>
      <c r="N597" s="253"/>
      <c r="O597" s="253"/>
      <c r="P597" s="253"/>
      <c r="S597" s="261"/>
      <c r="T597" s="241"/>
    </row>
    <row r="598" s="240" customFormat="1" ht="20" customHeight="1" spans="1:20">
      <c r="A598" s="248">
        <v>984</v>
      </c>
      <c r="B598" s="251">
        <v>1</v>
      </c>
      <c r="C598" s="252"/>
      <c r="D598" s="249"/>
      <c r="E598" s="253"/>
      <c r="F598" s="254"/>
      <c r="G598" s="255"/>
      <c r="H598" s="253"/>
      <c r="I598" s="253"/>
      <c r="J598" s="260"/>
      <c r="K598" s="260"/>
      <c r="L598" s="260"/>
      <c r="M598" s="260"/>
      <c r="N598" s="253"/>
      <c r="O598" s="253"/>
      <c r="P598" s="253"/>
      <c r="S598" s="261"/>
      <c r="T598" s="241"/>
    </row>
    <row r="599" s="240" customFormat="1" ht="20" customHeight="1" spans="1:20">
      <c r="A599" s="248">
        <v>985</v>
      </c>
      <c r="B599" s="251">
        <v>1</v>
      </c>
      <c r="C599" s="252"/>
      <c r="D599" s="249"/>
      <c r="E599" s="253"/>
      <c r="F599" s="254"/>
      <c r="G599" s="255"/>
      <c r="H599" s="253"/>
      <c r="I599" s="253"/>
      <c r="J599" s="260"/>
      <c r="K599" s="260"/>
      <c r="L599" s="260"/>
      <c r="M599" s="260"/>
      <c r="N599" s="253"/>
      <c r="O599" s="253"/>
      <c r="P599" s="253"/>
      <c r="S599" s="261"/>
      <c r="T599" s="241"/>
    </row>
    <row r="600" s="240" customFormat="1" ht="20" customHeight="1" spans="1:20">
      <c r="A600" s="248">
        <v>986</v>
      </c>
      <c r="B600" s="251">
        <v>1</v>
      </c>
      <c r="C600" s="252"/>
      <c r="D600" s="249"/>
      <c r="E600" s="253"/>
      <c r="F600" s="254"/>
      <c r="G600" s="255"/>
      <c r="H600" s="253"/>
      <c r="I600" s="253"/>
      <c r="J600" s="260"/>
      <c r="K600" s="260"/>
      <c r="L600" s="260"/>
      <c r="M600" s="260"/>
      <c r="N600" s="253"/>
      <c r="O600" s="253"/>
      <c r="P600" s="253"/>
      <c r="S600" s="261"/>
      <c r="T600" s="241"/>
    </row>
    <row r="601" s="240" customFormat="1" ht="20" customHeight="1" spans="1:20">
      <c r="A601" s="248">
        <v>987</v>
      </c>
      <c r="B601" s="251">
        <v>1</v>
      </c>
      <c r="C601" s="252"/>
      <c r="D601" s="249"/>
      <c r="E601" s="253"/>
      <c r="F601" s="254"/>
      <c r="G601" s="255"/>
      <c r="H601" s="253"/>
      <c r="I601" s="253"/>
      <c r="J601" s="260"/>
      <c r="K601" s="260"/>
      <c r="L601" s="260"/>
      <c r="M601" s="260"/>
      <c r="N601" s="253"/>
      <c r="O601" s="253"/>
      <c r="P601" s="253"/>
      <c r="S601" s="261"/>
      <c r="T601" s="241"/>
    </row>
    <row r="602" s="240" customFormat="1" ht="20" customHeight="1" spans="1:20">
      <c r="A602" s="248">
        <v>988</v>
      </c>
      <c r="B602" s="251">
        <v>1</v>
      </c>
      <c r="C602" s="252"/>
      <c r="D602" s="249"/>
      <c r="E602" s="253"/>
      <c r="F602" s="254"/>
      <c r="G602" s="255"/>
      <c r="H602" s="253"/>
      <c r="I602" s="253"/>
      <c r="J602" s="260"/>
      <c r="K602" s="260"/>
      <c r="L602" s="260"/>
      <c r="M602" s="260"/>
      <c r="N602" s="253"/>
      <c r="O602" s="253"/>
      <c r="P602" s="253"/>
      <c r="S602" s="261"/>
      <c r="T602" s="241"/>
    </row>
    <row r="603" s="240" customFormat="1" ht="20" customHeight="1" spans="1:20">
      <c r="A603" s="248">
        <v>989</v>
      </c>
      <c r="B603" s="251">
        <v>1</v>
      </c>
      <c r="C603" s="252"/>
      <c r="D603" s="249"/>
      <c r="E603" s="253"/>
      <c r="F603" s="254"/>
      <c r="G603" s="255"/>
      <c r="H603" s="253"/>
      <c r="I603" s="253"/>
      <c r="J603" s="260"/>
      <c r="K603" s="260"/>
      <c r="L603" s="260"/>
      <c r="M603" s="260"/>
      <c r="N603" s="253"/>
      <c r="O603" s="253"/>
      <c r="P603" s="253"/>
      <c r="S603" s="261"/>
      <c r="T603" s="241"/>
    </row>
    <row r="604" s="240" customFormat="1" ht="20" customHeight="1" spans="1:20">
      <c r="A604" s="248">
        <v>990</v>
      </c>
      <c r="B604" s="251">
        <v>1</v>
      </c>
      <c r="C604" s="252"/>
      <c r="D604" s="249"/>
      <c r="E604" s="253"/>
      <c r="F604" s="254"/>
      <c r="G604" s="255"/>
      <c r="H604" s="253"/>
      <c r="I604" s="253"/>
      <c r="J604" s="260"/>
      <c r="K604" s="260"/>
      <c r="L604" s="260"/>
      <c r="M604" s="260"/>
      <c r="N604" s="253"/>
      <c r="O604" s="253"/>
      <c r="P604" s="253"/>
      <c r="S604" s="261"/>
      <c r="T604" s="241"/>
    </row>
    <row r="605" s="240" customFormat="1" ht="20" customHeight="1" spans="1:20">
      <c r="A605" s="248">
        <v>991</v>
      </c>
      <c r="B605" s="251">
        <v>1</v>
      </c>
      <c r="C605" s="252"/>
      <c r="D605" s="249"/>
      <c r="E605" s="253"/>
      <c r="F605" s="254"/>
      <c r="G605" s="255"/>
      <c r="H605" s="253"/>
      <c r="I605" s="253"/>
      <c r="J605" s="260"/>
      <c r="K605" s="260"/>
      <c r="L605" s="260"/>
      <c r="M605" s="260"/>
      <c r="N605" s="253"/>
      <c r="O605" s="253"/>
      <c r="P605" s="253"/>
      <c r="S605" s="261"/>
      <c r="T605" s="241"/>
    </row>
    <row r="606" s="240" customFormat="1" ht="20" customHeight="1" spans="1:20">
      <c r="A606" s="248">
        <v>992</v>
      </c>
      <c r="B606" s="251">
        <v>1</v>
      </c>
      <c r="C606" s="252"/>
      <c r="D606" s="249"/>
      <c r="E606" s="253"/>
      <c r="F606" s="254"/>
      <c r="G606" s="255"/>
      <c r="H606" s="253"/>
      <c r="I606" s="253"/>
      <c r="J606" s="260"/>
      <c r="K606" s="260"/>
      <c r="L606" s="260"/>
      <c r="M606" s="260"/>
      <c r="N606" s="253"/>
      <c r="O606" s="253"/>
      <c r="P606" s="253"/>
      <c r="S606" s="261"/>
      <c r="T606" s="241"/>
    </row>
    <row r="607" s="240" customFormat="1" ht="20" customHeight="1" spans="1:20">
      <c r="A607" s="248">
        <v>993</v>
      </c>
      <c r="B607" s="251">
        <v>1</v>
      </c>
      <c r="C607" s="252"/>
      <c r="D607" s="249"/>
      <c r="E607" s="253"/>
      <c r="F607" s="254"/>
      <c r="G607" s="255"/>
      <c r="H607" s="253"/>
      <c r="I607" s="253"/>
      <c r="J607" s="260"/>
      <c r="K607" s="260"/>
      <c r="L607" s="260"/>
      <c r="M607" s="260"/>
      <c r="N607" s="253"/>
      <c r="O607" s="253"/>
      <c r="P607" s="253"/>
      <c r="S607" s="261"/>
      <c r="T607" s="241"/>
    </row>
    <row r="608" s="240" customFormat="1" ht="20" customHeight="1" spans="1:20">
      <c r="A608" s="248">
        <v>994</v>
      </c>
      <c r="B608" s="251">
        <v>1</v>
      </c>
      <c r="C608" s="252"/>
      <c r="D608" s="249"/>
      <c r="E608" s="253"/>
      <c r="F608" s="254"/>
      <c r="G608" s="255"/>
      <c r="H608" s="253"/>
      <c r="I608" s="253"/>
      <c r="J608" s="260"/>
      <c r="K608" s="260"/>
      <c r="L608" s="260"/>
      <c r="M608" s="260"/>
      <c r="N608" s="253"/>
      <c r="O608" s="253"/>
      <c r="P608" s="253"/>
      <c r="S608" s="261"/>
      <c r="T608" s="241"/>
    </row>
    <row r="609" s="240" customFormat="1" ht="20" customHeight="1" spans="1:20">
      <c r="A609" s="248">
        <v>995</v>
      </c>
      <c r="B609" s="251">
        <v>1</v>
      </c>
      <c r="C609" s="252"/>
      <c r="D609" s="249"/>
      <c r="E609" s="253"/>
      <c r="F609" s="254"/>
      <c r="G609" s="255"/>
      <c r="H609" s="253"/>
      <c r="I609" s="253"/>
      <c r="J609" s="260"/>
      <c r="K609" s="260"/>
      <c r="L609" s="260"/>
      <c r="M609" s="260"/>
      <c r="N609" s="253"/>
      <c r="O609" s="253"/>
      <c r="P609" s="253"/>
      <c r="S609" s="261"/>
      <c r="T609" s="241"/>
    </row>
    <row r="610" s="240" customFormat="1" ht="20" customHeight="1" spans="1:20">
      <c r="A610" s="248">
        <v>996</v>
      </c>
      <c r="B610" s="251">
        <v>1</v>
      </c>
      <c r="C610" s="252"/>
      <c r="D610" s="249"/>
      <c r="E610" s="253"/>
      <c r="F610" s="254"/>
      <c r="G610" s="255"/>
      <c r="H610" s="253"/>
      <c r="I610" s="253"/>
      <c r="J610" s="260"/>
      <c r="K610" s="260"/>
      <c r="L610" s="260"/>
      <c r="M610" s="260"/>
      <c r="N610" s="253"/>
      <c r="O610" s="253"/>
      <c r="P610" s="253"/>
      <c r="S610" s="261"/>
      <c r="T610" s="241"/>
    </row>
    <row r="611" s="240" customFormat="1" ht="20" customHeight="1" spans="1:20">
      <c r="A611" s="248">
        <v>997</v>
      </c>
      <c r="B611" s="251">
        <v>1</v>
      </c>
      <c r="C611" s="252"/>
      <c r="D611" s="249"/>
      <c r="E611" s="253"/>
      <c r="F611" s="254"/>
      <c r="G611" s="255"/>
      <c r="H611" s="253"/>
      <c r="I611" s="253"/>
      <c r="J611" s="260"/>
      <c r="K611" s="260"/>
      <c r="L611" s="260"/>
      <c r="M611" s="260"/>
      <c r="N611" s="253"/>
      <c r="O611" s="253"/>
      <c r="P611" s="253"/>
      <c r="S611" s="261"/>
      <c r="T611" s="241"/>
    </row>
    <row r="612" s="240" customFormat="1" ht="20" customHeight="1" spans="1:20">
      <c r="A612" s="248">
        <v>998</v>
      </c>
      <c r="B612" s="251">
        <v>1</v>
      </c>
      <c r="C612" s="252"/>
      <c r="D612" s="249"/>
      <c r="E612" s="253"/>
      <c r="F612" s="254"/>
      <c r="G612" s="255"/>
      <c r="H612" s="253"/>
      <c r="I612" s="253"/>
      <c r="J612" s="260"/>
      <c r="K612" s="260"/>
      <c r="L612" s="260"/>
      <c r="M612" s="260"/>
      <c r="N612" s="253"/>
      <c r="O612" s="253"/>
      <c r="P612" s="253"/>
      <c r="S612" s="261"/>
      <c r="T612" s="241"/>
    </row>
    <row r="613" s="240" customFormat="1" ht="20" customHeight="1" spans="1:20">
      <c r="A613" s="248">
        <v>999</v>
      </c>
      <c r="B613" s="251">
        <v>1</v>
      </c>
      <c r="C613" s="252"/>
      <c r="D613" s="249"/>
      <c r="E613" s="253"/>
      <c r="F613" s="254"/>
      <c r="G613" s="255"/>
      <c r="H613" s="253"/>
      <c r="I613" s="253"/>
      <c r="J613" s="260"/>
      <c r="K613" s="260"/>
      <c r="L613" s="260"/>
      <c r="M613" s="260"/>
      <c r="N613" s="253"/>
      <c r="O613" s="253"/>
      <c r="P613" s="253"/>
      <c r="S613" s="261"/>
      <c r="T613" s="241"/>
    </row>
    <row r="614" s="240" customFormat="1" ht="20" customHeight="1" spans="1:20">
      <c r="A614" s="248">
        <v>1000</v>
      </c>
      <c r="B614" s="251">
        <v>1</v>
      </c>
      <c r="C614" s="252"/>
      <c r="D614" s="249"/>
      <c r="E614" s="253"/>
      <c r="F614" s="254"/>
      <c r="G614" s="255"/>
      <c r="H614" s="253"/>
      <c r="I614" s="253"/>
      <c r="J614" s="260"/>
      <c r="K614" s="260"/>
      <c r="L614" s="260"/>
      <c r="M614" s="260"/>
      <c r="N614" s="253"/>
      <c r="O614" s="253"/>
      <c r="P614" s="253"/>
      <c r="S614" s="261"/>
      <c r="T614" s="241"/>
    </row>
    <row r="615" s="240" customFormat="1" ht="20" customHeight="1" spans="1:20">
      <c r="A615" s="248">
        <v>1001</v>
      </c>
      <c r="B615" s="251">
        <v>1</v>
      </c>
      <c r="C615" s="252"/>
      <c r="D615" s="249"/>
      <c r="E615" s="253"/>
      <c r="F615" s="254"/>
      <c r="G615" s="255"/>
      <c r="H615" s="253"/>
      <c r="I615" s="253"/>
      <c r="J615" s="260"/>
      <c r="K615" s="260"/>
      <c r="L615" s="260"/>
      <c r="M615" s="260"/>
      <c r="N615" s="253"/>
      <c r="O615" s="253"/>
      <c r="P615" s="253"/>
      <c r="S615" s="261"/>
      <c r="T615" s="241"/>
    </row>
    <row r="616" s="240" customFormat="1" ht="20" customHeight="1" spans="1:20">
      <c r="A616" s="248">
        <v>1002</v>
      </c>
      <c r="B616" s="251">
        <v>1</v>
      </c>
      <c r="C616" s="252"/>
      <c r="D616" s="249"/>
      <c r="E616" s="253"/>
      <c r="F616" s="254"/>
      <c r="G616" s="255"/>
      <c r="H616" s="253"/>
      <c r="I616" s="253"/>
      <c r="J616" s="260"/>
      <c r="K616" s="260"/>
      <c r="L616" s="260"/>
      <c r="M616" s="260"/>
      <c r="N616" s="253"/>
      <c r="O616" s="253"/>
      <c r="P616" s="253"/>
      <c r="S616" s="261"/>
      <c r="T616" s="241"/>
    </row>
    <row r="617" s="240" customFormat="1" ht="20" customHeight="1" spans="1:20">
      <c r="A617" s="248">
        <v>1003</v>
      </c>
      <c r="B617" s="251">
        <v>1</v>
      </c>
      <c r="C617" s="252"/>
      <c r="D617" s="249"/>
      <c r="E617" s="253"/>
      <c r="F617" s="254"/>
      <c r="G617" s="255"/>
      <c r="H617" s="253"/>
      <c r="I617" s="253"/>
      <c r="J617" s="260"/>
      <c r="K617" s="260"/>
      <c r="L617" s="260"/>
      <c r="M617" s="260"/>
      <c r="N617" s="253"/>
      <c r="O617" s="253"/>
      <c r="P617" s="253"/>
      <c r="S617" s="261"/>
      <c r="T617" s="241"/>
    </row>
    <row r="618" s="240" customFormat="1" ht="20" customHeight="1" spans="1:20">
      <c r="A618" s="248">
        <v>1004</v>
      </c>
      <c r="B618" s="251">
        <v>1</v>
      </c>
      <c r="C618" s="252"/>
      <c r="D618" s="249"/>
      <c r="E618" s="253"/>
      <c r="F618" s="254"/>
      <c r="G618" s="255"/>
      <c r="H618" s="253"/>
      <c r="I618" s="253"/>
      <c r="J618" s="260"/>
      <c r="K618" s="260"/>
      <c r="L618" s="260"/>
      <c r="M618" s="260"/>
      <c r="N618" s="253"/>
      <c r="O618" s="253"/>
      <c r="P618" s="253"/>
      <c r="S618" s="261"/>
      <c r="T618" s="241"/>
    </row>
    <row r="619" s="240" customFormat="1" ht="20" customHeight="1" spans="1:20">
      <c r="A619" s="248">
        <v>1005</v>
      </c>
      <c r="B619" s="251">
        <v>1</v>
      </c>
      <c r="C619" s="252"/>
      <c r="D619" s="249"/>
      <c r="E619" s="253"/>
      <c r="F619" s="254"/>
      <c r="G619" s="255"/>
      <c r="H619" s="253"/>
      <c r="I619" s="253"/>
      <c r="J619" s="260"/>
      <c r="K619" s="260"/>
      <c r="L619" s="260"/>
      <c r="M619" s="260"/>
      <c r="N619" s="253"/>
      <c r="O619" s="253"/>
      <c r="P619" s="253"/>
      <c r="S619" s="261"/>
      <c r="T619" s="241"/>
    </row>
    <row r="620" s="240" customFormat="1" ht="20" customHeight="1" spans="1:20">
      <c r="A620" s="248">
        <v>1006</v>
      </c>
      <c r="B620" s="251">
        <v>1</v>
      </c>
      <c r="C620" s="252"/>
      <c r="D620" s="249"/>
      <c r="E620" s="253"/>
      <c r="F620" s="254"/>
      <c r="G620" s="255"/>
      <c r="H620" s="253"/>
      <c r="I620" s="253"/>
      <c r="J620" s="260"/>
      <c r="K620" s="260"/>
      <c r="L620" s="260"/>
      <c r="M620" s="260"/>
      <c r="N620" s="253"/>
      <c r="O620" s="253"/>
      <c r="P620" s="253"/>
      <c r="S620" s="261"/>
      <c r="T620" s="241"/>
    </row>
    <row r="621" s="240" customFormat="1" ht="20" customHeight="1" spans="1:20">
      <c r="A621" s="248">
        <v>1007</v>
      </c>
      <c r="B621" s="251">
        <v>1</v>
      </c>
      <c r="C621" s="252"/>
      <c r="D621" s="249"/>
      <c r="E621" s="253"/>
      <c r="F621" s="254"/>
      <c r="G621" s="255"/>
      <c r="H621" s="253"/>
      <c r="I621" s="253"/>
      <c r="J621" s="260"/>
      <c r="K621" s="260"/>
      <c r="L621" s="260"/>
      <c r="M621" s="260"/>
      <c r="N621" s="253"/>
      <c r="O621" s="253"/>
      <c r="P621" s="253"/>
      <c r="S621" s="261"/>
      <c r="T621" s="241"/>
    </row>
    <row r="622" s="240" customFormat="1" ht="20" customHeight="1" spans="1:20">
      <c r="A622" s="248">
        <v>1008</v>
      </c>
      <c r="B622" s="251">
        <v>1</v>
      </c>
      <c r="C622" s="252"/>
      <c r="D622" s="249"/>
      <c r="E622" s="253"/>
      <c r="F622" s="254"/>
      <c r="G622" s="255"/>
      <c r="H622" s="253"/>
      <c r="I622" s="253"/>
      <c r="J622" s="260"/>
      <c r="K622" s="260"/>
      <c r="L622" s="260"/>
      <c r="M622" s="260"/>
      <c r="N622" s="253"/>
      <c r="O622" s="253"/>
      <c r="P622" s="253"/>
      <c r="S622" s="261"/>
      <c r="T622" s="241"/>
    </row>
    <row r="623" s="240" customFormat="1" ht="20" customHeight="1" spans="1:20">
      <c r="A623" s="248">
        <v>1009</v>
      </c>
      <c r="B623" s="251">
        <v>1</v>
      </c>
      <c r="C623" s="252"/>
      <c r="D623" s="249"/>
      <c r="E623" s="253"/>
      <c r="F623" s="254"/>
      <c r="G623" s="255"/>
      <c r="H623" s="253"/>
      <c r="I623" s="253"/>
      <c r="J623" s="260"/>
      <c r="K623" s="260"/>
      <c r="L623" s="260"/>
      <c r="M623" s="260"/>
      <c r="N623" s="253"/>
      <c r="O623" s="253"/>
      <c r="P623" s="253"/>
      <c r="S623" s="261"/>
      <c r="T623" s="241"/>
    </row>
    <row r="624" s="240" customFormat="1" ht="20" customHeight="1" spans="1:20">
      <c r="A624" s="248">
        <v>1010</v>
      </c>
      <c r="B624" s="251">
        <v>1</v>
      </c>
      <c r="C624" s="252"/>
      <c r="D624" s="249"/>
      <c r="E624" s="253"/>
      <c r="F624" s="254"/>
      <c r="G624" s="255"/>
      <c r="H624" s="253"/>
      <c r="I624" s="253"/>
      <c r="J624" s="260"/>
      <c r="K624" s="260"/>
      <c r="L624" s="260"/>
      <c r="M624" s="260"/>
      <c r="N624" s="253"/>
      <c r="O624" s="253"/>
      <c r="P624" s="253"/>
      <c r="S624" s="261"/>
      <c r="T624" s="241"/>
    </row>
    <row r="625" s="240" customFormat="1" ht="20" customHeight="1" spans="1:20">
      <c r="A625" s="248">
        <v>1011</v>
      </c>
      <c r="B625" s="251">
        <v>1</v>
      </c>
      <c r="C625" s="252"/>
      <c r="D625" s="249"/>
      <c r="E625" s="253"/>
      <c r="F625" s="254"/>
      <c r="G625" s="255"/>
      <c r="H625" s="253"/>
      <c r="I625" s="253"/>
      <c r="J625" s="260"/>
      <c r="K625" s="260"/>
      <c r="L625" s="260"/>
      <c r="M625" s="260"/>
      <c r="N625" s="253"/>
      <c r="O625" s="253"/>
      <c r="P625" s="253"/>
      <c r="S625" s="261"/>
      <c r="T625" s="241"/>
    </row>
    <row r="626" s="240" customFormat="1" ht="20" customHeight="1" spans="1:20">
      <c r="A626" s="248">
        <v>1012</v>
      </c>
      <c r="B626" s="251">
        <v>1</v>
      </c>
      <c r="C626" s="252"/>
      <c r="D626" s="249"/>
      <c r="E626" s="253"/>
      <c r="F626" s="254"/>
      <c r="G626" s="255"/>
      <c r="H626" s="253"/>
      <c r="I626" s="253"/>
      <c r="J626" s="260"/>
      <c r="K626" s="260"/>
      <c r="L626" s="260"/>
      <c r="M626" s="260"/>
      <c r="N626" s="253"/>
      <c r="O626" s="253"/>
      <c r="P626" s="253"/>
      <c r="S626" s="261"/>
      <c r="T626" s="241"/>
    </row>
    <row r="627" s="240" customFormat="1" ht="20" customHeight="1" spans="1:20">
      <c r="A627" s="248">
        <v>1013</v>
      </c>
      <c r="B627" s="251">
        <v>1</v>
      </c>
      <c r="C627" s="252"/>
      <c r="D627" s="249"/>
      <c r="E627" s="253"/>
      <c r="F627" s="254"/>
      <c r="G627" s="255"/>
      <c r="H627" s="253"/>
      <c r="I627" s="253"/>
      <c r="J627" s="260"/>
      <c r="K627" s="260"/>
      <c r="L627" s="260"/>
      <c r="M627" s="260"/>
      <c r="N627" s="253"/>
      <c r="O627" s="253"/>
      <c r="P627" s="253"/>
      <c r="S627" s="261"/>
      <c r="T627" s="241"/>
    </row>
    <row r="628" s="240" customFormat="1" ht="20" customHeight="1" spans="1:20">
      <c r="A628" s="248">
        <v>1014</v>
      </c>
      <c r="B628" s="251">
        <v>1</v>
      </c>
      <c r="C628" s="252"/>
      <c r="D628" s="249"/>
      <c r="E628" s="253"/>
      <c r="F628" s="254"/>
      <c r="G628" s="255"/>
      <c r="H628" s="253"/>
      <c r="I628" s="253"/>
      <c r="J628" s="260"/>
      <c r="K628" s="260"/>
      <c r="L628" s="260"/>
      <c r="M628" s="260"/>
      <c r="N628" s="253"/>
      <c r="O628" s="253"/>
      <c r="P628" s="253"/>
      <c r="S628" s="261"/>
      <c r="T628" s="241"/>
    </row>
    <row r="629" s="240" customFormat="1" ht="20" customHeight="1" spans="1:20">
      <c r="A629" s="248">
        <v>1015</v>
      </c>
      <c r="B629" s="251">
        <v>1</v>
      </c>
      <c r="C629" s="252"/>
      <c r="D629" s="249"/>
      <c r="E629" s="253"/>
      <c r="F629" s="254"/>
      <c r="G629" s="255"/>
      <c r="H629" s="253"/>
      <c r="I629" s="253"/>
      <c r="J629" s="260"/>
      <c r="K629" s="260"/>
      <c r="L629" s="260"/>
      <c r="M629" s="260"/>
      <c r="N629" s="253"/>
      <c r="O629" s="253"/>
      <c r="P629" s="253"/>
      <c r="S629" s="261"/>
      <c r="T629" s="241"/>
    </row>
    <row r="630" s="240" customFormat="1" ht="20" customHeight="1" spans="1:20">
      <c r="A630" s="248">
        <v>1016</v>
      </c>
      <c r="B630" s="251">
        <v>1</v>
      </c>
      <c r="C630" s="252"/>
      <c r="D630" s="249"/>
      <c r="E630" s="253"/>
      <c r="F630" s="254"/>
      <c r="G630" s="255"/>
      <c r="H630" s="253"/>
      <c r="I630" s="253"/>
      <c r="J630" s="260"/>
      <c r="K630" s="260"/>
      <c r="L630" s="260"/>
      <c r="M630" s="260"/>
      <c r="N630" s="253"/>
      <c r="O630" s="253"/>
      <c r="P630" s="253"/>
      <c r="S630" s="261"/>
      <c r="T630" s="241"/>
    </row>
    <row r="631" s="240" customFormat="1" ht="20" customHeight="1" spans="1:20">
      <c r="A631" s="248">
        <v>1017</v>
      </c>
      <c r="B631" s="251">
        <v>1</v>
      </c>
      <c r="C631" s="252"/>
      <c r="D631" s="249"/>
      <c r="E631" s="253"/>
      <c r="F631" s="254"/>
      <c r="G631" s="255"/>
      <c r="H631" s="253"/>
      <c r="I631" s="253"/>
      <c r="J631" s="260"/>
      <c r="K631" s="260"/>
      <c r="L631" s="260"/>
      <c r="M631" s="260"/>
      <c r="N631" s="253"/>
      <c r="O631" s="253"/>
      <c r="P631" s="253"/>
      <c r="S631" s="261"/>
      <c r="T631" s="241"/>
    </row>
    <row r="632" s="240" customFormat="1" ht="20" customHeight="1" spans="1:20">
      <c r="A632" s="248">
        <v>1018</v>
      </c>
      <c r="B632" s="251">
        <v>1</v>
      </c>
      <c r="C632" s="252"/>
      <c r="D632" s="249"/>
      <c r="E632" s="253"/>
      <c r="F632" s="254"/>
      <c r="G632" s="255"/>
      <c r="H632" s="253"/>
      <c r="I632" s="253"/>
      <c r="J632" s="260"/>
      <c r="K632" s="260"/>
      <c r="L632" s="260"/>
      <c r="M632" s="260"/>
      <c r="N632" s="253"/>
      <c r="O632" s="253"/>
      <c r="P632" s="253"/>
      <c r="S632" s="261"/>
      <c r="T632" s="241"/>
    </row>
    <row r="633" s="240" customFormat="1" ht="20" customHeight="1" spans="1:20">
      <c r="A633" s="248">
        <v>1019</v>
      </c>
      <c r="B633" s="251">
        <v>1</v>
      </c>
      <c r="C633" s="252"/>
      <c r="D633" s="249"/>
      <c r="E633" s="253"/>
      <c r="F633" s="254"/>
      <c r="G633" s="255"/>
      <c r="H633" s="253"/>
      <c r="I633" s="253"/>
      <c r="J633" s="260"/>
      <c r="K633" s="260"/>
      <c r="L633" s="260"/>
      <c r="M633" s="260"/>
      <c r="N633" s="253"/>
      <c r="O633" s="253"/>
      <c r="P633" s="253"/>
      <c r="S633" s="261"/>
      <c r="T633" s="241"/>
    </row>
    <row r="634" s="240" customFormat="1" ht="20" customHeight="1" spans="1:20">
      <c r="A634" s="248">
        <v>1020</v>
      </c>
      <c r="B634" s="251">
        <v>1</v>
      </c>
      <c r="C634" s="252"/>
      <c r="D634" s="249"/>
      <c r="E634" s="253"/>
      <c r="F634" s="254"/>
      <c r="G634" s="255"/>
      <c r="H634" s="253"/>
      <c r="I634" s="253"/>
      <c r="J634" s="260"/>
      <c r="K634" s="260"/>
      <c r="L634" s="260"/>
      <c r="M634" s="260"/>
      <c r="N634" s="253"/>
      <c r="O634" s="253"/>
      <c r="P634" s="253"/>
      <c r="S634" s="261"/>
      <c r="T634" s="241"/>
    </row>
    <row r="635" s="240" customFormat="1" ht="20" customHeight="1" spans="1:20">
      <c r="A635" s="248">
        <v>1021</v>
      </c>
      <c r="B635" s="251">
        <v>1</v>
      </c>
      <c r="C635" s="252"/>
      <c r="D635" s="249"/>
      <c r="E635" s="253"/>
      <c r="F635" s="254"/>
      <c r="G635" s="255"/>
      <c r="H635" s="253"/>
      <c r="I635" s="253"/>
      <c r="J635" s="260"/>
      <c r="K635" s="260"/>
      <c r="L635" s="260"/>
      <c r="M635" s="260"/>
      <c r="N635" s="253"/>
      <c r="O635" s="253"/>
      <c r="P635" s="253"/>
      <c r="S635" s="261"/>
      <c r="T635" s="241"/>
    </row>
    <row r="636" s="240" customFormat="1" ht="20" customHeight="1" spans="1:20">
      <c r="A636" s="248">
        <v>1022</v>
      </c>
      <c r="B636" s="251">
        <v>1</v>
      </c>
      <c r="C636" s="252"/>
      <c r="D636" s="249"/>
      <c r="E636" s="253"/>
      <c r="F636" s="254"/>
      <c r="G636" s="255"/>
      <c r="H636" s="253"/>
      <c r="I636" s="253"/>
      <c r="J636" s="260"/>
      <c r="K636" s="260"/>
      <c r="L636" s="260"/>
      <c r="M636" s="260"/>
      <c r="N636" s="253"/>
      <c r="O636" s="253"/>
      <c r="P636" s="253"/>
      <c r="S636" s="261"/>
      <c r="T636" s="241"/>
    </row>
    <row r="637" s="240" customFormat="1" ht="20" customHeight="1" spans="1:20">
      <c r="A637" s="248">
        <v>1023</v>
      </c>
      <c r="B637" s="251">
        <v>1</v>
      </c>
      <c r="C637" s="252"/>
      <c r="D637" s="249"/>
      <c r="E637" s="253"/>
      <c r="F637" s="254"/>
      <c r="G637" s="255"/>
      <c r="H637" s="253"/>
      <c r="I637" s="253"/>
      <c r="J637" s="260"/>
      <c r="K637" s="260"/>
      <c r="L637" s="260"/>
      <c r="M637" s="260"/>
      <c r="N637" s="253"/>
      <c r="O637" s="253"/>
      <c r="P637" s="253"/>
      <c r="S637" s="261"/>
      <c r="T637" s="241"/>
    </row>
    <row r="638" s="240" customFormat="1" ht="20" customHeight="1" spans="1:20">
      <c r="A638" s="248">
        <v>1024</v>
      </c>
      <c r="B638" s="251">
        <v>1</v>
      </c>
      <c r="C638" s="252"/>
      <c r="D638" s="249"/>
      <c r="E638" s="253"/>
      <c r="F638" s="254"/>
      <c r="G638" s="255"/>
      <c r="H638" s="253"/>
      <c r="I638" s="253"/>
      <c r="J638" s="260"/>
      <c r="K638" s="260"/>
      <c r="L638" s="260"/>
      <c r="M638" s="260"/>
      <c r="N638" s="253"/>
      <c r="O638" s="253"/>
      <c r="P638" s="253"/>
      <c r="S638" s="261"/>
      <c r="T638" s="241"/>
    </row>
    <row r="639" s="240" customFormat="1" ht="20" customHeight="1" spans="1:20">
      <c r="A639" s="248">
        <v>1025</v>
      </c>
      <c r="B639" s="251">
        <v>1</v>
      </c>
      <c r="C639" s="252"/>
      <c r="D639" s="249"/>
      <c r="E639" s="253"/>
      <c r="F639" s="254"/>
      <c r="G639" s="255"/>
      <c r="H639" s="253"/>
      <c r="I639" s="253"/>
      <c r="J639" s="260"/>
      <c r="K639" s="260"/>
      <c r="L639" s="260"/>
      <c r="M639" s="260"/>
      <c r="N639" s="253"/>
      <c r="O639" s="253"/>
      <c r="P639" s="253"/>
      <c r="S639" s="261"/>
      <c r="T639" s="241"/>
    </row>
    <row r="640" s="240" customFormat="1" ht="20" customHeight="1" spans="1:20">
      <c r="A640" s="248">
        <v>1026</v>
      </c>
      <c r="B640" s="251">
        <v>1</v>
      </c>
      <c r="C640" s="252"/>
      <c r="D640" s="249"/>
      <c r="E640" s="253"/>
      <c r="F640" s="254"/>
      <c r="G640" s="255"/>
      <c r="H640" s="253"/>
      <c r="I640" s="253"/>
      <c r="J640" s="260"/>
      <c r="K640" s="260"/>
      <c r="L640" s="260"/>
      <c r="M640" s="260"/>
      <c r="N640" s="253"/>
      <c r="O640" s="253"/>
      <c r="P640" s="253"/>
      <c r="S640" s="261"/>
      <c r="T640" s="241"/>
    </row>
    <row r="641" s="240" customFormat="1" ht="20" customHeight="1" spans="1:20">
      <c r="A641" s="248">
        <v>1027</v>
      </c>
      <c r="B641" s="251">
        <v>1</v>
      </c>
      <c r="C641" s="252"/>
      <c r="D641" s="249"/>
      <c r="E641" s="253"/>
      <c r="F641" s="254"/>
      <c r="G641" s="255"/>
      <c r="H641" s="253"/>
      <c r="I641" s="253"/>
      <c r="J641" s="260"/>
      <c r="K641" s="260"/>
      <c r="L641" s="260"/>
      <c r="M641" s="260"/>
      <c r="N641" s="253"/>
      <c r="O641" s="253"/>
      <c r="P641" s="253"/>
      <c r="S641" s="261"/>
      <c r="T641" s="241"/>
    </row>
    <row r="642" s="240" customFormat="1" ht="20" customHeight="1" spans="1:20">
      <c r="A642" s="248">
        <v>1028</v>
      </c>
      <c r="B642" s="251">
        <v>1</v>
      </c>
      <c r="C642" s="252"/>
      <c r="D642" s="249"/>
      <c r="E642" s="253"/>
      <c r="F642" s="254"/>
      <c r="G642" s="255"/>
      <c r="H642" s="253"/>
      <c r="I642" s="253"/>
      <c r="J642" s="260"/>
      <c r="K642" s="260"/>
      <c r="L642" s="260"/>
      <c r="M642" s="260"/>
      <c r="N642" s="253"/>
      <c r="O642" s="253"/>
      <c r="P642" s="253"/>
      <c r="S642" s="261"/>
      <c r="T642" s="241"/>
    </row>
    <row r="643" s="240" customFormat="1" ht="20" customHeight="1" spans="1:20">
      <c r="A643" s="248">
        <v>1029</v>
      </c>
      <c r="B643" s="251">
        <v>1</v>
      </c>
      <c r="C643" s="252"/>
      <c r="D643" s="249"/>
      <c r="E643" s="253"/>
      <c r="F643" s="254"/>
      <c r="G643" s="255"/>
      <c r="H643" s="253"/>
      <c r="I643" s="253"/>
      <c r="J643" s="260"/>
      <c r="K643" s="260"/>
      <c r="L643" s="260"/>
      <c r="M643" s="260"/>
      <c r="N643" s="253"/>
      <c r="O643" s="253"/>
      <c r="P643" s="253"/>
      <c r="S643" s="261"/>
      <c r="T643" s="241"/>
    </row>
    <row r="644" s="240" customFormat="1" ht="20" customHeight="1" spans="1:20">
      <c r="A644" s="248">
        <v>1030</v>
      </c>
      <c r="B644" s="251">
        <v>1</v>
      </c>
      <c r="C644" s="252"/>
      <c r="D644" s="249"/>
      <c r="E644" s="253"/>
      <c r="F644" s="254"/>
      <c r="G644" s="255"/>
      <c r="H644" s="253"/>
      <c r="I644" s="253"/>
      <c r="J644" s="260"/>
      <c r="K644" s="260"/>
      <c r="L644" s="260"/>
      <c r="M644" s="260"/>
      <c r="N644" s="253"/>
      <c r="O644" s="253"/>
      <c r="P644" s="253"/>
      <c r="S644" s="261"/>
      <c r="T644" s="241"/>
    </row>
    <row r="645" s="240" customFormat="1" ht="20" customHeight="1" spans="1:20">
      <c r="A645" s="248">
        <v>1031</v>
      </c>
      <c r="B645" s="251">
        <v>1</v>
      </c>
      <c r="C645" s="252"/>
      <c r="D645" s="249"/>
      <c r="E645" s="253"/>
      <c r="F645" s="254"/>
      <c r="G645" s="255"/>
      <c r="H645" s="253"/>
      <c r="I645" s="253"/>
      <c r="J645" s="260"/>
      <c r="K645" s="260"/>
      <c r="L645" s="260"/>
      <c r="M645" s="260"/>
      <c r="N645" s="253"/>
      <c r="O645" s="253"/>
      <c r="P645" s="253"/>
      <c r="S645" s="261"/>
      <c r="T645" s="241"/>
    </row>
    <row r="646" s="240" customFormat="1" ht="20" customHeight="1" spans="1:20">
      <c r="A646" s="248">
        <v>1032</v>
      </c>
      <c r="B646" s="251">
        <v>1</v>
      </c>
      <c r="C646" s="252"/>
      <c r="D646" s="249"/>
      <c r="E646" s="253"/>
      <c r="F646" s="254"/>
      <c r="G646" s="255"/>
      <c r="H646" s="253"/>
      <c r="I646" s="253"/>
      <c r="J646" s="260"/>
      <c r="K646" s="260"/>
      <c r="L646" s="260"/>
      <c r="M646" s="260"/>
      <c r="N646" s="253"/>
      <c r="O646" s="253"/>
      <c r="P646" s="253"/>
      <c r="S646" s="261"/>
      <c r="T646" s="241"/>
    </row>
    <row r="647" s="240" customFormat="1" ht="20" customHeight="1" spans="1:20">
      <c r="A647" s="248">
        <v>1033</v>
      </c>
      <c r="B647" s="251">
        <v>1</v>
      </c>
      <c r="C647" s="252"/>
      <c r="D647" s="249"/>
      <c r="E647" s="253"/>
      <c r="F647" s="254"/>
      <c r="G647" s="255"/>
      <c r="H647" s="253"/>
      <c r="I647" s="253"/>
      <c r="J647" s="260"/>
      <c r="K647" s="260"/>
      <c r="L647" s="260"/>
      <c r="M647" s="260"/>
      <c r="N647" s="253"/>
      <c r="O647" s="253"/>
      <c r="P647" s="253"/>
      <c r="S647" s="261"/>
      <c r="T647" s="241"/>
    </row>
    <row r="648" s="240" customFormat="1" ht="20" customHeight="1" spans="1:20">
      <c r="A648" s="248">
        <v>1034</v>
      </c>
      <c r="B648" s="251">
        <v>1</v>
      </c>
      <c r="C648" s="252"/>
      <c r="D648" s="249"/>
      <c r="E648" s="253"/>
      <c r="F648" s="254"/>
      <c r="G648" s="255"/>
      <c r="H648" s="253"/>
      <c r="I648" s="253"/>
      <c r="J648" s="260"/>
      <c r="K648" s="260"/>
      <c r="L648" s="260"/>
      <c r="M648" s="260"/>
      <c r="N648" s="253"/>
      <c r="O648" s="253"/>
      <c r="P648" s="253"/>
      <c r="S648" s="261"/>
      <c r="T648" s="241"/>
    </row>
    <row r="649" s="240" customFormat="1" ht="20" customHeight="1" spans="1:20">
      <c r="A649" s="248">
        <v>1035</v>
      </c>
      <c r="B649" s="251">
        <v>1</v>
      </c>
      <c r="C649" s="252"/>
      <c r="D649" s="249"/>
      <c r="E649" s="253"/>
      <c r="F649" s="254"/>
      <c r="G649" s="255"/>
      <c r="H649" s="253"/>
      <c r="I649" s="253"/>
      <c r="J649" s="260"/>
      <c r="K649" s="260"/>
      <c r="L649" s="260"/>
      <c r="M649" s="260"/>
      <c r="N649" s="253"/>
      <c r="O649" s="253"/>
      <c r="P649" s="253"/>
      <c r="S649" s="261"/>
      <c r="T649" s="241"/>
    </row>
    <row r="650" s="240" customFormat="1" ht="20" customHeight="1" spans="1:20">
      <c r="A650" s="248">
        <v>1036</v>
      </c>
      <c r="B650" s="251">
        <v>1</v>
      </c>
      <c r="C650" s="252"/>
      <c r="D650" s="249"/>
      <c r="E650" s="253"/>
      <c r="F650" s="254"/>
      <c r="G650" s="255"/>
      <c r="H650" s="253"/>
      <c r="I650" s="253"/>
      <c r="J650" s="260"/>
      <c r="K650" s="260"/>
      <c r="L650" s="260"/>
      <c r="M650" s="260"/>
      <c r="N650" s="253"/>
      <c r="O650" s="253"/>
      <c r="P650" s="253"/>
      <c r="S650" s="261"/>
      <c r="T650" s="241"/>
    </row>
    <row r="651" s="240" customFormat="1" ht="20" customHeight="1" spans="1:20">
      <c r="A651" s="248">
        <v>1037</v>
      </c>
      <c r="B651" s="251">
        <v>1</v>
      </c>
      <c r="C651" s="252"/>
      <c r="D651" s="249"/>
      <c r="E651" s="253"/>
      <c r="F651" s="254"/>
      <c r="G651" s="255"/>
      <c r="H651" s="253"/>
      <c r="I651" s="253"/>
      <c r="J651" s="260"/>
      <c r="K651" s="260"/>
      <c r="L651" s="260"/>
      <c r="M651" s="260"/>
      <c r="N651" s="253"/>
      <c r="O651" s="253"/>
      <c r="P651" s="253"/>
      <c r="S651" s="261"/>
      <c r="T651" s="241"/>
    </row>
    <row r="652" s="240" customFormat="1" ht="20" customHeight="1" spans="1:20">
      <c r="A652" s="248">
        <v>1038</v>
      </c>
      <c r="B652" s="251">
        <v>1</v>
      </c>
      <c r="C652" s="252"/>
      <c r="D652" s="249"/>
      <c r="E652" s="253"/>
      <c r="F652" s="254"/>
      <c r="G652" s="255"/>
      <c r="H652" s="253"/>
      <c r="I652" s="253"/>
      <c r="J652" s="260"/>
      <c r="K652" s="260"/>
      <c r="L652" s="260"/>
      <c r="M652" s="260"/>
      <c r="N652" s="253"/>
      <c r="O652" s="253"/>
      <c r="P652" s="253"/>
      <c r="S652" s="261"/>
      <c r="T652" s="241"/>
    </row>
    <row r="653" s="240" customFormat="1" ht="20" customHeight="1" spans="1:20">
      <c r="A653" s="248">
        <v>1039</v>
      </c>
      <c r="B653" s="251">
        <v>1</v>
      </c>
      <c r="C653" s="252"/>
      <c r="D653" s="249"/>
      <c r="E653" s="253"/>
      <c r="F653" s="254"/>
      <c r="G653" s="255"/>
      <c r="H653" s="253"/>
      <c r="I653" s="253"/>
      <c r="J653" s="260"/>
      <c r="K653" s="260"/>
      <c r="L653" s="260"/>
      <c r="M653" s="260"/>
      <c r="N653" s="253"/>
      <c r="O653" s="253"/>
      <c r="P653" s="253"/>
      <c r="S653" s="261"/>
      <c r="T653" s="241"/>
    </row>
    <row r="654" s="240" customFormat="1" ht="20" customHeight="1" spans="1:20">
      <c r="A654" s="248">
        <v>1040</v>
      </c>
      <c r="B654" s="251">
        <v>1</v>
      </c>
      <c r="C654" s="252"/>
      <c r="D654" s="249"/>
      <c r="E654" s="253"/>
      <c r="F654" s="254"/>
      <c r="G654" s="255"/>
      <c r="H654" s="253"/>
      <c r="I654" s="253"/>
      <c r="J654" s="260"/>
      <c r="K654" s="260"/>
      <c r="L654" s="260"/>
      <c r="M654" s="260"/>
      <c r="N654" s="253"/>
      <c r="O654" s="253"/>
      <c r="P654" s="253"/>
      <c r="S654" s="261"/>
      <c r="T654" s="241"/>
    </row>
    <row r="655" s="240" customFormat="1" ht="20" customHeight="1" spans="1:20">
      <c r="A655" s="248">
        <v>1041</v>
      </c>
      <c r="B655" s="251">
        <v>1</v>
      </c>
      <c r="C655" s="252"/>
      <c r="D655" s="249"/>
      <c r="E655" s="253"/>
      <c r="F655" s="254"/>
      <c r="G655" s="255"/>
      <c r="H655" s="253"/>
      <c r="I655" s="253"/>
      <c r="J655" s="260"/>
      <c r="K655" s="260"/>
      <c r="L655" s="260"/>
      <c r="M655" s="260"/>
      <c r="N655" s="253"/>
      <c r="O655" s="253"/>
      <c r="P655" s="253"/>
      <c r="S655" s="261"/>
      <c r="T655" s="241"/>
    </row>
    <row r="656" s="240" customFormat="1" ht="20" customHeight="1" spans="1:20">
      <c r="A656" s="248">
        <v>1042</v>
      </c>
      <c r="B656" s="251">
        <v>1</v>
      </c>
      <c r="C656" s="252"/>
      <c r="D656" s="249"/>
      <c r="E656" s="253"/>
      <c r="F656" s="254"/>
      <c r="G656" s="255"/>
      <c r="H656" s="253"/>
      <c r="I656" s="253"/>
      <c r="J656" s="260"/>
      <c r="K656" s="260"/>
      <c r="L656" s="260"/>
      <c r="M656" s="260"/>
      <c r="N656" s="253"/>
      <c r="O656" s="253"/>
      <c r="P656" s="253"/>
      <c r="S656" s="261"/>
      <c r="T656" s="241"/>
    </row>
    <row r="657" s="240" customFormat="1" ht="20" customHeight="1" spans="1:20">
      <c r="A657" s="248">
        <v>1043</v>
      </c>
      <c r="B657" s="251">
        <v>1</v>
      </c>
      <c r="C657" s="252"/>
      <c r="D657" s="249"/>
      <c r="E657" s="253"/>
      <c r="F657" s="254"/>
      <c r="G657" s="255"/>
      <c r="H657" s="253"/>
      <c r="I657" s="253"/>
      <c r="J657" s="260"/>
      <c r="K657" s="260"/>
      <c r="L657" s="260"/>
      <c r="M657" s="260"/>
      <c r="N657" s="253"/>
      <c r="O657" s="253"/>
      <c r="P657" s="253"/>
      <c r="S657" s="261"/>
      <c r="T657" s="241"/>
    </row>
    <row r="658" s="240" customFormat="1" ht="20" customHeight="1" spans="1:20">
      <c r="A658" s="248">
        <v>1044</v>
      </c>
      <c r="B658" s="251">
        <v>1</v>
      </c>
      <c r="C658" s="252"/>
      <c r="D658" s="249"/>
      <c r="E658" s="253"/>
      <c r="F658" s="254"/>
      <c r="G658" s="255"/>
      <c r="H658" s="253"/>
      <c r="I658" s="253"/>
      <c r="J658" s="260"/>
      <c r="K658" s="260"/>
      <c r="L658" s="260"/>
      <c r="M658" s="260"/>
      <c r="N658" s="253"/>
      <c r="O658" s="253"/>
      <c r="P658" s="253"/>
      <c r="S658" s="261"/>
      <c r="T658" s="241"/>
    </row>
    <row r="659" s="240" customFormat="1" ht="20" customHeight="1" spans="1:20">
      <c r="A659" s="248">
        <v>1045</v>
      </c>
      <c r="B659" s="251">
        <v>1</v>
      </c>
      <c r="C659" s="252"/>
      <c r="D659" s="249"/>
      <c r="E659" s="253"/>
      <c r="F659" s="254"/>
      <c r="G659" s="255"/>
      <c r="H659" s="253"/>
      <c r="I659" s="253"/>
      <c r="J659" s="260"/>
      <c r="K659" s="260"/>
      <c r="L659" s="260"/>
      <c r="M659" s="260"/>
      <c r="N659" s="253"/>
      <c r="O659" s="253"/>
      <c r="P659" s="253"/>
      <c r="S659" s="261"/>
      <c r="T659" s="241"/>
    </row>
    <row r="660" s="240" customFormat="1" ht="20" customHeight="1" spans="1:20">
      <c r="A660" s="248">
        <v>1046</v>
      </c>
      <c r="B660" s="251">
        <v>1</v>
      </c>
      <c r="C660" s="252"/>
      <c r="D660" s="249"/>
      <c r="E660" s="253"/>
      <c r="F660" s="254"/>
      <c r="G660" s="255"/>
      <c r="H660" s="253"/>
      <c r="I660" s="253"/>
      <c r="J660" s="260"/>
      <c r="K660" s="260"/>
      <c r="L660" s="260"/>
      <c r="M660" s="260"/>
      <c r="N660" s="253"/>
      <c r="O660" s="253"/>
      <c r="P660" s="253"/>
      <c r="S660" s="261"/>
      <c r="T660" s="241"/>
    </row>
    <row r="661" s="240" customFormat="1" ht="20" customHeight="1" spans="1:20">
      <c r="A661" s="248">
        <v>1047</v>
      </c>
      <c r="B661" s="251">
        <v>1</v>
      </c>
      <c r="C661" s="252"/>
      <c r="D661" s="249"/>
      <c r="E661" s="253"/>
      <c r="F661" s="254"/>
      <c r="G661" s="255"/>
      <c r="H661" s="253"/>
      <c r="I661" s="253"/>
      <c r="J661" s="260"/>
      <c r="K661" s="260"/>
      <c r="L661" s="260"/>
      <c r="M661" s="260"/>
      <c r="N661" s="253"/>
      <c r="O661" s="253"/>
      <c r="P661" s="253"/>
      <c r="S661" s="261"/>
      <c r="T661" s="241"/>
    </row>
    <row r="662" s="240" customFormat="1" ht="20" customHeight="1" spans="1:20">
      <c r="A662" s="248">
        <v>1048</v>
      </c>
      <c r="B662" s="251">
        <v>1</v>
      </c>
      <c r="C662" s="252"/>
      <c r="D662" s="249"/>
      <c r="E662" s="253"/>
      <c r="F662" s="254"/>
      <c r="G662" s="255"/>
      <c r="H662" s="253"/>
      <c r="I662" s="253"/>
      <c r="J662" s="260"/>
      <c r="K662" s="260"/>
      <c r="L662" s="260"/>
      <c r="M662" s="260"/>
      <c r="N662" s="253"/>
      <c r="O662" s="253"/>
      <c r="P662" s="253"/>
      <c r="S662" s="261"/>
      <c r="T662" s="241"/>
    </row>
    <row r="663" s="240" customFormat="1" ht="20" customHeight="1" spans="1:20">
      <c r="A663" s="248">
        <v>1049</v>
      </c>
      <c r="B663" s="251">
        <v>1</v>
      </c>
      <c r="C663" s="252"/>
      <c r="D663" s="249"/>
      <c r="E663" s="253"/>
      <c r="F663" s="254"/>
      <c r="G663" s="255"/>
      <c r="H663" s="253"/>
      <c r="I663" s="253"/>
      <c r="J663" s="260"/>
      <c r="K663" s="260"/>
      <c r="L663" s="260"/>
      <c r="M663" s="260"/>
      <c r="N663" s="253"/>
      <c r="O663" s="253"/>
      <c r="P663" s="253"/>
      <c r="S663" s="261"/>
      <c r="T663" s="241"/>
    </row>
    <row r="664" s="240" customFormat="1" ht="20" customHeight="1" spans="1:20">
      <c r="A664" s="248">
        <v>1050</v>
      </c>
      <c r="B664" s="251">
        <v>1</v>
      </c>
      <c r="C664" s="252"/>
      <c r="D664" s="249"/>
      <c r="E664" s="253"/>
      <c r="F664" s="254"/>
      <c r="G664" s="255"/>
      <c r="H664" s="253"/>
      <c r="I664" s="253"/>
      <c r="J664" s="260"/>
      <c r="K664" s="260"/>
      <c r="L664" s="260"/>
      <c r="M664" s="260"/>
      <c r="N664" s="253"/>
      <c r="O664" s="253"/>
      <c r="P664" s="253"/>
      <c r="S664" s="261"/>
      <c r="T664" s="241"/>
    </row>
    <row r="665" s="240" customFormat="1" ht="20" customHeight="1" spans="1:20">
      <c r="A665" s="248">
        <v>1051</v>
      </c>
      <c r="B665" s="251">
        <v>1</v>
      </c>
      <c r="C665" s="252"/>
      <c r="D665" s="249"/>
      <c r="E665" s="253"/>
      <c r="F665" s="254"/>
      <c r="G665" s="255"/>
      <c r="H665" s="253"/>
      <c r="I665" s="253"/>
      <c r="J665" s="260"/>
      <c r="K665" s="260"/>
      <c r="L665" s="260"/>
      <c r="M665" s="260"/>
      <c r="N665" s="253"/>
      <c r="O665" s="253"/>
      <c r="P665" s="253"/>
      <c r="S665" s="261"/>
      <c r="T665" s="241"/>
    </row>
    <row r="666" s="240" customFormat="1" ht="20" customHeight="1" spans="1:20">
      <c r="A666" s="248">
        <v>1052</v>
      </c>
      <c r="B666" s="251">
        <v>1</v>
      </c>
      <c r="C666" s="252"/>
      <c r="D666" s="249"/>
      <c r="E666" s="253"/>
      <c r="F666" s="254"/>
      <c r="G666" s="255"/>
      <c r="H666" s="253"/>
      <c r="I666" s="253"/>
      <c r="J666" s="260"/>
      <c r="K666" s="260"/>
      <c r="L666" s="260"/>
      <c r="M666" s="260"/>
      <c r="N666" s="253"/>
      <c r="O666" s="253"/>
      <c r="P666" s="253"/>
      <c r="S666" s="261"/>
      <c r="T666" s="241"/>
    </row>
    <row r="667" s="240" customFormat="1" ht="20" customHeight="1" spans="1:20">
      <c r="A667" s="248">
        <v>1053</v>
      </c>
      <c r="B667" s="251">
        <v>1</v>
      </c>
      <c r="C667" s="252"/>
      <c r="D667" s="249"/>
      <c r="E667" s="253"/>
      <c r="F667" s="254"/>
      <c r="G667" s="255"/>
      <c r="H667" s="253"/>
      <c r="I667" s="253"/>
      <c r="J667" s="260"/>
      <c r="K667" s="260"/>
      <c r="L667" s="260"/>
      <c r="M667" s="260"/>
      <c r="N667" s="253"/>
      <c r="O667" s="253"/>
      <c r="P667" s="253"/>
      <c r="S667" s="261"/>
      <c r="T667" s="241"/>
    </row>
    <row r="668" s="240" customFormat="1" ht="20" customHeight="1" spans="1:20">
      <c r="A668" s="248">
        <v>1054</v>
      </c>
      <c r="B668" s="251">
        <v>1</v>
      </c>
      <c r="C668" s="252"/>
      <c r="D668" s="249"/>
      <c r="E668" s="253"/>
      <c r="F668" s="254"/>
      <c r="G668" s="255"/>
      <c r="H668" s="253"/>
      <c r="I668" s="253"/>
      <c r="J668" s="260"/>
      <c r="K668" s="260"/>
      <c r="L668" s="260"/>
      <c r="M668" s="260"/>
      <c r="N668" s="253"/>
      <c r="O668" s="253"/>
      <c r="P668" s="253"/>
      <c r="S668" s="261"/>
      <c r="T668" s="241"/>
    </row>
    <row r="669" s="240" customFormat="1" ht="20" customHeight="1" spans="1:20">
      <c r="A669" s="248">
        <v>1055</v>
      </c>
      <c r="B669" s="251">
        <v>1</v>
      </c>
      <c r="C669" s="252"/>
      <c r="D669" s="249"/>
      <c r="E669" s="253"/>
      <c r="F669" s="254"/>
      <c r="G669" s="255"/>
      <c r="H669" s="253"/>
      <c r="I669" s="253"/>
      <c r="J669" s="260"/>
      <c r="K669" s="260"/>
      <c r="L669" s="260"/>
      <c r="M669" s="260"/>
      <c r="N669" s="253"/>
      <c r="O669" s="253"/>
      <c r="P669" s="253"/>
      <c r="S669" s="261"/>
      <c r="T669" s="241"/>
    </row>
    <row r="670" s="240" customFormat="1" ht="20" customHeight="1" spans="1:20">
      <c r="A670" s="248">
        <v>1056</v>
      </c>
      <c r="B670" s="251">
        <v>1</v>
      </c>
      <c r="C670" s="252"/>
      <c r="D670" s="249"/>
      <c r="E670" s="253"/>
      <c r="F670" s="254"/>
      <c r="G670" s="255"/>
      <c r="H670" s="253"/>
      <c r="I670" s="253"/>
      <c r="J670" s="260"/>
      <c r="K670" s="260"/>
      <c r="L670" s="260"/>
      <c r="M670" s="260"/>
      <c r="N670" s="253"/>
      <c r="O670" s="253"/>
      <c r="P670" s="253"/>
      <c r="S670" s="261"/>
      <c r="T670" s="241"/>
    </row>
    <row r="671" s="240" customFormat="1" ht="20" customHeight="1" spans="1:20">
      <c r="A671" s="248">
        <v>1057</v>
      </c>
      <c r="B671" s="251">
        <v>1</v>
      </c>
      <c r="C671" s="252"/>
      <c r="D671" s="249"/>
      <c r="E671" s="253"/>
      <c r="F671" s="254"/>
      <c r="G671" s="255"/>
      <c r="H671" s="253"/>
      <c r="I671" s="253"/>
      <c r="J671" s="260"/>
      <c r="K671" s="260"/>
      <c r="L671" s="260"/>
      <c r="M671" s="260"/>
      <c r="N671" s="253"/>
      <c r="O671" s="253"/>
      <c r="P671" s="253"/>
      <c r="S671" s="261"/>
      <c r="T671" s="241"/>
    </row>
    <row r="672" s="240" customFormat="1" ht="20" customHeight="1" spans="1:20">
      <c r="A672" s="248">
        <v>1058</v>
      </c>
      <c r="B672" s="251">
        <v>1</v>
      </c>
      <c r="C672" s="252"/>
      <c r="D672" s="249"/>
      <c r="E672" s="253"/>
      <c r="F672" s="254"/>
      <c r="G672" s="255"/>
      <c r="H672" s="253"/>
      <c r="I672" s="253"/>
      <c r="J672" s="260"/>
      <c r="K672" s="260"/>
      <c r="L672" s="260"/>
      <c r="M672" s="260"/>
      <c r="N672" s="253"/>
      <c r="O672" s="253"/>
      <c r="P672" s="253"/>
      <c r="S672" s="261"/>
      <c r="T672" s="241"/>
    </row>
    <row r="673" s="240" customFormat="1" ht="20" customHeight="1" spans="1:20">
      <c r="A673" s="248">
        <v>1059</v>
      </c>
      <c r="B673" s="251">
        <v>1</v>
      </c>
      <c r="C673" s="252"/>
      <c r="D673" s="249"/>
      <c r="E673" s="253"/>
      <c r="F673" s="254"/>
      <c r="G673" s="255"/>
      <c r="H673" s="253"/>
      <c r="I673" s="253"/>
      <c r="J673" s="260"/>
      <c r="K673" s="260"/>
      <c r="L673" s="260"/>
      <c r="M673" s="260"/>
      <c r="N673" s="253"/>
      <c r="O673" s="253"/>
      <c r="P673" s="253"/>
      <c r="S673" s="261"/>
      <c r="T673" s="241"/>
    </row>
    <row r="674" s="240" customFormat="1" ht="20" customHeight="1" spans="1:20">
      <c r="A674" s="248">
        <v>1060</v>
      </c>
      <c r="B674" s="251">
        <v>1</v>
      </c>
      <c r="C674" s="252"/>
      <c r="D674" s="249"/>
      <c r="E674" s="253"/>
      <c r="F674" s="254"/>
      <c r="G674" s="255"/>
      <c r="H674" s="253"/>
      <c r="I674" s="253"/>
      <c r="J674" s="260"/>
      <c r="K674" s="260"/>
      <c r="L674" s="260"/>
      <c r="M674" s="260"/>
      <c r="N674" s="253"/>
      <c r="O674" s="253"/>
      <c r="P674" s="253"/>
      <c r="S674" s="261"/>
      <c r="T674" s="241"/>
    </row>
    <row r="675" s="240" customFormat="1" ht="20" customHeight="1" spans="1:20">
      <c r="A675" s="248">
        <v>1061</v>
      </c>
      <c r="B675" s="251">
        <v>1</v>
      </c>
      <c r="C675" s="252"/>
      <c r="D675" s="249"/>
      <c r="E675" s="253"/>
      <c r="F675" s="254"/>
      <c r="G675" s="255"/>
      <c r="H675" s="253"/>
      <c r="I675" s="253"/>
      <c r="J675" s="260"/>
      <c r="K675" s="260"/>
      <c r="L675" s="260"/>
      <c r="M675" s="260"/>
      <c r="N675" s="253"/>
      <c r="O675" s="253"/>
      <c r="P675" s="253"/>
      <c r="S675" s="261"/>
      <c r="T675" s="241"/>
    </row>
    <row r="676" s="240" customFormat="1" ht="20" customHeight="1" spans="1:20">
      <c r="A676" s="248">
        <v>1062</v>
      </c>
      <c r="B676" s="251">
        <v>1</v>
      </c>
      <c r="C676" s="252"/>
      <c r="D676" s="249"/>
      <c r="E676" s="253"/>
      <c r="F676" s="254"/>
      <c r="G676" s="255"/>
      <c r="H676" s="253"/>
      <c r="I676" s="253"/>
      <c r="J676" s="260"/>
      <c r="K676" s="260"/>
      <c r="L676" s="260"/>
      <c r="M676" s="260"/>
      <c r="N676" s="253"/>
      <c r="O676" s="253"/>
      <c r="P676" s="253"/>
      <c r="S676" s="261"/>
      <c r="T676" s="241"/>
    </row>
    <row r="677" s="240" customFormat="1" ht="20" customHeight="1" spans="1:20">
      <c r="A677" s="248">
        <v>1063</v>
      </c>
      <c r="B677" s="251">
        <v>1</v>
      </c>
      <c r="C677" s="252"/>
      <c r="D677" s="249"/>
      <c r="E677" s="253"/>
      <c r="F677" s="254"/>
      <c r="G677" s="255"/>
      <c r="H677" s="253"/>
      <c r="I677" s="253"/>
      <c r="J677" s="260"/>
      <c r="K677" s="260"/>
      <c r="L677" s="260"/>
      <c r="M677" s="260"/>
      <c r="N677" s="253"/>
      <c r="O677" s="253"/>
      <c r="P677" s="253"/>
      <c r="S677" s="261"/>
      <c r="T677" s="241"/>
    </row>
    <row r="678" s="240" customFormat="1" ht="20" customHeight="1" spans="1:20">
      <c r="A678" s="248">
        <v>1064</v>
      </c>
      <c r="B678" s="251">
        <v>1</v>
      </c>
      <c r="C678" s="252"/>
      <c r="D678" s="249"/>
      <c r="E678" s="253"/>
      <c r="F678" s="254"/>
      <c r="G678" s="255"/>
      <c r="H678" s="253"/>
      <c r="I678" s="253"/>
      <c r="J678" s="260"/>
      <c r="K678" s="260"/>
      <c r="L678" s="260"/>
      <c r="M678" s="260"/>
      <c r="N678" s="253"/>
      <c r="O678" s="253"/>
      <c r="P678" s="253"/>
      <c r="S678" s="261"/>
      <c r="T678" s="241"/>
    </row>
    <row r="679" s="240" customFormat="1" ht="20" customHeight="1" spans="1:20">
      <c r="A679" s="248">
        <v>1065</v>
      </c>
      <c r="B679" s="251">
        <v>1</v>
      </c>
      <c r="C679" s="252"/>
      <c r="D679" s="249"/>
      <c r="E679" s="253"/>
      <c r="F679" s="254"/>
      <c r="G679" s="255"/>
      <c r="H679" s="253"/>
      <c r="I679" s="253"/>
      <c r="J679" s="260"/>
      <c r="K679" s="260"/>
      <c r="L679" s="260"/>
      <c r="M679" s="260"/>
      <c r="N679" s="253"/>
      <c r="O679" s="253"/>
      <c r="P679" s="253"/>
      <c r="S679" s="261"/>
      <c r="T679" s="241"/>
    </row>
    <row r="680" s="240" customFormat="1" ht="20" customHeight="1" spans="1:20">
      <c r="A680" s="248">
        <v>1066</v>
      </c>
      <c r="B680" s="251">
        <v>1</v>
      </c>
      <c r="C680" s="252"/>
      <c r="D680" s="249"/>
      <c r="E680" s="253"/>
      <c r="F680" s="254"/>
      <c r="G680" s="255"/>
      <c r="H680" s="253"/>
      <c r="I680" s="253"/>
      <c r="J680" s="260"/>
      <c r="K680" s="260"/>
      <c r="L680" s="260"/>
      <c r="M680" s="260"/>
      <c r="N680" s="253"/>
      <c r="O680" s="253"/>
      <c r="P680" s="253"/>
      <c r="S680" s="261"/>
      <c r="T680" s="241"/>
    </row>
    <row r="681" s="240" customFormat="1" ht="20" customHeight="1" spans="1:20">
      <c r="A681" s="248">
        <v>1067</v>
      </c>
      <c r="B681" s="251">
        <v>1</v>
      </c>
      <c r="C681" s="252"/>
      <c r="D681" s="249"/>
      <c r="E681" s="253"/>
      <c r="F681" s="254"/>
      <c r="G681" s="255"/>
      <c r="H681" s="253"/>
      <c r="I681" s="253"/>
      <c r="J681" s="260"/>
      <c r="K681" s="260"/>
      <c r="L681" s="260"/>
      <c r="M681" s="260"/>
      <c r="N681" s="253"/>
      <c r="O681" s="253"/>
      <c r="P681" s="253"/>
      <c r="S681" s="261"/>
      <c r="T681" s="241"/>
    </row>
    <row r="682" s="240" customFormat="1" ht="20" customHeight="1" spans="1:20">
      <c r="A682" s="248">
        <v>1068</v>
      </c>
      <c r="B682" s="251">
        <v>1</v>
      </c>
      <c r="C682" s="252"/>
      <c r="D682" s="249"/>
      <c r="E682" s="253"/>
      <c r="F682" s="254"/>
      <c r="G682" s="255"/>
      <c r="H682" s="253"/>
      <c r="I682" s="253"/>
      <c r="J682" s="260"/>
      <c r="K682" s="260"/>
      <c r="L682" s="260"/>
      <c r="M682" s="260"/>
      <c r="N682" s="253"/>
      <c r="O682" s="253"/>
      <c r="P682" s="253"/>
      <c r="S682" s="261"/>
      <c r="T682" s="241"/>
    </row>
    <row r="683" s="240" customFormat="1" ht="20" customHeight="1" spans="1:20">
      <c r="A683" s="248">
        <v>1069</v>
      </c>
      <c r="B683" s="251">
        <v>1</v>
      </c>
      <c r="C683" s="252"/>
      <c r="D683" s="249"/>
      <c r="E683" s="253"/>
      <c r="F683" s="254"/>
      <c r="G683" s="255"/>
      <c r="H683" s="253"/>
      <c r="I683" s="253"/>
      <c r="J683" s="260"/>
      <c r="K683" s="260"/>
      <c r="L683" s="260"/>
      <c r="M683" s="260"/>
      <c r="N683" s="253"/>
      <c r="O683" s="253"/>
      <c r="P683" s="253"/>
      <c r="S683" s="261"/>
      <c r="T683" s="241"/>
    </row>
    <row r="684" s="240" customFormat="1" ht="20" customHeight="1" spans="1:20">
      <c r="A684" s="248">
        <v>1070</v>
      </c>
      <c r="B684" s="251">
        <v>1</v>
      </c>
      <c r="C684" s="252"/>
      <c r="D684" s="249"/>
      <c r="E684" s="253"/>
      <c r="F684" s="254"/>
      <c r="G684" s="255"/>
      <c r="H684" s="253"/>
      <c r="I684" s="253"/>
      <c r="J684" s="260"/>
      <c r="K684" s="260"/>
      <c r="L684" s="260"/>
      <c r="M684" s="260"/>
      <c r="N684" s="253"/>
      <c r="O684" s="253"/>
      <c r="P684" s="253"/>
      <c r="S684" s="261"/>
      <c r="T684" s="241"/>
    </row>
    <row r="685" s="240" customFormat="1" ht="20" customHeight="1" spans="1:20">
      <c r="A685" s="248">
        <v>1071</v>
      </c>
      <c r="B685" s="251">
        <v>1</v>
      </c>
      <c r="C685" s="252"/>
      <c r="D685" s="249"/>
      <c r="E685" s="253"/>
      <c r="F685" s="254"/>
      <c r="G685" s="255"/>
      <c r="H685" s="253"/>
      <c r="I685" s="253"/>
      <c r="J685" s="260"/>
      <c r="K685" s="260"/>
      <c r="L685" s="260"/>
      <c r="M685" s="260"/>
      <c r="N685" s="253"/>
      <c r="O685" s="253"/>
      <c r="P685" s="253"/>
      <c r="S685" s="261"/>
      <c r="T685" s="241"/>
    </row>
    <row r="686" s="240" customFormat="1" ht="20" customHeight="1" spans="1:20">
      <c r="A686" s="248">
        <v>1072</v>
      </c>
      <c r="B686" s="251">
        <v>1</v>
      </c>
      <c r="C686" s="252"/>
      <c r="D686" s="249"/>
      <c r="E686" s="253"/>
      <c r="F686" s="254"/>
      <c r="G686" s="255"/>
      <c r="H686" s="253"/>
      <c r="I686" s="253"/>
      <c r="J686" s="260"/>
      <c r="K686" s="260"/>
      <c r="L686" s="260"/>
      <c r="M686" s="260"/>
      <c r="N686" s="253"/>
      <c r="O686" s="253"/>
      <c r="P686" s="253"/>
      <c r="S686" s="261"/>
      <c r="T686" s="241"/>
    </row>
    <row r="687" s="240" customFormat="1" ht="20" customHeight="1" spans="1:20">
      <c r="A687" s="248">
        <v>1073</v>
      </c>
      <c r="B687" s="251">
        <v>1</v>
      </c>
      <c r="C687" s="252"/>
      <c r="D687" s="249"/>
      <c r="E687" s="253"/>
      <c r="F687" s="254"/>
      <c r="G687" s="255"/>
      <c r="H687" s="253"/>
      <c r="I687" s="253"/>
      <c r="J687" s="260"/>
      <c r="K687" s="260"/>
      <c r="L687" s="260"/>
      <c r="M687" s="260"/>
      <c r="N687" s="253"/>
      <c r="O687" s="253"/>
      <c r="P687" s="253"/>
      <c r="S687" s="261"/>
      <c r="T687" s="241"/>
    </row>
    <row r="688" s="240" customFormat="1" ht="20" customHeight="1" spans="1:20">
      <c r="A688" s="248">
        <v>1074</v>
      </c>
      <c r="B688" s="251">
        <v>1</v>
      </c>
      <c r="C688" s="252"/>
      <c r="D688" s="249"/>
      <c r="E688" s="253"/>
      <c r="F688" s="254"/>
      <c r="G688" s="255"/>
      <c r="H688" s="253"/>
      <c r="I688" s="253"/>
      <c r="J688" s="260"/>
      <c r="K688" s="260"/>
      <c r="L688" s="260"/>
      <c r="M688" s="260"/>
      <c r="N688" s="253"/>
      <c r="O688" s="253"/>
      <c r="P688" s="253"/>
      <c r="S688" s="261"/>
      <c r="T688" s="241"/>
    </row>
    <row r="689" s="240" customFormat="1" ht="20" customHeight="1" spans="1:20">
      <c r="A689" s="248">
        <v>1075</v>
      </c>
      <c r="B689" s="251">
        <v>1</v>
      </c>
      <c r="C689" s="252"/>
      <c r="D689" s="249"/>
      <c r="E689" s="253"/>
      <c r="F689" s="254"/>
      <c r="G689" s="255"/>
      <c r="H689" s="253"/>
      <c r="I689" s="253"/>
      <c r="J689" s="260"/>
      <c r="K689" s="260"/>
      <c r="L689" s="260"/>
      <c r="M689" s="260"/>
      <c r="N689" s="253"/>
      <c r="O689" s="253"/>
      <c r="P689" s="253"/>
      <c r="S689" s="261"/>
      <c r="T689" s="241"/>
    </row>
    <row r="690" s="240" customFormat="1" ht="20" customHeight="1" spans="1:20">
      <c r="A690" s="248">
        <v>1076</v>
      </c>
      <c r="B690" s="251">
        <v>1</v>
      </c>
      <c r="C690" s="252"/>
      <c r="D690" s="249"/>
      <c r="E690" s="253"/>
      <c r="F690" s="254"/>
      <c r="G690" s="255"/>
      <c r="H690" s="253"/>
      <c r="I690" s="253"/>
      <c r="J690" s="260"/>
      <c r="K690" s="260"/>
      <c r="L690" s="260"/>
      <c r="M690" s="260"/>
      <c r="N690" s="253"/>
      <c r="O690" s="253"/>
      <c r="P690" s="253"/>
      <c r="S690" s="261"/>
      <c r="T690" s="241"/>
    </row>
    <row r="691" s="240" customFormat="1" ht="20" customHeight="1" spans="1:20">
      <c r="A691" s="248">
        <v>1077</v>
      </c>
      <c r="B691" s="251">
        <v>1</v>
      </c>
      <c r="C691" s="252"/>
      <c r="D691" s="249"/>
      <c r="E691" s="253"/>
      <c r="F691" s="254"/>
      <c r="G691" s="255"/>
      <c r="H691" s="253"/>
      <c r="I691" s="253"/>
      <c r="J691" s="260"/>
      <c r="K691" s="260"/>
      <c r="L691" s="260"/>
      <c r="M691" s="260"/>
      <c r="N691" s="253"/>
      <c r="O691" s="253"/>
      <c r="P691" s="253"/>
      <c r="S691" s="261"/>
      <c r="T691" s="241"/>
    </row>
    <row r="692" s="240" customFormat="1" ht="20" customHeight="1" spans="1:20">
      <c r="A692" s="248">
        <v>1078</v>
      </c>
      <c r="B692" s="251">
        <v>1</v>
      </c>
      <c r="C692" s="252"/>
      <c r="D692" s="249"/>
      <c r="E692" s="253"/>
      <c r="F692" s="254"/>
      <c r="G692" s="255"/>
      <c r="H692" s="253"/>
      <c r="I692" s="253"/>
      <c r="J692" s="260"/>
      <c r="K692" s="260"/>
      <c r="L692" s="260"/>
      <c r="M692" s="260"/>
      <c r="N692" s="253"/>
      <c r="O692" s="253"/>
      <c r="P692" s="253"/>
      <c r="S692" s="261"/>
      <c r="T692" s="241"/>
    </row>
    <row r="693" s="240" customFormat="1" ht="20" customHeight="1" spans="1:20">
      <c r="A693" s="248">
        <v>1079</v>
      </c>
      <c r="B693" s="251">
        <v>1</v>
      </c>
      <c r="C693" s="252"/>
      <c r="D693" s="249"/>
      <c r="E693" s="253"/>
      <c r="F693" s="254"/>
      <c r="G693" s="255"/>
      <c r="H693" s="253"/>
      <c r="I693" s="253"/>
      <c r="J693" s="260"/>
      <c r="K693" s="260"/>
      <c r="L693" s="260"/>
      <c r="M693" s="260"/>
      <c r="N693" s="253"/>
      <c r="O693" s="253"/>
      <c r="P693" s="253"/>
      <c r="S693" s="261"/>
      <c r="T693" s="241"/>
    </row>
    <row r="694" s="240" customFormat="1" ht="20" customHeight="1" spans="1:20">
      <c r="A694" s="248">
        <v>1080</v>
      </c>
      <c r="B694" s="251">
        <v>1</v>
      </c>
      <c r="C694" s="252"/>
      <c r="D694" s="249"/>
      <c r="E694" s="253"/>
      <c r="F694" s="254"/>
      <c r="G694" s="255"/>
      <c r="H694" s="253"/>
      <c r="I694" s="253"/>
      <c r="J694" s="260"/>
      <c r="K694" s="260"/>
      <c r="L694" s="260"/>
      <c r="M694" s="260"/>
      <c r="N694" s="253"/>
      <c r="O694" s="253"/>
      <c r="P694" s="253"/>
      <c r="S694" s="261"/>
      <c r="T694" s="241"/>
    </row>
    <row r="695" s="240" customFormat="1" ht="20" customHeight="1" spans="1:20">
      <c r="A695" s="248">
        <v>1081</v>
      </c>
      <c r="B695" s="251">
        <v>1</v>
      </c>
      <c r="C695" s="252"/>
      <c r="D695" s="249"/>
      <c r="E695" s="253"/>
      <c r="F695" s="254"/>
      <c r="G695" s="255"/>
      <c r="H695" s="253"/>
      <c r="I695" s="253"/>
      <c r="J695" s="260"/>
      <c r="K695" s="260"/>
      <c r="L695" s="260"/>
      <c r="M695" s="260"/>
      <c r="N695" s="253"/>
      <c r="O695" s="253"/>
      <c r="P695" s="253"/>
      <c r="S695" s="261"/>
      <c r="T695" s="241"/>
    </row>
    <row r="696" s="240" customFormat="1" ht="20" customHeight="1" spans="1:20">
      <c r="A696" s="248">
        <v>1082</v>
      </c>
      <c r="B696" s="251">
        <v>1</v>
      </c>
      <c r="C696" s="252"/>
      <c r="D696" s="249"/>
      <c r="E696" s="253"/>
      <c r="F696" s="254"/>
      <c r="G696" s="255"/>
      <c r="H696" s="253"/>
      <c r="I696" s="253"/>
      <c r="J696" s="260"/>
      <c r="K696" s="260"/>
      <c r="L696" s="260"/>
      <c r="M696" s="260"/>
      <c r="N696" s="253"/>
      <c r="O696" s="253"/>
      <c r="P696" s="253"/>
      <c r="S696" s="261"/>
      <c r="T696" s="241"/>
    </row>
    <row r="697" s="240" customFormat="1" ht="20" customHeight="1" spans="1:20">
      <c r="A697" s="248">
        <v>1083</v>
      </c>
      <c r="B697" s="251">
        <v>1</v>
      </c>
      <c r="C697" s="252"/>
      <c r="D697" s="249"/>
      <c r="E697" s="253"/>
      <c r="F697" s="254"/>
      <c r="G697" s="255"/>
      <c r="H697" s="253"/>
      <c r="I697" s="253"/>
      <c r="J697" s="260"/>
      <c r="K697" s="260"/>
      <c r="L697" s="260"/>
      <c r="M697" s="260"/>
      <c r="N697" s="253"/>
      <c r="O697" s="253"/>
      <c r="P697" s="253"/>
      <c r="S697" s="261"/>
      <c r="T697" s="241"/>
    </row>
    <row r="698" s="240" customFormat="1" ht="20" customHeight="1" spans="1:20">
      <c r="A698" s="248">
        <v>1084</v>
      </c>
      <c r="B698" s="251">
        <v>1</v>
      </c>
      <c r="C698" s="252"/>
      <c r="D698" s="249"/>
      <c r="E698" s="253"/>
      <c r="F698" s="254"/>
      <c r="G698" s="255"/>
      <c r="H698" s="253"/>
      <c r="I698" s="253"/>
      <c r="J698" s="260"/>
      <c r="K698" s="260"/>
      <c r="L698" s="260"/>
      <c r="M698" s="260"/>
      <c r="N698" s="253"/>
      <c r="O698" s="253"/>
      <c r="P698" s="253"/>
      <c r="S698" s="261"/>
      <c r="T698" s="241"/>
    </row>
    <row r="699" s="240" customFormat="1" ht="20" customHeight="1" spans="1:20">
      <c r="A699" s="248">
        <v>1085</v>
      </c>
      <c r="B699" s="251">
        <v>1</v>
      </c>
      <c r="C699" s="252"/>
      <c r="D699" s="249"/>
      <c r="E699" s="253"/>
      <c r="F699" s="254"/>
      <c r="G699" s="255"/>
      <c r="H699" s="253"/>
      <c r="I699" s="253"/>
      <c r="J699" s="260"/>
      <c r="K699" s="260"/>
      <c r="L699" s="260"/>
      <c r="M699" s="260"/>
      <c r="N699" s="253"/>
      <c r="O699" s="253"/>
      <c r="P699" s="253"/>
      <c r="S699" s="261"/>
      <c r="T699" s="241"/>
    </row>
    <row r="700" s="240" customFormat="1" ht="20" customHeight="1" spans="1:20">
      <c r="A700" s="248">
        <v>1086</v>
      </c>
      <c r="B700" s="251">
        <v>1</v>
      </c>
      <c r="C700" s="252"/>
      <c r="D700" s="249"/>
      <c r="E700" s="253"/>
      <c r="F700" s="254"/>
      <c r="G700" s="255"/>
      <c r="H700" s="253"/>
      <c r="I700" s="253"/>
      <c r="J700" s="260"/>
      <c r="K700" s="260"/>
      <c r="L700" s="260"/>
      <c r="M700" s="260"/>
      <c r="N700" s="253"/>
      <c r="O700" s="253"/>
      <c r="P700" s="253"/>
      <c r="S700" s="261"/>
      <c r="T700" s="241"/>
    </row>
    <row r="701" s="240" customFormat="1" ht="20" customHeight="1" spans="1:20">
      <c r="A701" s="248">
        <v>1087</v>
      </c>
      <c r="B701" s="251">
        <v>1</v>
      </c>
      <c r="C701" s="252"/>
      <c r="D701" s="249"/>
      <c r="E701" s="253"/>
      <c r="F701" s="254"/>
      <c r="G701" s="255"/>
      <c r="H701" s="253"/>
      <c r="I701" s="253"/>
      <c r="J701" s="260"/>
      <c r="K701" s="260"/>
      <c r="L701" s="260"/>
      <c r="M701" s="260"/>
      <c r="N701" s="253"/>
      <c r="O701" s="253"/>
      <c r="P701" s="253"/>
      <c r="S701" s="261"/>
      <c r="T701" s="241"/>
    </row>
    <row r="702" s="240" customFormat="1" ht="20" customHeight="1" spans="1:20">
      <c r="A702" s="248">
        <v>1088</v>
      </c>
      <c r="B702" s="251">
        <v>1</v>
      </c>
      <c r="C702" s="252"/>
      <c r="D702" s="249"/>
      <c r="E702" s="253"/>
      <c r="F702" s="254"/>
      <c r="G702" s="255"/>
      <c r="H702" s="253"/>
      <c r="I702" s="253"/>
      <c r="J702" s="260"/>
      <c r="K702" s="260"/>
      <c r="L702" s="260"/>
      <c r="M702" s="260"/>
      <c r="N702" s="253"/>
      <c r="O702" s="253"/>
      <c r="P702" s="253"/>
      <c r="S702" s="261"/>
      <c r="T702" s="241"/>
    </row>
    <row r="703" s="240" customFormat="1" ht="20" customHeight="1" spans="1:20">
      <c r="A703" s="248">
        <v>1089</v>
      </c>
      <c r="B703" s="251">
        <v>1</v>
      </c>
      <c r="C703" s="252"/>
      <c r="D703" s="249"/>
      <c r="E703" s="253"/>
      <c r="F703" s="254"/>
      <c r="G703" s="255"/>
      <c r="H703" s="253"/>
      <c r="I703" s="253"/>
      <c r="J703" s="260"/>
      <c r="K703" s="260"/>
      <c r="L703" s="260"/>
      <c r="M703" s="260"/>
      <c r="N703" s="253"/>
      <c r="O703" s="253"/>
      <c r="P703" s="253"/>
      <c r="S703" s="261"/>
      <c r="T703" s="241"/>
    </row>
    <row r="704" s="240" customFormat="1" ht="20" customHeight="1" spans="1:20">
      <c r="A704" s="248">
        <v>1090</v>
      </c>
      <c r="B704" s="251">
        <v>1</v>
      </c>
      <c r="C704" s="252"/>
      <c r="D704" s="249"/>
      <c r="E704" s="253"/>
      <c r="F704" s="254"/>
      <c r="G704" s="255"/>
      <c r="H704" s="253"/>
      <c r="I704" s="253"/>
      <c r="J704" s="260"/>
      <c r="K704" s="260"/>
      <c r="L704" s="260"/>
      <c r="M704" s="260"/>
      <c r="N704" s="253"/>
      <c r="O704" s="253"/>
      <c r="P704" s="253"/>
      <c r="S704" s="261"/>
      <c r="T704" s="241"/>
    </row>
    <row r="705" s="240" customFormat="1" ht="20" customHeight="1" spans="1:20">
      <c r="A705" s="248">
        <v>1091</v>
      </c>
      <c r="B705" s="251">
        <v>1</v>
      </c>
      <c r="C705" s="252"/>
      <c r="D705" s="249"/>
      <c r="E705" s="253"/>
      <c r="F705" s="254"/>
      <c r="G705" s="255"/>
      <c r="H705" s="253"/>
      <c r="I705" s="253"/>
      <c r="J705" s="260"/>
      <c r="K705" s="260"/>
      <c r="L705" s="260"/>
      <c r="M705" s="260"/>
      <c r="N705" s="253"/>
      <c r="O705" s="253"/>
      <c r="P705" s="253"/>
      <c r="S705" s="261"/>
      <c r="T705" s="241"/>
    </row>
    <row r="706" s="240" customFormat="1" ht="20" customHeight="1" spans="1:20">
      <c r="A706" s="248">
        <v>1092</v>
      </c>
      <c r="B706" s="251">
        <v>1</v>
      </c>
      <c r="C706" s="252"/>
      <c r="D706" s="249"/>
      <c r="E706" s="253"/>
      <c r="F706" s="254"/>
      <c r="G706" s="255"/>
      <c r="H706" s="253"/>
      <c r="I706" s="253"/>
      <c r="J706" s="260"/>
      <c r="K706" s="260"/>
      <c r="L706" s="260"/>
      <c r="M706" s="260"/>
      <c r="N706" s="253"/>
      <c r="O706" s="253"/>
      <c r="P706" s="253"/>
      <c r="S706" s="261"/>
      <c r="T706" s="241"/>
    </row>
    <row r="707" s="240" customFormat="1" ht="20" customHeight="1" spans="1:20">
      <c r="A707" s="248">
        <v>1093</v>
      </c>
      <c r="B707" s="251">
        <v>1</v>
      </c>
      <c r="C707" s="252"/>
      <c r="D707" s="249"/>
      <c r="E707" s="253"/>
      <c r="F707" s="254"/>
      <c r="G707" s="255"/>
      <c r="H707" s="253"/>
      <c r="I707" s="253"/>
      <c r="J707" s="260"/>
      <c r="K707" s="260"/>
      <c r="L707" s="260"/>
      <c r="M707" s="260"/>
      <c r="N707" s="253"/>
      <c r="O707" s="253"/>
      <c r="P707" s="253"/>
      <c r="S707" s="261"/>
      <c r="T707" s="241"/>
    </row>
    <row r="708" s="240" customFormat="1" ht="20" customHeight="1" spans="1:20">
      <c r="A708" s="248">
        <v>1094</v>
      </c>
      <c r="B708" s="251">
        <v>1</v>
      </c>
      <c r="C708" s="252"/>
      <c r="D708" s="249"/>
      <c r="E708" s="253"/>
      <c r="F708" s="254"/>
      <c r="G708" s="255"/>
      <c r="H708" s="253"/>
      <c r="I708" s="253"/>
      <c r="J708" s="260"/>
      <c r="K708" s="260"/>
      <c r="L708" s="260"/>
      <c r="M708" s="260"/>
      <c r="N708" s="253"/>
      <c r="O708" s="253"/>
      <c r="P708" s="253"/>
      <c r="S708" s="261"/>
      <c r="T708" s="241"/>
    </row>
    <row r="709" s="240" customFormat="1" ht="20" customHeight="1" spans="1:20">
      <c r="A709" s="248">
        <v>1095</v>
      </c>
      <c r="B709" s="251">
        <v>1</v>
      </c>
      <c r="C709" s="252"/>
      <c r="D709" s="249"/>
      <c r="E709" s="253"/>
      <c r="F709" s="254"/>
      <c r="G709" s="255"/>
      <c r="H709" s="253"/>
      <c r="I709" s="253"/>
      <c r="J709" s="260"/>
      <c r="K709" s="260"/>
      <c r="L709" s="260"/>
      <c r="M709" s="260"/>
      <c r="N709" s="253"/>
      <c r="O709" s="253"/>
      <c r="P709" s="253"/>
      <c r="S709" s="261"/>
      <c r="T709" s="241"/>
    </row>
    <row r="710" s="240" customFormat="1" ht="20" customHeight="1" spans="1:20">
      <c r="A710" s="248">
        <v>1096</v>
      </c>
      <c r="B710" s="251">
        <v>1</v>
      </c>
      <c r="C710" s="252"/>
      <c r="D710" s="249"/>
      <c r="E710" s="253"/>
      <c r="F710" s="254"/>
      <c r="G710" s="255"/>
      <c r="H710" s="253"/>
      <c r="I710" s="253"/>
      <c r="J710" s="260"/>
      <c r="K710" s="260"/>
      <c r="L710" s="260"/>
      <c r="M710" s="260"/>
      <c r="N710" s="253"/>
      <c r="O710" s="253"/>
      <c r="P710" s="253"/>
      <c r="S710" s="261"/>
      <c r="T710" s="241"/>
    </row>
    <row r="711" s="240" customFormat="1" ht="20" customHeight="1" spans="1:20">
      <c r="A711" s="248">
        <v>1097</v>
      </c>
      <c r="B711" s="251">
        <v>1</v>
      </c>
      <c r="C711" s="252"/>
      <c r="D711" s="249"/>
      <c r="E711" s="253"/>
      <c r="F711" s="254"/>
      <c r="G711" s="255"/>
      <c r="H711" s="253"/>
      <c r="I711" s="253"/>
      <c r="J711" s="260"/>
      <c r="K711" s="260"/>
      <c r="L711" s="260"/>
      <c r="M711" s="260"/>
      <c r="N711" s="253"/>
      <c r="O711" s="253"/>
      <c r="P711" s="253"/>
      <c r="S711" s="261"/>
      <c r="T711" s="241"/>
    </row>
    <row r="712" s="240" customFormat="1" ht="20" customHeight="1" spans="1:20">
      <c r="A712" s="248">
        <v>1098</v>
      </c>
      <c r="B712" s="251">
        <v>1</v>
      </c>
      <c r="C712" s="252"/>
      <c r="D712" s="249"/>
      <c r="E712" s="253"/>
      <c r="F712" s="254"/>
      <c r="G712" s="255"/>
      <c r="H712" s="253"/>
      <c r="I712" s="253"/>
      <c r="J712" s="260"/>
      <c r="K712" s="260"/>
      <c r="L712" s="260"/>
      <c r="M712" s="260"/>
      <c r="N712" s="253"/>
      <c r="O712" s="253"/>
      <c r="P712" s="253"/>
      <c r="S712" s="261"/>
      <c r="T712" s="241"/>
    </row>
    <row r="713" s="240" customFormat="1" ht="20" customHeight="1" spans="1:20">
      <c r="A713" s="248">
        <v>1099</v>
      </c>
      <c r="B713" s="251">
        <v>1</v>
      </c>
      <c r="C713" s="252"/>
      <c r="D713" s="249"/>
      <c r="E713" s="253"/>
      <c r="F713" s="254"/>
      <c r="G713" s="255"/>
      <c r="H713" s="253"/>
      <c r="I713" s="253"/>
      <c r="J713" s="260"/>
      <c r="K713" s="260"/>
      <c r="L713" s="260"/>
      <c r="M713" s="260"/>
      <c r="N713" s="253"/>
      <c r="O713" s="253"/>
      <c r="P713" s="253"/>
      <c r="S713" s="261"/>
      <c r="T713" s="241"/>
    </row>
    <row r="714" s="240" customFormat="1" ht="20" customHeight="1" spans="1:20">
      <c r="A714" s="248">
        <v>1100</v>
      </c>
      <c r="B714" s="251">
        <v>1</v>
      </c>
      <c r="C714" s="252"/>
      <c r="D714" s="249"/>
      <c r="E714" s="253"/>
      <c r="F714" s="254"/>
      <c r="G714" s="255"/>
      <c r="H714" s="253"/>
      <c r="I714" s="253"/>
      <c r="J714" s="260"/>
      <c r="K714" s="260"/>
      <c r="L714" s="260"/>
      <c r="M714" s="260"/>
      <c r="N714" s="253"/>
      <c r="O714" s="253"/>
      <c r="P714" s="253"/>
      <c r="S714" s="261"/>
      <c r="T714" s="241"/>
    </row>
    <row r="715" s="240" customFormat="1" ht="20" customHeight="1" spans="1:20">
      <c r="A715" s="248">
        <v>1101</v>
      </c>
      <c r="B715" s="251">
        <v>1</v>
      </c>
      <c r="C715" s="252"/>
      <c r="D715" s="249"/>
      <c r="E715" s="253"/>
      <c r="F715" s="254"/>
      <c r="G715" s="255"/>
      <c r="H715" s="253"/>
      <c r="I715" s="253"/>
      <c r="J715" s="260"/>
      <c r="K715" s="260"/>
      <c r="L715" s="260"/>
      <c r="M715" s="260"/>
      <c r="N715" s="253"/>
      <c r="O715" s="253"/>
      <c r="P715" s="253"/>
      <c r="S715" s="261"/>
      <c r="T715" s="241"/>
    </row>
    <row r="716" s="240" customFormat="1" ht="20" customHeight="1" spans="1:20">
      <c r="A716" s="248">
        <v>1102</v>
      </c>
      <c r="B716" s="251">
        <v>1</v>
      </c>
      <c r="C716" s="252"/>
      <c r="D716" s="249"/>
      <c r="E716" s="253"/>
      <c r="F716" s="254"/>
      <c r="G716" s="255"/>
      <c r="H716" s="253"/>
      <c r="I716" s="253"/>
      <c r="J716" s="260"/>
      <c r="K716" s="260"/>
      <c r="L716" s="260"/>
      <c r="M716" s="260"/>
      <c r="N716" s="253"/>
      <c r="O716" s="253"/>
      <c r="P716" s="253"/>
      <c r="S716" s="261"/>
      <c r="T716" s="241"/>
    </row>
    <row r="717" s="240" customFormat="1" ht="20" customHeight="1" spans="1:20">
      <c r="A717" s="248">
        <v>1103</v>
      </c>
      <c r="B717" s="251">
        <v>1</v>
      </c>
      <c r="C717" s="252"/>
      <c r="D717" s="249"/>
      <c r="E717" s="253"/>
      <c r="F717" s="254"/>
      <c r="G717" s="255"/>
      <c r="H717" s="253"/>
      <c r="I717" s="253"/>
      <c r="J717" s="260"/>
      <c r="K717" s="260"/>
      <c r="L717" s="260"/>
      <c r="M717" s="260"/>
      <c r="N717" s="253"/>
      <c r="O717" s="253"/>
      <c r="P717" s="253"/>
      <c r="S717" s="261"/>
      <c r="T717" s="241"/>
    </row>
    <row r="718" s="240" customFormat="1" ht="20" customHeight="1" spans="1:20">
      <c r="A718" s="248">
        <v>1104</v>
      </c>
      <c r="B718" s="251">
        <v>1</v>
      </c>
      <c r="C718" s="252"/>
      <c r="D718" s="249"/>
      <c r="E718" s="253"/>
      <c r="F718" s="254"/>
      <c r="G718" s="255"/>
      <c r="H718" s="253"/>
      <c r="I718" s="253"/>
      <c r="J718" s="260"/>
      <c r="K718" s="260"/>
      <c r="L718" s="260"/>
      <c r="M718" s="260"/>
      <c r="N718" s="253"/>
      <c r="O718" s="253"/>
      <c r="P718" s="253"/>
      <c r="S718" s="261"/>
      <c r="T718" s="241"/>
    </row>
    <row r="719" s="240" customFormat="1" ht="20" customHeight="1" spans="1:20">
      <c r="A719" s="248">
        <v>1105</v>
      </c>
      <c r="B719" s="251">
        <v>1</v>
      </c>
      <c r="C719" s="252"/>
      <c r="D719" s="249"/>
      <c r="E719" s="253"/>
      <c r="F719" s="254"/>
      <c r="G719" s="255"/>
      <c r="H719" s="253"/>
      <c r="I719" s="253"/>
      <c r="J719" s="260"/>
      <c r="K719" s="260"/>
      <c r="L719" s="260"/>
      <c r="M719" s="260"/>
      <c r="N719" s="253"/>
      <c r="O719" s="253"/>
      <c r="P719" s="253"/>
      <c r="S719" s="261"/>
      <c r="T719" s="241"/>
    </row>
    <row r="720" s="240" customFormat="1" ht="20" customHeight="1" spans="1:20">
      <c r="A720" s="248">
        <v>1106</v>
      </c>
      <c r="B720" s="251">
        <v>1</v>
      </c>
      <c r="C720" s="252"/>
      <c r="D720" s="249"/>
      <c r="E720" s="253"/>
      <c r="F720" s="254"/>
      <c r="G720" s="255"/>
      <c r="H720" s="253"/>
      <c r="I720" s="253"/>
      <c r="J720" s="260"/>
      <c r="K720" s="260"/>
      <c r="L720" s="260"/>
      <c r="M720" s="260"/>
      <c r="N720" s="253"/>
      <c r="O720" s="253"/>
      <c r="P720" s="253"/>
      <c r="S720" s="261"/>
      <c r="T720" s="241"/>
    </row>
    <row r="721" s="240" customFormat="1" ht="20" customHeight="1" spans="1:20">
      <c r="A721" s="248">
        <v>1107</v>
      </c>
      <c r="B721" s="251">
        <v>1</v>
      </c>
      <c r="C721" s="252"/>
      <c r="D721" s="249"/>
      <c r="E721" s="253"/>
      <c r="F721" s="254"/>
      <c r="G721" s="255"/>
      <c r="H721" s="253"/>
      <c r="I721" s="253"/>
      <c r="J721" s="260"/>
      <c r="K721" s="260"/>
      <c r="L721" s="260"/>
      <c r="M721" s="260"/>
      <c r="N721" s="253"/>
      <c r="O721" s="253"/>
      <c r="P721" s="253"/>
      <c r="S721" s="261"/>
      <c r="T721" s="241"/>
    </row>
    <row r="722" s="240" customFormat="1" ht="20" customHeight="1" spans="1:20">
      <c r="A722" s="248">
        <v>1108</v>
      </c>
      <c r="B722" s="251">
        <v>1</v>
      </c>
      <c r="C722" s="252"/>
      <c r="D722" s="249"/>
      <c r="E722" s="253"/>
      <c r="F722" s="254"/>
      <c r="G722" s="255"/>
      <c r="H722" s="253"/>
      <c r="I722" s="253"/>
      <c r="J722" s="260"/>
      <c r="K722" s="260"/>
      <c r="L722" s="260"/>
      <c r="M722" s="260"/>
      <c r="N722" s="253"/>
      <c r="O722" s="253"/>
      <c r="P722" s="253"/>
      <c r="S722" s="261"/>
      <c r="T722" s="241"/>
    </row>
    <row r="723" s="240" customFormat="1" ht="20" customHeight="1" spans="1:20">
      <c r="A723" s="248">
        <v>1109</v>
      </c>
      <c r="B723" s="251">
        <v>1</v>
      </c>
      <c r="C723" s="252"/>
      <c r="D723" s="249"/>
      <c r="E723" s="253"/>
      <c r="F723" s="254"/>
      <c r="G723" s="255"/>
      <c r="H723" s="253"/>
      <c r="I723" s="253"/>
      <c r="J723" s="260"/>
      <c r="K723" s="260"/>
      <c r="L723" s="260"/>
      <c r="M723" s="260"/>
      <c r="N723" s="253"/>
      <c r="O723" s="253"/>
      <c r="P723" s="253"/>
      <c r="S723" s="261"/>
      <c r="T723" s="241"/>
    </row>
    <row r="724" s="240" customFormat="1" ht="20" customHeight="1" spans="1:20">
      <c r="A724" s="248">
        <v>1110</v>
      </c>
      <c r="B724" s="251">
        <v>1</v>
      </c>
      <c r="C724" s="252"/>
      <c r="D724" s="249"/>
      <c r="E724" s="253"/>
      <c r="F724" s="254"/>
      <c r="G724" s="255"/>
      <c r="H724" s="253"/>
      <c r="I724" s="253"/>
      <c r="J724" s="260"/>
      <c r="K724" s="260"/>
      <c r="L724" s="260"/>
      <c r="M724" s="260"/>
      <c r="N724" s="253"/>
      <c r="O724" s="253"/>
      <c r="P724" s="253"/>
      <c r="S724" s="261"/>
      <c r="T724" s="241"/>
    </row>
    <row r="725" s="240" customFormat="1" ht="20" customHeight="1" spans="1:20">
      <c r="A725" s="248">
        <v>1111</v>
      </c>
      <c r="B725" s="251">
        <v>1</v>
      </c>
      <c r="C725" s="252"/>
      <c r="D725" s="249"/>
      <c r="E725" s="253"/>
      <c r="F725" s="254"/>
      <c r="G725" s="255"/>
      <c r="H725" s="253"/>
      <c r="I725" s="253"/>
      <c r="J725" s="260"/>
      <c r="K725" s="260"/>
      <c r="L725" s="260"/>
      <c r="M725" s="260"/>
      <c r="N725" s="253"/>
      <c r="O725" s="253"/>
      <c r="P725" s="253"/>
      <c r="S725" s="261"/>
      <c r="T725" s="241"/>
    </row>
    <row r="726" s="240" customFormat="1" ht="20" customHeight="1" spans="1:20">
      <c r="A726" s="248">
        <v>1112</v>
      </c>
      <c r="B726" s="251">
        <v>1</v>
      </c>
      <c r="C726" s="252"/>
      <c r="D726" s="249"/>
      <c r="E726" s="253"/>
      <c r="F726" s="254"/>
      <c r="G726" s="255"/>
      <c r="H726" s="253"/>
      <c r="I726" s="253"/>
      <c r="J726" s="260"/>
      <c r="K726" s="260"/>
      <c r="L726" s="260"/>
      <c r="M726" s="260"/>
      <c r="N726" s="253"/>
      <c r="O726" s="253"/>
      <c r="P726" s="253"/>
      <c r="S726" s="261"/>
      <c r="T726" s="241"/>
    </row>
    <row r="727" s="240" customFormat="1" ht="20" customHeight="1" spans="1:20">
      <c r="A727" s="248">
        <v>1113</v>
      </c>
      <c r="B727" s="251">
        <v>1</v>
      </c>
      <c r="C727" s="252"/>
      <c r="D727" s="249"/>
      <c r="E727" s="253"/>
      <c r="F727" s="254"/>
      <c r="G727" s="255"/>
      <c r="H727" s="253"/>
      <c r="I727" s="253"/>
      <c r="J727" s="260"/>
      <c r="K727" s="260"/>
      <c r="L727" s="260"/>
      <c r="M727" s="260"/>
      <c r="N727" s="253"/>
      <c r="O727" s="253"/>
      <c r="P727" s="253"/>
      <c r="S727" s="261"/>
      <c r="T727" s="241"/>
    </row>
    <row r="728" s="240" customFormat="1" ht="20" customHeight="1" spans="1:20">
      <c r="A728" s="248">
        <v>1114</v>
      </c>
      <c r="B728" s="251">
        <v>1</v>
      </c>
      <c r="C728" s="252"/>
      <c r="D728" s="249"/>
      <c r="E728" s="253"/>
      <c r="F728" s="254"/>
      <c r="G728" s="255"/>
      <c r="H728" s="253"/>
      <c r="I728" s="253"/>
      <c r="J728" s="260"/>
      <c r="K728" s="260"/>
      <c r="L728" s="260"/>
      <c r="M728" s="260"/>
      <c r="N728" s="253"/>
      <c r="O728" s="253"/>
      <c r="P728" s="253"/>
      <c r="S728" s="261"/>
      <c r="T728" s="241"/>
    </row>
    <row r="729" s="240" customFormat="1" ht="20" customHeight="1" spans="1:20">
      <c r="A729" s="248">
        <v>1115</v>
      </c>
      <c r="B729" s="251">
        <v>1</v>
      </c>
      <c r="C729" s="252"/>
      <c r="D729" s="249"/>
      <c r="E729" s="253"/>
      <c r="F729" s="254"/>
      <c r="G729" s="255"/>
      <c r="H729" s="253"/>
      <c r="I729" s="253"/>
      <c r="J729" s="260"/>
      <c r="K729" s="260"/>
      <c r="L729" s="260"/>
      <c r="M729" s="260"/>
      <c r="N729" s="253"/>
      <c r="O729" s="253"/>
      <c r="P729" s="253"/>
      <c r="S729" s="261"/>
      <c r="T729" s="241"/>
    </row>
    <row r="730" s="240" customFormat="1" ht="20" customHeight="1" spans="1:20">
      <c r="A730" s="248">
        <v>1116</v>
      </c>
      <c r="B730" s="251">
        <v>1</v>
      </c>
      <c r="C730" s="252"/>
      <c r="D730" s="249"/>
      <c r="E730" s="253"/>
      <c r="F730" s="254"/>
      <c r="G730" s="255"/>
      <c r="H730" s="253"/>
      <c r="I730" s="253"/>
      <c r="J730" s="260"/>
      <c r="K730" s="260"/>
      <c r="L730" s="260"/>
      <c r="M730" s="260"/>
      <c r="N730" s="253"/>
      <c r="O730" s="253"/>
      <c r="P730" s="253"/>
      <c r="S730" s="261"/>
      <c r="T730" s="241"/>
    </row>
    <row r="731" s="240" customFormat="1" ht="20" customHeight="1" spans="1:20">
      <c r="A731" s="248">
        <v>1117</v>
      </c>
      <c r="B731" s="251">
        <v>1</v>
      </c>
      <c r="C731" s="252"/>
      <c r="D731" s="249"/>
      <c r="E731" s="253"/>
      <c r="F731" s="254"/>
      <c r="G731" s="255"/>
      <c r="H731" s="253"/>
      <c r="I731" s="253"/>
      <c r="J731" s="260"/>
      <c r="K731" s="260"/>
      <c r="L731" s="260"/>
      <c r="M731" s="260"/>
      <c r="N731" s="253"/>
      <c r="O731" s="253"/>
      <c r="P731" s="253"/>
      <c r="S731" s="261"/>
      <c r="T731" s="241"/>
    </row>
    <row r="732" s="240" customFormat="1" ht="20" customHeight="1" spans="1:20">
      <c r="A732" s="248">
        <v>1118</v>
      </c>
      <c r="B732" s="251">
        <v>1</v>
      </c>
      <c r="C732" s="252"/>
      <c r="D732" s="249"/>
      <c r="E732" s="253"/>
      <c r="F732" s="254"/>
      <c r="G732" s="255"/>
      <c r="H732" s="253"/>
      <c r="I732" s="253"/>
      <c r="J732" s="260"/>
      <c r="K732" s="260"/>
      <c r="L732" s="260"/>
      <c r="M732" s="260"/>
      <c r="N732" s="253"/>
      <c r="O732" s="253"/>
      <c r="P732" s="253"/>
      <c r="S732" s="261"/>
      <c r="T732" s="241"/>
    </row>
    <row r="733" s="240" customFormat="1" ht="20" customHeight="1" spans="1:20">
      <c r="A733" s="248">
        <v>1119</v>
      </c>
      <c r="B733" s="251">
        <v>1</v>
      </c>
      <c r="C733" s="252"/>
      <c r="D733" s="249"/>
      <c r="E733" s="253"/>
      <c r="F733" s="254"/>
      <c r="G733" s="255"/>
      <c r="H733" s="253"/>
      <c r="I733" s="253"/>
      <c r="J733" s="260"/>
      <c r="K733" s="260"/>
      <c r="L733" s="260"/>
      <c r="M733" s="260"/>
      <c r="N733" s="253"/>
      <c r="O733" s="253"/>
      <c r="P733" s="253"/>
      <c r="S733" s="261"/>
      <c r="T733" s="241"/>
    </row>
    <row r="734" s="240" customFormat="1" ht="20" customHeight="1" spans="1:20">
      <c r="A734" s="248">
        <v>1120</v>
      </c>
      <c r="B734" s="251">
        <v>1</v>
      </c>
      <c r="C734" s="252"/>
      <c r="D734" s="249"/>
      <c r="E734" s="253"/>
      <c r="F734" s="254"/>
      <c r="G734" s="255"/>
      <c r="H734" s="253"/>
      <c r="I734" s="253"/>
      <c r="J734" s="260"/>
      <c r="K734" s="260"/>
      <c r="L734" s="260"/>
      <c r="M734" s="260"/>
      <c r="N734" s="253"/>
      <c r="O734" s="253"/>
      <c r="P734" s="253"/>
      <c r="S734" s="261"/>
      <c r="T734" s="241"/>
    </row>
    <row r="735" s="240" customFormat="1" ht="20" customHeight="1" spans="1:20">
      <c r="A735" s="248">
        <v>1121</v>
      </c>
      <c r="B735" s="251">
        <v>1</v>
      </c>
      <c r="C735" s="252"/>
      <c r="D735" s="249"/>
      <c r="E735" s="253"/>
      <c r="F735" s="254"/>
      <c r="G735" s="255"/>
      <c r="H735" s="253"/>
      <c r="I735" s="253"/>
      <c r="J735" s="260"/>
      <c r="K735" s="260"/>
      <c r="L735" s="260"/>
      <c r="M735" s="260"/>
      <c r="N735" s="253"/>
      <c r="O735" s="253"/>
      <c r="P735" s="253"/>
      <c r="S735" s="261"/>
      <c r="T735" s="241"/>
    </row>
    <row r="736" s="240" customFormat="1" ht="20" customHeight="1" spans="1:20">
      <c r="A736" s="248">
        <v>1122</v>
      </c>
      <c r="B736" s="251">
        <v>1</v>
      </c>
      <c r="C736" s="252"/>
      <c r="D736" s="249"/>
      <c r="E736" s="253"/>
      <c r="F736" s="254"/>
      <c r="G736" s="255"/>
      <c r="H736" s="253"/>
      <c r="I736" s="253"/>
      <c r="J736" s="260"/>
      <c r="K736" s="260"/>
      <c r="L736" s="260"/>
      <c r="M736" s="260"/>
      <c r="N736" s="253"/>
      <c r="O736" s="253"/>
      <c r="P736" s="253"/>
      <c r="S736" s="261"/>
      <c r="T736" s="241"/>
    </row>
    <row r="737" s="240" customFormat="1" ht="20" customHeight="1" spans="1:20">
      <c r="A737" s="248">
        <v>1123</v>
      </c>
      <c r="B737" s="251">
        <v>1</v>
      </c>
      <c r="C737" s="252"/>
      <c r="D737" s="249"/>
      <c r="E737" s="253"/>
      <c r="F737" s="254"/>
      <c r="G737" s="255"/>
      <c r="H737" s="253"/>
      <c r="I737" s="253"/>
      <c r="J737" s="260"/>
      <c r="K737" s="260"/>
      <c r="L737" s="260"/>
      <c r="M737" s="260"/>
      <c r="N737" s="253"/>
      <c r="O737" s="253"/>
      <c r="P737" s="253"/>
      <c r="S737" s="261"/>
      <c r="T737" s="241"/>
    </row>
    <row r="738" s="240" customFormat="1" ht="20" customHeight="1" spans="1:20">
      <c r="A738" s="248">
        <v>1124</v>
      </c>
      <c r="B738" s="251">
        <v>1</v>
      </c>
      <c r="C738" s="252"/>
      <c r="D738" s="249"/>
      <c r="E738" s="253"/>
      <c r="F738" s="254"/>
      <c r="G738" s="255"/>
      <c r="H738" s="253"/>
      <c r="I738" s="253"/>
      <c r="J738" s="260"/>
      <c r="K738" s="260"/>
      <c r="L738" s="260"/>
      <c r="M738" s="260"/>
      <c r="N738" s="253"/>
      <c r="O738" s="253"/>
      <c r="P738" s="253"/>
      <c r="S738" s="261"/>
      <c r="T738" s="241"/>
    </row>
    <row r="739" s="240" customFormat="1" ht="20" customHeight="1" spans="1:20">
      <c r="A739" s="248">
        <v>1125</v>
      </c>
      <c r="B739" s="251">
        <v>1</v>
      </c>
      <c r="C739" s="252"/>
      <c r="D739" s="249"/>
      <c r="E739" s="253"/>
      <c r="F739" s="254"/>
      <c r="G739" s="255"/>
      <c r="H739" s="253"/>
      <c r="I739" s="253"/>
      <c r="J739" s="260"/>
      <c r="K739" s="260"/>
      <c r="L739" s="260"/>
      <c r="M739" s="260"/>
      <c r="N739" s="253"/>
      <c r="O739" s="253"/>
      <c r="P739" s="253"/>
      <c r="S739" s="261"/>
      <c r="T739" s="241"/>
    </row>
    <row r="740" s="240" customFormat="1" ht="20" customHeight="1" spans="1:20">
      <c r="A740" s="248">
        <v>1126</v>
      </c>
      <c r="B740" s="251">
        <v>1</v>
      </c>
      <c r="C740" s="252"/>
      <c r="D740" s="249"/>
      <c r="E740" s="253"/>
      <c r="F740" s="254"/>
      <c r="G740" s="255"/>
      <c r="H740" s="253"/>
      <c r="I740" s="253"/>
      <c r="J740" s="260"/>
      <c r="K740" s="260"/>
      <c r="L740" s="260"/>
      <c r="M740" s="260"/>
      <c r="N740" s="253"/>
      <c r="O740" s="253"/>
      <c r="P740" s="253"/>
      <c r="S740" s="261"/>
      <c r="T740" s="241"/>
    </row>
    <row r="741" s="240" customFormat="1" ht="20" customHeight="1" spans="1:20">
      <c r="A741" s="248">
        <v>1127</v>
      </c>
      <c r="B741" s="251">
        <v>1</v>
      </c>
      <c r="C741" s="252"/>
      <c r="D741" s="249"/>
      <c r="E741" s="253"/>
      <c r="F741" s="254"/>
      <c r="G741" s="255"/>
      <c r="H741" s="253"/>
      <c r="I741" s="253"/>
      <c r="J741" s="260"/>
      <c r="K741" s="260"/>
      <c r="L741" s="260"/>
      <c r="M741" s="260"/>
      <c r="N741" s="253"/>
      <c r="O741" s="253"/>
      <c r="P741" s="253"/>
      <c r="S741" s="261"/>
      <c r="T741" s="241"/>
    </row>
    <row r="742" s="240" customFormat="1" ht="20" customHeight="1" spans="1:20">
      <c r="A742" s="248">
        <v>1128</v>
      </c>
      <c r="B742" s="251">
        <v>1</v>
      </c>
      <c r="C742" s="252"/>
      <c r="D742" s="249"/>
      <c r="E742" s="253"/>
      <c r="F742" s="254"/>
      <c r="G742" s="255"/>
      <c r="H742" s="253"/>
      <c r="I742" s="253"/>
      <c r="J742" s="260"/>
      <c r="K742" s="260"/>
      <c r="L742" s="260"/>
      <c r="M742" s="260"/>
      <c r="N742" s="253"/>
      <c r="O742" s="253"/>
      <c r="P742" s="253"/>
      <c r="S742" s="261"/>
      <c r="T742" s="241"/>
    </row>
    <row r="743" s="240" customFormat="1" ht="20" customHeight="1" spans="1:20">
      <c r="A743" s="248">
        <v>1129</v>
      </c>
      <c r="B743" s="251">
        <v>1</v>
      </c>
      <c r="C743" s="252"/>
      <c r="D743" s="249"/>
      <c r="E743" s="253"/>
      <c r="F743" s="254"/>
      <c r="G743" s="255"/>
      <c r="H743" s="253"/>
      <c r="I743" s="253"/>
      <c r="J743" s="260"/>
      <c r="K743" s="260"/>
      <c r="L743" s="260"/>
      <c r="M743" s="260"/>
      <c r="N743" s="253"/>
      <c r="O743" s="253"/>
      <c r="P743" s="253"/>
      <c r="S743" s="261"/>
      <c r="T743" s="241"/>
    </row>
    <row r="744" s="240" customFormat="1" ht="20" customHeight="1" spans="1:20">
      <c r="A744" s="248">
        <v>1130</v>
      </c>
      <c r="B744" s="251">
        <v>1</v>
      </c>
      <c r="C744" s="252"/>
      <c r="D744" s="249"/>
      <c r="E744" s="253"/>
      <c r="F744" s="254"/>
      <c r="G744" s="255"/>
      <c r="H744" s="253"/>
      <c r="I744" s="253"/>
      <c r="J744" s="260"/>
      <c r="K744" s="260"/>
      <c r="L744" s="260"/>
      <c r="M744" s="260"/>
      <c r="N744" s="253"/>
      <c r="O744" s="253"/>
      <c r="P744" s="253"/>
      <c r="S744" s="261"/>
      <c r="T744" s="241"/>
    </row>
    <row r="745" s="240" customFormat="1" ht="20" customHeight="1" spans="1:20">
      <c r="A745" s="248">
        <v>1131</v>
      </c>
      <c r="B745" s="251">
        <v>1</v>
      </c>
      <c r="C745" s="252"/>
      <c r="D745" s="249"/>
      <c r="E745" s="253"/>
      <c r="F745" s="254"/>
      <c r="G745" s="255"/>
      <c r="H745" s="253"/>
      <c r="I745" s="253"/>
      <c r="J745" s="260"/>
      <c r="K745" s="260"/>
      <c r="L745" s="260"/>
      <c r="M745" s="260"/>
      <c r="N745" s="253"/>
      <c r="O745" s="253"/>
      <c r="P745" s="253"/>
      <c r="S745" s="261"/>
      <c r="T745" s="241"/>
    </row>
    <row r="746" s="240" customFormat="1" ht="20" customHeight="1" spans="1:20">
      <c r="A746" s="248">
        <v>1132</v>
      </c>
      <c r="B746" s="251">
        <v>1</v>
      </c>
      <c r="C746" s="252"/>
      <c r="D746" s="249"/>
      <c r="E746" s="253"/>
      <c r="F746" s="254"/>
      <c r="G746" s="255"/>
      <c r="H746" s="253"/>
      <c r="I746" s="253"/>
      <c r="J746" s="260"/>
      <c r="K746" s="260"/>
      <c r="L746" s="260"/>
      <c r="M746" s="260"/>
      <c r="N746" s="253"/>
      <c r="O746" s="253"/>
      <c r="P746" s="253"/>
      <c r="S746" s="261"/>
      <c r="T746" s="241"/>
    </row>
    <row r="747" s="240" customFormat="1" ht="20" customHeight="1" spans="1:20">
      <c r="A747" s="248">
        <v>1133</v>
      </c>
      <c r="B747" s="251">
        <v>1</v>
      </c>
      <c r="C747" s="252"/>
      <c r="D747" s="249"/>
      <c r="E747" s="253"/>
      <c r="F747" s="254"/>
      <c r="G747" s="255"/>
      <c r="H747" s="253"/>
      <c r="I747" s="253"/>
      <c r="J747" s="260"/>
      <c r="K747" s="260"/>
      <c r="L747" s="260"/>
      <c r="M747" s="260"/>
      <c r="N747" s="253"/>
      <c r="O747" s="253"/>
      <c r="P747" s="253"/>
      <c r="S747" s="261"/>
      <c r="T747" s="241"/>
    </row>
    <row r="748" s="240" customFormat="1" ht="20" customHeight="1" spans="1:20">
      <c r="A748" s="248">
        <v>1134</v>
      </c>
      <c r="B748" s="251">
        <v>1</v>
      </c>
      <c r="C748" s="252"/>
      <c r="D748" s="249"/>
      <c r="E748" s="253"/>
      <c r="F748" s="254"/>
      <c r="G748" s="255"/>
      <c r="H748" s="253"/>
      <c r="I748" s="253"/>
      <c r="J748" s="260"/>
      <c r="K748" s="260"/>
      <c r="L748" s="260"/>
      <c r="M748" s="260"/>
      <c r="N748" s="253"/>
      <c r="O748" s="253"/>
      <c r="P748" s="253"/>
      <c r="S748" s="261"/>
      <c r="T748" s="241"/>
    </row>
    <row r="749" s="240" customFormat="1" ht="20" customHeight="1" spans="1:20">
      <c r="A749" s="248">
        <v>1135</v>
      </c>
      <c r="B749" s="251">
        <v>1</v>
      </c>
      <c r="C749" s="252"/>
      <c r="D749" s="249"/>
      <c r="E749" s="253"/>
      <c r="F749" s="254"/>
      <c r="G749" s="255"/>
      <c r="H749" s="253"/>
      <c r="I749" s="253"/>
      <c r="J749" s="260"/>
      <c r="K749" s="260"/>
      <c r="L749" s="260"/>
      <c r="M749" s="260"/>
      <c r="N749" s="253"/>
      <c r="O749" s="253"/>
      <c r="P749" s="253"/>
      <c r="S749" s="261"/>
      <c r="T749" s="241"/>
    </row>
    <row r="750" s="240" customFormat="1" ht="20" customHeight="1" spans="1:20">
      <c r="A750" s="248">
        <v>1136</v>
      </c>
      <c r="B750" s="251">
        <v>1</v>
      </c>
      <c r="C750" s="252"/>
      <c r="D750" s="249"/>
      <c r="E750" s="253"/>
      <c r="F750" s="254"/>
      <c r="G750" s="255"/>
      <c r="H750" s="253"/>
      <c r="I750" s="253"/>
      <c r="J750" s="260"/>
      <c r="K750" s="260"/>
      <c r="L750" s="260"/>
      <c r="M750" s="260"/>
      <c r="N750" s="253"/>
      <c r="O750" s="253"/>
      <c r="P750" s="253"/>
      <c r="S750" s="261"/>
      <c r="T750" s="241"/>
    </row>
    <row r="751" s="240" customFormat="1" ht="20" customHeight="1" spans="1:20">
      <c r="A751" s="248">
        <v>1137</v>
      </c>
      <c r="B751" s="251">
        <v>1</v>
      </c>
      <c r="C751" s="252"/>
      <c r="D751" s="249"/>
      <c r="E751" s="253"/>
      <c r="F751" s="254"/>
      <c r="G751" s="255"/>
      <c r="H751" s="253"/>
      <c r="I751" s="253"/>
      <c r="J751" s="260"/>
      <c r="K751" s="260"/>
      <c r="L751" s="260"/>
      <c r="M751" s="260"/>
      <c r="N751" s="253"/>
      <c r="O751" s="253"/>
      <c r="P751" s="253"/>
      <c r="S751" s="261"/>
      <c r="T751" s="241"/>
    </row>
    <row r="752" s="240" customFormat="1" ht="20" customHeight="1" spans="1:20">
      <c r="A752" s="248">
        <v>1138</v>
      </c>
      <c r="B752" s="251">
        <v>1</v>
      </c>
      <c r="C752" s="252"/>
      <c r="D752" s="249"/>
      <c r="E752" s="253"/>
      <c r="F752" s="254"/>
      <c r="G752" s="255"/>
      <c r="H752" s="253"/>
      <c r="I752" s="253"/>
      <c r="J752" s="260"/>
      <c r="K752" s="260"/>
      <c r="L752" s="260"/>
      <c r="M752" s="260"/>
      <c r="N752" s="253"/>
      <c r="O752" s="253"/>
      <c r="P752" s="253"/>
      <c r="S752" s="261"/>
      <c r="T752" s="241"/>
    </row>
    <row r="753" s="240" customFormat="1" ht="20" customHeight="1" spans="1:20">
      <c r="A753" s="248">
        <v>1139</v>
      </c>
      <c r="B753" s="251">
        <v>1</v>
      </c>
      <c r="C753" s="252"/>
      <c r="D753" s="249"/>
      <c r="E753" s="253"/>
      <c r="F753" s="254"/>
      <c r="G753" s="255"/>
      <c r="H753" s="253"/>
      <c r="I753" s="253"/>
      <c r="J753" s="260"/>
      <c r="K753" s="260"/>
      <c r="L753" s="260"/>
      <c r="M753" s="260"/>
      <c r="N753" s="253"/>
      <c r="O753" s="253"/>
      <c r="P753" s="253"/>
      <c r="S753" s="261"/>
      <c r="T753" s="241"/>
    </row>
    <row r="754" s="240" customFormat="1" ht="20" customHeight="1" spans="1:20">
      <c r="A754" s="248">
        <v>1140</v>
      </c>
      <c r="B754" s="251">
        <v>1</v>
      </c>
      <c r="C754" s="252"/>
      <c r="D754" s="249"/>
      <c r="E754" s="253"/>
      <c r="F754" s="254"/>
      <c r="G754" s="255"/>
      <c r="H754" s="253"/>
      <c r="I754" s="253"/>
      <c r="J754" s="260"/>
      <c r="K754" s="260"/>
      <c r="L754" s="260"/>
      <c r="M754" s="260"/>
      <c r="N754" s="253"/>
      <c r="O754" s="253"/>
      <c r="P754" s="253"/>
      <c r="S754" s="261"/>
      <c r="T754" s="241"/>
    </row>
    <row r="755" s="240" customFormat="1" ht="20" customHeight="1" spans="1:20">
      <c r="A755" s="248">
        <v>1141</v>
      </c>
      <c r="B755" s="251">
        <v>1</v>
      </c>
      <c r="C755" s="252"/>
      <c r="D755" s="249"/>
      <c r="E755" s="253"/>
      <c r="F755" s="254"/>
      <c r="G755" s="255"/>
      <c r="H755" s="253"/>
      <c r="I755" s="253"/>
      <c r="J755" s="260"/>
      <c r="K755" s="260"/>
      <c r="L755" s="260"/>
      <c r="M755" s="260"/>
      <c r="N755" s="253"/>
      <c r="O755" s="253"/>
      <c r="P755" s="253"/>
      <c r="S755" s="261"/>
      <c r="T755" s="241"/>
    </row>
    <row r="756" s="240" customFormat="1" ht="20" customHeight="1" spans="1:20">
      <c r="A756" s="248">
        <v>1142</v>
      </c>
      <c r="B756" s="251">
        <v>1</v>
      </c>
      <c r="C756" s="252"/>
      <c r="D756" s="249"/>
      <c r="E756" s="253"/>
      <c r="F756" s="254"/>
      <c r="G756" s="255"/>
      <c r="H756" s="253"/>
      <c r="I756" s="253"/>
      <c r="J756" s="260"/>
      <c r="K756" s="260"/>
      <c r="L756" s="260"/>
      <c r="M756" s="260"/>
      <c r="N756" s="253"/>
      <c r="O756" s="253"/>
      <c r="P756" s="253"/>
      <c r="S756" s="261"/>
      <c r="T756" s="241"/>
    </row>
    <row r="757" s="240" customFormat="1" ht="20" customHeight="1" spans="1:20">
      <c r="A757" s="248">
        <v>1143</v>
      </c>
      <c r="B757" s="251">
        <v>1</v>
      </c>
      <c r="C757" s="252"/>
      <c r="D757" s="249"/>
      <c r="E757" s="253"/>
      <c r="F757" s="254"/>
      <c r="G757" s="255"/>
      <c r="H757" s="253"/>
      <c r="I757" s="253"/>
      <c r="J757" s="260"/>
      <c r="K757" s="260"/>
      <c r="L757" s="260"/>
      <c r="M757" s="260"/>
      <c r="N757" s="253"/>
      <c r="O757" s="253"/>
      <c r="P757" s="253"/>
      <c r="S757" s="261"/>
      <c r="T757" s="241"/>
    </row>
    <row r="758" s="240" customFormat="1" ht="20" customHeight="1" spans="1:20">
      <c r="A758" s="248">
        <v>1144</v>
      </c>
      <c r="B758" s="251">
        <v>1</v>
      </c>
      <c r="C758" s="252"/>
      <c r="D758" s="249"/>
      <c r="E758" s="253"/>
      <c r="F758" s="254"/>
      <c r="G758" s="255"/>
      <c r="H758" s="253"/>
      <c r="I758" s="253"/>
      <c r="J758" s="260"/>
      <c r="K758" s="260"/>
      <c r="L758" s="260"/>
      <c r="M758" s="260"/>
      <c r="N758" s="253"/>
      <c r="O758" s="253"/>
      <c r="P758" s="253"/>
      <c r="S758" s="261"/>
      <c r="T758" s="241"/>
    </row>
    <row r="759" s="240" customFormat="1" ht="20" customHeight="1" spans="1:20">
      <c r="A759" s="248">
        <v>1145</v>
      </c>
      <c r="B759" s="251">
        <v>1</v>
      </c>
      <c r="C759" s="252"/>
      <c r="D759" s="249"/>
      <c r="E759" s="253"/>
      <c r="F759" s="254"/>
      <c r="G759" s="255"/>
      <c r="H759" s="253"/>
      <c r="I759" s="253"/>
      <c r="J759" s="260"/>
      <c r="K759" s="260"/>
      <c r="L759" s="260"/>
      <c r="M759" s="260"/>
      <c r="N759" s="253"/>
      <c r="O759" s="253"/>
      <c r="P759" s="253"/>
      <c r="S759" s="261"/>
      <c r="T759" s="241"/>
    </row>
    <row r="760" s="240" customFormat="1" ht="20" customHeight="1" spans="1:20">
      <c r="A760" s="248">
        <v>1146</v>
      </c>
      <c r="B760" s="251">
        <v>1</v>
      </c>
      <c r="C760" s="252"/>
      <c r="D760" s="249"/>
      <c r="E760" s="253"/>
      <c r="F760" s="254"/>
      <c r="G760" s="255"/>
      <c r="H760" s="253"/>
      <c r="I760" s="253"/>
      <c r="J760" s="260"/>
      <c r="K760" s="260"/>
      <c r="L760" s="260"/>
      <c r="M760" s="260"/>
      <c r="N760" s="253"/>
      <c r="O760" s="253"/>
      <c r="P760" s="253"/>
      <c r="S760" s="261"/>
      <c r="T760" s="241"/>
    </row>
    <row r="761" s="240" customFormat="1" ht="20" customHeight="1" spans="1:20">
      <c r="A761" s="248">
        <v>1147</v>
      </c>
      <c r="B761" s="251">
        <v>1</v>
      </c>
      <c r="C761" s="252"/>
      <c r="D761" s="249"/>
      <c r="E761" s="253"/>
      <c r="F761" s="254"/>
      <c r="G761" s="255"/>
      <c r="H761" s="253"/>
      <c r="I761" s="253"/>
      <c r="J761" s="260"/>
      <c r="K761" s="260"/>
      <c r="L761" s="260"/>
      <c r="M761" s="260"/>
      <c r="N761" s="253"/>
      <c r="O761" s="253"/>
      <c r="P761" s="253"/>
      <c r="S761" s="261"/>
      <c r="T761" s="241"/>
    </row>
    <row r="762" s="240" customFormat="1" ht="20" customHeight="1" spans="1:20">
      <c r="A762" s="248">
        <v>1148</v>
      </c>
      <c r="B762" s="251">
        <v>1</v>
      </c>
      <c r="C762" s="252"/>
      <c r="D762" s="249"/>
      <c r="E762" s="253"/>
      <c r="F762" s="254"/>
      <c r="G762" s="255"/>
      <c r="H762" s="253"/>
      <c r="I762" s="253"/>
      <c r="J762" s="260"/>
      <c r="K762" s="260"/>
      <c r="L762" s="260"/>
      <c r="M762" s="260"/>
      <c r="N762" s="253"/>
      <c r="O762" s="253"/>
      <c r="P762" s="253"/>
      <c r="S762" s="261"/>
      <c r="T762" s="241"/>
    </row>
    <row r="763" s="240" customFormat="1" ht="20" customHeight="1" spans="1:20">
      <c r="A763" s="248">
        <v>1149</v>
      </c>
      <c r="B763" s="251">
        <v>1</v>
      </c>
      <c r="C763" s="252"/>
      <c r="D763" s="249"/>
      <c r="E763" s="253"/>
      <c r="F763" s="254"/>
      <c r="G763" s="255"/>
      <c r="H763" s="253"/>
      <c r="I763" s="253"/>
      <c r="J763" s="260"/>
      <c r="K763" s="260"/>
      <c r="L763" s="260"/>
      <c r="M763" s="260"/>
      <c r="N763" s="253"/>
      <c r="O763" s="253"/>
      <c r="P763" s="253"/>
      <c r="S763" s="261"/>
      <c r="T763" s="241"/>
    </row>
    <row r="764" s="240" customFormat="1" ht="20" customHeight="1" spans="1:20">
      <c r="A764" s="248">
        <v>1150</v>
      </c>
      <c r="B764" s="251">
        <v>1</v>
      </c>
      <c r="C764" s="252"/>
      <c r="D764" s="249"/>
      <c r="E764" s="253"/>
      <c r="F764" s="254"/>
      <c r="G764" s="255"/>
      <c r="H764" s="253"/>
      <c r="I764" s="253"/>
      <c r="J764" s="260"/>
      <c r="K764" s="260"/>
      <c r="L764" s="260"/>
      <c r="M764" s="260"/>
      <c r="N764" s="253"/>
      <c r="O764" s="253"/>
      <c r="P764" s="253"/>
      <c r="S764" s="261"/>
      <c r="T764" s="241"/>
    </row>
    <row r="765" s="240" customFormat="1" ht="20" customHeight="1" spans="1:20">
      <c r="A765" s="248">
        <v>1151</v>
      </c>
      <c r="B765" s="251">
        <v>1</v>
      </c>
      <c r="C765" s="252"/>
      <c r="D765" s="249"/>
      <c r="E765" s="253"/>
      <c r="F765" s="254"/>
      <c r="G765" s="255"/>
      <c r="H765" s="253"/>
      <c r="I765" s="253"/>
      <c r="J765" s="260"/>
      <c r="K765" s="260"/>
      <c r="L765" s="260"/>
      <c r="M765" s="260"/>
      <c r="N765" s="253"/>
      <c r="O765" s="253"/>
      <c r="P765" s="253"/>
      <c r="S765" s="261"/>
      <c r="T765" s="241"/>
    </row>
    <row r="766" s="240" customFormat="1" ht="20" customHeight="1" spans="1:20">
      <c r="A766" s="248">
        <v>1152</v>
      </c>
      <c r="B766" s="251">
        <v>1</v>
      </c>
      <c r="C766" s="252"/>
      <c r="D766" s="249"/>
      <c r="E766" s="253"/>
      <c r="F766" s="254"/>
      <c r="G766" s="255"/>
      <c r="H766" s="253"/>
      <c r="I766" s="253"/>
      <c r="J766" s="260"/>
      <c r="K766" s="260"/>
      <c r="L766" s="260"/>
      <c r="M766" s="260"/>
      <c r="N766" s="253"/>
      <c r="O766" s="253"/>
      <c r="P766" s="253"/>
      <c r="S766" s="261"/>
      <c r="T766" s="241"/>
    </row>
    <row r="767" s="240" customFormat="1" ht="20" customHeight="1" spans="1:20">
      <c r="A767" s="248">
        <v>1153</v>
      </c>
      <c r="B767" s="251">
        <v>1</v>
      </c>
      <c r="C767" s="252"/>
      <c r="D767" s="249"/>
      <c r="E767" s="253"/>
      <c r="F767" s="254"/>
      <c r="G767" s="255"/>
      <c r="H767" s="253"/>
      <c r="I767" s="253"/>
      <c r="J767" s="260"/>
      <c r="K767" s="260"/>
      <c r="L767" s="260"/>
      <c r="M767" s="260"/>
      <c r="N767" s="253"/>
      <c r="O767" s="253"/>
      <c r="P767" s="253"/>
      <c r="S767" s="261"/>
      <c r="T767" s="241"/>
    </row>
    <row r="768" s="240" customFormat="1" ht="20" customHeight="1" spans="1:20">
      <c r="A768" s="248">
        <v>1154</v>
      </c>
      <c r="B768" s="251">
        <v>1</v>
      </c>
      <c r="C768" s="252"/>
      <c r="D768" s="249"/>
      <c r="E768" s="253"/>
      <c r="F768" s="254"/>
      <c r="G768" s="255"/>
      <c r="H768" s="253"/>
      <c r="I768" s="253"/>
      <c r="J768" s="260"/>
      <c r="K768" s="260"/>
      <c r="L768" s="260"/>
      <c r="M768" s="260"/>
      <c r="N768" s="253"/>
      <c r="O768" s="253"/>
      <c r="P768" s="253"/>
      <c r="S768" s="261"/>
      <c r="T768" s="241"/>
    </row>
    <row r="769" s="240" customFormat="1" ht="20" customHeight="1" spans="1:20">
      <c r="A769" s="248">
        <v>1155</v>
      </c>
      <c r="B769" s="251">
        <v>1</v>
      </c>
      <c r="C769" s="252"/>
      <c r="D769" s="249"/>
      <c r="E769" s="253"/>
      <c r="F769" s="254"/>
      <c r="G769" s="255"/>
      <c r="H769" s="253"/>
      <c r="I769" s="253"/>
      <c r="J769" s="260"/>
      <c r="K769" s="260"/>
      <c r="L769" s="260"/>
      <c r="M769" s="260"/>
      <c r="N769" s="253"/>
      <c r="O769" s="253"/>
      <c r="P769" s="253"/>
      <c r="S769" s="261"/>
      <c r="T769" s="241"/>
    </row>
    <row r="770" s="240" customFormat="1" ht="20" customHeight="1" spans="1:20">
      <c r="A770" s="248">
        <v>1156</v>
      </c>
      <c r="B770" s="251">
        <v>1</v>
      </c>
      <c r="C770" s="252"/>
      <c r="D770" s="249"/>
      <c r="E770" s="253"/>
      <c r="F770" s="254"/>
      <c r="G770" s="255"/>
      <c r="H770" s="253"/>
      <c r="I770" s="253"/>
      <c r="J770" s="260"/>
      <c r="K770" s="260"/>
      <c r="L770" s="260"/>
      <c r="M770" s="260"/>
      <c r="N770" s="253"/>
      <c r="O770" s="253"/>
      <c r="P770" s="253"/>
      <c r="S770" s="261"/>
      <c r="T770" s="241"/>
    </row>
    <row r="771" s="240" customFormat="1" ht="20" customHeight="1" spans="1:20">
      <c r="A771" s="248">
        <v>1157</v>
      </c>
      <c r="B771" s="251">
        <v>1</v>
      </c>
      <c r="C771" s="252"/>
      <c r="D771" s="249"/>
      <c r="E771" s="253"/>
      <c r="F771" s="254"/>
      <c r="G771" s="255"/>
      <c r="H771" s="253"/>
      <c r="I771" s="253"/>
      <c r="J771" s="260"/>
      <c r="K771" s="260"/>
      <c r="L771" s="260"/>
      <c r="M771" s="260"/>
      <c r="N771" s="253"/>
      <c r="O771" s="253"/>
      <c r="P771" s="253"/>
      <c r="S771" s="261"/>
      <c r="T771" s="241"/>
    </row>
    <row r="772" s="240" customFormat="1" ht="20" customHeight="1" spans="1:20">
      <c r="A772" s="248">
        <v>1158</v>
      </c>
      <c r="B772" s="251">
        <v>1</v>
      </c>
      <c r="C772" s="252"/>
      <c r="D772" s="249"/>
      <c r="E772" s="253"/>
      <c r="F772" s="254"/>
      <c r="G772" s="255"/>
      <c r="H772" s="253"/>
      <c r="I772" s="253"/>
      <c r="J772" s="260"/>
      <c r="K772" s="260"/>
      <c r="L772" s="260"/>
      <c r="M772" s="260"/>
      <c r="N772" s="253"/>
      <c r="O772" s="253"/>
      <c r="P772" s="253"/>
      <c r="S772" s="261"/>
      <c r="T772" s="241"/>
    </row>
    <row r="773" s="240" customFormat="1" ht="20" customHeight="1" spans="1:20">
      <c r="A773" s="248">
        <v>1159</v>
      </c>
      <c r="B773" s="251">
        <v>1</v>
      </c>
      <c r="C773" s="252"/>
      <c r="D773" s="249"/>
      <c r="E773" s="253"/>
      <c r="F773" s="254"/>
      <c r="G773" s="255"/>
      <c r="H773" s="253"/>
      <c r="I773" s="253"/>
      <c r="J773" s="260"/>
      <c r="K773" s="260"/>
      <c r="L773" s="260"/>
      <c r="M773" s="260"/>
      <c r="N773" s="253"/>
      <c r="O773" s="253"/>
      <c r="P773" s="253"/>
      <c r="S773" s="261"/>
      <c r="T773" s="241"/>
    </row>
    <row r="774" s="240" customFormat="1" ht="20" customHeight="1" spans="1:20">
      <c r="A774" s="248">
        <v>1160</v>
      </c>
      <c r="B774" s="251">
        <v>1</v>
      </c>
      <c r="C774" s="252"/>
      <c r="D774" s="249"/>
      <c r="E774" s="253"/>
      <c r="F774" s="254"/>
      <c r="G774" s="255"/>
      <c r="H774" s="253"/>
      <c r="I774" s="253"/>
      <c r="J774" s="260"/>
      <c r="K774" s="260"/>
      <c r="L774" s="260"/>
      <c r="M774" s="260"/>
      <c r="N774" s="253"/>
      <c r="O774" s="253"/>
      <c r="P774" s="253"/>
      <c r="S774" s="261"/>
      <c r="T774" s="241"/>
    </row>
    <row r="775" s="240" customFormat="1" ht="20" customHeight="1" spans="1:20">
      <c r="A775" s="248">
        <v>1161</v>
      </c>
      <c r="B775" s="251">
        <v>1</v>
      </c>
      <c r="C775" s="252"/>
      <c r="D775" s="249"/>
      <c r="E775" s="253"/>
      <c r="F775" s="254"/>
      <c r="G775" s="255"/>
      <c r="H775" s="253"/>
      <c r="I775" s="253"/>
      <c r="J775" s="260"/>
      <c r="K775" s="260"/>
      <c r="L775" s="260"/>
      <c r="M775" s="260"/>
      <c r="N775" s="253"/>
      <c r="O775" s="253"/>
      <c r="P775" s="253"/>
      <c r="S775" s="261"/>
      <c r="T775" s="241"/>
    </row>
    <row r="776" s="240" customFormat="1" ht="20" customHeight="1" spans="1:20">
      <c r="A776" s="248">
        <v>1162</v>
      </c>
      <c r="B776" s="251">
        <v>1</v>
      </c>
      <c r="C776" s="252"/>
      <c r="D776" s="249"/>
      <c r="E776" s="253"/>
      <c r="F776" s="254"/>
      <c r="G776" s="255"/>
      <c r="H776" s="253"/>
      <c r="I776" s="253"/>
      <c r="J776" s="260"/>
      <c r="K776" s="260"/>
      <c r="L776" s="260"/>
      <c r="M776" s="260"/>
      <c r="N776" s="253"/>
      <c r="O776" s="253"/>
      <c r="P776" s="253"/>
      <c r="S776" s="261"/>
      <c r="T776" s="241"/>
    </row>
    <row r="777" s="240" customFormat="1" ht="20" customHeight="1" spans="1:20">
      <c r="A777" s="248">
        <v>1163</v>
      </c>
      <c r="B777" s="251">
        <v>1</v>
      </c>
      <c r="C777" s="252"/>
      <c r="D777" s="249"/>
      <c r="E777" s="253"/>
      <c r="F777" s="254"/>
      <c r="G777" s="255"/>
      <c r="H777" s="253"/>
      <c r="I777" s="253"/>
      <c r="J777" s="260"/>
      <c r="K777" s="260"/>
      <c r="L777" s="260"/>
      <c r="M777" s="260"/>
      <c r="N777" s="253"/>
      <c r="O777" s="253"/>
      <c r="P777" s="253"/>
      <c r="S777" s="261"/>
      <c r="T777" s="241"/>
    </row>
    <row r="778" s="240" customFormat="1" ht="20" customHeight="1" spans="1:20">
      <c r="A778" s="248">
        <v>1164</v>
      </c>
      <c r="B778" s="251">
        <v>1</v>
      </c>
      <c r="C778" s="252"/>
      <c r="D778" s="249"/>
      <c r="E778" s="253"/>
      <c r="F778" s="254"/>
      <c r="G778" s="255"/>
      <c r="H778" s="253"/>
      <c r="I778" s="253"/>
      <c r="J778" s="260"/>
      <c r="K778" s="260"/>
      <c r="L778" s="260"/>
      <c r="M778" s="260"/>
      <c r="N778" s="253"/>
      <c r="O778" s="253"/>
      <c r="P778" s="253"/>
      <c r="S778" s="261"/>
      <c r="T778" s="241"/>
    </row>
    <row r="779" s="240" customFormat="1" ht="20" customHeight="1" spans="1:20">
      <c r="A779" s="248">
        <v>1165</v>
      </c>
      <c r="B779" s="251">
        <v>1</v>
      </c>
      <c r="C779" s="252"/>
      <c r="D779" s="249"/>
      <c r="E779" s="253"/>
      <c r="F779" s="254"/>
      <c r="G779" s="255"/>
      <c r="H779" s="253"/>
      <c r="I779" s="253"/>
      <c r="J779" s="260"/>
      <c r="K779" s="260"/>
      <c r="L779" s="260"/>
      <c r="M779" s="260"/>
      <c r="N779" s="253"/>
      <c r="O779" s="253"/>
      <c r="P779" s="253"/>
      <c r="S779" s="261"/>
      <c r="T779" s="241"/>
    </row>
    <row r="780" s="240" customFormat="1" ht="20" customHeight="1" spans="1:20">
      <c r="A780" s="248">
        <v>1166</v>
      </c>
      <c r="B780" s="251">
        <v>1</v>
      </c>
      <c r="C780" s="252"/>
      <c r="D780" s="249"/>
      <c r="E780" s="253"/>
      <c r="F780" s="254"/>
      <c r="G780" s="255"/>
      <c r="H780" s="253"/>
      <c r="I780" s="253"/>
      <c r="J780" s="260"/>
      <c r="K780" s="260"/>
      <c r="L780" s="260"/>
      <c r="M780" s="260"/>
      <c r="N780" s="253"/>
      <c r="O780" s="253"/>
      <c r="P780" s="253"/>
      <c r="S780" s="261"/>
      <c r="T780" s="241"/>
    </row>
    <row r="781" s="240" customFormat="1" ht="20" customHeight="1" spans="1:20">
      <c r="A781" s="248">
        <v>1167</v>
      </c>
      <c r="B781" s="251">
        <v>1</v>
      </c>
      <c r="C781" s="252"/>
      <c r="D781" s="249"/>
      <c r="E781" s="253"/>
      <c r="F781" s="254"/>
      <c r="G781" s="255"/>
      <c r="H781" s="253"/>
      <c r="I781" s="253"/>
      <c r="J781" s="260"/>
      <c r="K781" s="260"/>
      <c r="L781" s="260"/>
      <c r="M781" s="260"/>
      <c r="N781" s="253"/>
      <c r="O781" s="253"/>
      <c r="P781" s="253"/>
      <c r="S781" s="261"/>
      <c r="T781" s="241"/>
    </row>
    <row r="782" s="240" customFormat="1" ht="20" customHeight="1" spans="1:20">
      <c r="A782" s="248">
        <v>1168</v>
      </c>
      <c r="B782" s="251">
        <v>1</v>
      </c>
      <c r="C782" s="252"/>
      <c r="D782" s="249"/>
      <c r="E782" s="253"/>
      <c r="F782" s="254"/>
      <c r="G782" s="255"/>
      <c r="H782" s="253"/>
      <c r="I782" s="253"/>
      <c r="J782" s="260"/>
      <c r="K782" s="260"/>
      <c r="L782" s="260"/>
      <c r="M782" s="260"/>
      <c r="N782" s="253"/>
      <c r="O782" s="253"/>
      <c r="P782" s="253"/>
      <c r="S782" s="261"/>
      <c r="T782" s="241"/>
    </row>
    <row r="783" s="240" customFormat="1" ht="20" customHeight="1" spans="1:20">
      <c r="A783" s="248">
        <v>1169</v>
      </c>
      <c r="B783" s="251">
        <v>1</v>
      </c>
      <c r="C783" s="252"/>
      <c r="D783" s="249"/>
      <c r="E783" s="253"/>
      <c r="F783" s="254"/>
      <c r="G783" s="255"/>
      <c r="H783" s="253"/>
      <c r="I783" s="253"/>
      <c r="J783" s="260"/>
      <c r="K783" s="260"/>
      <c r="L783" s="260"/>
      <c r="M783" s="260"/>
      <c r="N783" s="253"/>
      <c r="O783" s="253"/>
      <c r="P783" s="253"/>
      <c r="S783" s="261"/>
      <c r="T783" s="241"/>
    </row>
    <row r="784" s="240" customFormat="1" ht="20" customHeight="1" spans="1:20">
      <c r="A784" s="248">
        <v>1170</v>
      </c>
      <c r="B784" s="251">
        <v>1</v>
      </c>
      <c r="C784" s="252"/>
      <c r="D784" s="249"/>
      <c r="E784" s="253"/>
      <c r="F784" s="254"/>
      <c r="G784" s="255"/>
      <c r="H784" s="253"/>
      <c r="I784" s="253"/>
      <c r="J784" s="260"/>
      <c r="K784" s="260"/>
      <c r="L784" s="260"/>
      <c r="M784" s="260"/>
      <c r="N784" s="253"/>
      <c r="O784" s="253"/>
      <c r="P784" s="253"/>
      <c r="S784" s="261"/>
      <c r="T784" s="241"/>
    </row>
    <row r="785" s="240" customFormat="1" ht="20" customHeight="1" spans="1:20">
      <c r="A785" s="248">
        <v>1171</v>
      </c>
      <c r="B785" s="251">
        <v>1</v>
      </c>
      <c r="C785" s="252"/>
      <c r="D785" s="249"/>
      <c r="E785" s="253"/>
      <c r="F785" s="254"/>
      <c r="G785" s="255"/>
      <c r="H785" s="253"/>
      <c r="I785" s="253"/>
      <c r="J785" s="260"/>
      <c r="K785" s="260"/>
      <c r="L785" s="260"/>
      <c r="M785" s="260"/>
      <c r="N785" s="253"/>
      <c r="O785" s="253"/>
      <c r="P785" s="253"/>
      <c r="S785" s="261"/>
      <c r="T785" s="241"/>
    </row>
    <row r="786" s="240" customFormat="1" ht="20" customHeight="1" spans="1:20">
      <c r="A786" s="248">
        <v>1172</v>
      </c>
      <c r="B786" s="251">
        <v>1</v>
      </c>
      <c r="C786" s="252"/>
      <c r="D786" s="249"/>
      <c r="E786" s="253"/>
      <c r="F786" s="254"/>
      <c r="G786" s="255"/>
      <c r="H786" s="253"/>
      <c r="I786" s="253"/>
      <c r="J786" s="260"/>
      <c r="K786" s="260"/>
      <c r="L786" s="260"/>
      <c r="M786" s="260"/>
      <c r="N786" s="253"/>
      <c r="O786" s="253"/>
      <c r="P786" s="253"/>
      <c r="S786" s="261"/>
      <c r="T786" s="241"/>
    </row>
    <row r="787" s="240" customFormat="1" ht="20" customHeight="1" spans="1:20">
      <c r="A787" s="248">
        <v>1173</v>
      </c>
      <c r="B787" s="251">
        <v>1</v>
      </c>
      <c r="C787" s="252"/>
      <c r="D787" s="249"/>
      <c r="E787" s="253"/>
      <c r="F787" s="254"/>
      <c r="G787" s="255"/>
      <c r="H787" s="253"/>
      <c r="I787" s="253"/>
      <c r="J787" s="260"/>
      <c r="K787" s="260"/>
      <c r="L787" s="260"/>
      <c r="M787" s="260"/>
      <c r="N787" s="253"/>
      <c r="O787" s="253"/>
      <c r="P787" s="253"/>
      <c r="S787" s="261"/>
      <c r="T787" s="241"/>
    </row>
    <row r="788" s="240" customFormat="1" ht="20" customHeight="1" spans="1:20">
      <c r="A788" s="248">
        <v>1174</v>
      </c>
      <c r="B788" s="251">
        <v>1</v>
      </c>
      <c r="C788" s="252"/>
      <c r="D788" s="249"/>
      <c r="E788" s="253"/>
      <c r="F788" s="254"/>
      <c r="G788" s="255"/>
      <c r="H788" s="253"/>
      <c r="I788" s="253"/>
      <c r="J788" s="260"/>
      <c r="K788" s="260"/>
      <c r="L788" s="260"/>
      <c r="M788" s="260"/>
      <c r="N788" s="253"/>
      <c r="O788" s="253"/>
      <c r="P788" s="253"/>
      <c r="S788" s="261"/>
      <c r="T788" s="241"/>
    </row>
    <row r="789" s="240" customFormat="1" ht="20" customHeight="1" spans="1:20">
      <c r="A789" s="248">
        <v>1175</v>
      </c>
      <c r="B789" s="251">
        <v>1</v>
      </c>
      <c r="C789" s="252"/>
      <c r="D789" s="249"/>
      <c r="E789" s="253"/>
      <c r="F789" s="254"/>
      <c r="G789" s="255"/>
      <c r="H789" s="253"/>
      <c r="I789" s="253"/>
      <c r="J789" s="260"/>
      <c r="K789" s="260"/>
      <c r="L789" s="260"/>
      <c r="M789" s="260"/>
      <c r="N789" s="253"/>
      <c r="O789" s="253"/>
      <c r="P789" s="253"/>
      <c r="S789" s="261"/>
      <c r="T789" s="241"/>
    </row>
    <row r="790" s="240" customFormat="1" ht="20" customHeight="1" spans="1:20">
      <c r="A790" s="248">
        <v>1176</v>
      </c>
      <c r="B790" s="251">
        <v>1</v>
      </c>
      <c r="C790" s="252"/>
      <c r="D790" s="249"/>
      <c r="E790" s="253"/>
      <c r="F790" s="254"/>
      <c r="G790" s="255"/>
      <c r="H790" s="253"/>
      <c r="I790" s="253"/>
      <c r="J790" s="260"/>
      <c r="K790" s="260"/>
      <c r="L790" s="260"/>
      <c r="M790" s="260"/>
      <c r="N790" s="253"/>
      <c r="O790" s="253"/>
      <c r="P790" s="253"/>
      <c r="S790" s="261"/>
      <c r="T790" s="241"/>
    </row>
    <row r="791" s="240" customFormat="1" ht="20" customHeight="1" spans="1:20">
      <c r="A791" s="248">
        <v>1177</v>
      </c>
      <c r="B791" s="251">
        <v>1</v>
      </c>
      <c r="C791" s="252"/>
      <c r="D791" s="249"/>
      <c r="E791" s="253"/>
      <c r="F791" s="254"/>
      <c r="G791" s="255"/>
      <c r="H791" s="253"/>
      <c r="I791" s="253"/>
      <c r="J791" s="260"/>
      <c r="K791" s="260"/>
      <c r="L791" s="260"/>
      <c r="M791" s="260"/>
      <c r="N791" s="253"/>
      <c r="O791" s="253"/>
      <c r="P791" s="253"/>
      <c r="S791" s="261"/>
      <c r="T791" s="241"/>
    </row>
    <row r="792" s="240" customFormat="1" ht="20" customHeight="1" spans="1:20">
      <c r="A792" s="248">
        <v>1178</v>
      </c>
      <c r="B792" s="251">
        <v>1</v>
      </c>
      <c r="C792" s="252"/>
      <c r="D792" s="249"/>
      <c r="E792" s="253"/>
      <c r="F792" s="254"/>
      <c r="G792" s="255"/>
      <c r="H792" s="253"/>
      <c r="I792" s="253"/>
      <c r="J792" s="260"/>
      <c r="K792" s="260"/>
      <c r="L792" s="260"/>
      <c r="M792" s="260"/>
      <c r="N792" s="253"/>
      <c r="O792" s="253"/>
      <c r="P792" s="253"/>
      <c r="S792" s="261"/>
      <c r="T792" s="241"/>
    </row>
    <row r="793" s="240" customFormat="1" ht="20" customHeight="1" spans="1:20">
      <c r="A793" s="248">
        <v>1179</v>
      </c>
      <c r="B793" s="251">
        <v>1</v>
      </c>
      <c r="C793" s="252"/>
      <c r="D793" s="249"/>
      <c r="E793" s="253"/>
      <c r="F793" s="254"/>
      <c r="G793" s="255"/>
      <c r="H793" s="253"/>
      <c r="I793" s="253"/>
      <c r="J793" s="260"/>
      <c r="K793" s="260"/>
      <c r="L793" s="260"/>
      <c r="M793" s="260"/>
      <c r="N793" s="253"/>
      <c r="O793" s="253"/>
      <c r="P793" s="253"/>
      <c r="S793" s="261"/>
      <c r="T793" s="241"/>
    </row>
    <row r="794" s="240" customFormat="1" ht="20" customHeight="1" spans="1:20">
      <c r="A794" s="248">
        <v>1180</v>
      </c>
      <c r="B794" s="251">
        <v>1</v>
      </c>
      <c r="C794" s="252"/>
      <c r="D794" s="249"/>
      <c r="E794" s="253"/>
      <c r="F794" s="254"/>
      <c r="G794" s="255"/>
      <c r="H794" s="253"/>
      <c r="I794" s="253"/>
      <c r="J794" s="260"/>
      <c r="K794" s="260"/>
      <c r="L794" s="260"/>
      <c r="M794" s="260"/>
      <c r="N794" s="253"/>
      <c r="O794" s="253"/>
      <c r="P794" s="253"/>
      <c r="S794" s="261"/>
      <c r="T794" s="241"/>
    </row>
    <row r="795" s="240" customFormat="1" ht="20" customHeight="1" spans="1:20">
      <c r="A795" s="248">
        <v>1181</v>
      </c>
      <c r="B795" s="251">
        <v>1</v>
      </c>
      <c r="C795" s="252"/>
      <c r="D795" s="249"/>
      <c r="E795" s="253"/>
      <c r="F795" s="254"/>
      <c r="G795" s="255"/>
      <c r="H795" s="253"/>
      <c r="I795" s="253"/>
      <c r="J795" s="260"/>
      <c r="K795" s="260"/>
      <c r="L795" s="260"/>
      <c r="M795" s="260"/>
      <c r="N795" s="253"/>
      <c r="O795" s="253"/>
      <c r="P795" s="253"/>
      <c r="S795" s="261"/>
      <c r="T795" s="241"/>
    </row>
    <row r="796" s="240" customFormat="1" ht="20" customHeight="1" spans="1:20">
      <c r="A796" s="248">
        <v>1182</v>
      </c>
      <c r="B796" s="251">
        <v>1</v>
      </c>
      <c r="C796" s="252"/>
      <c r="D796" s="249"/>
      <c r="E796" s="253"/>
      <c r="F796" s="254"/>
      <c r="G796" s="255"/>
      <c r="H796" s="253"/>
      <c r="I796" s="253"/>
      <c r="J796" s="260"/>
      <c r="K796" s="260"/>
      <c r="L796" s="260"/>
      <c r="M796" s="260"/>
      <c r="N796" s="253"/>
      <c r="O796" s="253"/>
      <c r="P796" s="253"/>
      <c r="S796" s="261"/>
      <c r="T796" s="241"/>
    </row>
    <row r="797" s="240" customFormat="1" ht="20" customHeight="1" spans="1:20">
      <c r="A797" s="248">
        <v>1183</v>
      </c>
      <c r="B797" s="251">
        <v>1</v>
      </c>
      <c r="C797" s="252"/>
      <c r="D797" s="249"/>
      <c r="E797" s="253"/>
      <c r="F797" s="254"/>
      <c r="G797" s="255"/>
      <c r="H797" s="253"/>
      <c r="I797" s="253"/>
      <c r="J797" s="260"/>
      <c r="K797" s="260"/>
      <c r="L797" s="260"/>
      <c r="M797" s="260"/>
      <c r="N797" s="253"/>
      <c r="O797" s="253"/>
      <c r="P797" s="253"/>
      <c r="S797" s="261"/>
      <c r="T797" s="241"/>
    </row>
    <row r="798" s="240" customFormat="1" ht="20" customHeight="1" spans="1:20">
      <c r="A798" s="248">
        <v>1184</v>
      </c>
      <c r="B798" s="251">
        <v>1</v>
      </c>
      <c r="C798" s="252"/>
      <c r="D798" s="249"/>
      <c r="E798" s="253"/>
      <c r="F798" s="254"/>
      <c r="G798" s="255"/>
      <c r="H798" s="253"/>
      <c r="I798" s="253"/>
      <c r="J798" s="260"/>
      <c r="K798" s="260"/>
      <c r="L798" s="260"/>
      <c r="M798" s="260"/>
      <c r="N798" s="253"/>
      <c r="O798" s="253"/>
      <c r="P798" s="253"/>
      <c r="S798" s="261"/>
      <c r="T798" s="241"/>
    </row>
    <row r="799" s="240" customFormat="1" ht="20" customHeight="1" spans="1:20">
      <c r="A799" s="248">
        <v>1185</v>
      </c>
      <c r="B799" s="251">
        <v>1</v>
      </c>
      <c r="C799" s="252"/>
      <c r="D799" s="249"/>
      <c r="E799" s="253"/>
      <c r="F799" s="254"/>
      <c r="G799" s="255"/>
      <c r="H799" s="253"/>
      <c r="I799" s="253"/>
      <c r="J799" s="260"/>
      <c r="K799" s="260"/>
      <c r="L799" s="260"/>
      <c r="M799" s="260"/>
      <c r="N799" s="253"/>
      <c r="O799" s="253"/>
      <c r="P799" s="253"/>
      <c r="S799" s="261"/>
      <c r="T799" s="241"/>
    </row>
    <row r="800" s="240" customFormat="1" ht="20" customHeight="1" spans="1:20">
      <c r="A800" s="248">
        <v>1186</v>
      </c>
      <c r="B800" s="251">
        <v>1</v>
      </c>
      <c r="C800" s="252"/>
      <c r="D800" s="249"/>
      <c r="E800" s="253"/>
      <c r="F800" s="254"/>
      <c r="G800" s="255"/>
      <c r="H800" s="253"/>
      <c r="I800" s="253"/>
      <c r="J800" s="260"/>
      <c r="K800" s="260"/>
      <c r="L800" s="260"/>
      <c r="M800" s="260"/>
      <c r="N800" s="253"/>
      <c r="O800" s="253"/>
      <c r="P800" s="253"/>
      <c r="S800" s="261"/>
      <c r="T800" s="241"/>
    </row>
    <row r="801" s="240" customFormat="1" ht="20" customHeight="1" spans="1:20">
      <c r="A801" s="248">
        <v>1187</v>
      </c>
      <c r="B801" s="251">
        <v>1</v>
      </c>
      <c r="C801" s="252"/>
      <c r="D801" s="249"/>
      <c r="E801" s="253"/>
      <c r="F801" s="254"/>
      <c r="G801" s="255"/>
      <c r="H801" s="253"/>
      <c r="I801" s="253"/>
      <c r="J801" s="260"/>
      <c r="K801" s="260"/>
      <c r="L801" s="260"/>
      <c r="M801" s="260"/>
      <c r="N801" s="253"/>
      <c r="O801" s="253"/>
      <c r="P801" s="253"/>
      <c r="S801" s="261"/>
      <c r="T801" s="241"/>
    </row>
    <row r="802" s="240" customFormat="1" ht="20" customHeight="1" spans="1:20">
      <c r="A802" s="248">
        <v>1188</v>
      </c>
      <c r="B802" s="251">
        <v>1</v>
      </c>
      <c r="C802" s="252"/>
      <c r="D802" s="249"/>
      <c r="E802" s="253"/>
      <c r="F802" s="254"/>
      <c r="G802" s="255"/>
      <c r="H802" s="253"/>
      <c r="I802" s="253"/>
      <c r="J802" s="260"/>
      <c r="K802" s="260"/>
      <c r="L802" s="260"/>
      <c r="M802" s="260"/>
      <c r="N802" s="253"/>
      <c r="O802" s="253"/>
      <c r="P802" s="253"/>
      <c r="S802" s="261"/>
      <c r="T802" s="241"/>
    </row>
    <row r="803" s="240" customFormat="1" ht="20" customHeight="1" spans="1:20">
      <c r="A803" s="248">
        <v>1189</v>
      </c>
      <c r="B803" s="251">
        <v>1</v>
      </c>
      <c r="C803" s="252"/>
      <c r="D803" s="249"/>
      <c r="E803" s="253"/>
      <c r="F803" s="254"/>
      <c r="G803" s="255"/>
      <c r="H803" s="253"/>
      <c r="I803" s="253"/>
      <c r="J803" s="260"/>
      <c r="K803" s="260"/>
      <c r="L803" s="260"/>
      <c r="M803" s="260"/>
      <c r="N803" s="253"/>
      <c r="O803" s="253"/>
      <c r="P803" s="253"/>
      <c r="S803" s="261"/>
      <c r="T803" s="241"/>
    </row>
    <row r="804" s="240" customFormat="1" ht="20" customHeight="1" spans="1:20">
      <c r="A804" s="248">
        <v>1190</v>
      </c>
      <c r="B804" s="251">
        <v>1</v>
      </c>
      <c r="C804" s="252"/>
      <c r="D804" s="249"/>
      <c r="E804" s="253"/>
      <c r="F804" s="254"/>
      <c r="G804" s="255"/>
      <c r="H804" s="253"/>
      <c r="I804" s="253"/>
      <c r="J804" s="260"/>
      <c r="K804" s="260"/>
      <c r="L804" s="260"/>
      <c r="M804" s="260"/>
      <c r="N804" s="253"/>
      <c r="O804" s="253"/>
      <c r="P804" s="253"/>
      <c r="S804" s="261"/>
      <c r="T804" s="241"/>
    </row>
    <row r="805" s="240" customFormat="1" ht="20" customHeight="1" spans="1:20">
      <c r="A805" s="248">
        <v>1191</v>
      </c>
      <c r="B805" s="251">
        <v>1</v>
      </c>
      <c r="C805" s="252"/>
      <c r="D805" s="249"/>
      <c r="E805" s="253"/>
      <c r="F805" s="254"/>
      <c r="G805" s="255"/>
      <c r="H805" s="253"/>
      <c r="I805" s="253"/>
      <c r="J805" s="260"/>
      <c r="K805" s="260"/>
      <c r="L805" s="260"/>
      <c r="M805" s="260"/>
      <c r="N805" s="253"/>
      <c r="O805" s="253"/>
      <c r="P805" s="253"/>
      <c r="S805" s="261"/>
      <c r="T805" s="241"/>
    </row>
    <row r="806" s="240" customFormat="1" ht="20" customHeight="1" spans="1:20">
      <c r="A806" s="248">
        <v>1192</v>
      </c>
      <c r="B806" s="251">
        <v>1</v>
      </c>
      <c r="C806" s="252"/>
      <c r="D806" s="249"/>
      <c r="E806" s="253"/>
      <c r="F806" s="254"/>
      <c r="G806" s="255"/>
      <c r="H806" s="253"/>
      <c r="I806" s="253"/>
      <c r="J806" s="260"/>
      <c r="K806" s="260"/>
      <c r="L806" s="260"/>
      <c r="M806" s="260"/>
      <c r="N806" s="253"/>
      <c r="O806" s="253"/>
      <c r="P806" s="253"/>
      <c r="S806" s="261"/>
      <c r="T806" s="241"/>
    </row>
    <row r="807" s="240" customFormat="1" ht="20" customHeight="1" spans="1:20">
      <c r="A807" s="248">
        <v>1193</v>
      </c>
      <c r="B807" s="251">
        <v>1</v>
      </c>
      <c r="C807" s="252"/>
      <c r="D807" s="249"/>
      <c r="E807" s="253"/>
      <c r="F807" s="254"/>
      <c r="G807" s="255"/>
      <c r="H807" s="253"/>
      <c r="I807" s="253"/>
      <c r="J807" s="260"/>
      <c r="K807" s="260"/>
      <c r="L807" s="260"/>
      <c r="M807" s="260"/>
      <c r="N807" s="253"/>
      <c r="O807" s="253"/>
      <c r="P807" s="253"/>
      <c r="S807" s="261"/>
      <c r="T807" s="241"/>
    </row>
    <row r="808" s="240" customFormat="1" ht="20" customHeight="1" spans="1:20">
      <c r="A808" s="248">
        <v>1194</v>
      </c>
      <c r="B808" s="251">
        <v>1</v>
      </c>
      <c r="C808" s="252"/>
      <c r="D808" s="249"/>
      <c r="E808" s="253"/>
      <c r="F808" s="254"/>
      <c r="G808" s="255"/>
      <c r="H808" s="253"/>
      <c r="I808" s="253"/>
      <c r="J808" s="260"/>
      <c r="K808" s="260"/>
      <c r="L808" s="260"/>
      <c r="M808" s="260"/>
      <c r="N808" s="253"/>
      <c r="O808" s="253"/>
      <c r="P808" s="253"/>
      <c r="S808" s="261"/>
      <c r="T808" s="241"/>
    </row>
    <row r="809" s="240" customFormat="1" ht="20" customHeight="1" spans="1:20">
      <c r="A809" s="248">
        <v>1195</v>
      </c>
      <c r="B809" s="251">
        <v>1</v>
      </c>
      <c r="C809" s="252"/>
      <c r="D809" s="249"/>
      <c r="E809" s="253"/>
      <c r="F809" s="254"/>
      <c r="G809" s="255"/>
      <c r="H809" s="253"/>
      <c r="I809" s="253"/>
      <c r="J809" s="260"/>
      <c r="K809" s="260"/>
      <c r="L809" s="260"/>
      <c r="M809" s="260"/>
      <c r="N809" s="253"/>
      <c r="O809" s="253"/>
      <c r="P809" s="253"/>
      <c r="S809" s="261"/>
      <c r="T809" s="241"/>
    </row>
    <row r="810" s="240" customFormat="1" ht="20" customHeight="1" spans="1:20">
      <c r="A810" s="248">
        <v>1196</v>
      </c>
      <c r="B810" s="251">
        <v>1</v>
      </c>
      <c r="C810" s="252"/>
      <c r="D810" s="249"/>
      <c r="E810" s="253"/>
      <c r="F810" s="254"/>
      <c r="G810" s="255"/>
      <c r="H810" s="253"/>
      <c r="I810" s="253"/>
      <c r="J810" s="260"/>
      <c r="K810" s="260"/>
      <c r="L810" s="260"/>
      <c r="M810" s="260"/>
      <c r="N810" s="253"/>
      <c r="O810" s="253"/>
      <c r="P810" s="253"/>
      <c r="S810" s="261"/>
      <c r="T810" s="241"/>
    </row>
    <row r="811" s="240" customFormat="1" ht="20" customHeight="1" spans="1:20">
      <c r="A811" s="248">
        <v>1197</v>
      </c>
      <c r="B811" s="251">
        <v>1</v>
      </c>
      <c r="C811" s="252"/>
      <c r="D811" s="249"/>
      <c r="E811" s="253"/>
      <c r="F811" s="254"/>
      <c r="G811" s="255"/>
      <c r="H811" s="253"/>
      <c r="I811" s="253"/>
      <c r="J811" s="260"/>
      <c r="K811" s="260"/>
      <c r="L811" s="260"/>
      <c r="M811" s="260"/>
      <c r="N811" s="253"/>
      <c r="O811" s="253"/>
      <c r="P811" s="253"/>
      <c r="S811" s="261"/>
      <c r="T811" s="241"/>
    </row>
    <row r="812" s="240" customFormat="1" ht="20" customHeight="1" spans="1:20">
      <c r="A812" s="248">
        <v>1198</v>
      </c>
      <c r="B812" s="251">
        <v>1</v>
      </c>
      <c r="C812" s="252"/>
      <c r="D812" s="249"/>
      <c r="E812" s="253"/>
      <c r="F812" s="254"/>
      <c r="G812" s="255"/>
      <c r="H812" s="253"/>
      <c r="I812" s="253"/>
      <c r="J812" s="260"/>
      <c r="K812" s="260"/>
      <c r="L812" s="260"/>
      <c r="M812" s="260"/>
      <c r="N812" s="253"/>
      <c r="O812" s="253"/>
      <c r="P812" s="253"/>
      <c r="S812" s="261"/>
      <c r="T812" s="241"/>
    </row>
    <row r="813" s="240" customFormat="1" ht="20" customHeight="1" spans="1:20">
      <c r="A813" s="248">
        <v>1199</v>
      </c>
      <c r="B813" s="251">
        <v>1</v>
      </c>
      <c r="C813" s="252"/>
      <c r="D813" s="249"/>
      <c r="E813" s="253"/>
      <c r="F813" s="254"/>
      <c r="G813" s="255"/>
      <c r="H813" s="253"/>
      <c r="I813" s="253"/>
      <c r="J813" s="260"/>
      <c r="K813" s="260"/>
      <c r="L813" s="260"/>
      <c r="M813" s="260"/>
      <c r="N813" s="253"/>
      <c r="O813" s="253"/>
      <c r="P813" s="253"/>
      <c r="S813" s="261"/>
      <c r="T813" s="241"/>
    </row>
    <row r="814" s="240" customFormat="1" ht="20" customHeight="1" spans="1:20">
      <c r="A814" s="248">
        <v>1200</v>
      </c>
      <c r="B814" s="251">
        <v>1</v>
      </c>
      <c r="C814" s="252"/>
      <c r="D814" s="249"/>
      <c r="E814" s="253"/>
      <c r="F814" s="254"/>
      <c r="G814" s="255"/>
      <c r="H814" s="253"/>
      <c r="I814" s="253"/>
      <c r="J814" s="260"/>
      <c r="K814" s="260"/>
      <c r="L814" s="260"/>
      <c r="M814" s="260"/>
      <c r="N814" s="253"/>
      <c r="O814" s="253"/>
      <c r="P814" s="253"/>
      <c r="S814" s="261"/>
      <c r="T814" s="241"/>
    </row>
    <row r="815" s="240" customFormat="1" ht="20" customHeight="1" spans="1:20">
      <c r="A815" s="248">
        <v>1201</v>
      </c>
      <c r="B815" s="251">
        <v>1</v>
      </c>
      <c r="C815" s="252"/>
      <c r="D815" s="249"/>
      <c r="E815" s="253"/>
      <c r="F815" s="254"/>
      <c r="G815" s="255"/>
      <c r="H815" s="253"/>
      <c r="I815" s="253"/>
      <c r="J815" s="260"/>
      <c r="K815" s="260"/>
      <c r="L815" s="260"/>
      <c r="M815" s="260"/>
      <c r="N815" s="253"/>
      <c r="O815" s="253"/>
      <c r="P815" s="253"/>
      <c r="S815" s="261"/>
      <c r="T815" s="241"/>
    </row>
    <row r="816" s="240" customFormat="1" ht="20" customHeight="1" spans="1:20">
      <c r="A816" s="248">
        <v>1202</v>
      </c>
      <c r="B816" s="251">
        <v>1</v>
      </c>
      <c r="C816" s="252"/>
      <c r="D816" s="249"/>
      <c r="E816" s="253"/>
      <c r="F816" s="254"/>
      <c r="G816" s="255"/>
      <c r="H816" s="253"/>
      <c r="I816" s="253"/>
      <c r="J816" s="260"/>
      <c r="K816" s="260"/>
      <c r="L816" s="260"/>
      <c r="M816" s="260"/>
      <c r="N816" s="253"/>
      <c r="O816" s="253"/>
      <c r="P816" s="253"/>
      <c r="S816" s="261"/>
      <c r="T816" s="241"/>
    </row>
    <row r="817" s="240" customFormat="1" ht="20" customHeight="1" spans="1:20">
      <c r="A817" s="248">
        <v>1203</v>
      </c>
      <c r="B817" s="251">
        <v>1</v>
      </c>
      <c r="C817" s="252"/>
      <c r="D817" s="249"/>
      <c r="E817" s="253"/>
      <c r="F817" s="254"/>
      <c r="G817" s="255"/>
      <c r="H817" s="253"/>
      <c r="I817" s="253"/>
      <c r="J817" s="260"/>
      <c r="K817" s="260"/>
      <c r="L817" s="260"/>
      <c r="M817" s="260"/>
      <c r="N817" s="253"/>
      <c r="O817" s="253"/>
      <c r="P817" s="253"/>
      <c r="S817" s="261"/>
      <c r="T817" s="241"/>
    </row>
    <row r="818" s="240" customFormat="1" ht="20" customHeight="1" spans="1:20">
      <c r="A818" s="248">
        <v>1204</v>
      </c>
      <c r="B818" s="251">
        <v>1</v>
      </c>
      <c r="C818" s="252"/>
      <c r="D818" s="249"/>
      <c r="E818" s="253"/>
      <c r="F818" s="254"/>
      <c r="G818" s="255"/>
      <c r="H818" s="253"/>
      <c r="I818" s="253"/>
      <c r="J818" s="260"/>
      <c r="K818" s="260"/>
      <c r="L818" s="260"/>
      <c r="M818" s="260"/>
      <c r="N818" s="253"/>
      <c r="O818" s="253"/>
      <c r="P818" s="253"/>
      <c r="S818" s="261"/>
      <c r="T818" s="241"/>
    </row>
    <row r="819" s="240" customFormat="1" ht="20" customHeight="1" spans="1:20">
      <c r="A819" s="248">
        <v>1205</v>
      </c>
      <c r="B819" s="251">
        <v>1</v>
      </c>
      <c r="C819" s="252"/>
      <c r="D819" s="249"/>
      <c r="E819" s="253"/>
      <c r="F819" s="254"/>
      <c r="G819" s="255"/>
      <c r="H819" s="253"/>
      <c r="I819" s="253"/>
      <c r="J819" s="260"/>
      <c r="K819" s="260"/>
      <c r="L819" s="260"/>
      <c r="M819" s="260"/>
      <c r="N819" s="253"/>
      <c r="O819" s="253"/>
      <c r="P819" s="253"/>
      <c r="S819" s="261"/>
      <c r="T819" s="241"/>
    </row>
    <row r="820" s="240" customFormat="1" ht="20" customHeight="1" spans="1:20">
      <c r="A820" s="248">
        <v>1206</v>
      </c>
      <c r="B820" s="251">
        <v>1</v>
      </c>
      <c r="C820" s="252"/>
      <c r="D820" s="249"/>
      <c r="E820" s="253"/>
      <c r="F820" s="254"/>
      <c r="G820" s="255"/>
      <c r="H820" s="253"/>
      <c r="I820" s="253"/>
      <c r="J820" s="260"/>
      <c r="K820" s="260"/>
      <c r="L820" s="260"/>
      <c r="M820" s="260"/>
      <c r="N820" s="253"/>
      <c r="O820" s="253"/>
      <c r="P820" s="253"/>
      <c r="S820" s="261"/>
      <c r="T820" s="241"/>
    </row>
    <row r="821" s="240" customFormat="1" ht="20" customHeight="1" spans="1:20">
      <c r="A821" s="248">
        <v>1207</v>
      </c>
      <c r="B821" s="251">
        <v>1</v>
      </c>
      <c r="C821" s="252"/>
      <c r="D821" s="249"/>
      <c r="E821" s="253"/>
      <c r="F821" s="254"/>
      <c r="G821" s="255"/>
      <c r="H821" s="253"/>
      <c r="I821" s="253"/>
      <c r="J821" s="260"/>
      <c r="K821" s="260"/>
      <c r="L821" s="260"/>
      <c r="M821" s="260"/>
      <c r="N821" s="253"/>
      <c r="O821" s="253"/>
      <c r="P821" s="253"/>
      <c r="S821" s="261"/>
      <c r="T821" s="241"/>
    </row>
    <row r="822" s="240" customFormat="1" ht="20" customHeight="1" spans="1:20">
      <c r="A822" s="248">
        <v>1208</v>
      </c>
      <c r="B822" s="251">
        <v>1</v>
      </c>
      <c r="C822" s="252"/>
      <c r="D822" s="249"/>
      <c r="E822" s="253"/>
      <c r="F822" s="254"/>
      <c r="G822" s="255"/>
      <c r="H822" s="253"/>
      <c r="I822" s="253"/>
      <c r="J822" s="260"/>
      <c r="K822" s="260"/>
      <c r="L822" s="260"/>
      <c r="M822" s="260"/>
      <c r="N822" s="253"/>
      <c r="O822" s="253"/>
      <c r="P822" s="253"/>
      <c r="S822" s="261"/>
      <c r="T822" s="241"/>
    </row>
    <row r="823" s="240" customFormat="1" ht="20" customHeight="1" spans="1:20">
      <c r="A823" s="248">
        <v>1209</v>
      </c>
      <c r="B823" s="251">
        <v>1</v>
      </c>
      <c r="C823" s="252"/>
      <c r="D823" s="249"/>
      <c r="E823" s="253"/>
      <c r="F823" s="254"/>
      <c r="G823" s="255"/>
      <c r="H823" s="253"/>
      <c r="I823" s="253"/>
      <c r="J823" s="260"/>
      <c r="K823" s="260"/>
      <c r="L823" s="260"/>
      <c r="M823" s="260"/>
      <c r="N823" s="253"/>
      <c r="O823" s="253"/>
      <c r="P823" s="253"/>
      <c r="S823" s="261"/>
      <c r="T823" s="241"/>
    </row>
    <row r="824" s="240" customFormat="1" ht="20" customHeight="1" spans="1:20">
      <c r="A824" s="248">
        <v>1210</v>
      </c>
      <c r="B824" s="251">
        <v>1</v>
      </c>
      <c r="C824" s="252"/>
      <c r="D824" s="249"/>
      <c r="E824" s="253"/>
      <c r="F824" s="254"/>
      <c r="G824" s="255"/>
      <c r="H824" s="253"/>
      <c r="I824" s="253"/>
      <c r="J824" s="260"/>
      <c r="K824" s="260"/>
      <c r="L824" s="260"/>
      <c r="M824" s="260"/>
      <c r="N824" s="253"/>
      <c r="O824" s="253"/>
      <c r="P824" s="253"/>
      <c r="S824" s="261"/>
      <c r="T824" s="241"/>
    </row>
    <row r="825" s="240" customFormat="1" ht="20" customHeight="1" spans="1:20">
      <c r="A825" s="248">
        <v>1211</v>
      </c>
      <c r="B825" s="251">
        <v>1</v>
      </c>
      <c r="C825" s="252"/>
      <c r="D825" s="249"/>
      <c r="E825" s="253"/>
      <c r="F825" s="254"/>
      <c r="G825" s="255"/>
      <c r="H825" s="253"/>
      <c r="I825" s="253"/>
      <c r="J825" s="260"/>
      <c r="K825" s="260"/>
      <c r="L825" s="260"/>
      <c r="M825" s="260"/>
      <c r="N825" s="253"/>
      <c r="O825" s="253"/>
      <c r="P825" s="253"/>
      <c r="S825" s="261"/>
      <c r="T825" s="241"/>
    </row>
    <row r="826" s="240" customFormat="1" ht="20" customHeight="1" spans="1:20">
      <c r="A826" s="248">
        <v>1212</v>
      </c>
      <c r="B826" s="251">
        <v>1</v>
      </c>
      <c r="C826" s="252"/>
      <c r="D826" s="249"/>
      <c r="E826" s="253"/>
      <c r="F826" s="254"/>
      <c r="G826" s="255"/>
      <c r="H826" s="253"/>
      <c r="I826" s="253"/>
      <c r="J826" s="260"/>
      <c r="K826" s="260"/>
      <c r="L826" s="260"/>
      <c r="M826" s="260"/>
      <c r="N826" s="253"/>
      <c r="O826" s="253"/>
      <c r="P826" s="253"/>
      <c r="S826" s="261"/>
      <c r="T826" s="241"/>
    </row>
    <row r="827" s="240" customFormat="1" ht="20" customHeight="1" spans="1:20">
      <c r="A827" s="248">
        <v>1213</v>
      </c>
      <c r="B827" s="251">
        <v>1</v>
      </c>
      <c r="C827" s="252"/>
      <c r="D827" s="249"/>
      <c r="E827" s="253"/>
      <c r="F827" s="254"/>
      <c r="G827" s="255"/>
      <c r="H827" s="253"/>
      <c r="I827" s="253"/>
      <c r="J827" s="260"/>
      <c r="K827" s="260"/>
      <c r="L827" s="260"/>
      <c r="M827" s="260"/>
      <c r="N827" s="253"/>
      <c r="O827" s="253"/>
      <c r="P827" s="253"/>
      <c r="S827" s="261"/>
      <c r="T827" s="241"/>
    </row>
    <row r="828" s="240" customFormat="1" ht="20" customHeight="1" spans="1:20">
      <c r="A828" s="248">
        <v>1214</v>
      </c>
      <c r="B828" s="251">
        <v>1</v>
      </c>
      <c r="C828" s="252"/>
      <c r="D828" s="249"/>
      <c r="E828" s="253"/>
      <c r="F828" s="254"/>
      <c r="G828" s="255"/>
      <c r="H828" s="253"/>
      <c r="I828" s="253"/>
      <c r="J828" s="260"/>
      <c r="K828" s="260"/>
      <c r="L828" s="260"/>
      <c r="M828" s="260"/>
      <c r="N828" s="253"/>
      <c r="O828" s="253"/>
      <c r="P828" s="253"/>
      <c r="S828" s="261"/>
      <c r="T828" s="241"/>
    </row>
    <row r="829" s="240" customFormat="1" ht="20" customHeight="1" spans="1:20">
      <c r="A829" s="248">
        <v>1215</v>
      </c>
      <c r="B829" s="251">
        <v>1</v>
      </c>
      <c r="C829" s="252"/>
      <c r="D829" s="249"/>
      <c r="E829" s="253"/>
      <c r="F829" s="254"/>
      <c r="G829" s="255"/>
      <c r="H829" s="253"/>
      <c r="I829" s="253"/>
      <c r="J829" s="260"/>
      <c r="K829" s="260"/>
      <c r="L829" s="260"/>
      <c r="M829" s="260"/>
      <c r="N829" s="253"/>
      <c r="O829" s="253"/>
      <c r="P829" s="253"/>
      <c r="S829" s="261"/>
      <c r="T829" s="241"/>
    </row>
    <row r="830" s="240" customFormat="1" ht="20" customHeight="1" spans="1:20">
      <c r="A830" s="248">
        <v>1216</v>
      </c>
      <c r="B830" s="251">
        <v>1</v>
      </c>
      <c r="C830" s="252"/>
      <c r="D830" s="249"/>
      <c r="E830" s="253"/>
      <c r="F830" s="254"/>
      <c r="G830" s="255"/>
      <c r="H830" s="253"/>
      <c r="I830" s="253"/>
      <c r="J830" s="260"/>
      <c r="K830" s="260"/>
      <c r="L830" s="260"/>
      <c r="M830" s="260"/>
      <c r="N830" s="253"/>
      <c r="O830" s="253"/>
      <c r="P830" s="253"/>
      <c r="S830" s="261"/>
      <c r="T830" s="241"/>
    </row>
    <row r="831" s="240" customFormat="1" ht="20" customHeight="1" spans="1:20">
      <c r="A831" s="248">
        <v>1217</v>
      </c>
      <c r="B831" s="251">
        <v>1</v>
      </c>
      <c r="C831" s="252"/>
      <c r="D831" s="249"/>
      <c r="E831" s="253"/>
      <c r="F831" s="254"/>
      <c r="G831" s="255"/>
      <c r="H831" s="253"/>
      <c r="I831" s="253"/>
      <c r="J831" s="260"/>
      <c r="K831" s="260"/>
      <c r="L831" s="260"/>
      <c r="M831" s="260"/>
      <c r="N831" s="253"/>
      <c r="O831" s="253"/>
      <c r="P831" s="253"/>
      <c r="S831" s="261"/>
      <c r="T831" s="241"/>
    </row>
    <row r="832" s="240" customFormat="1" ht="20" customHeight="1" spans="1:20">
      <c r="A832" s="248">
        <v>1218</v>
      </c>
      <c r="B832" s="251">
        <v>1</v>
      </c>
      <c r="C832" s="252"/>
      <c r="D832" s="249"/>
      <c r="E832" s="253"/>
      <c r="F832" s="254"/>
      <c r="G832" s="255"/>
      <c r="H832" s="253"/>
      <c r="I832" s="253"/>
      <c r="J832" s="260"/>
      <c r="K832" s="260"/>
      <c r="L832" s="260"/>
      <c r="M832" s="260"/>
      <c r="N832" s="253"/>
      <c r="O832" s="253"/>
      <c r="P832" s="253"/>
      <c r="S832" s="261"/>
      <c r="T832" s="241"/>
    </row>
    <row r="833" s="240" customFormat="1" ht="20" customHeight="1" spans="1:20">
      <c r="A833" s="248">
        <v>1219</v>
      </c>
      <c r="B833" s="251">
        <v>1</v>
      </c>
      <c r="C833" s="252"/>
      <c r="D833" s="249"/>
      <c r="E833" s="253"/>
      <c r="F833" s="254"/>
      <c r="G833" s="255"/>
      <c r="H833" s="253"/>
      <c r="I833" s="253"/>
      <c r="J833" s="260"/>
      <c r="K833" s="260"/>
      <c r="L833" s="260"/>
      <c r="M833" s="260"/>
      <c r="N833" s="253"/>
      <c r="O833" s="253"/>
      <c r="P833" s="253"/>
      <c r="S833" s="261"/>
      <c r="T833" s="241"/>
    </row>
    <row r="834" s="240" customFormat="1" ht="20" customHeight="1" spans="1:20">
      <c r="A834" s="248">
        <v>1220</v>
      </c>
      <c r="B834" s="251">
        <v>1</v>
      </c>
      <c r="C834" s="252"/>
      <c r="D834" s="249"/>
      <c r="E834" s="253"/>
      <c r="F834" s="254"/>
      <c r="G834" s="255"/>
      <c r="H834" s="253"/>
      <c r="I834" s="253"/>
      <c r="J834" s="260"/>
      <c r="K834" s="260"/>
      <c r="L834" s="260"/>
      <c r="M834" s="260"/>
      <c r="N834" s="253"/>
      <c r="O834" s="253"/>
      <c r="P834" s="253"/>
      <c r="S834" s="261"/>
      <c r="T834" s="241"/>
    </row>
    <row r="835" s="240" customFormat="1" ht="20" customHeight="1" spans="1:20">
      <c r="A835" s="248">
        <v>1221</v>
      </c>
      <c r="B835" s="251">
        <v>1</v>
      </c>
      <c r="C835" s="252"/>
      <c r="D835" s="249"/>
      <c r="E835" s="253"/>
      <c r="F835" s="254"/>
      <c r="G835" s="255"/>
      <c r="H835" s="253"/>
      <c r="I835" s="253"/>
      <c r="J835" s="260"/>
      <c r="K835" s="260"/>
      <c r="L835" s="260"/>
      <c r="M835" s="260"/>
      <c r="N835" s="253"/>
      <c r="O835" s="253"/>
      <c r="P835" s="253"/>
      <c r="S835" s="261"/>
      <c r="T835" s="241"/>
    </row>
    <row r="836" s="240" customFormat="1" ht="20" customHeight="1" spans="1:20">
      <c r="A836" s="248">
        <v>1222</v>
      </c>
      <c r="B836" s="251">
        <v>1</v>
      </c>
      <c r="C836" s="252"/>
      <c r="D836" s="249"/>
      <c r="E836" s="253"/>
      <c r="F836" s="254"/>
      <c r="G836" s="255"/>
      <c r="H836" s="253"/>
      <c r="I836" s="253"/>
      <c r="J836" s="260"/>
      <c r="K836" s="260"/>
      <c r="L836" s="260"/>
      <c r="M836" s="260"/>
      <c r="N836" s="253"/>
      <c r="O836" s="253"/>
      <c r="P836" s="253"/>
      <c r="S836" s="261"/>
      <c r="T836" s="241"/>
    </row>
    <row r="837" s="240" customFormat="1" ht="20" customHeight="1" spans="1:20">
      <c r="A837" s="248">
        <v>1223</v>
      </c>
      <c r="B837" s="251">
        <v>1</v>
      </c>
      <c r="C837" s="252"/>
      <c r="D837" s="249"/>
      <c r="E837" s="253"/>
      <c r="F837" s="254"/>
      <c r="G837" s="255"/>
      <c r="H837" s="253"/>
      <c r="I837" s="253"/>
      <c r="J837" s="260"/>
      <c r="K837" s="260"/>
      <c r="L837" s="260"/>
      <c r="M837" s="260"/>
      <c r="N837" s="253"/>
      <c r="O837" s="253"/>
      <c r="P837" s="253"/>
      <c r="S837" s="261"/>
      <c r="T837" s="241"/>
    </row>
    <row r="838" s="240" customFormat="1" ht="20" customHeight="1" spans="1:20">
      <c r="A838" s="248">
        <v>1224</v>
      </c>
      <c r="B838" s="251">
        <v>1</v>
      </c>
      <c r="C838" s="252"/>
      <c r="D838" s="249"/>
      <c r="E838" s="253"/>
      <c r="F838" s="254"/>
      <c r="G838" s="255"/>
      <c r="H838" s="253"/>
      <c r="I838" s="253"/>
      <c r="J838" s="260"/>
      <c r="K838" s="260"/>
      <c r="L838" s="260"/>
      <c r="M838" s="260"/>
      <c r="N838" s="253"/>
      <c r="O838" s="253"/>
      <c r="P838" s="253"/>
      <c r="S838" s="261"/>
      <c r="T838" s="241"/>
    </row>
    <row r="839" s="240" customFormat="1" ht="20" customHeight="1" spans="1:20">
      <c r="A839" s="248">
        <v>1225</v>
      </c>
      <c r="B839" s="251">
        <v>1</v>
      </c>
      <c r="C839" s="252"/>
      <c r="D839" s="249"/>
      <c r="E839" s="253"/>
      <c r="F839" s="254"/>
      <c r="G839" s="255"/>
      <c r="H839" s="253"/>
      <c r="I839" s="253"/>
      <c r="J839" s="260"/>
      <c r="K839" s="260"/>
      <c r="L839" s="260"/>
      <c r="M839" s="260"/>
      <c r="N839" s="253"/>
      <c r="O839" s="253"/>
      <c r="P839" s="253"/>
      <c r="S839" s="261"/>
      <c r="T839" s="241"/>
    </row>
    <row r="840" s="240" customFormat="1" ht="20" customHeight="1" spans="1:20">
      <c r="A840" s="248">
        <v>1226</v>
      </c>
      <c r="B840" s="251">
        <v>1</v>
      </c>
      <c r="C840" s="252"/>
      <c r="D840" s="249"/>
      <c r="E840" s="253"/>
      <c r="F840" s="254"/>
      <c r="G840" s="255"/>
      <c r="H840" s="253"/>
      <c r="I840" s="253"/>
      <c r="J840" s="260"/>
      <c r="K840" s="260"/>
      <c r="L840" s="260"/>
      <c r="M840" s="260"/>
      <c r="N840" s="253"/>
      <c r="O840" s="253"/>
      <c r="P840" s="253"/>
      <c r="S840" s="261"/>
      <c r="T840" s="241"/>
    </row>
    <row r="841" s="240" customFormat="1" ht="20" customHeight="1" spans="1:20">
      <c r="A841" s="248">
        <v>1227</v>
      </c>
      <c r="B841" s="251">
        <v>1</v>
      </c>
      <c r="C841" s="252"/>
      <c r="D841" s="249"/>
      <c r="E841" s="253"/>
      <c r="F841" s="254"/>
      <c r="G841" s="255"/>
      <c r="H841" s="253"/>
      <c r="I841" s="253"/>
      <c r="J841" s="260"/>
      <c r="K841" s="260"/>
      <c r="L841" s="260"/>
      <c r="M841" s="260"/>
      <c r="N841" s="253"/>
      <c r="O841" s="253"/>
      <c r="P841" s="253"/>
      <c r="S841" s="261"/>
      <c r="T841" s="241"/>
    </row>
    <row r="842" s="240" customFormat="1" ht="20" customHeight="1" spans="1:20">
      <c r="A842" s="248">
        <v>1228</v>
      </c>
      <c r="B842" s="251">
        <v>1</v>
      </c>
      <c r="C842" s="252"/>
      <c r="D842" s="249"/>
      <c r="E842" s="253"/>
      <c r="F842" s="254"/>
      <c r="G842" s="255"/>
      <c r="H842" s="253"/>
      <c r="I842" s="253"/>
      <c r="J842" s="260"/>
      <c r="K842" s="260"/>
      <c r="L842" s="260"/>
      <c r="M842" s="260"/>
      <c r="N842" s="253"/>
      <c r="O842" s="253"/>
      <c r="P842" s="253"/>
      <c r="S842" s="261"/>
      <c r="T842" s="241"/>
    </row>
    <row r="843" s="240" customFormat="1" ht="20" customHeight="1" spans="1:20">
      <c r="A843" s="248">
        <v>1229</v>
      </c>
      <c r="B843" s="251">
        <v>1</v>
      </c>
      <c r="C843" s="252"/>
      <c r="D843" s="249"/>
      <c r="E843" s="253"/>
      <c r="F843" s="254"/>
      <c r="G843" s="255"/>
      <c r="H843" s="253"/>
      <c r="I843" s="253"/>
      <c r="J843" s="260"/>
      <c r="K843" s="260"/>
      <c r="L843" s="260"/>
      <c r="M843" s="260"/>
      <c r="N843" s="253"/>
      <c r="O843" s="253"/>
      <c r="P843" s="253"/>
      <c r="S843" s="261"/>
      <c r="T843" s="241"/>
    </row>
    <row r="844" s="240" customFormat="1" ht="20" customHeight="1" spans="1:20">
      <c r="A844" s="248">
        <v>1230</v>
      </c>
      <c r="B844" s="251">
        <v>1</v>
      </c>
      <c r="C844" s="252"/>
      <c r="D844" s="249"/>
      <c r="E844" s="253"/>
      <c r="F844" s="254"/>
      <c r="G844" s="255"/>
      <c r="H844" s="253"/>
      <c r="I844" s="253"/>
      <c r="J844" s="260"/>
      <c r="K844" s="260"/>
      <c r="L844" s="260"/>
      <c r="M844" s="260"/>
      <c r="N844" s="253"/>
      <c r="O844" s="253"/>
      <c r="P844" s="253"/>
      <c r="S844" s="261"/>
      <c r="T844" s="241"/>
    </row>
    <row r="845" s="240" customFormat="1" ht="20" customHeight="1" spans="1:20">
      <c r="A845" s="248">
        <v>1231</v>
      </c>
      <c r="B845" s="251">
        <v>1</v>
      </c>
      <c r="C845" s="252"/>
      <c r="D845" s="249"/>
      <c r="E845" s="253"/>
      <c r="F845" s="254"/>
      <c r="G845" s="255"/>
      <c r="H845" s="253"/>
      <c r="I845" s="253"/>
      <c r="J845" s="260"/>
      <c r="K845" s="260"/>
      <c r="L845" s="260"/>
      <c r="M845" s="260"/>
      <c r="N845" s="253"/>
      <c r="O845" s="253"/>
      <c r="P845" s="253"/>
      <c r="S845" s="261"/>
      <c r="T845" s="241"/>
    </row>
    <row r="846" s="240" customFormat="1" ht="20" customHeight="1" spans="1:20">
      <c r="A846" s="248">
        <v>1232</v>
      </c>
      <c r="B846" s="251">
        <v>1</v>
      </c>
      <c r="C846" s="252"/>
      <c r="D846" s="249"/>
      <c r="E846" s="253"/>
      <c r="F846" s="254"/>
      <c r="G846" s="255"/>
      <c r="H846" s="253"/>
      <c r="I846" s="253"/>
      <c r="J846" s="260"/>
      <c r="K846" s="260"/>
      <c r="L846" s="260"/>
      <c r="M846" s="260"/>
      <c r="N846" s="253"/>
      <c r="O846" s="253"/>
      <c r="P846" s="253"/>
      <c r="S846" s="261"/>
      <c r="T846" s="241"/>
    </row>
    <row r="847" s="240" customFormat="1" ht="20" customHeight="1" spans="1:20">
      <c r="A847" s="248">
        <v>1233</v>
      </c>
      <c r="B847" s="251">
        <v>1</v>
      </c>
      <c r="C847" s="252"/>
      <c r="D847" s="249"/>
      <c r="E847" s="253"/>
      <c r="F847" s="254"/>
      <c r="G847" s="255"/>
      <c r="H847" s="253"/>
      <c r="I847" s="253"/>
      <c r="J847" s="260"/>
      <c r="K847" s="260"/>
      <c r="L847" s="260"/>
      <c r="M847" s="260"/>
      <c r="N847" s="253"/>
      <c r="O847" s="253"/>
      <c r="P847" s="253"/>
      <c r="S847" s="261"/>
      <c r="T847" s="241"/>
    </row>
    <row r="848" s="240" customFormat="1" ht="20" customHeight="1" spans="1:20">
      <c r="A848" s="248">
        <v>1234</v>
      </c>
      <c r="B848" s="251">
        <v>1</v>
      </c>
      <c r="C848" s="252"/>
      <c r="D848" s="249"/>
      <c r="E848" s="253"/>
      <c r="F848" s="254"/>
      <c r="G848" s="255"/>
      <c r="H848" s="253"/>
      <c r="I848" s="253"/>
      <c r="J848" s="260"/>
      <c r="K848" s="260"/>
      <c r="L848" s="260"/>
      <c r="M848" s="260"/>
      <c r="N848" s="253"/>
      <c r="O848" s="253"/>
      <c r="P848" s="253"/>
      <c r="S848" s="261"/>
      <c r="T848" s="241"/>
    </row>
    <row r="849" s="240" customFormat="1" ht="20" customHeight="1" spans="1:20">
      <c r="A849" s="248">
        <v>1235</v>
      </c>
      <c r="B849" s="251">
        <v>1</v>
      </c>
      <c r="C849" s="252"/>
      <c r="D849" s="249"/>
      <c r="E849" s="253"/>
      <c r="F849" s="254"/>
      <c r="G849" s="255"/>
      <c r="H849" s="253"/>
      <c r="I849" s="253"/>
      <c r="J849" s="260"/>
      <c r="K849" s="260"/>
      <c r="L849" s="260"/>
      <c r="M849" s="260"/>
      <c r="N849" s="253"/>
      <c r="O849" s="253"/>
      <c r="P849" s="253"/>
      <c r="S849" s="261"/>
      <c r="T849" s="241"/>
    </row>
    <row r="850" s="240" customFormat="1" ht="20" customHeight="1" spans="1:20">
      <c r="A850" s="248">
        <v>1236</v>
      </c>
      <c r="B850" s="251">
        <v>1</v>
      </c>
      <c r="C850" s="252"/>
      <c r="D850" s="249"/>
      <c r="E850" s="253"/>
      <c r="F850" s="254"/>
      <c r="G850" s="255"/>
      <c r="H850" s="253"/>
      <c r="I850" s="253"/>
      <c r="J850" s="260"/>
      <c r="K850" s="260"/>
      <c r="L850" s="260"/>
      <c r="M850" s="260"/>
      <c r="N850" s="253"/>
      <c r="O850" s="253"/>
      <c r="P850" s="253"/>
      <c r="S850" s="261"/>
      <c r="T850" s="241"/>
    </row>
    <row r="851" s="240" customFormat="1" ht="20" customHeight="1" spans="1:20">
      <c r="A851" s="248">
        <v>1237</v>
      </c>
      <c r="B851" s="251">
        <v>1</v>
      </c>
      <c r="C851" s="252"/>
      <c r="D851" s="249"/>
      <c r="E851" s="253"/>
      <c r="F851" s="254"/>
      <c r="G851" s="255"/>
      <c r="H851" s="253"/>
      <c r="I851" s="253"/>
      <c r="J851" s="260"/>
      <c r="K851" s="260"/>
      <c r="L851" s="260"/>
      <c r="M851" s="260"/>
      <c r="N851" s="253"/>
      <c r="O851" s="253"/>
      <c r="P851" s="253"/>
      <c r="S851" s="261"/>
      <c r="T851" s="241"/>
    </row>
    <row r="852" s="240" customFormat="1" ht="20" customHeight="1" spans="1:20">
      <c r="A852" s="248">
        <v>1238</v>
      </c>
      <c r="B852" s="251">
        <v>1</v>
      </c>
      <c r="C852" s="252"/>
      <c r="D852" s="249"/>
      <c r="E852" s="253"/>
      <c r="F852" s="254"/>
      <c r="G852" s="255"/>
      <c r="H852" s="253"/>
      <c r="I852" s="253"/>
      <c r="J852" s="260"/>
      <c r="K852" s="260"/>
      <c r="L852" s="260"/>
      <c r="M852" s="260"/>
      <c r="N852" s="253"/>
      <c r="O852" s="253"/>
      <c r="P852" s="253"/>
      <c r="S852" s="261"/>
      <c r="T852" s="241"/>
    </row>
    <row r="853" s="240" customFormat="1" ht="20" customHeight="1" spans="1:20">
      <c r="A853" s="248">
        <v>1239</v>
      </c>
      <c r="B853" s="251">
        <v>1</v>
      </c>
      <c r="C853" s="252"/>
      <c r="D853" s="249"/>
      <c r="E853" s="253"/>
      <c r="F853" s="254"/>
      <c r="G853" s="255"/>
      <c r="H853" s="253"/>
      <c r="I853" s="253"/>
      <c r="J853" s="260"/>
      <c r="K853" s="260"/>
      <c r="L853" s="260"/>
      <c r="M853" s="260"/>
      <c r="N853" s="253"/>
      <c r="O853" s="253"/>
      <c r="P853" s="253"/>
      <c r="S853" s="261"/>
      <c r="T853" s="241"/>
    </row>
    <row r="854" s="240" customFormat="1" ht="20" customHeight="1" spans="1:20">
      <c r="A854" s="248">
        <v>1240</v>
      </c>
      <c r="B854" s="251">
        <v>1</v>
      </c>
      <c r="C854" s="252"/>
      <c r="D854" s="249"/>
      <c r="E854" s="253"/>
      <c r="F854" s="254"/>
      <c r="G854" s="255"/>
      <c r="H854" s="253"/>
      <c r="I854" s="253"/>
      <c r="J854" s="260"/>
      <c r="K854" s="260"/>
      <c r="L854" s="260"/>
      <c r="M854" s="260"/>
      <c r="N854" s="253"/>
      <c r="O854" s="253"/>
      <c r="P854" s="253"/>
      <c r="S854" s="261"/>
      <c r="T854" s="241"/>
    </row>
    <row r="855" s="240" customFormat="1" ht="20" customHeight="1" spans="1:20">
      <c r="A855" s="248">
        <v>1241</v>
      </c>
      <c r="B855" s="251">
        <v>1</v>
      </c>
      <c r="C855" s="252"/>
      <c r="D855" s="249"/>
      <c r="E855" s="253"/>
      <c r="F855" s="254"/>
      <c r="G855" s="255"/>
      <c r="H855" s="253"/>
      <c r="I855" s="253"/>
      <c r="J855" s="260"/>
      <c r="K855" s="260"/>
      <c r="L855" s="260"/>
      <c r="M855" s="260"/>
      <c r="N855" s="253"/>
      <c r="O855" s="253"/>
      <c r="P855" s="253"/>
      <c r="S855" s="261"/>
      <c r="T855" s="241"/>
    </row>
    <row r="856" s="240" customFormat="1" ht="20" customHeight="1" spans="1:20">
      <c r="A856" s="248">
        <v>1242</v>
      </c>
      <c r="B856" s="251">
        <v>1</v>
      </c>
      <c r="C856" s="252"/>
      <c r="D856" s="249"/>
      <c r="E856" s="253"/>
      <c r="F856" s="254"/>
      <c r="G856" s="255"/>
      <c r="H856" s="253"/>
      <c r="I856" s="253"/>
      <c r="J856" s="260"/>
      <c r="K856" s="260"/>
      <c r="L856" s="260"/>
      <c r="M856" s="260"/>
      <c r="N856" s="253"/>
      <c r="O856" s="253"/>
      <c r="P856" s="253"/>
      <c r="S856" s="261"/>
      <c r="T856" s="241"/>
    </row>
    <row r="857" s="240" customFormat="1" ht="20" customHeight="1" spans="1:20">
      <c r="A857" s="248">
        <v>1243</v>
      </c>
      <c r="B857" s="251">
        <v>1</v>
      </c>
      <c r="C857" s="252"/>
      <c r="D857" s="249"/>
      <c r="E857" s="253"/>
      <c r="F857" s="254"/>
      <c r="G857" s="255"/>
      <c r="H857" s="253"/>
      <c r="I857" s="253"/>
      <c r="J857" s="260"/>
      <c r="K857" s="260"/>
      <c r="L857" s="260"/>
      <c r="M857" s="260"/>
      <c r="N857" s="253"/>
      <c r="O857" s="253"/>
      <c r="P857" s="253"/>
      <c r="S857" s="261"/>
      <c r="T857" s="241"/>
    </row>
    <row r="858" s="240" customFormat="1" ht="20" customHeight="1" spans="1:20">
      <c r="A858" s="248">
        <v>1244</v>
      </c>
      <c r="B858" s="251">
        <v>1</v>
      </c>
      <c r="C858" s="252"/>
      <c r="D858" s="249"/>
      <c r="E858" s="253"/>
      <c r="F858" s="254"/>
      <c r="G858" s="255"/>
      <c r="H858" s="253"/>
      <c r="I858" s="253"/>
      <c r="J858" s="260"/>
      <c r="K858" s="260"/>
      <c r="L858" s="260"/>
      <c r="M858" s="260"/>
      <c r="N858" s="253"/>
      <c r="O858" s="253"/>
      <c r="P858" s="253"/>
      <c r="S858" s="261"/>
      <c r="T858" s="241"/>
    </row>
    <row r="859" s="240" customFormat="1" ht="20" customHeight="1" spans="1:20">
      <c r="A859" s="248">
        <v>1245</v>
      </c>
      <c r="B859" s="251">
        <v>1</v>
      </c>
      <c r="C859" s="252"/>
      <c r="D859" s="249"/>
      <c r="E859" s="253"/>
      <c r="F859" s="254"/>
      <c r="G859" s="255"/>
      <c r="H859" s="253"/>
      <c r="I859" s="253"/>
      <c r="J859" s="260"/>
      <c r="K859" s="260"/>
      <c r="L859" s="260"/>
      <c r="M859" s="260"/>
      <c r="N859" s="253"/>
      <c r="O859" s="253"/>
      <c r="P859" s="253"/>
      <c r="S859" s="261"/>
      <c r="T859" s="241"/>
    </row>
    <row r="860" s="240" customFormat="1" ht="20" customHeight="1" spans="1:20">
      <c r="A860" s="248">
        <v>1246</v>
      </c>
      <c r="B860" s="251">
        <v>1</v>
      </c>
      <c r="C860" s="252"/>
      <c r="D860" s="249"/>
      <c r="E860" s="253"/>
      <c r="F860" s="254"/>
      <c r="G860" s="255"/>
      <c r="H860" s="253"/>
      <c r="I860" s="253"/>
      <c r="J860" s="260"/>
      <c r="K860" s="260"/>
      <c r="L860" s="260"/>
      <c r="M860" s="260"/>
      <c r="N860" s="253"/>
      <c r="O860" s="253"/>
      <c r="P860" s="253"/>
      <c r="S860" s="261"/>
      <c r="T860" s="241"/>
    </row>
    <row r="861" s="240" customFormat="1" ht="20" customHeight="1" spans="1:20">
      <c r="A861" s="248">
        <v>1247</v>
      </c>
      <c r="B861" s="251">
        <v>1</v>
      </c>
      <c r="C861" s="252"/>
      <c r="D861" s="249"/>
      <c r="E861" s="253"/>
      <c r="F861" s="254"/>
      <c r="G861" s="255"/>
      <c r="H861" s="253"/>
      <c r="I861" s="253"/>
      <c r="J861" s="260"/>
      <c r="K861" s="260"/>
      <c r="L861" s="260"/>
      <c r="M861" s="260"/>
      <c r="N861" s="253"/>
      <c r="O861" s="253"/>
      <c r="P861" s="253"/>
      <c r="S861" s="261"/>
      <c r="T861" s="241"/>
    </row>
    <row r="862" s="240" customFormat="1" ht="20" customHeight="1" spans="1:20">
      <c r="A862" s="248">
        <v>1248</v>
      </c>
      <c r="B862" s="251">
        <v>1</v>
      </c>
      <c r="C862" s="252"/>
      <c r="D862" s="249"/>
      <c r="E862" s="253"/>
      <c r="F862" s="254"/>
      <c r="G862" s="255"/>
      <c r="H862" s="253"/>
      <c r="I862" s="253"/>
      <c r="J862" s="260"/>
      <c r="K862" s="260"/>
      <c r="L862" s="260"/>
      <c r="M862" s="260"/>
      <c r="N862" s="253"/>
      <c r="O862" s="253"/>
      <c r="P862" s="253"/>
      <c r="S862" s="261"/>
      <c r="T862" s="241"/>
    </row>
    <row r="863" s="240" customFormat="1" ht="20" customHeight="1" spans="1:20">
      <c r="A863" s="248">
        <v>1249</v>
      </c>
      <c r="B863" s="251">
        <v>1</v>
      </c>
      <c r="C863" s="252"/>
      <c r="D863" s="249"/>
      <c r="E863" s="253"/>
      <c r="F863" s="254"/>
      <c r="G863" s="255"/>
      <c r="H863" s="253"/>
      <c r="I863" s="253"/>
      <c r="J863" s="260"/>
      <c r="K863" s="260"/>
      <c r="L863" s="260"/>
      <c r="M863" s="260"/>
      <c r="N863" s="253"/>
      <c r="O863" s="253"/>
      <c r="P863" s="253"/>
      <c r="S863" s="261"/>
      <c r="T863" s="241"/>
    </row>
    <row r="864" s="240" customFormat="1" ht="20" customHeight="1" spans="1:20">
      <c r="A864" s="248">
        <v>1250</v>
      </c>
      <c r="B864" s="251">
        <v>1</v>
      </c>
      <c r="C864" s="252"/>
      <c r="D864" s="249"/>
      <c r="E864" s="253"/>
      <c r="F864" s="254"/>
      <c r="G864" s="255"/>
      <c r="H864" s="253"/>
      <c r="I864" s="253"/>
      <c r="J864" s="260"/>
      <c r="K864" s="260"/>
      <c r="L864" s="260"/>
      <c r="M864" s="260"/>
      <c r="N864" s="253"/>
      <c r="O864" s="253"/>
      <c r="P864" s="253"/>
      <c r="S864" s="261"/>
      <c r="T864" s="241"/>
    </row>
    <row r="865" s="240" customFormat="1" ht="20" customHeight="1" spans="1:20">
      <c r="A865" s="248">
        <v>1251</v>
      </c>
      <c r="B865" s="251">
        <v>1</v>
      </c>
      <c r="C865" s="252"/>
      <c r="D865" s="249"/>
      <c r="E865" s="253"/>
      <c r="F865" s="254"/>
      <c r="G865" s="255"/>
      <c r="H865" s="253"/>
      <c r="I865" s="253"/>
      <c r="J865" s="260"/>
      <c r="K865" s="260"/>
      <c r="L865" s="260"/>
      <c r="M865" s="260"/>
      <c r="N865" s="253"/>
      <c r="O865" s="253"/>
      <c r="P865" s="253"/>
      <c r="S865" s="261"/>
      <c r="T865" s="241"/>
    </row>
    <row r="866" s="240" customFormat="1" ht="20" customHeight="1" spans="1:20">
      <c r="A866" s="248">
        <v>1252</v>
      </c>
      <c r="B866" s="251">
        <v>1</v>
      </c>
      <c r="C866" s="252"/>
      <c r="D866" s="249"/>
      <c r="E866" s="253"/>
      <c r="F866" s="254"/>
      <c r="G866" s="255"/>
      <c r="H866" s="253"/>
      <c r="I866" s="253"/>
      <c r="J866" s="260"/>
      <c r="K866" s="260"/>
      <c r="L866" s="260"/>
      <c r="M866" s="260"/>
      <c r="N866" s="253"/>
      <c r="O866" s="253"/>
      <c r="P866" s="253"/>
      <c r="S866" s="261"/>
      <c r="T866" s="241"/>
    </row>
    <row r="867" s="240" customFormat="1" ht="20" customHeight="1" spans="1:20">
      <c r="A867" s="248">
        <v>1253</v>
      </c>
      <c r="B867" s="251">
        <v>1</v>
      </c>
      <c r="C867" s="252"/>
      <c r="D867" s="249"/>
      <c r="E867" s="253"/>
      <c r="F867" s="254"/>
      <c r="G867" s="255"/>
      <c r="H867" s="253"/>
      <c r="I867" s="253"/>
      <c r="J867" s="260"/>
      <c r="K867" s="260"/>
      <c r="L867" s="260"/>
      <c r="M867" s="260"/>
      <c r="N867" s="253"/>
      <c r="O867" s="253"/>
      <c r="P867" s="253"/>
      <c r="S867" s="261"/>
      <c r="T867" s="241"/>
    </row>
    <row r="868" s="240" customFormat="1" ht="20" customHeight="1" spans="1:20">
      <c r="A868" s="248">
        <v>1254</v>
      </c>
      <c r="B868" s="251">
        <v>1</v>
      </c>
      <c r="C868" s="252"/>
      <c r="D868" s="249"/>
      <c r="E868" s="253"/>
      <c r="F868" s="254"/>
      <c r="G868" s="255"/>
      <c r="H868" s="253"/>
      <c r="I868" s="253"/>
      <c r="J868" s="260"/>
      <c r="K868" s="260"/>
      <c r="L868" s="260"/>
      <c r="M868" s="260"/>
      <c r="N868" s="253"/>
      <c r="O868" s="253"/>
      <c r="P868" s="253"/>
      <c r="S868" s="261"/>
      <c r="T868" s="241"/>
    </row>
    <row r="869" s="240" customFormat="1" ht="20" customHeight="1" spans="1:20">
      <c r="A869" s="248">
        <v>1255</v>
      </c>
      <c r="B869" s="251">
        <v>1</v>
      </c>
      <c r="C869" s="252"/>
      <c r="D869" s="249"/>
      <c r="E869" s="253"/>
      <c r="F869" s="254"/>
      <c r="G869" s="255"/>
      <c r="H869" s="253"/>
      <c r="I869" s="253"/>
      <c r="J869" s="260"/>
      <c r="K869" s="260"/>
      <c r="L869" s="260"/>
      <c r="M869" s="260"/>
      <c r="N869" s="253"/>
      <c r="O869" s="253"/>
      <c r="P869" s="253"/>
      <c r="S869" s="261"/>
      <c r="T869" s="241"/>
    </row>
    <row r="870" s="240" customFormat="1" ht="20" customHeight="1" spans="1:20">
      <c r="A870" s="248">
        <v>1256</v>
      </c>
      <c r="B870" s="251">
        <v>1</v>
      </c>
      <c r="C870" s="252"/>
      <c r="D870" s="249"/>
      <c r="E870" s="253"/>
      <c r="F870" s="254"/>
      <c r="G870" s="255"/>
      <c r="H870" s="253"/>
      <c r="I870" s="253"/>
      <c r="J870" s="260"/>
      <c r="K870" s="260"/>
      <c r="L870" s="260"/>
      <c r="M870" s="260"/>
      <c r="N870" s="253"/>
      <c r="O870" s="253"/>
      <c r="P870" s="253"/>
      <c r="S870" s="261"/>
      <c r="T870" s="241"/>
    </row>
    <row r="871" s="240" customFormat="1" ht="20" customHeight="1" spans="1:20">
      <c r="A871" s="248">
        <v>1257</v>
      </c>
      <c r="B871" s="251">
        <v>1</v>
      </c>
      <c r="C871" s="252"/>
      <c r="D871" s="249"/>
      <c r="E871" s="253"/>
      <c r="F871" s="254"/>
      <c r="G871" s="255"/>
      <c r="H871" s="253"/>
      <c r="I871" s="253"/>
      <c r="J871" s="260"/>
      <c r="K871" s="260"/>
      <c r="L871" s="260"/>
      <c r="M871" s="260"/>
      <c r="N871" s="253"/>
      <c r="O871" s="253"/>
      <c r="P871" s="253"/>
      <c r="S871" s="261"/>
      <c r="T871" s="241"/>
    </row>
    <row r="872" s="240" customFormat="1" ht="20" customHeight="1" spans="1:20">
      <c r="A872" s="248">
        <v>1258</v>
      </c>
      <c r="B872" s="251">
        <v>1</v>
      </c>
      <c r="C872" s="252"/>
      <c r="D872" s="249"/>
      <c r="E872" s="253"/>
      <c r="F872" s="254"/>
      <c r="G872" s="255"/>
      <c r="H872" s="253"/>
      <c r="I872" s="253"/>
      <c r="J872" s="260"/>
      <c r="K872" s="260"/>
      <c r="L872" s="260"/>
      <c r="M872" s="260"/>
      <c r="N872" s="253"/>
      <c r="O872" s="253"/>
      <c r="P872" s="253"/>
      <c r="S872" s="261"/>
      <c r="T872" s="241"/>
    </row>
    <row r="873" s="240" customFormat="1" ht="20" customHeight="1" spans="1:20">
      <c r="A873" s="248">
        <v>1259</v>
      </c>
      <c r="B873" s="251">
        <v>1</v>
      </c>
      <c r="C873" s="252"/>
      <c r="D873" s="249"/>
      <c r="E873" s="253"/>
      <c r="F873" s="254"/>
      <c r="G873" s="255"/>
      <c r="H873" s="253"/>
      <c r="I873" s="253"/>
      <c r="J873" s="260"/>
      <c r="K873" s="260"/>
      <c r="L873" s="260"/>
      <c r="M873" s="260"/>
      <c r="N873" s="253"/>
      <c r="O873" s="253"/>
      <c r="P873" s="253"/>
      <c r="S873" s="261"/>
      <c r="T873" s="241"/>
    </row>
    <row r="874" s="240" customFormat="1" ht="20" customHeight="1" spans="1:20">
      <c r="A874" s="248">
        <v>1260</v>
      </c>
      <c r="B874" s="251">
        <v>1</v>
      </c>
      <c r="C874" s="252"/>
      <c r="D874" s="249"/>
      <c r="E874" s="253"/>
      <c r="F874" s="254"/>
      <c r="G874" s="255"/>
      <c r="H874" s="253"/>
      <c r="I874" s="253"/>
      <c r="J874" s="260"/>
      <c r="K874" s="260"/>
      <c r="L874" s="260"/>
      <c r="M874" s="260"/>
      <c r="N874" s="253"/>
      <c r="O874" s="253"/>
      <c r="P874" s="253"/>
      <c r="S874" s="261"/>
      <c r="T874" s="241"/>
    </row>
    <row r="875" s="240" customFormat="1" ht="20" customHeight="1" spans="1:20">
      <c r="A875" s="248">
        <v>1261</v>
      </c>
      <c r="B875" s="251">
        <v>1</v>
      </c>
      <c r="C875" s="252"/>
      <c r="D875" s="249"/>
      <c r="E875" s="253"/>
      <c r="F875" s="254"/>
      <c r="G875" s="255"/>
      <c r="H875" s="253"/>
      <c r="I875" s="253"/>
      <c r="J875" s="260"/>
      <c r="K875" s="260"/>
      <c r="L875" s="260"/>
      <c r="M875" s="260"/>
      <c r="N875" s="253"/>
      <c r="O875" s="253"/>
      <c r="P875" s="253"/>
      <c r="S875" s="261"/>
      <c r="T875" s="241"/>
    </row>
    <row r="876" s="240" customFormat="1" ht="20" customHeight="1" spans="1:20">
      <c r="A876" s="248">
        <v>1262</v>
      </c>
      <c r="B876" s="251">
        <v>1</v>
      </c>
      <c r="C876" s="252"/>
      <c r="D876" s="249"/>
      <c r="E876" s="253"/>
      <c r="F876" s="254"/>
      <c r="G876" s="255"/>
      <c r="H876" s="253"/>
      <c r="I876" s="253"/>
      <c r="J876" s="260"/>
      <c r="K876" s="260"/>
      <c r="L876" s="260"/>
      <c r="M876" s="260"/>
      <c r="N876" s="253"/>
      <c r="O876" s="253"/>
      <c r="P876" s="253"/>
      <c r="S876" s="261"/>
      <c r="T876" s="241"/>
    </row>
    <row r="877" s="240" customFormat="1" ht="20" customHeight="1" spans="1:20">
      <c r="A877" s="248">
        <v>1263</v>
      </c>
      <c r="B877" s="251">
        <v>1</v>
      </c>
      <c r="C877" s="252"/>
      <c r="D877" s="249"/>
      <c r="E877" s="253"/>
      <c r="F877" s="254"/>
      <c r="G877" s="255"/>
      <c r="H877" s="253"/>
      <c r="I877" s="253"/>
      <c r="J877" s="260"/>
      <c r="K877" s="260"/>
      <c r="L877" s="260"/>
      <c r="M877" s="260"/>
      <c r="N877" s="253"/>
      <c r="O877" s="253"/>
      <c r="P877" s="253"/>
      <c r="S877" s="261"/>
      <c r="T877" s="241"/>
    </row>
    <row r="878" s="240" customFormat="1" ht="20" customHeight="1" spans="1:20">
      <c r="A878" s="248">
        <v>1264</v>
      </c>
      <c r="B878" s="251">
        <v>1</v>
      </c>
      <c r="C878" s="252"/>
      <c r="D878" s="249"/>
      <c r="E878" s="253"/>
      <c r="F878" s="254"/>
      <c r="G878" s="255"/>
      <c r="H878" s="253"/>
      <c r="I878" s="253"/>
      <c r="J878" s="260"/>
      <c r="K878" s="260"/>
      <c r="L878" s="260"/>
      <c r="M878" s="260"/>
      <c r="N878" s="253"/>
      <c r="O878" s="253"/>
      <c r="P878" s="253"/>
      <c r="S878" s="261"/>
      <c r="T878" s="241"/>
    </row>
    <row r="879" s="240" customFormat="1" ht="20" customHeight="1" spans="1:20">
      <c r="A879" s="248">
        <v>1265</v>
      </c>
      <c r="B879" s="251">
        <v>1</v>
      </c>
      <c r="C879" s="252"/>
      <c r="D879" s="249"/>
      <c r="E879" s="253"/>
      <c r="F879" s="254"/>
      <c r="G879" s="255"/>
      <c r="H879" s="253"/>
      <c r="I879" s="253"/>
      <c r="J879" s="260"/>
      <c r="K879" s="260"/>
      <c r="L879" s="260"/>
      <c r="M879" s="260"/>
      <c r="N879" s="253"/>
      <c r="O879" s="253"/>
      <c r="P879" s="253"/>
      <c r="S879" s="261"/>
      <c r="T879" s="241"/>
    </row>
    <row r="880" s="240" customFormat="1" ht="20" customHeight="1" spans="1:20">
      <c r="A880" s="248">
        <v>1266</v>
      </c>
      <c r="B880" s="251">
        <v>1</v>
      </c>
      <c r="C880" s="252"/>
      <c r="D880" s="249"/>
      <c r="E880" s="253"/>
      <c r="F880" s="254"/>
      <c r="G880" s="255"/>
      <c r="H880" s="253"/>
      <c r="I880" s="253"/>
      <c r="J880" s="260"/>
      <c r="K880" s="260"/>
      <c r="L880" s="260"/>
      <c r="M880" s="260"/>
      <c r="N880" s="253"/>
      <c r="O880" s="253"/>
      <c r="P880" s="253"/>
      <c r="S880" s="261"/>
      <c r="T880" s="241"/>
    </row>
    <row r="881" s="240" customFormat="1" ht="20" customHeight="1" spans="1:20">
      <c r="A881" s="248">
        <v>1267</v>
      </c>
      <c r="B881" s="251">
        <v>1</v>
      </c>
      <c r="C881" s="252"/>
      <c r="D881" s="249"/>
      <c r="E881" s="253"/>
      <c r="F881" s="254"/>
      <c r="G881" s="255"/>
      <c r="H881" s="253"/>
      <c r="I881" s="253"/>
      <c r="J881" s="260"/>
      <c r="K881" s="260"/>
      <c r="L881" s="260"/>
      <c r="M881" s="260"/>
      <c r="N881" s="253"/>
      <c r="O881" s="253"/>
      <c r="P881" s="253"/>
      <c r="S881" s="261"/>
      <c r="T881" s="241"/>
    </row>
    <row r="882" s="240" customFormat="1" ht="20" customHeight="1" spans="1:20">
      <c r="A882" s="248">
        <v>1268</v>
      </c>
      <c r="B882" s="251">
        <v>1</v>
      </c>
      <c r="C882" s="252"/>
      <c r="D882" s="249"/>
      <c r="E882" s="253"/>
      <c r="F882" s="254"/>
      <c r="G882" s="255"/>
      <c r="H882" s="253"/>
      <c r="I882" s="253"/>
      <c r="J882" s="260"/>
      <c r="K882" s="260"/>
      <c r="L882" s="260"/>
      <c r="M882" s="260"/>
      <c r="N882" s="253"/>
      <c r="O882" s="253"/>
      <c r="P882" s="253"/>
      <c r="S882" s="261"/>
      <c r="T882" s="241"/>
    </row>
    <row r="883" s="240" customFormat="1" ht="20" customHeight="1" spans="1:20">
      <c r="A883" s="248">
        <v>1269</v>
      </c>
      <c r="B883" s="251">
        <v>1</v>
      </c>
      <c r="C883" s="252"/>
      <c r="D883" s="249"/>
      <c r="E883" s="253"/>
      <c r="F883" s="254"/>
      <c r="G883" s="255"/>
      <c r="H883" s="253"/>
      <c r="I883" s="253"/>
      <c r="J883" s="260"/>
      <c r="K883" s="260"/>
      <c r="L883" s="260"/>
      <c r="M883" s="260"/>
      <c r="N883" s="253"/>
      <c r="O883" s="253"/>
      <c r="P883" s="253"/>
      <c r="S883" s="261"/>
      <c r="T883" s="241"/>
    </row>
    <row r="884" s="240" customFormat="1" ht="20" customHeight="1" spans="1:20">
      <c r="A884" s="248">
        <v>1270</v>
      </c>
      <c r="B884" s="251">
        <v>1</v>
      </c>
      <c r="C884" s="252"/>
      <c r="D884" s="249"/>
      <c r="E884" s="253"/>
      <c r="F884" s="254"/>
      <c r="G884" s="255"/>
      <c r="H884" s="253"/>
      <c r="I884" s="253"/>
      <c r="J884" s="260"/>
      <c r="K884" s="260"/>
      <c r="L884" s="260"/>
      <c r="M884" s="260"/>
      <c r="N884" s="253"/>
      <c r="O884" s="253"/>
      <c r="P884" s="253"/>
      <c r="S884" s="261"/>
      <c r="T884" s="241"/>
    </row>
    <row r="885" s="240" customFormat="1" ht="20" customHeight="1" spans="1:20">
      <c r="A885" s="248">
        <v>1271</v>
      </c>
      <c r="B885" s="251">
        <v>1</v>
      </c>
      <c r="C885" s="252"/>
      <c r="D885" s="249"/>
      <c r="E885" s="253"/>
      <c r="F885" s="254"/>
      <c r="G885" s="255"/>
      <c r="H885" s="253"/>
      <c r="I885" s="253"/>
      <c r="J885" s="260"/>
      <c r="K885" s="260"/>
      <c r="L885" s="260"/>
      <c r="M885" s="260"/>
      <c r="N885" s="253"/>
      <c r="O885" s="253"/>
      <c r="P885" s="253"/>
      <c r="S885" s="261"/>
      <c r="T885" s="241"/>
    </row>
    <row r="886" s="240" customFormat="1" ht="20" customHeight="1" spans="1:20">
      <c r="A886" s="248">
        <v>1272</v>
      </c>
      <c r="B886" s="251">
        <v>1</v>
      </c>
      <c r="C886" s="252"/>
      <c r="D886" s="249"/>
      <c r="E886" s="253"/>
      <c r="F886" s="254"/>
      <c r="G886" s="255"/>
      <c r="H886" s="253"/>
      <c r="I886" s="253"/>
      <c r="J886" s="260"/>
      <c r="K886" s="260"/>
      <c r="L886" s="260"/>
      <c r="M886" s="260"/>
      <c r="N886" s="253"/>
      <c r="O886" s="253"/>
      <c r="P886" s="253"/>
      <c r="S886" s="261"/>
      <c r="T886" s="241"/>
    </row>
    <row r="887" s="240" customFormat="1" ht="20" customHeight="1" spans="1:20">
      <c r="A887" s="248">
        <v>1273</v>
      </c>
      <c r="B887" s="251">
        <v>1</v>
      </c>
      <c r="C887" s="252"/>
      <c r="D887" s="249"/>
      <c r="E887" s="253"/>
      <c r="F887" s="254"/>
      <c r="G887" s="255"/>
      <c r="H887" s="253"/>
      <c r="I887" s="253"/>
      <c r="J887" s="260"/>
      <c r="K887" s="260"/>
      <c r="L887" s="260"/>
      <c r="M887" s="260"/>
      <c r="N887" s="253"/>
      <c r="O887" s="253"/>
      <c r="P887" s="253"/>
      <c r="S887" s="261"/>
      <c r="T887" s="241"/>
    </row>
    <row r="888" s="240" customFormat="1" ht="20" customHeight="1" spans="1:20">
      <c r="A888" s="248">
        <v>1274</v>
      </c>
      <c r="B888" s="251">
        <v>1</v>
      </c>
      <c r="C888" s="252"/>
      <c r="D888" s="249"/>
      <c r="E888" s="253"/>
      <c r="F888" s="254"/>
      <c r="G888" s="255"/>
      <c r="H888" s="253"/>
      <c r="I888" s="253"/>
      <c r="J888" s="260"/>
      <c r="K888" s="260"/>
      <c r="L888" s="260"/>
      <c r="M888" s="260"/>
      <c r="N888" s="253"/>
      <c r="O888" s="253"/>
      <c r="P888" s="253"/>
      <c r="S888" s="261"/>
      <c r="T888" s="241"/>
    </row>
    <row r="889" s="240" customFormat="1" ht="20" customHeight="1" spans="1:20">
      <c r="A889" s="248">
        <v>1275</v>
      </c>
      <c r="B889" s="251">
        <v>1</v>
      </c>
      <c r="C889" s="252"/>
      <c r="D889" s="249"/>
      <c r="E889" s="253"/>
      <c r="F889" s="254"/>
      <c r="G889" s="255"/>
      <c r="H889" s="253"/>
      <c r="I889" s="253"/>
      <c r="J889" s="260"/>
      <c r="K889" s="260"/>
      <c r="L889" s="260"/>
      <c r="M889" s="260"/>
      <c r="N889" s="253"/>
      <c r="O889" s="253"/>
      <c r="P889" s="253"/>
      <c r="S889" s="261"/>
      <c r="T889" s="241"/>
    </row>
    <row r="890" s="240" customFormat="1" ht="20" customHeight="1" spans="1:20">
      <c r="A890" s="248">
        <v>1276</v>
      </c>
      <c r="B890" s="251">
        <v>1</v>
      </c>
      <c r="C890" s="252"/>
      <c r="D890" s="249"/>
      <c r="E890" s="253"/>
      <c r="F890" s="254"/>
      <c r="G890" s="255"/>
      <c r="H890" s="253"/>
      <c r="I890" s="253"/>
      <c r="J890" s="260"/>
      <c r="K890" s="260"/>
      <c r="L890" s="260"/>
      <c r="M890" s="260"/>
      <c r="N890" s="253"/>
      <c r="O890" s="253"/>
      <c r="P890" s="253"/>
      <c r="S890" s="261"/>
      <c r="T890" s="241"/>
    </row>
    <row r="891" s="240" customFormat="1" ht="20" customHeight="1" spans="1:20">
      <c r="A891" s="248">
        <v>1277</v>
      </c>
      <c r="B891" s="251">
        <v>1</v>
      </c>
      <c r="C891" s="252"/>
      <c r="D891" s="249"/>
      <c r="E891" s="253"/>
      <c r="F891" s="254"/>
      <c r="G891" s="255"/>
      <c r="H891" s="253"/>
      <c r="I891" s="253"/>
      <c r="J891" s="260"/>
      <c r="K891" s="260"/>
      <c r="L891" s="260"/>
      <c r="M891" s="260"/>
      <c r="N891" s="253"/>
      <c r="O891" s="253"/>
      <c r="P891" s="253"/>
      <c r="S891" s="261"/>
      <c r="T891" s="241"/>
    </row>
    <row r="892" s="240" customFormat="1" ht="20" customHeight="1" spans="1:20">
      <c r="A892" s="248">
        <v>1278</v>
      </c>
      <c r="B892" s="251">
        <v>1</v>
      </c>
      <c r="C892" s="252"/>
      <c r="D892" s="249"/>
      <c r="E892" s="253"/>
      <c r="F892" s="254"/>
      <c r="G892" s="255"/>
      <c r="H892" s="253"/>
      <c r="I892" s="253"/>
      <c r="J892" s="260"/>
      <c r="K892" s="260"/>
      <c r="L892" s="260"/>
      <c r="M892" s="260"/>
      <c r="N892" s="253"/>
      <c r="O892" s="253"/>
      <c r="P892" s="253"/>
      <c r="S892" s="261"/>
      <c r="T892" s="241"/>
    </row>
    <row r="893" s="240" customFormat="1" ht="20" customHeight="1" spans="1:20">
      <c r="A893" s="248">
        <v>1279</v>
      </c>
      <c r="B893" s="251">
        <v>1</v>
      </c>
      <c r="C893" s="252"/>
      <c r="D893" s="249"/>
      <c r="E893" s="253"/>
      <c r="F893" s="254"/>
      <c r="G893" s="255"/>
      <c r="H893" s="253"/>
      <c r="I893" s="253"/>
      <c r="J893" s="260"/>
      <c r="K893" s="260"/>
      <c r="L893" s="260"/>
      <c r="M893" s="260"/>
      <c r="N893" s="253"/>
      <c r="O893" s="253"/>
      <c r="P893" s="253"/>
      <c r="S893" s="261"/>
      <c r="T893" s="241"/>
    </row>
    <row r="894" s="240" customFormat="1" ht="20" customHeight="1" spans="1:20">
      <c r="A894" s="248">
        <v>1280</v>
      </c>
      <c r="B894" s="251">
        <v>1</v>
      </c>
      <c r="C894" s="252"/>
      <c r="D894" s="249"/>
      <c r="E894" s="253"/>
      <c r="F894" s="254"/>
      <c r="G894" s="255"/>
      <c r="H894" s="253"/>
      <c r="I894" s="253"/>
      <c r="J894" s="260"/>
      <c r="K894" s="260"/>
      <c r="L894" s="260"/>
      <c r="M894" s="260"/>
      <c r="N894" s="253"/>
      <c r="O894" s="253"/>
      <c r="P894" s="253"/>
      <c r="S894" s="261"/>
      <c r="T894" s="241"/>
    </row>
    <row r="895" s="240" customFormat="1" ht="20" customHeight="1" spans="1:20">
      <c r="A895" s="248">
        <v>1281</v>
      </c>
      <c r="B895" s="251">
        <v>1</v>
      </c>
      <c r="C895" s="252"/>
      <c r="D895" s="249"/>
      <c r="E895" s="253"/>
      <c r="F895" s="254"/>
      <c r="G895" s="255"/>
      <c r="H895" s="253"/>
      <c r="I895" s="253"/>
      <c r="J895" s="260"/>
      <c r="K895" s="260"/>
      <c r="L895" s="260"/>
      <c r="M895" s="260"/>
      <c r="N895" s="253"/>
      <c r="O895" s="253"/>
      <c r="P895" s="253"/>
      <c r="S895" s="261"/>
      <c r="T895" s="241"/>
    </row>
    <row r="896" s="240" customFormat="1" ht="20" customHeight="1" spans="1:20">
      <c r="A896" s="248">
        <v>1282</v>
      </c>
      <c r="B896" s="251">
        <v>1</v>
      </c>
      <c r="C896" s="252"/>
      <c r="D896" s="249"/>
      <c r="E896" s="253"/>
      <c r="F896" s="254"/>
      <c r="G896" s="255"/>
      <c r="H896" s="253"/>
      <c r="I896" s="253"/>
      <c r="J896" s="260"/>
      <c r="K896" s="260"/>
      <c r="L896" s="260"/>
      <c r="M896" s="260"/>
      <c r="N896" s="253"/>
      <c r="O896" s="253"/>
      <c r="P896" s="253"/>
      <c r="S896" s="261"/>
      <c r="T896" s="241"/>
    </row>
    <row r="897" s="240" customFormat="1" ht="20" customHeight="1" spans="1:20">
      <c r="A897" s="248">
        <v>1283</v>
      </c>
      <c r="B897" s="251">
        <v>1</v>
      </c>
      <c r="C897" s="252"/>
      <c r="D897" s="249"/>
      <c r="E897" s="253"/>
      <c r="F897" s="254"/>
      <c r="G897" s="255"/>
      <c r="H897" s="253"/>
      <c r="I897" s="253"/>
      <c r="J897" s="260"/>
      <c r="K897" s="260"/>
      <c r="L897" s="260"/>
      <c r="M897" s="260"/>
      <c r="N897" s="253"/>
      <c r="O897" s="253"/>
      <c r="P897" s="253"/>
      <c r="S897" s="261"/>
      <c r="T897" s="241"/>
    </row>
    <row r="898" s="240" customFormat="1" ht="20" customHeight="1" spans="1:20">
      <c r="A898" s="248">
        <v>1284</v>
      </c>
      <c r="B898" s="251">
        <v>1</v>
      </c>
      <c r="C898" s="252"/>
      <c r="D898" s="249"/>
      <c r="E898" s="253"/>
      <c r="F898" s="254"/>
      <c r="G898" s="255"/>
      <c r="H898" s="253"/>
      <c r="I898" s="253"/>
      <c r="J898" s="260"/>
      <c r="K898" s="260"/>
      <c r="L898" s="260"/>
      <c r="M898" s="260"/>
      <c r="N898" s="253"/>
      <c r="O898" s="253"/>
      <c r="P898" s="253"/>
      <c r="S898" s="261"/>
      <c r="T898" s="241"/>
    </row>
    <row r="899" s="240" customFormat="1" ht="20" customHeight="1" spans="1:20">
      <c r="A899" s="248">
        <v>1285</v>
      </c>
      <c r="B899" s="251">
        <v>1</v>
      </c>
      <c r="C899" s="252"/>
      <c r="D899" s="249"/>
      <c r="E899" s="253"/>
      <c r="F899" s="254"/>
      <c r="G899" s="255"/>
      <c r="H899" s="253"/>
      <c r="I899" s="253"/>
      <c r="J899" s="260"/>
      <c r="K899" s="260"/>
      <c r="L899" s="260"/>
      <c r="M899" s="260"/>
      <c r="N899" s="253"/>
      <c r="O899" s="253"/>
      <c r="P899" s="253"/>
      <c r="S899" s="261"/>
      <c r="T899" s="241"/>
    </row>
    <row r="900" s="240" customFormat="1" ht="20" customHeight="1" spans="1:20">
      <c r="A900" s="248">
        <v>1286</v>
      </c>
      <c r="B900" s="251">
        <v>1</v>
      </c>
      <c r="C900" s="252"/>
      <c r="D900" s="249"/>
      <c r="E900" s="253"/>
      <c r="F900" s="254"/>
      <c r="G900" s="255"/>
      <c r="H900" s="253"/>
      <c r="I900" s="253"/>
      <c r="J900" s="260"/>
      <c r="K900" s="260"/>
      <c r="L900" s="260"/>
      <c r="M900" s="260"/>
      <c r="N900" s="253"/>
      <c r="O900" s="253"/>
      <c r="P900" s="253"/>
      <c r="S900" s="261"/>
      <c r="T900" s="241"/>
    </row>
    <row r="901" s="240" customFormat="1" ht="20" customHeight="1" spans="1:20">
      <c r="A901" s="248">
        <v>1287</v>
      </c>
      <c r="B901" s="251">
        <v>1</v>
      </c>
      <c r="C901" s="252"/>
      <c r="D901" s="249"/>
      <c r="E901" s="253"/>
      <c r="F901" s="254"/>
      <c r="G901" s="255"/>
      <c r="H901" s="253"/>
      <c r="I901" s="253"/>
      <c r="J901" s="260"/>
      <c r="K901" s="260"/>
      <c r="L901" s="260"/>
      <c r="M901" s="260"/>
      <c r="N901" s="253"/>
      <c r="O901" s="253"/>
      <c r="P901" s="253"/>
      <c r="S901" s="261"/>
      <c r="T901" s="241"/>
    </row>
    <row r="902" s="240" customFormat="1" ht="20" customHeight="1" spans="1:20">
      <c r="A902" s="248">
        <v>1288</v>
      </c>
      <c r="B902" s="251">
        <v>1</v>
      </c>
      <c r="C902" s="252"/>
      <c r="D902" s="249"/>
      <c r="E902" s="253"/>
      <c r="F902" s="254"/>
      <c r="G902" s="255"/>
      <c r="H902" s="253"/>
      <c r="I902" s="253"/>
      <c r="J902" s="260"/>
      <c r="K902" s="260"/>
      <c r="L902" s="260"/>
      <c r="M902" s="260"/>
      <c r="N902" s="253"/>
      <c r="O902" s="253"/>
      <c r="P902" s="253"/>
      <c r="S902" s="261"/>
      <c r="T902" s="241"/>
    </row>
    <row r="903" s="240" customFormat="1" ht="20" customHeight="1" spans="1:20">
      <c r="A903" s="248">
        <v>1289</v>
      </c>
      <c r="B903" s="251">
        <v>1</v>
      </c>
      <c r="C903" s="252"/>
      <c r="D903" s="249"/>
      <c r="E903" s="253"/>
      <c r="F903" s="254"/>
      <c r="G903" s="255"/>
      <c r="H903" s="253"/>
      <c r="I903" s="253"/>
      <c r="J903" s="260"/>
      <c r="K903" s="260"/>
      <c r="L903" s="260"/>
      <c r="M903" s="260"/>
      <c r="N903" s="253"/>
      <c r="O903" s="253"/>
      <c r="P903" s="253"/>
      <c r="S903" s="261"/>
      <c r="T903" s="241"/>
    </row>
    <row r="904" s="240" customFormat="1" ht="20" customHeight="1" spans="1:20">
      <c r="A904" s="248">
        <v>1290</v>
      </c>
      <c r="B904" s="251">
        <v>1</v>
      </c>
      <c r="C904" s="252"/>
      <c r="D904" s="249"/>
      <c r="E904" s="253"/>
      <c r="F904" s="254"/>
      <c r="G904" s="255"/>
      <c r="H904" s="253"/>
      <c r="I904" s="253"/>
      <c r="J904" s="260"/>
      <c r="K904" s="260"/>
      <c r="L904" s="260"/>
      <c r="M904" s="260"/>
      <c r="N904" s="253"/>
      <c r="O904" s="253"/>
      <c r="P904" s="253"/>
      <c r="S904" s="261"/>
      <c r="T904" s="241"/>
    </row>
    <row r="905" s="240" customFormat="1" ht="20" customHeight="1" spans="1:20">
      <c r="A905" s="248">
        <v>1291</v>
      </c>
      <c r="B905" s="251">
        <v>1</v>
      </c>
      <c r="C905" s="252"/>
      <c r="D905" s="249"/>
      <c r="E905" s="253"/>
      <c r="F905" s="254"/>
      <c r="G905" s="255"/>
      <c r="H905" s="253"/>
      <c r="I905" s="253"/>
      <c r="J905" s="260"/>
      <c r="K905" s="260"/>
      <c r="L905" s="260"/>
      <c r="M905" s="260"/>
      <c r="N905" s="253"/>
      <c r="O905" s="253"/>
      <c r="P905" s="253"/>
      <c r="S905" s="261"/>
      <c r="T905" s="241"/>
    </row>
    <row r="906" s="240" customFormat="1" ht="20" customHeight="1" spans="1:20">
      <c r="A906" s="248">
        <v>1292</v>
      </c>
      <c r="B906" s="251">
        <v>1</v>
      </c>
      <c r="C906" s="252"/>
      <c r="D906" s="249"/>
      <c r="E906" s="253"/>
      <c r="F906" s="254"/>
      <c r="G906" s="255"/>
      <c r="H906" s="253"/>
      <c r="I906" s="253"/>
      <c r="J906" s="260"/>
      <c r="K906" s="260"/>
      <c r="L906" s="260"/>
      <c r="M906" s="260"/>
      <c r="N906" s="253"/>
      <c r="O906" s="253"/>
      <c r="P906" s="253"/>
      <c r="S906" s="261"/>
      <c r="T906" s="241"/>
    </row>
    <row r="907" s="240" customFormat="1" ht="20" customHeight="1" spans="1:20">
      <c r="A907" s="248">
        <v>1293</v>
      </c>
      <c r="B907" s="251">
        <v>1</v>
      </c>
      <c r="C907" s="252"/>
      <c r="D907" s="249"/>
      <c r="E907" s="253"/>
      <c r="F907" s="254"/>
      <c r="G907" s="255"/>
      <c r="H907" s="253"/>
      <c r="I907" s="253"/>
      <c r="J907" s="260"/>
      <c r="K907" s="260"/>
      <c r="L907" s="260"/>
      <c r="M907" s="260"/>
      <c r="N907" s="253"/>
      <c r="O907" s="253"/>
      <c r="P907" s="253"/>
      <c r="S907" s="261"/>
      <c r="T907" s="241"/>
    </row>
    <row r="908" s="240" customFormat="1" ht="20" customHeight="1" spans="1:20">
      <c r="A908" s="248">
        <v>1294</v>
      </c>
      <c r="B908" s="251">
        <v>1</v>
      </c>
      <c r="C908" s="252"/>
      <c r="D908" s="249"/>
      <c r="E908" s="253"/>
      <c r="F908" s="254"/>
      <c r="G908" s="255"/>
      <c r="H908" s="253"/>
      <c r="I908" s="253"/>
      <c r="J908" s="260"/>
      <c r="K908" s="260"/>
      <c r="L908" s="260"/>
      <c r="M908" s="260"/>
      <c r="N908" s="253"/>
      <c r="O908" s="253"/>
      <c r="P908" s="253"/>
      <c r="S908" s="261"/>
      <c r="T908" s="241"/>
    </row>
    <row r="909" s="240" customFormat="1" ht="20" customHeight="1" spans="1:20">
      <c r="A909" s="248">
        <v>1295</v>
      </c>
      <c r="B909" s="251">
        <v>1</v>
      </c>
      <c r="C909" s="252"/>
      <c r="D909" s="249"/>
      <c r="E909" s="253"/>
      <c r="F909" s="254"/>
      <c r="G909" s="255"/>
      <c r="H909" s="253"/>
      <c r="I909" s="253"/>
      <c r="J909" s="260"/>
      <c r="K909" s="260"/>
      <c r="L909" s="260"/>
      <c r="M909" s="260"/>
      <c r="N909" s="253"/>
      <c r="O909" s="253"/>
      <c r="P909" s="253"/>
      <c r="S909" s="261"/>
      <c r="T909" s="241"/>
    </row>
    <row r="910" s="240" customFormat="1" ht="20" customHeight="1" spans="1:20">
      <c r="A910" s="248">
        <v>1296</v>
      </c>
      <c r="B910" s="251">
        <v>1</v>
      </c>
      <c r="C910" s="252"/>
      <c r="D910" s="249"/>
      <c r="E910" s="253"/>
      <c r="F910" s="254"/>
      <c r="G910" s="255"/>
      <c r="H910" s="253"/>
      <c r="I910" s="253"/>
      <c r="J910" s="260"/>
      <c r="K910" s="260"/>
      <c r="L910" s="260"/>
      <c r="M910" s="260"/>
      <c r="N910" s="253"/>
      <c r="O910" s="253"/>
      <c r="P910" s="253"/>
      <c r="S910" s="261"/>
      <c r="T910" s="241"/>
    </row>
    <row r="911" s="240" customFormat="1" ht="20" customHeight="1" spans="1:20">
      <c r="A911" s="248">
        <v>1297</v>
      </c>
      <c r="B911" s="251">
        <v>1</v>
      </c>
      <c r="C911" s="252"/>
      <c r="D911" s="249"/>
      <c r="E911" s="253"/>
      <c r="F911" s="254"/>
      <c r="G911" s="255"/>
      <c r="H911" s="253"/>
      <c r="I911" s="253"/>
      <c r="J911" s="260"/>
      <c r="K911" s="260"/>
      <c r="L911" s="260"/>
      <c r="M911" s="260"/>
      <c r="N911" s="253"/>
      <c r="O911" s="253"/>
      <c r="P911" s="253"/>
      <c r="S911" s="261"/>
      <c r="T911" s="241"/>
    </row>
    <row r="912" s="240" customFormat="1" ht="20" customHeight="1" spans="1:20">
      <c r="A912" s="248">
        <v>1298</v>
      </c>
      <c r="B912" s="251">
        <v>1</v>
      </c>
      <c r="C912" s="252"/>
      <c r="D912" s="249"/>
      <c r="E912" s="253"/>
      <c r="F912" s="254"/>
      <c r="G912" s="255"/>
      <c r="H912" s="253"/>
      <c r="I912" s="253"/>
      <c r="J912" s="260"/>
      <c r="K912" s="260"/>
      <c r="L912" s="260"/>
      <c r="M912" s="260"/>
      <c r="N912" s="253"/>
      <c r="O912" s="253"/>
      <c r="P912" s="253"/>
      <c r="S912" s="261"/>
      <c r="T912" s="241"/>
    </row>
    <row r="913" s="240" customFormat="1" ht="20" customHeight="1" spans="1:20">
      <c r="A913" s="248">
        <v>1299</v>
      </c>
      <c r="B913" s="251">
        <v>1</v>
      </c>
      <c r="C913" s="252"/>
      <c r="D913" s="249"/>
      <c r="E913" s="253"/>
      <c r="F913" s="254"/>
      <c r="G913" s="255"/>
      <c r="H913" s="253"/>
      <c r="I913" s="253"/>
      <c r="J913" s="260"/>
      <c r="K913" s="260"/>
      <c r="L913" s="260"/>
      <c r="M913" s="260"/>
      <c r="N913" s="253"/>
      <c r="O913" s="253"/>
      <c r="P913" s="253"/>
      <c r="S913" s="261"/>
      <c r="T913" s="241"/>
    </row>
    <row r="914" s="240" customFormat="1" ht="20" customHeight="1" spans="1:20">
      <c r="A914" s="248">
        <v>1300</v>
      </c>
      <c r="B914" s="251">
        <v>1</v>
      </c>
      <c r="C914" s="252"/>
      <c r="D914" s="249"/>
      <c r="E914" s="253"/>
      <c r="F914" s="254"/>
      <c r="G914" s="255"/>
      <c r="H914" s="253"/>
      <c r="I914" s="253"/>
      <c r="J914" s="260"/>
      <c r="K914" s="260"/>
      <c r="L914" s="260"/>
      <c r="M914" s="260"/>
      <c r="N914" s="253"/>
      <c r="O914" s="253"/>
      <c r="P914" s="253"/>
      <c r="S914" s="261"/>
      <c r="T914" s="241"/>
    </row>
    <row r="915" s="240" customFormat="1" ht="20" customHeight="1" spans="1:20">
      <c r="A915" s="248">
        <v>1301</v>
      </c>
      <c r="B915" s="251">
        <v>1</v>
      </c>
      <c r="C915" s="252"/>
      <c r="D915" s="249"/>
      <c r="E915" s="253"/>
      <c r="F915" s="254"/>
      <c r="G915" s="255"/>
      <c r="H915" s="253"/>
      <c r="I915" s="253"/>
      <c r="J915" s="260"/>
      <c r="K915" s="260"/>
      <c r="L915" s="260"/>
      <c r="M915" s="260"/>
      <c r="N915" s="253"/>
      <c r="O915" s="253"/>
      <c r="P915" s="253"/>
      <c r="S915" s="261"/>
      <c r="T915" s="241"/>
    </row>
    <row r="916" s="240" customFormat="1" ht="20" customHeight="1" spans="1:20">
      <c r="A916" s="248">
        <v>1302</v>
      </c>
      <c r="B916" s="251">
        <v>1</v>
      </c>
      <c r="C916" s="252"/>
      <c r="D916" s="249"/>
      <c r="E916" s="253"/>
      <c r="F916" s="254"/>
      <c r="G916" s="255"/>
      <c r="H916" s="253"/>
      <c r="I916" s="253"/>
      <c r="J916" s="260"/>
      <c r="K916" s="260"/>
      <c r="L916" s="260"/>
      <c r="M916" s="260"/>
      <c r="N916" s="253"/>
      <c r="O916" s="253"/>
      <c r="P916" s="253"/>
      <c r="S916" s="261"/>
      <c r="T916" s="241"/>
    </row>
    <row r="917" s="240" customFormat="1" ht="20" customHeight="1" spans="1:20">
      <c r="A917" s="248">
        <v>1303</v>
      </c>
      <c r="B917" s="251">
        <v>1</v>
      </c>
      <c r="C917" s="252"/>
      <c r="D917" s="249"/>
      <c r="E917" s="253"/>
      <c r="F917" s="254"/>
      <c r="G917" s="255"/>
      <c r="H917" s="253"/>
      <c r="I917" s="253"/>
      <c r="J917" s="260"/>
      <c r="K917" s="260"/>
      <c r="L917" s="260"/>
      <c r="M917" s="260"/>
      <c r="N917" s="253"/>
      <c r="O917" s="253"/>
      <c r="P917" s="253"/>
      <c r="S917" s="261"/>
      <c r="T917" s="241"/>
    </row>
    <row r="918" s="240" customFormat="1" ht="20" customHeight="1" spans="1:20">
      <c r="A918" s="248">
        <v>1304</v>
      </c>
      <c r="B918" s="251">
        <v>1</v>
      </c>
      <c r="C918" s="252"/>
      <c r="D918" s="249"/>
      <c r="E918" s="253"/>
      <c r="F918" s="254"/>
      <c r="G918" s="255"/>
      <c r="H918" s="253"/>
      <c r="I918" s="253"/>
      <c r="J918" s="260"/>
      <c r="K918" s="260"/>
      <c r="L918" s="260"/>
      <c r="M918" s="260"/>
      <c r="N918" s="253"/>
      <c r="O918" s="253"/>
      <c r="P918" s="253"/>
      <c r="S918" s="261"/>
      <c r="T918" s="241"/>
    </row>
    <row r="919" s="240" customFormat="1" ht="20" customHeight="1" spans="1:20">
      <c r="A919" s="248">
        <v>1305</v>
      </c>
      <c r="B919" s="251">
        <v>1</v>
      </c>
      <c r="C919" s="252"/>
      <c r="D919" s="249"/>
      <c r="E919" s="253"/>
      <c r="F919" s="254"/>
      <c r="G919" s="255"/>
      <c r="H919" s="253"/>
      <c r="I919" s="253"/>
      <c r="J919" s="260"/>
      <c r="K919" s="260"/>
      <c r="L919" s="260"/>
      <c r="M919" s="260"/>
      <c r="N919" s="253"/>
      <c r="O919" s="253"/>
      <c r="P919" s="253"/>
      <c r="S919" s="261"/>
      <c r="T919" s="241"/>
    </row>
    <row r="920" s="240" customFormat="1" ht="20" customHeight="1" spans="1:20">
      <c r="A920" s="248">
        <v>1306</v>
      </c>
      <c r="B920" s="251">
        <v>1</v>
      </c>
      <c r="C920" s="252"/>
      <c r="D920" s="249"/>
      <c r="E920" s="253"/>
      <c r="F920" s="254"/>
      <c r="G920" s="255"/>
      <c r="H920" s="253"/>
      <c r="I920" s="253"/>
      <c r="J920" s="260"/>
      <c r="K920" s="260"/>
      <c r="L920" s="260"/>
      <c r="M920" s="260"/>
      <c r="N920" s="253"/>
      <c r="O920" s="253"/>
      <c r="P920" s="253"/>
      <c r="S920" s="261"/>
      <c r="T920" s="241"/>
    </row>
    <row r="921" s="240" customFormat="1" ht="20" customHeight="1" spans="1:20">
      <c r="A921" s="248">
        <v>1307</v>
      </c>
      <c r="B921" s="251">
        <v>1</v>
      </c>
      <c r="C921" s="252"/>
      <c r="D921" s="249"/>
      <c r="E921" s="253"/>
      <c r="F921" s="254"/>
      <c r="G921" s="255"/>
      <c r="H921" s="253"/>
      <c r="I921" s="253"/>
      <c r="J921" s="260"/>
      <c r="K921" s="260"/>
      <c r="L921" s="260"/>
      <c r="M921" s="260"/>
      <c r="N921" s="253"/>
      <c r="O921" s="253"/>
      <c r="P921" s="253"/>
      <c r="S921" s="261"/>
      <c r="T921" s="241"/>
    </row>
    <row r="922" s="240" customFormat="1" ht="20" customHeight="1" spans="1:20">
      <c r="A922" s="248">
        <v>1308</v>
      </c>
      <c r="B922" s="251">
        <v>1</v>
      </c>
      <c r="C922" s="252"/>
      <c r="D922" s="249"/>
      <c r="E922" s="253"/>
      <c r="F922" s="254"/>
      <c r="G922" s="255"/>
      <c r="H922" s="253"/>
      <c r="I922" s="253"/>
      <c r="J922" s="260"/>
      <c r="K922" s="260"/>
      <c r="L922" s="260"/>
      <c r="M922" s="260"/>
      <c r="N922" s="253"/>
      <c r="O922" s="253"/>
      <c r="P922" s="253"/>
      <c r="S922" s="261"/>
      <c r="T922" s="241"/>
    </row>
    <row r="923" s="240" customFormat="1" ht="20" customHeight="1" spans="1:20">
      <c r="A923" s="248">
        <v>1309</v>
      </c>
      <c r="B923" s="251">
        <v>1</v>
      </c>
      <c r="C923" s="252"/>
      <c r="D923" s="249"/>
      <c r="E923" s="253"/>
      <c r="F923" s="254"/>
      <c r="G923" s="255"/>
      <c r="H923" s="253"/>
      <c r="I923" s="253"/>
      <c r="J923" s="260"/>
      <c r="K923" s="260"/>
      <c r="L923" s="260"/>
      <c r="M923" s="260"/>
      <c r="N923" s="253"/>
      <c r="O923" s="253"/>
      <c r="P923" s="253"/>
      <c r="S923" s="261"/>
      <c r="T923" s="241"/>
    </row>
    <row r="924" s="240" customFormat="1" ht="20" customHeight="1" spans="1:20">
      <c r="A924" s="248">
        <v>1310</v>
      </c>
      <c r="B924" s="251">
        <v>1</v>
      </c>
      <c r="C924" s="252"/>
      <c r="D924" s="249"/>
      <c r="E924" s="253"/>
      <c r="F924" s="254"/>
      <c r="G924" s="255"/>
      <c r="H924" s="253"/>
      <c r="I924" s="253"/>
      <c r="J924" s="260"/>
      <c r="K924" s="260"/>
      <c r="L924" s="260"/>
      <c r="M924" s="260"/>
      <c r="N924" s="253"/>
      <c r="O924" s="253"/>
      <c r="P924" s="253"/>
      <c r="S924" s="261"/>
      <c r="T924" s="241"/>
    </row>
    <row r="925" s="240" customFormat="1" ht="20" customHeight="1" spans="1:20">
      <c r="A925" s="248">
        <v>1311</v>
      </c>
      <c r="B925" s="251">
        <v>1</v>
      </c>
      <c r="C925" s="252"/>
      <c r="D925" s="249"/>
      <c r="E925" s="253"/>
      <c r="F925" s="254"/>
      <c r="G925" s="255"/>
      <c r="H925" s="253"/>
      <c r="I925" s="253"/>
      <c r="J925" s="260"/>
      <c r="K925" s="260"/>
      <c r="L925" s="260"/>
      <c r="M925" s="260"/>
      <c r="N925" s="253"/>
      <c r="O925" s="253"/>
      <c r="P925" s="253"/>
      <c r="S925" s="261"/>
      <c r="T925" s="241"/>
    </row>
    <row r="926" s="240" customFormat="1" ht="20" customHeight="1" spans="1:20">
      <c r="A926" s="248">
        <v>1312</v>
      </c>
      <c r="B926" s="251">
        <v>1</v>
      </c>
      <c r="C926" s="252"/>
      <c r="D926" s="249"/>
      <c r="E926" s="253"/>
      <c r="F926" s="254"/>
      <c r="G926" s="255"/>
      <c r="H926" s="253"/>
      <c r="I926" s="253"/>
      <c r="J926" s="260"/>
      <c r="K926" s="260"/>
      <c r="L926" s="260"/>
      <c r="M926" s="260"/>
      <c r="N926" s="253"/>
      <c r="O926" s="253"/>
      <c r="P926" s="253"/>
      <c r="S926" s="261"/>
      <c r="T926" s="241"/>
    </row>
    <row r="927" s="240" customFormat="1" ht="20" customHeight="1" spans="1:20">
      <c r="A927" s="248">
        <v>1313</v>
      </c>
      <c r="B927" s="251">
        <v>1</v>
      </c>
      <c r="C927" s="252"/>
      <c r="D927" s="249"/>
      <c r="E927" s="253"/>
      <c r="F927" s="254"/>
      <c r="G927" s="255"/>
      <c r="H927" s="253"/>
      <c r="I927" s="253"/>
      <c r="J927" s="260"/>
      <c r="K927" s="260"/>
      <c r="L927" s="260"/>
      <c r="M927" s="260"/>
      <c r="N927" s="253"/>
      <c r="O927" s="253"/>
      <c r="P927" s="253"/>
      <c r="S927" s="261"/>
      <c r="T927" s="241"/>
    </row>
    <row r="928" s="240" customFormat="1" ht="20" customHeight="1" spans="1:20">
      <c r="A928" s="248">
        <v>1314</v>
      </c>
      <c r="B928" s="251">
        <v>1</v>
      </c>
      <c r="C928" s="252"/>
      <c r="D928" s="249"/>
      <c r="E928" s="253"/>
      <c r="F928" s="254"/>
      <c r="G928" s="255"/>
      <c r="H928" s="253"/>
      <c r="I928" s="253"/>
      <c r="J928" s="260"/>
      <c r="K928" s="260"/>
      <c r="L928" s="260"/>
      <c r="M928" s="260"/>
      <c r="N928" s="253"/>
      <c r="O928" s="253"/>
      <c r="P928" s="253"/>
      <c r="S928" s="261"/>
      <c r="T928" s="241"/>
    </row>
    <row r="929" s="240" customFormat="1" ht="20" customHeight="1" spans="1:20">
      <c r="A929" s="248">
        <v>1315</v>
      </c>
      <c r="B929" s="251">
        <v>1</v>
      </c>
      <c r="C929" s="252"/>
      <c r="D929" s="249"/>
      <c r="E929" s="253"/>
      <c r="F929" s="254"/>
      <c r="G929" s="255"/>
      <c r="H929" s="253"/>
      <c r="I929" s="253"/>
      <c r="J929" s="260"/>
      <c r="K929" s="260"/>
      <c r="L929" s="260"/>
      <c r="M929" s="260"/>
      <c r="N929" s="253"/>
      <c r="O929" s="253"/>
      <c r="P929" s="253"/>
      <c r="S929" s="261"/>
      <c r="T929" s="241"/>
    </row>
    <row r="930" s="240" customFormat="1" ht="20" customHeight="1" spans="1:20">
      <c r="A930" s="248">
        <v>1316</v>
      </c>
      <c r="B930" s="251">
        <v>1</v>
      </c>
      <c r="C930" s="252"/>
      <c r="D930" s="249"/>
      <c r="E930" s="253"/>
      <c r="F930" s="254"/>
      <c r="G930" s="255"/>
      <c r="H930" s="253"/>
      <c r="I930" s="253"/>
      <c r="J930" s="260"/>
      <c r="K930" s="260"/>
      <c r="L930" s="260"/>
      <c r="M930" s="260"/>
      <c r="N930" s="253"/>
      <c r="O930" s="253"/>
      <c r="P930" s="253"/>
      <c r="S930" s="261"/>
      <c r="T930" s="241"/>
    </row>
    <row r="931" s="240" customFormat="1" ht="20" customHeight="1" spans="1:20">
      <c r="A931" s="248">
        <v>1317</v>
      </c>
      <c r="B931" s="251">
        <v>1</v>
      </c>
      <c r="C931" s="252"/>
      <c r="D931" s="249"/>
      <c r="E931" s="253"/>
      <c r="F931" s="254"/>
      <c r="G931" s="255"/>
      <c r="H931" s="253"/>
      <c r="I931" s="253"/>
      <c r="J931" s="260"/>
      <c r="K931" s="260"/>
      <c r="L931" s="260"/>
      <c r="M931" s="260"/>
      <c r="N931" s="253"/>
      <c r="O931" s="253"/>
      <c r="P931" s="253"/>
      <c r="S931" s="261"/>
      <c r="T931" s="241"/>
    </row>
    <row r="932" s="240" customFormat="1" ht="20" customHeight="1" spans="1:20">
      <c r="A932" s="248">
        <v>1318</v>
      </c>
      <c r="B932" s="251">
        <v>1</v>
      </c>
      <c r="C932" s="252"/>
      <c r="D932" s="249"/>
      <c r="E932" s="253"/>
      <c r="F932" s="254"/>
      <c r="G932" s="255"/>
      <c r="H932" s="253"/>
      <c r="I932" s="253"/>
      <c r="J932" s="260"/>
      <c r="K932" s="260"/>
      <c r="L932" s="260"/>
      <c r="M932" s="260"/>
      <c r="N932" s="253"/>
      <c r="O932" s="253"/>
      <c r="P932" s="253"/>
      <c r="S932" s="261"/>
      <c r="T932" s="241"/>
    </row>
    <row r="933" s="240" customFormat="1" ht="20" customHeight="1" spans="1:20">
      <c r="A933" s="248">
        <v>1319</v>
      </c>
      <c r="B933" s="251">
        <v>1</v>
      </c>
      <c r="C933" s="252"/>
      <c r="D933" s="249"/>
      <c r="E933" s="253"/>
      <c r="F933" s="254"/>
      <c r="G933" s="255"/>
      <c r="H933" s="253"/>
      <c r="I933" s="253"/>
      <c r="J933" s="260"/>
      <c r="K933" s="260"/>
      <c r="L933" s="260"/>
      <c r="M933" s="260"/>
      <c r="N933" s="253"/>
      <c r="O933" s="253"/>
      <c r="P933" s="253"/>
      <c r="S933" s="261"/>
      <c r="T933" s="241"/>
    </row>
    <row r="934" s="240" customFormat="1" ht="20" customHeight="1" spans="1:20">
      <c r="A934" s="248">
        <v>1320</v>
      </c>
      <c r="B934" s="251">
        <v>1</v>
      </c>
      <c r="C934" s="252"/>
      <c r="D934" s="249"/>
      <c r="E934" s="253"/>
      <c r="F934" s="254"/>
      <c r="G934" s="255"/>
      <c r="H934" s="253"/>
      <c r="I934" s="253"/>
      <c r="J934" s="260"/>
      <c r="K934" s="260"/>
      <c r="L934" s="260"/>
      <c r="M934" s="260"/>
      <c r="N934" s="253"/>
      <c r="O934" s="253"/>
      <c r="P934" s="253"/>
      <c r="S934" s="261"/>
      <c r="T934" s="241"/>
    </row>
    <row r="935" s="240" customFormat="1" ht="20" customHeight="1" spans="1:20">
      <c r="A935" s="248">
        <v>1321</v>
      </c>
      <c r="B935" s="251">
        <v>1</v>
      </c>
      <c r="C935" s="252"/>
      <c r="D935" s="249"/>
      <c r="E935" s="253"/>
      <c r="F935" s="254"/>
      <c r="G935" s="255"/>
      <c r="H935" s="253"/>
      <c r="I935" s="253"/>
      <c r="J935" s="260"/>
      <c r="K935" s="260"/>
      <c r="L935" s="260"/>
      <c r="M935" s="260"/>
      <c r="N935" s="253"/>
      <c r="O935" s="253"/>
      <c r="P935" s="253"/>
      <c r="S935" s="261"/>
      <c r="T935" s="241"/>
    </row>
    <row r="936" s="240" customFormat="1" ht="20" customHeight="1" spans="1:20">
      <c r="A936" s="248">
        <v>1322</v>
      </c>
      <c r="B936" s="251">
        <v>1</v>
      </c>
      <c r="C936" s="252"/>
      <c r="D936" s="249"/>
      <c r="E936" s="253"/>
      <c r="F936" s="254"/>
      <c r="G936" s="255"/>
      <c r="H936" s="253"/>
      <c r="I936" s="253"/>
      <c r="J936" s="260"/>
      <c r="K936" s="260"/>
      <c r="L936" s="260"/>
      <c r="M936" s="260"/>
      <c r="N936" s="253"/>
      <c r="O936" s="253"/>
      <c r="P936" s="253"/>
      <c r="S936" s="261"/>
      <c r="T936" s="241"/>
    </row>
    <row r="937" s="240" customFormat="1" ht="20" customHeight="1" spans="1:20">
      <c r="A937" s="248">
        <v>1323</v>
      </c>
      <c r="B937" s="251">
        <v>1</v>
      </c>
      <c r="C937" s="252"/>
      <c r="D937" s="249"/>
      <c r="E937" s="253"/>
      <c r="F937" s="254"/>
      <c r="G937" s="255"/>
      <c r="H937" s="253"/>
      <c r="I937" s="253"/>
      <c r="J937" s="260"/>
      <c r="K937" s="260"/>
      <c r="L937" s="260"/>
      <c r="M937" s="260"/>
      <c r="N937" s="253"/>
      <c r="O937" s="253"/>
      <c r="P937" s="253"/>
      <c r="S937" s="261"/>
      <c r="T937" s="241"/>
    </row>
    <row r="938" s="240" customFormat="1" ht="20" customHeight="1" spans="1:20">
      <c r="A938" s="248">
        <v>1324</v>
      </c>
      <c r="B938" s="251">
        <v>1</v>
      </c>
      <c r="C938" s="252"/>
      <c r="D938" s="249"/>
      <c r="E938" s="253"/>
      <c r="F938" s="254"/>
      <c r="G938" s="255"/>
      <c r="H938" s="253"/>
      <c r="I938" s="253"/>
      <c r="J938" s="260"/>
      <c r="K938" s="260"/>
      <c r="L938" s="260"/>
      <c r="M938" s="260"/>
      <c r="N938" s="253"/>
      <c r="O938" s="253"/>
      <c r="P938" s="253"/>
      <c r="S938" s="261"/>
      <c r="T938" s="241"/>
    </row>
    <row r="939" s="240" customFormat="1" ht="20" customHeight="1" spans="1:20">
      <c r="A939" s="248">
        <v>1325</v>
      </c>
      <c r="B939" s="251">
        <v>1</v>
      </c>
      <c r="C939" s="252"/>
      <c r="D939" s="249"/>
      <c r="E939" s="253"/>
      <c r="F939" s="254"/>
      <c r="G939" s="255"/>
      <c r="H939" s="253"/>
      <c r="I939" s="253"/>
      <c r="J939" s="260"/>
      <c r="K939" s="260"/>
      <c r="L939" s="260"/>
      <c r="M939" s="260"/>
      <c r="N939" s="253"/>
      <c r="O939" s="253"/>
      <c r="P939" s="253"/>
      <c r="S939" s="261"/>
      <c r="T939" s="241"/>
    </row>
    <row r="940" s="240" customFormat="1" ht="20" customHeight="1" spans="1:20">
      <c r="A940" s="248">
        <v>1326</v>
      </c>
      <c r="B940" s="251">
        <v>1</v>
      </c>
      <c r="C940" s="252"/>
      <c r="D940" s="249"/>
      <c r="E940" s="253"/>
      <c r="F940" s="254"/>
      <c r="G940" s="255"/>
      <c r="H940" s="253"/>
      <c r="I940" s="253"/>
      <c r="J940" s="260"/>
      <c r="K940" s="260"/>
      <c r="L940" s="260"/>
      <c r="M940" s="260"/>
      <c r="N940" s="253"/>
      <c r="O940" s="253"/>
      <c r="P940" s="253"/>
      <c r="S940" s="261"/>
      <c r="T940" s="241"/>
    </row>
    <row r="941" s="240" customFormat="1" ht="20" customHeight="1" spans="1:20">
      <c r="A941" s="248">
        <v>1327</v>
      </c>
      <c r="B941" s="251">
        <v>1</v>
      </c>
      <c r="C941" s="252"/>
      <c r="D941" s="249"/>
      <c r="E941" s="253"/>
      <c r="F941" s="254"/>
      <c r="G941" s="255"/>
      <c r="H941" s="253"/>
      <c r="I941" s="253"/>
      <c r="J941" s="260"/>
      <c r="K941" s="260"/>
      <c r="L941" s="260"/>
      <c r="M941" s="260"/>
      <c r="N941" s="253"/>
      <c r="O941" s="253"/>
      <c r="P941" s="253"/>
      <c r="S941" s="261"/>
      <c r="T941" s="241"/>
    </row>
    <row r="942" s="240" customFormat="1" ht="20" customHeight="1" spans="1:20">
      <c r="A942" s="248">
        <v>1328</v>
      </c>
      <c r="B942" s="251">
        <v>1</v>
      </c>
      <c r="C942" s="252"/>
      <c r="D942" s="249"/>
      <c r="E942" s="253"/>
      <c r="F942" s="254"/>
      <c r="G942" s="255"/>
      <c r="H942" s="253"/>
      <c r="I942" s="253"/>
      <c r="J942" s="260"/>
      <c r="K942" s="260"/>
      <c r="L942" s="260"/>
      <c r="M942" s="260"/>
      <c r="N942" s="253"/>
      <c r="O942" s="253"/>
      <c r="P942" s="253"/>
      <c r="S942" s="261"/>
      <c r="T942" s="241"/>
    </row>
    <row r="943" s="240" customFormat="1" ht="20" customHeight="1" spans="1:20">
      <c r="A943" s="248">
        <v>1329</v>
      </c>
      <c r="B943" s="251">
        <v>1</v>
      </c>
      <c r="C943" s="252"/>
      <c r="D943" s="249"/>
      <c r="E943" s="253"/>
      <c r="F943" s="254"/>
      <c r="G943" s="255"/>
      <c r="H943" s="253"/>
      <c r="I943" s="253"/>
      <c r="J943" s="260"/>
      <c r="K943" s="260"/>
      <c r="L943" s="260"/>
      <c r="M943" s="260"/>
      <c r="N943" s="253"/>
      <c r="O943" s="253"/>
      <c r="P943" s="253"/>
      <c r="S943" s="261"/>
      <c r="T943" s="241"/>
    </row>
    <row r="944" s="240" customFormat="1" ht="20" customHeight="1" spans="1:20">
      <c r="A944" s="248">
        <v>1330</v>
      </c>
      <c r="B944" s="251">
        <v>1</v>
      </c>
      <c r="C944" s="252"/>
      <c r="D944" s="249"/>
      <c r="E944" s="253"/>
      <c r="F944" s="254"/>
      <c r="G944" s="255"/>
      <c r="H944" s="253"/>
      <c r="I944" s="253"/>
      <c r="J944" s="260"/>
      <c r="K944" s="260"/>
      <c r="L944" s="260"/>
      <c r="M944" s="260"/>
      <c r="N944" s="253"/>
      <c r="O944" s="253"/>
      <c r="P944" s="253"/>
      <c r="S944" s="261"/>
      <c r="T944" s="241"/>
    </row>
    <row r="945" s="240" customFormat="1" ht="20" customHeight="1" spans="1:20">
      <c r="A945" s="248">
        <v>1331</v>
      </c>
      <c r="B945" s="251">
        <v>1</v>
      </c>
      <c r="C945" s="252"/>
      <c r="D945" s="249"/>
      <c r="E945" s="253"/>
      <c r="F945" s="254"/>
      <c r="G945" s="255"/>
      <c r="H945" s="253"/>
      <c r="I945" s="253"/>
      <c r="J945" s="260"/>
      <c r="K945" s="260"/>
      <c r="L945" s="260"/>
      <c r="M945" s="260"/>
      <c r="N945" s="253"/>
      <c r="O945" s="253"/>
      <c r="P945" s="253"/>
      <c r="S945" s="261"/>
      <c r="T945" s="241"/>
    </row>
    <row r="946" s="240" customFormat="1" ht="20" customHeight="1" spans="1:20">
      <c r="A946" s="248">
        <v>1332</v>
      </c>
      <c r="B946" s="251">
        <v>1</v>
      </c>
      <c r="C946" s="252"/>
      <c r="D946" s="249"/>
      <c r="E946" s="253"/>
      <c r="F946" s="254"/>
      <c r="G946" s="255"/>
      <c r="H946" s="253"/>
      <c r="I946" s="253"/>
      <c r="J946" s="260"/>
      <c r="K946" s="260"/>
      <c r="L946" s="260"/>
      <c r="M946" s="260"/>
      <c r="N946" s="253"/>
      <c r="O946" s="253"/>
      <c r="P946" s="253"/>
      <c r="S946" s="261"/>
      <c r="T946" s="241"/>
    </row>
    <row r="947" s="240" customFormat="1" ht="20" customHeight="1" spans="1:20">
      <c r="A947" s="248">
        <v>1333</v>
      </c>
      <c r="B947" s="251">
        <v>1</v>
      </c>
      <c r="C947" s="252"/>
      <c r="D947" s="249"/>
      <c r="E947" s="253"/>
      <c r="F947" s="254"/>
      <c r="G947" s="255"/>
      <c r="H947" s="253"/>
      <c r="I947" s="253"/>
      <c r="J947" s="260"/>
      <c r="K947" s="260"/>
      <c r="L947" s="260"/>
      <c r="M947" s="260"/>
      <c r="N947" s="253"/>
      <c r="O947" s="253"/>
      <c r="P947" s="253"/>
      <c r="S947" s="261"/>
      <c r="T947" s="241"/>
    </row>
    <row r="948" s="240" customFormat="1" ht="20" customHeight="1" spans="1:20">
      <c r="A948" s="248">
        <v>1334</v>
      </c>
      <c r="B948" s="251">
        <v>1</v>
      </c>
      <c r="C948" s="252"/>
      <c r="D948" s="249"/>
      <c r="E948" s="253"/>
      <c r="F948" s="254"/>
      <c r="G948" s="255"/>
      <c r="H948" s="253"/>
      <c r="I948" s="253"/>
      <c r="J948" s="260"/>
      <c r="K948" s="260"/>
      <c r="L948" s="260"/>
      <c r="M948" s="260"/>
      <c r="N948" s="253"/>
      <c r="O948" s="253"/>
      <c r="P948" s="253"/>
      <c r="S948" s="261"/>
      <c r="T948" s="241"/>
    </row>
    <row r="949" s="240" customFormat="1" ht="20" customHeight="1" spans="1:20">
      <c r="A949" s="248">
        <v>1335</v>
      </c>
      <c r="B949" s="251">
        <v>1</v>
      </c>
      <c r="C949" s="252"/>
      <c r="D949" s="249"/>
      <c r="E949" s="253"/>
      <c r="F949" s="254"/>
      <c r="G949" s="255"/>
      <c r="H949" s="253"/>
      <c r="I949" s="253"/>
      <c r="J949" s="260"/>
      <c r="K949" s="260"/>
      <c r="L949" s="260"/>
      <c r="M949" s="260"/>
      <c r="N949" s="253"/>
      <c r="O949" s="253"/>
      <c r="P949" s="253"/>
      <c r="S949" s="261"/>
      <c r="T949" s="241"/>
    </row>
    <row r="950" s="240" customFormat="1" ht="20" customHeight="1" spans="1:20">
      <c r="A950" s="248">
        <v>1336</v>
      </c>
      <c r="B950" s="251">
        <v>1</v>
      </c>
      <c r="C950" s="252"/>
      <c r="D950" s="249"/>
      <c r="E950" s="253"/>
      <c r="F950" s="254"/>
      <c r="G950" s="255"/>
      <c r="H950" s="253"/>
      <c r="I950" s="253"/>
      <c r="J950" s="260"/>
      <c r="K950" s="260"/>
      <c r="L950" s="260"/>
      <c r="M950" s="260"/>
      <c r="N950" s="253"/>
      <c r="O950" s="253"/>
      <c r="P950" s="253"/>
      <c r="S950" s="261"/>
      <c r="T950" s="241"/>
    </row>
    <row r="951" s="240" customFormat="1" ht="20" customHeight="1" spans="1:20">
      <c r="A951" s="248">
        <v>1337</v>
      </c>
      <c r="B951" s="251">
        <v>1</v>
      </c>
      <c r="C951" s="252"/>
      <c r="D951" s="249"/>
      <c r="E951" s="253"/>
      <c r="F951" s="254"/>
      <c r="G951" s="255"/>
      <c r="H951" s="253"/>
      <c r="I951" s="253"/>
      <c r="J951" s="260"/>
      <c r="K951" s="260"/>
      <c r="L951" s="260"/>
      <c r="M951" s="260"/>
      <c r="N951" s="253"/>
      <c r="O951" s="253"/>
      <c r="P951" s="253"/>
      <c r="S951" s="261"/>
      <c r="T951" s="241"/>
    </row>
    <row r="952" s="240" customFormat="1" ht="20" customHeight="1" spans="1:20">
      <c r="A952" s="248">
        <v>1338</v>
      </c>
      <c r="B952" s="251">
        <v>1</v>
      </c>
      <c r="C952" s="252"/>
      <c r="D952" s="249"/>
      <c r="E952" s="253"/>
      <c r="F952" s="254"/>
      <c r="G952" s="255"/>
      <c r="H952" s="253"/>
      <c r="I952" s="253"/>
      <c r="J952" s="260"/>
      <c r="K952" s="260"/>
      <c r="L952" s="260"/>
      <c r="M952" s="260"/>
      <c r="N952" s="253"/>
      <c r="O952" s="253"/>
      <c r="P952" s="253"/>
      <c r="S952" s="261"/>
      <c r="T952" s="241"/>
    </row>
    <row r="953" s="240" customFormat="1" ht="20" customHeight="1" spans="1:20">
      <c r="A953" s="248">
        <v>1339</v>
      </c>
      <c r="B953" s="251">
        <v>1</v>
      </c>
      <c r="C953" s="252"/>
      <c r="D953" s="249"/>
      <c r="E953" s="253"/>
      <c r="F953" s="254"/>
      <c r="G953" s="255"/>
      <c r="H953" s="253"/>
      <c r="I953" s="253"/>
      <c r="J953" s="260"/>
      <c r="K953" s="260"/>
      <c r="L953" s="260"/>
      <c r="M953" s="260"/>
      <c r="N953" s="253"/>
      <c r="O953" s="253"/>
      <c r="P953" s="253"/>
      <c r="S953" s="261"/>
      <c r="T953" s="241"/>
    </row>
    <row r="954" s="240" customFormat="1" ht="20" customHeight="1" spans="1:20">
      <c r="A954" s="248">
        <v>1340</v>
      </c>
      <c r="B954" s="251">
        <v>1</v>
      </c>
      <c r="C954" s="252"/>
      <c r="D954" s="249"/>
      <c r="E954" s="253"/>
      <c r="F954" s="254"/>
      <c r="G954" s="255"/>
      <c r="H954" s="253"/>
      <c r="I954" s="253"/>
      <c r="J954" s="260"/>
      <c r="K954" s="260"/>
      <c r="L954" s="260"/>
      <c r="M954" s="260"/>
      <c r="N954" s="253"/>
      <c r="O954" s="253"/>
      <c r="P954" s="253"/>
      <c r="S954" s="261"/>
      <c r="T954" s="241"/>
    </row>
    <row r="955" s="240" customFormat="1" ht="20" customHeight="1" spans="1:20">
      <c r="A955" s="248">
        <v>1341</v>
      </c>
      <c r="B955" s="251">
        <v>1</v>
      </c>
      <c r="C955" s="252"/>
      <c r="D955" s="249"/>
      <c r="E955" s="253"/>
      <c r="F955" s="254"/>
      <c r="G955" s="255"/>
      <c r="H955" s="253"/>
      <c r="I955" s="253"/>
      <c r="J955" s="260"/>
      <c r="K955" s="260"/>
      <c r="L955" s="260"/>
      <c r="M955" s="260"/>
      <c r="N955" s="253"/>
      <c r="O955" s="253"/>
      <c r="P955" s="253"/>
      <c r="S955" s="261"/>
      <c r="T955" s="241"/>
    </row>
    <row r="956" s="240" customFormat="1" ht="20" customHeight="1" spans="1:20">
      <c r="A956" s="248">
        <v>1342</v>
      </c>
      <c r="B956" s="251">
        <v>1</v>
      </c>
      <c r="C956" s="252"/>
      <c r="D956" s="249"/>
      <c r="E956" s="253"/>
      <c r="F956" s="254"/>
      <c r="G956" s="255"/>
      <c r="H956" s="253"/>
      <c r="I956" s="253"/>
      <c r="J956" s="260"/>
      <c r="K956" s="260"/>
      <c r="L956" s="260"/>
      <c r="M956" s="260"/>
      <c r="N956" s="253"/>
      <c r="O956" s="253"/>
      <c r="P956" s="253"/>
      <c r="S956" s="261"/>
      <c r="T956" s="241"/>
    </row>
    <row r="957" s="240" customFormat="1" ht="20" customHeight="1" spans="1:20">
      <c r="A957" s="248">
        <v>1343</v>
      </c>
      <c r="B957" s="251">
        <v>1</v>
      </c>
      <c r="C957" s="252"/>
      <c r="D957" s="249"/>
      <c r="E957" s="253"/>
      <c r="F957" s="254"/>
      <c r="G957" s="255"/>
      <c r="H957" s="253"/>
      <c r="I957" s="253"/>
      <c r="J957" s="260"/>
      <c r="K957" s="260"/>
      <c r="L957" s="260"/>
      <c r="M957" s="260"/>
      <c r="N957" s="253"/>
      <c r="O957" s="253"/>
      <c r="P957" s="253"/>
      <c r="S957" s="261"/>
      <c r="T957" s="241"/>
    </row>
    <row r="958" s="240" customFormat="1" ht="20" customHeight="1" spans="1:20">
      <c r="A958" s="248">
        <v>1344</v>
      </c>
      <c r="B958" s="251">
        <v>1</v>
      </c>
      <c r="C958" s="252"/>
      <c r="D958" s="249"/>
      <c r="E958" s="253"/>
      <c r="F958" s="254"/>
      <c r="G958" s="255"/>
      <c r="H958" s="253"/>
      <c r="I958" s="253"/>
      <c r="J958" s="260"/>
      <c r="K958" s="260"/>
      <c r="L958" s="260"/>
      <c r="M958" s="260"/>
      <c r="N958" s="253"/>
      <c r="O958" s="253"/>
      <c r="P958" s="253"/>
      <c r="S958" s="261"/>
      <c r="T958" s="241"/>
    </row>
    <row r="959" s="240" customFormat="1" ht="20" customHeight="1" spans="1:20">
      <c r="A959" s="248">
        <v>1345</v>
      </c>
      <c r="B959" s="251">
        <v>1</v>
      </c>
      <c r="C959" s="252"/>
      <c r="D959" s="249"/>
      <c r="E959" s="253"/>
      <c r="F959" s="254"/>
      <c r="G959" s="255"/>
      <c r="H959" s="253"/>
      <c r="I959" s="253"/>
      <c r="J959" s="260"/>
      <c r="K959" s="260"/>
      <c r="L959" s="260"/>
      <c r="M959" s="260"/>
      <c r="N959" s="253"/>
      <c r="O959" s="253"/>
      <c r="P959" s="253"/>
      <c r="S959" s="261"/>
      <c r="T959" s="241"/>
    </row>
    <row r="960" s="240" customFormat="1" ht="20" customHeight="1" spans="1:20">
      <c r="A960" s="248">
        <v>1346</v>
      </c>
      <c r="B960" s="251">
        <v>1</v>
      </c>
      <c r="C960" s="252"/>
      <c r="D960" s="249"/>
      <c r="E960" s="253"/>
      <c r="F960" s="254"/>
      <c r="G960" s="255"/>
      <c r="H960" s="253"/>
      <c r="I960" s="253"/>
      <c r="J960" s="260"/>
      <c r="K960" s="260"/>
      <c r="L960" s="260"/>
      <c r="M960" s="260"/>
      <c r="N960" s="253"/>
      <c r="O960" s="253"/>
      <c r="P960" s="253"/>
      <c r="S960" s="261"/>
      <c r="T960" s="241"/>
    </row>
    <row r="961" s="240" customFormat="1" ht="20" customHeight="1" spans="1:20">
      <c r="A961" s="248">
        <v>1347</v>
      </c>
      <c r="B961" s="251">
        <v>1</v>
      </c>
      <c r="C961" s="252"/>
      <c r="D961" s="249"/>
      <c r="E961" s="253"/>
      <c r="F961" s="254"/>
      <c r="G961" s="255"/>
      <c r="H961" s="253"/>
      <c r="I961" s="253"/>
      <c r="J961" s="260"/>
      <c r="K961" s="260"/>
      <c r="L961" s="260"/>
      <c r="M961" s="260"/>
      <c r="N961" s="253"/>
      <c r="O961" s="253"/>
      <c r="P961" s="253"/>
      <c r="S961" s="261"/>
      <c r="T961" s="241"/>
    </row>
    <row r="962" s="240" customFormat="1" ht="20" customHeight="1" spans="1:20">
      <c r="A962" s="248">
        <v>1348</v>
      </c>
      <c r="B962" s="251">
        <v>1</v>
      </c>
      <c r="C962" s="252"/>
      <c r="D962" s="249"/>
      <c r="E962" s="253"/>
      <c r="F962" s="254"/>
      <c r="G962" s="255"/>
      <c r="H962" s="253"/>
      <c r="I962" s="253"/>
      <c r="J962" s="260"/>
      <c r="K962" s="260"/>
      <c r="L962" s="260"/>
      <c r="M962" s="260"/>
      <c r="N962" s="253"/>
      <c r="O962" s="253"/>
      <c r="P962" s="253"/>
      <c r="S962" s="261"/>
      <c r="T962" s="241"/>
    </row>
    <row r="963" s="240" customFormat="1" ht="20" customHeight="1" spans="1:20">
      <c r="A963" s="248">
        <v>1349</v>
      </c>
      <c r="B963" s="251">
        <v>1</v>
      </c>
      <c r="C963" s="252"/>
      <c r="D963" s="249"/>
      <c r="E963" s="253"/>
      <c r="F963" s="254"/>
      <c r="G963" s="255"/>
      <c r="H963" s="253"/>
      <c r="I963" s="253"/>
      <c r="J963" s="260"/>
      <c r="K963" s="260"/>
      <c r="L963" s="260"/>
      <c r="M963" s="260"/>
      <c r="N963" s="253"/>
      <c r="O963" s="253"/>
      <c r="P963" s="253"/>
      <c r="S963" s="261"/>
      <c r="T963" s="241"/>
    </row>
    <row r="964" s="240" customFormat="1" ht="20" customHeight="1" spans="1:20">
      <c r="A964" s="248">
        <v>1350</v>
      </c>
      <c r="B964" s="251">
        <v>1</v>
      </c>
      <c r="C964" s="252"/>
      <c r="D964" s="249"/>
      <c r="E964" s="253"/>
      <c r="F964" s="254"/>
      <c r="G964" s="255"/>
      <c r="H964" s="253"/>
      <c r="I964" s="253"/>
      <c r="J964" s="260"/>
      <c r="K964" s="260"/>
      <c r="L964" s="260"/>
      <c r="M964" s="260"/>
      <c r="N964" s="253"/>
      <c r="O964" s="253"/>
      <c r="P964" s="253"/>
      <c r="S964" s="261"/>
      <c r="T964" s="241"/>
    </row>
    <row r="965" s="240" customFormat="1" ht="20" customHeight="1" spans="1:20">
      <c r="A965" s="248">
        <v>1351</v>
      </c>
      <c r="B965" s="251">
        <v>1</v>
      </c>
      <c r="C965" s="252"/>
      <c r="D965" s="249"/>
      <c r="E965" s="253"/>
      <c r="F965" s="254"/>
      <c r="G965" s="255"/>
      <c r="H965" s="253"/>
      <c r="I965" s="253"/>
      <c r="J965" s="260"/>
      <c r="K965" s="260"/>
      <c r="L965" s="260"/>
      <c r="M965" s="260"/>
      <c r="N965" s="253"/>
      <c r="O965" s="253"/>
      <c r="P965" s="253"/>
      <c r="S965" s="261"/>
      <c r="T965" s="241"/>
    </row>
    <row r="966" s="240" customFormat="1" ht="20" customHeight="1" spans="1:20">
      <c r="A966" s="248">
        <v>1352</v>
      </c>
      <c r="B966" s="251">
        <v>1</v>
      </c>
      <c r="C966" s="252"/>
      <c r="D966" s="249"/>
      <c r="E966" s="253"/>
      <c r="F966" s="254"/>
      <c r="G966" s="255"/>
      <c r="H966" s="253"/>
      <c r="I966" s="253"/>
      <c r="J966" s="260"/>
      <c r="K966" s="260"/>
      <c r="L966" s="260"/>
      <c r="M966" s="260"/>
      <c r="N966" s="253"/>
      <c r="O966" s="253"/>
      <c r="P966" s="253"/>
      <c r="S966" s="261"/>
      <c r="T966" s="241"/>
    </row>
    <row r="967" s="240" customFormat="1" ht="20" customHeight="1" spans="1:20">
      <c r="A967" s="248">
        <v>1353</v>
      </c>
      <c r="B967" s="251">
        <v>1</v>
      </c>
      <c r="C967" s="252"/>
      <c r="D967" s="249"/>
      <c r="E967" s="253"/>
      <c r="F967" s="254"/>
      <c r="G967" s="255"/>
      <c r="H967" s="253"/>
      <c r="I967" s="253"/>
      <c r="J967" s="260"/>
      <c r="K967" s="260"/>
      <c r="L967" s="260"/>
      <c r="M967" s="260"/>
      <c r="N967" s="253"/>
      <c r="O967" s="253"/>
      <c r="P967" s="253"/>
      <c r="S967" s="261"/>
      <c r="T967" s="241"/>
    </row>
    <row r="968" s="240" customFormat="1" ht="20" customHeight="1" spans="1:20">
      <c r="A968" s="248">
        <v>1354</v>
      </c>
      <c r="B968" s="251">
        <v>1</v>
      </c>
      <c r="C968" s="252"/>
      <c r="D968" s="249"/>
      <c r="E968" s="253"/>
      <c r="F968" s="254"/>
      <c r="G968" s="255"/>
      <c r="H968" s="253"/>
      <c r="I968" s="253"/>
      <c r="J968" s="260"/>
      <c r="K968" s="260"/>
      <c r="L968" s="260"/>
      <c r="M968" s="260"/>
      <c r="N968" s="253"/>
      <c r="O968" s="253"/>
      <c r="P968" s="253"/>
      <c r="S968" s="261"/>
      <c r="T968" s="241"/>
    </row>
    <row r="969" s="240" customFormat="1" ht="20" customHeight="1" spans="1:20">
      <c r="A969" s="248">
        <v>1355</v>
      </c>
      <c r="B969" s="251">
        <v>1</v>
      </c>
      <c r="C969" s="252"/>
      <c r="D969" s="249"/>
      <c r="E969" s="253"/>
      <c r="F969" s="254"/>
      <c r="G969" s="255"/>
      <c r="H969" s="253"/>
      <c r="I969" s="253"/>
      <c r="J969" s="260"/>
      <c r="K969" s="260"/>
      <c r="L969" s="260"/>
      <c r="M969" s="260"/>
      <c r="N969" s="253"/>
      <c r="O969" s="253"/>
      <c r="P969" s="253"/>
      <c r="S969" s="261"/>
      <c r="T969" s="241"/>
    </row>
    <row r="970" s="240" customFormat="1" ht="20" customHeight="1" spans="1:20">
      <c r="A970" s="248">
        <v>1356</v>
      </c>
      <c r="B970" s="251">
        <v>1</v>
      </c>
      <c r="C970" s="252"/>
      <c r="D970" s="249"/>
      <c r="E970" s="253"/>
      <c r="F970" s="254"/>
      <c r="G970" s="255"/>
      <c r="H970" s="253"/>
      <c r="I970" s="253"/>
      <c r="J970" s="260"/>
      <c r="K970" s="260"/>
      <c r="L970" s="260"/>
      <c r="M970" s="260"/>
      <c r="N970" s="253"/>
      <c r="O970" s="253"/>
      <c r="P970" s="253"/>
      <c r="S970" s="261"/>
      <c r="T970" s="241"/>
    </row>
    <row r="971" s="240" customFormat="1" ht="20" customHeight="1" spans="1:20">
      <c r="A971" s="248">
        <v>1357</v>
      </c>
      <c r="B971" s="251">
        <v>1</v>
      </c>
      <c r="C971" s="252"/>
      <c r="D971" s="249"/>
      <c r="E971" s="253"/>
      <c r="F971" s="254"/>
      <c r="G971" s="255"/>
      <c r="H971" s="253"/>
      <c r="I971" s="253"/>
      <c r="J971" s="260"/>
      <c r="K971" s="260"/>
      <c r="L971" s="260"/>
      <c r="M971" s="260"/>
      <c r="N971" s="253"/>
      <c r="O971" s="253"/>
      <c r="P971" s="253"/>
      <c r="S971" s="261"/>
      <c r="T971" s="241"/>
    </row>
    <row r="972" s="240" customFormat="1" ht="20" customHeight="1" spans="1:20">
      <c r="A972" s="248">
        <v>1358</v>
      </c>
      <c r="B972" s="251">
        <v>1</v>
      </c>
      <c r="C972" s="252"/>
      <c r="D972" s="249"/>
      <c r="E972" s="253"/>
      <c r="F972" s="254"/>
      <c r="G972" s="255"/>
      <c r="H972" s="253"/>
      <c r="I972" s="253"/>
      <c r="J972" s="260"/>
      <c r="K972" s="260"/>
      <c r="L972" s="260"/>
      <c r="M972" s="260"/>
      <c r="N972" s="253"/>
      <c r="O972" s="253"/>
      <c r="P972" s="253"/>
      <c r="S972" s="261"/>
      <c r="T972" s="241"/>
    </row>
    <row r="973" s="240" customFormat="1" ht="20" customHeight="1" spans="1:20">
      <c r="A973" s="248">
        <v>1359</v>
      </c>
      <c r="B973" s="251">
        <v>1</v>
      </c>
      <c r="C973" s="252"/>
      <c r="D973" s="249"/>
      <c r="E973" s="253"/>
      <c r="F973" s="254"/>
      <c r="G973" s="255"/>
      <c r="H973" s="253"/>
      <c r="I973" s="253"/>
      <c r="J973" s="260"/>
      <c r="K973" s="260"/>
      <c r="L973" s="260"/>
      <c r="M973" s="260"/>
      <c r="N973" s="253"/>
      <c r="O973" s="253"/>
      <c r="P973" s="253"/>
      <c r="S973" s="261"/>
      <c r="T973" s="241"/>
    </row>
    <row r="974" s="240" customFormat="1" ht="20" customHeight="1" spans="1:20">
      <c r="A974" s="248">
        <v>1360</v>
      </c>
      <c r="B974" s="251">
        <v>1</v>
      </c>
      <c r="C974" s="252"/>
      <c r="D974" s="249"/>
      <c r="E974" s="253"/>
      <c r="F974" s="254"/>
      <c r="G974" s="255"/>
      <c r="H974" s="253"/>
      <c r="I974" s="253"/>
      <c r="J974" s="260"/>
      <c r="K974" s="260"/>
      <c r="L974" s="260"/>
      <c r="M974" s="260"/>
      <c r="N974" s="253"/>
      <c r="O974" s="253"/>
      <c r="P974" s="253"/>
      <c r="S974" s="261"/>
      <c r="T974" s="241"/>
    </row>
    <row r="975" s="240" customFormat="1" ht="20" customHeight="1" spans="1:20">
      <c r="A975" s="248">
        <v>1361</v>
      </c>
      <c r="B975" s="251">
        <v>1</v>
      </c>
      <c r="C975" s="252"/>
      <c r="D975" s="249"/>
      <c r="E975" s="253"/>
      <c r="F975" s="254"/>
      <c r="G975" s="255"/>
      <c r="H975" s="253"/>
      <c r="I975" s="253"/>
      <c r="J975" s="260"/>
      <c r="K975" s="260"/>
      <c r="L975" s="260"/>
      <c r="M975" s="260"/>
      <c r="N975" s="253"/>
      <c r="O975" s="253"/>
      <c r="P975" s="253"/>
      <c r="S975" s="261"/>
      <c r="T975" s="241"/>
    </row>
    <row r="976" s="240" customFormat="1" ht="20" customHeight="1" spans="1:20">
      <c r="A976" s="248">
        <v>1362</v>
      </c>
      <c r="B976" s="251">
        <v>1</v>
      </c>
      <c r="C976" s="252"/>
      <c r="D976" s="249"/>
      <c r="E976" s="253"/>
      <c r="F976" s="254"/>
      <c r="G976" s="255"/>
      <c r="H976" s="253"/>
      <c r="I976" s="253"/>
      <c r="J976" s="260"/>
      <c r="K976" s="260"/>
      <c r="L976" s="260"/>
      <c r="M976" s="260"/>
      <c r="N976" s="253"/>
      <c r="O976" s="253"/>
      <c r="P976" s="253"/>
      <c r="S976" s="261"/>
      <c r="T976" s="241"/>
    </row>
    <row r="977" s="240" customFormat="1" ht="20" customHeight="1" spans="1:20">
      <c r="A977" s="248">
        <v>1363</v>
      </c>
      <c r="B977" s="251">
        <v>1</v>
      </c>
      <c r="C977" s="252"/>
      <c r="D977" s="249"/>
      <c r="E977" s="253"/>
      <c r="F977" s="254"/>
      <c r="G977" s="255"/>
      <c r="H977" s="253"/>
      <c r="I977" s="253"/>
      <c r="J977" s="260"/>
      <c r="K977" s="260"/>
      <c r="L977" s="260"/>
      <c r="M977" s="260"/>
      <c r="N977" s="253"/>
      <c r="O977" s="253"/>
      <c r="P977" s="253"/>
      <c r="S977" s="261"/>
      <c r="T977" s="241"/>
    </row>
    <row r="978" s="240" customFormat="1" ht="20" customHeight="1" spans="1:20">
      <c r="A978" s="248">
        <v>1364</v>
      </c>
      <c r="B978" s="251">
        <v>1</v>
      </c>
      <c r="C978" s="252"/>
      <c r="D978" s="249"/>
      <c r="E978" s="253"/>
      <c r="F978" s="254"/>
      <c r="G978" s="255"/>
      <c r="H978" s="253"/>
      <c r="I978" s="253"/>
      <c r="J978" s="260"/>
      <c r="K978" s="260"/>
      <c r="L978" s="260"/>
      <c r="M978" s="260"/>
      <c r="N978" s="253"/>
      <c r="O978" s="253"/>
      <c r="P978" s="253"/>
      <c r="S978" s="261"/>
      <c r="T978" s="241"/>
    </row>
    <row r="979" s="240" customFormat="1" ht="20" customHeight="1" spans="1:20">
      <c r="A979" s="248">
        <v>1365</v>
      </c>
      <c r="B979" s="251">
        <v>1</v>
      </c>
      <c r="C979" s="252"/>
      <c r="D979" s="249"/>
      <c r="E979" s="253"/>
      <c r="F979" s="254"/>
      <c r="G979" s="255"/>
      <c r="H979" s="253"/>
      <c r="I979" s="253"/>
      <c r="J979" s="260"/>
      <c r="K979" s="260"/>
      <c r="L979" s="260"/>
      <c r="M979" s="260"/>
      <c r="N979" s="253"/>
      <c r="O979" s="253"/>
      <c r="P979" s="253"/>
      <c r="S979" s="261"/>
      <c r="T979" s="241"/>
    </row>
    <row r="980" s="240" customFormat="1" ht="20" customHeight="1" spans="1:20">
      <c r="A980" s="248">
        <v>1366</v>
      </c>
      <c r="B980" s="251">
        <v>1</v>
      </c>
      <c r="C980" s="252"/>
      <c r="D980" s="249"/>
      <c r="E980" s="253"/>
      <c r="F980" s="254"/>
      <c r="G980" s="255"/>
      <c r="H980" s="253"/>
      <c r="I980" s="253"/>
      <c r="J980" s="260"/>
      <c r="K980" s="260"/>
      <c r="L980" s="260"/>
      <c r="M980" s="260"/>
      <c r="N980" s="253"/>
      <c r="O980" s="253"/>
      <c r="P980" s="253"/>
      <c r="S980" s="261"/>
      <c r="T980" s="241"/>
    </row>
    <row r="981" s="240" customFormat="1" ht="20" customHeight="1" spans="1:20">
      <c r="A981" s="248">
        <v>1367</v>
      </c>
      <c r="B981" s="251">
        <v>1</v>
      </c>
      <c r="C981" s="252"/>
      <c r="D981" s="249"/>
      <c r="E981" s="253"/>
      <c r="F981" s="254"/>
      <c r="G981" s="255"/>
      <c r="H981" s="253"/>
      <c r="I981" s="253"/>
      <c r="J981" s="260"/>
      <c r="K981" s="260"/>
      <c r="L981" s="260"/>
      <c r="M981" s="260"/>
      <c r="N981" s="253"/>
      <c r="O981" s="253"/>
      <c r="P981" s="253"/>
      <c r="S981" s="261"/>
      <c r="T981" s="241"/>
    </row>
    <row r="982" s="240" customFormat="1" ht="20" customHeight="1" spans="1:20">
      <c r="A982" s="248">
        <v>1368</v>
      </c>
      <c r="B982" s="251">
        <v>1</v>
      </c>
      <c r="C982" s="252"/>
      <c r="D982" s="249"/>
      <c r="E982" s="253"/>
      <c r="F982" s="254"/>
      <c r="G982" s="255"/>
      <c r="H982" s="253"/>
      <c r="I982" s="253"/>
      <c r="J982" s="260"/>
      <c r="K982" s="260"/>
      <c r="L982" s="260"/>
      <c r="M982" s="260"/>
      <c r="N982" s="253"/>
      <c r="O982" s="253"/>
      <c r="P982" s="253"/>
      <c r="S982" s="261"/>
      <c r="T982" s="241"/>
    </row>
    <row r="983" s="240" customFormat="1" ht="20" customHeight="1" spans="1:20">
      <c r="A983" s="248">
        <v>1369</v>
      </c>
      <c r="B983" s="251">
        <v>1</v>
      </c>
      <c r="C983" s="252"/>
      <c r="D983" s="249"/>
      <c r="E983" s="253"/>
      <c r="F983" s="254"/>
      <c r="G983" s="255"/>
      <c r="H983" s="253"/>
      <c r="I983" s="253"/>
      <c r="J983" s="260"/>
      <c r="K983" s="260"/>
      <c r="L983" s="260"/>
      <c r="M983" s="260"/>
      <c r="N983" s="253"/>
      <c r="O983" s="253"/>
      <c r="P983" s="253"/>
      <c r="S983" s="261"/>
      <c r="T983" s="241"/>
    </row>
    <row r="984" s="240" customFormat="1" ht="20" customHeight="1" spans="1:20">
      <c r="A984" s="248">
        <v>1370</v>
      </c>
      <c r="B984" s="251">
        <v>1</v>
      </c>
      <c r="C984" s="252"/>
      <c r="D984" s="249"/>
      <c r="E984" s="253"/>
      <c r="F984" s="254"/>
      <c r="G984" s="255"/>
      <c r="H984" s="253"/>
      <c r="I984" s="253"/>
      <c r="J984" s="260"/>
      <c r="K984" s="260"/>
      <c r="L984" s="260"/>
      <c r="M984" s="260"/>
      <c r="N984" s="253"/>
      <c r="O984" s="253"/>
      <c r="P984" s="253"/>
      <c r="S984" s="261"/>
      <c r="T984" s="241"/>
    </row>
    <row r="985" s="240" customFormat="1" ht="20" customHeight="1" spans="1:20">
      <c r="A985" s="248">
        <v>1371</v>
      </c>
      <c r="B985" s="251">
        <v>1</v>
      </c>
      <c r="C985" s="252"/>
      <c r="D985" s="249"/>
      <c r="E985" s="253"/>
      <c r="F985" s="254"/>
      <c r="G985" s="255"/>
      <c r="H985" s="253"/>
      <c r="I985" s="253"/>
      <c r="J985" s="260"/>
      <c r="K985" s="260"/>
      <c r="L985" s="260"/>
      <c r="M985" s="260"/>
      <c r="N985" s="253"/>
      <c r="O985" s="253"/>
      <c r="P985" s="253"/>
      <c r="S985" s="261"/>
      <c r="T985" s="241"/>
    </row>
    <row r="986" s="240" customFormat="1" ht="20" customHeight="1" spans="1:20">
      <c r="A986" s="248">
        <v>1372</v>
      </c>
      <c r="B986" s="251">
        <v>1</v>
      </c>
      <c r="C986" s="252"/>
      <c r="D986" s="249"/>
      <c r="E986" s="253"/>
      <c r="F986" s="254"/>
      <c r="G986" s="255"/>
      <c r="H986" s="253"/>
      <c r="I986" s="253"/>
      <c r="J986" s="260"/>
      <c r="K986" s="260"/>
      <c r="L986" s="260"/>
      <c r="M986" s="260"/>
      <c r="N986" s="253"/>
      <c r="O986" s="253"/>
      <c r="P986" s="253"/>
      <c r="S986" s="261"/>
      <c r="T986" s="241"/>
    </row>
    <row r="987" s="240" customFormat="1" ht="20" customHeight="1" spans="1:20">
      <c r="A987" s="248">
        <v>1373</v>
      </c>
      <c r="B987" s="251">
        <v>1</v>
      </c>
      <c r="C987" s="252"/>
      <c r="D987" s="249"/>
      <c r="E987" s="253"/>
      <c r="F987" s="254"/>
      <c r="G987" s="255"/>
      <c r="H987" s="253"/>
      <c r="I987" s="253"/>
      <c r="J987" s="260"/>
      <c r="K987" s="260"/>
      <c r="L987" s="260"/>
      <c r="M987" s="260"/>
      <c r="N987" s="253"/>
      <c r="O987" s="253"/>
      <c r="P987" s="253"/>
      <c r="S987" s="261"/>
      <c r="T987" s="241"/>
    </row>
    <row r="988" s="240" customFormat="1" ht="20" customHeight="1" spans="1:20">
      <c r="A988" s="248">
        <v>1374</v>
      </c>
      <c r="B988" s="251">
        <v>1</v>
      </c>
      <c r="C988" s="252"/>
      <c r="D988" s="249"/>
      <c r="E988" s="253"/>
      <c r="F988" s="254"/>
      <c r="G988" s="255"/>
      <c r="H988" s="253"/>
      <c r="I988" s="253"/>
      <c r="J988" s="260"/>
      <c r="K988" s="260"/>
      <c r="L988" s="260"/>
      <c r="M988" s="260"/>
      <c r="N988" s="253"/>
      <c r="O988" s="253"/>
      <c r="P988" s="253"/>
      <c r="S988" s="261"/>
      <c r="T988" s="241"/>
    </row>
    <row r="989" s="240" customFormat="1" ht="20" customHeight="1" spans="1:20">
      <c r="A989" s="248">
        <v>1375</v>
      </c>
      <c r="B989" s="251">
        <v>1</v>
      </c>
      <c r="C989" s="252"/>
      <c r="D989" s="249"/>
      <c r="E989" s="253"/>
      <c r="F989" s="254"/>
      <c r="G989" s="255"/>
      <c r="H989" s="253"/>
      <c r="I989" s="253"/>
      <c r="J989" s="260"/>
      <c r="K989" s="260"/>
      <c r="L989" s="260"/>
      <c r="M989" s="260"/>
      <c r="N989" s="253"/>
      <c r="O989" s="253"/>
      <c r="P989" s="253"/>
      <c r="S989" s="261"/>
      <c r="T989" s="241"/>
    </row>
    <row r="990" s="240" customFormat="1" ht="20" customHeight="1" spans="1:20">
      <c r="A990" s="248">
        <v>1376</v>
      </c>
      <c r="B990" s="251">
        <v>1</v>
      </c>
      <c r="C990" s="252"/>
      <c r="D990" s="249"/>
      <c r="E990" s="253"/>
      <c r="F990" s="254"/>
      <c r="G990" s="255"/>
      <c r="H990" s="253"/>
      <c r="I990" s="253"/>
      <c r="J990" s="260"/>
      <c r="K990" s="260"/>
      <c r="L990" s="260"/>
      <c r="M990" s="260"/>
      <c r="N990" s="253"/>
      <c r="O990" s="253"/>
      <c r="P990" s="253"/>
      <c r="S990" s="261"/>
      <c r="T990" s="241"/>
    </row>
    <row r="991" s="240" customFormat="1" ht="20" customHeight="1" spans="1:20">
      <c r="A991" s="248">
        <v>1377</v>
      </c>
      <c r="B991" s="251">
        <v>1</v>
      </c>
      <c r="C991" s="252"/>
      <c r="D991" s="249"/>
      <c r="E991" s="253"/>
      <c r="F991" s="254"/>
      <c r="G991" s="255"/>
      <c r="H991" s="253"/>
      <c r="I991" s="253"/>
      <c r="J991" s="260"/>
      <c r="K991" s="260"/>
      <c r="L991" s="260"/>
      <c r="M991" s="260"/>
      <c r="N991" s="253"/>
      <c r="O991" s="253"/>
      <c r="P991" s="253"/>
      <c r="S991" s="261"/>
      <c r="T991" s="241"/>
    </row>
    <row r="992" s="240" customFormat="1" ht="20" customHeight="1" spans="1:20">
      <c r="A992" s="248">
        <v>1378</v>
      </c>
      <c r="B992" s="251">
        <v>1</v>
      </c>
      <c r="C992" s="252"/>
      <c r="D992" s="249"/>
      <c r="E992" s="253"/>
      <c r="F992" s="254"/>
      <c r="G992" s="255"/>
      <c r="H992" s="253"/>
      <c r="I992" s="253"/>
      <c r="J992" s="260"/>
      <c r="K992" s="260"/>
      <c r="L992" s="260"/>
      <c r="M992" s="260"/>
      <c r="N992" s="253"/>
      <c r="O992" s="253"/>
      <c r="P992" s="253"/>
      <c r="S992" s="261"/>
      <c r="T992" s="241"/>
    </row>
    <row r="993" s="240" customFormat="1" ht="20" customHeight="1" spans="1:20">
      <c r="A993" s="248">
        <v>1379</v>
      </c>
      <c r="B993" s="251">
        <v>1</v>
      </c>
      <c r="C993" s="252"/>
      <c r="D993" s="249"/>
      <c r="E993" s="253"/>
      <c r="F993" s="254"/>
      <c r="G993" s="255"/>
      <c r="H993" s="253"/>
      <c r="I993" s="253"/>
      <c r="J993" s="260"/>
      <c r="K993" s="260"/>
      <c r="L993" s="260"/>
      <c r="M993" s="260"/>
      <c r="N993" s="253"/>
      <c r="O993" s="253"/>
      <c r="P993" s="253"/>
      <c r="S993" s="261"/>
      <c r="T993" s="241"/>
    </row>
    <row r="994" s="240" customFormat="1" ht="20" customHeight="1" spans="1:20">
      <c r="A994" s="248">
        <v>1380</v>
      </c>
      <c r="B994" s="251">
        <v>1</v>
      </c>
      <c r="C994" s="252"/>
      <c r="D994" s="249"/>
      <c r="E994" s="253"/>
      <c r="F994" s="254"/>
      <c r="G994" s="255"/>
      <c r="H994" s="253"/>
      <c r="I994" s="253"/>
      <c r="J994" s="260"/>
      <c r="K994" s="260"/>
      <c r="L994" s="260"/>
      <c r="M994" s="260"/>
      <c r="N994" s="253"/>
      <c r="O994" s="253"/>
      <c r="P994" s="253"/>
      <c r="S994" s="261"/>
      <c r="T994" s="241"/>
    </row>
    <row r="995" s="240" customFormat="1" ht="20" customHeight="1" spans="1:20">
      <c r="A995" s="248">
        <v>1381</v>
      </c>
      <c r="B995" s="251">
        <v>1</v>
      </c>
      <c r="C995" s="252"/>
      <c r="D995" s="249"/>
      <c r="E995" s="253"/>
      <c r="F995" s="254"/>
      <c r="G995" s="255"/>
      <c r="H995" s="253"/>
      <c r="I995" s="253"/>
      <c r="J995" s="260"/>
      <c r="K995" s="260"/>
      <c r="L995" s="260"/>
      <c r="M995" s="260"/>
      <c r="N995" s="253"/>
      <c r="O995" s="253"/>
      <c r="P995" s="253"/>
      <c r="S995" s="261"/>
      <c r="T995" s="241"/>
    </row>
    <row r="996" s="240" customFormat="1" ht="20" customHeight="1" spans="1:20">
      <c r="A996" s="248">
        <v>1382</v>
      </c>
      <c r="B996" s="251">
        <v>1</v>
      </c>
      <c r="C996" s="252"/>
      <c r="D996" s="249"/>
      <c r="E996" s="253"/>
      <c r="F996" s="254"/>
      <c r="G996" s="255"/>
      <c r="H996" s="253"/>
      <c r="I996" s="253"/>
      <c r="J996" s="260"/>
      <c r="K996" s="260"/>
      <c r="L996" s="260"/>
      <c r="M996" s="260"/>
      <c r="N996" s="253"/>
      <c r="O996" s="253"/>
      <c r="P996" s="253"/>
      <c r="S996" s="261"/>
      <c r="T996" s="241"/>
    </row>
    <row r="997" s="240" customFormat="1" ht="20" customHeight="1" spans="1:20">
      <c r="A997" s="248">
        <v>1383</v>
      </c>
      <c r="B997" s="251">
        <v>1</v>
      </c>
      <c r="C997" s="252"/>
      <c r="D997" s="249"/>
      <c r="E997" s="253"/>
      <c r="F997" s="254"/>
      <c r="G997" s="255"/>
      <c r="H997" s="253"/>
      <c r="I997" s="253"/>
      <c r="J997" s="260"/>
      <c r="K997" s="260"/>
      <c r="L997" s="260"/>
      <c r="M997" s="260"/>
      <c r="N997" s="253"/>
      <c r="O997" s="253"/>
      <c r="P997" s="253"/>
      <c r="S997" s="261"/>
      <c r="T997" s="241"/>
    </row>
    <row r="998" s="240" customFormat="1" ht="20" customHeight="1" spans="1:20">
      <c r="A998" s="248">
        <v>1384</v>
      </c>
      <c r="B998" s="251">
        <v>1</v>
      </c>
      <c r="C998" s="252"/>
      <c r="D998" s="249"/>
      <c r="E998" s="253"/>
      <c r="F998" s="254"/>
      <c r="G998" s="255"/>
      <c r="H998" s="253"/>
      <c r="I998" s="253"/>
      <c r="J998" s="260"/>
      <c r="K998" s="260"/>
      <c r="L998" s="260"/>
      <c r="M998" s="260"/>
      <c r="N998" s="253"/>
      <c r="O998" s="253"/>
      <c r="P998" s="253"/>
      <c r="S998" s="261"/>
      <c r="T998" s="241"/>
    </row>
    <row r="999" s="240" customFormat="1" ht="20" customHeight="1" spans="1:20">
      <c r="A999" s="248">
        <v>1385</v>
      </c>
      <c r="B999" s="251">
        <v>1</v>
      </c>
      <c r="C999" s="252"/>
      <c r="D999" s="249"/>
      <c r="E999" s="253"/>
      <c r="F999" s="254"/>
      <c r="G999" s="255"/>
      <c r="H999" s="253"/>
      <c r="I999" s="253"/>
      <c r="J999" s="260"/>
      <c r="K999" s="260"/>
      <c r="L999" s="260"/>
      <c r="M999" s="260"/>
      <c r="N999" s="253"/>
      <c r="O999" s="253"/>
      <c r="P999" s="253"/>
      <c r="S999" s="261"/>
      <c r="T999" s="241"/>
    </row>
    <row r="1000" s="240" customFormat="1" ht="20" customHeight="1" spans="1:20">
      <c r="A1000" s="248">
        <v>1386</v>
      </c>
      <c r="B1000" s="251">
        <v>1</v>
      </c>
      <c r="C1000" s="252"/>
      <c r="D1000" s="249"/>
      <c r="E1000" s="253"/>
      <c r="F1000" s="254"/>
      <c r="G1000" s="255"/>
      <c r="H1000" s="253"/>
      <c r="I1000" s="253"/>
      <c r="J1000" s="260"/>
      <c r="K1000" s="260"/>
      <c r="L1000" s="260"/>
      <c r="M1000" s="260"/>
      <c r="N1000" s="253"/>
      <c r="O1000" s="253"/>
      <c r="P1000" s="253"/>
      <c r="S1000" s="261"/>
      <c r="T1000" s="241"/>
    </row>
    <row r="1001" s="240" customFormat="1" ht="20" customHeight="1" spans="1:20">
      <c r="A1001" s="248">
        <v>1387</v>
      </c>
      <c r="B1001" s="251">
        <v>1</v>
      </c>
      <c r="C1001" s="252"/>
      <c r="D1001" s="249"/>
      <c r="E1001" s="253"/>
      <c r="F1001" s="254"/>
      <c r="G1001" s="255"/>
      <c r="H1001" s="253"/>
      <c r="I1001" s="253"/>
      <c r="J1001" s="260"/>
      <c r="K1001" s="260"/>
      <c r="L1001" s="260"/>
      <c r="M1001" s="260"/>
      <c r="N1001" s="253"/>
      <c r="O1001" s="253"/>
      <c r="P1001" s="253"/>
      <c r="S1001" s="261"/>
      <c r="T1001" s="241"/>
    </row>
    <row r="1002" s="240" customFormat="1" ht="20" customHeight="1" spans="1:20">
      <c r="A1002" s="248">
        <v>1388</v>
      </c>
      <c r="B1002" s="251">
        <v>1</v>
      </c>
      <c r="C1002" s="252"/>
      <c r="D1002" s="249"/>
      <c r="E1002" s="253"/>
      <c r="F1002" s="254"/>
      <c r="G1002" s="255"/>
      <c r="H1002" s="253"/>
      <c r="I1002" s="253"/>
      <c r="J1002" s="260"/>
      <c r="K1002" s="260"/>
      <c r="L1002" s="260"/>
      <c r="M1002" s="260"/>
      <c r="N1002" s="253"/>
      <c r="O1002" s="253"/>
      <c r="P1002" s="253"/>
      <c r="S1002" s="261"/>
      <c r="T1002" s="241"/>
    </row>
    <row r="1003" s="240" customFormat="1" ht="20" customHeight="1" spans="1:20">
      <c r="A1003" s="248">
        <v>1389</v>
      </c>
      <c r="B1003" s="251">
        <v>1</v>
      </c>
      <c r="C1003" s="252"/>
      <c r="D1003" s="249"/>
      <c r="E1003" s="253"/>
      <c r="F1003" s="254"/>
      <c r="G1003" s="255"/>
      <c r="H1003" s="253"/>
      <c r="I1003" s="253"/>
      <c r="J1003" s="260"/>
      <c r="K1003" s="260"/>
      <c r="L1003" s="260"/>
      <c r="M1003" s="260"/>
      <c r="N1003" s="253"/>
      <c r="O1003" s="253"/>
      <c r="P1003" s="253"/>
      <c r="S1003" s="261"/>
      <c r="T1003" s="241"/>
    </row>
    <row r="1004" s="240" customFormat="1" ht="20" customHeight="1" spans="1:20">
      <c r="A1004" s="248">
        <v>1390</v>
      </c>
      <c r="B1004" s="251">
        <v>1</v>
      </c>
      <c r="C1004" s="252"/>
      <c r="D1004" s="249"/>
      <c r="E1004" s="253"/>
      <c r="F1004" s="254"/>
      <c r="G1004" s="255"/>
      <c r="H1004" s="253"/>
      <c r="I1004" s="253"/>
      <c r="J1004" s="260"/>
      <c r="K1004" s="260"/>
      <c r="L1004" s="260"/>
      <c r="M1004" s="260"/>
      <c r="N1004" s="253"/>
      <c r="O1004" s="253"/>
      <c r="P1004" s="253"/>
      <c r="S1004" s="261"/>
      <c r="T1004" s="241"/>
    </row>
    <row r="1005" s="240" customFormat="1" ht="20" customHeight="1" spans="1:20">
      <c r="A1005" s="248">
        <v>1391</v>
      </c>
      <c r="B1005" s="251">
        <v>1</v>
      </c>
      <c r="C1005" s="252"/>
      <c r="D1005" s="249"/>
      <c r="E1005" s="253"/>
      <c r="F1005" s="254"/>
      <c r="G1005" s="255"/>
      <c r="H1005" s="253"/>
      <c r="I1005" s="253"/>
      <c r="J1005" s="260"/>
      <c r="K1005" s="260"/>
      <c r="L1005" s="260"/>
      <c r="M1005" s="260"/>
      <c r="N1005" s="253"/>
      <c r="O1005" s="253"/>
      <c r="P1005" s="253"/>
      <c r="S1005" s="261"/>
      <c r="T1005" s="241"/>
    </row>
    <row r="1006" s="240" customFormat="1" ht="20" customHeight="1" spans="1:20">
      <c r="A1006" s="248">
        <v>1392</v>
      </c>
      <c r="B1006" s="251">
        <v>1</v>
      </c>
      <c r="C1006" s="252"/>
      <c r="D1006" s="249"/>
      <c r="E1006" s="253"/>
      <c r="F1006" s="254"/>
      <c r="G1006" s="255"/>
      <c r="H1006" s="253"/>
      <c r="I1006" s="253"/>
      <c r="J1006" s="260"/>
      <c r="K1006" s="260"/>
      <c r="L1006" s="260"/>
      <c r="M1006" s="260"/>
      <c r="N1006" s="253"/>
      <c r="O1006" s="253"/>
      <c r="P1006" s="253"/>
      <c r="S1006" s="261"/>
      <c r="T1006" s="241"/>
    </row>
    <row r="1007" s="240" customFormat="1" ht="20" customHeight="1" spans="1:20">
      <c r="A1007" s="248">
        <v>1393</v>
      </c>
      <c r="B1007" s="251">
        <v>1</v>
      </c>
      <c r="C1007" s="252"/>
      <c r="D1007" s="249"/>
      <c r="E1007" s="253"/>
      <c r="F1007" s="254"/>
      <c r="G1007" s="255"/>
      <c r="H1007" s="253"/>
      <c r="I1007" s="253"/>
      <c r="J1007" s="260"/>
      <c r="K1007" s="260"/>
      <c r="L1007" s="260"/>
      <c r="M1007" s="260"/>
      <c r="N1007" s="253"/>
      <c r="O1007" s="253"/>
      <c r="P1007" s="253"/>
      <c r="S1007" s="261"/>
      <c r="T1007" s="241"/>
    </row>
    <row r="1008" s="240" customFormat="1" ht="20" customHeight="1" spans="1:20">
      <c r="A1008" s="248">
        <v>1394</v>
      </c>
      <c r="B1008" s="251">
        <v>1</v>
      </c>
      <c r="C1008" s="252"/>
      <c r="D1008" s="249"/>
      <c r="E1008" s="253"/>
      <c r="F1008" s="254"/>
      <c r="G1008" s="255"/>
      <c r="H1008" s="253"/>
      <c r="I1008" s="253"/>
      <c r="J1008" s="260"/>
      <c r="K1008" s="260"/>
      <c r="L1008" s="260"/>
      <c r="M1008" s="260"/>
      <c r="N1008" s="253"/>
      <c r="O1008" s="253"/>
      <c r="P1008" s="253"/>
      <c r="S1008" s="261"/>
      <c r="T1008" s="241"/>
    </row>
    <row r="1009" s="240" customFormat="1" ht="20" customHeight="1" spans="1:20">
      <c r="A1009" s="248">
        <v>1395</v>
      </c>
      <c r="B1009" s="251">
        <v>1</v>
      </c>
      <c r="C1009" s="252"/>
      <c r="D1009" s="249"/>
      <c r="E1009" s="253"/>
      <c r="F1009" s="254"/>
      <c r="G1009" s="255"/>
      <c r="H1009" s="253"/>
      <c r="I1009" s="253"/>
      <c r="J1009" s="260"/>
      <c r="K1009" s="260"/>
      <c r="L1009" s="260"/>
      <c r="M1009" s="260"/>
      <c r="N1009" s="253"/>
      <c r="O1009" s="253"/>
      <c r="P1009" s="253"/>
      <c r="S1009" s="261"/>
      <c r="T1009" s="241"/>
    </row>
    <row r="1010" s="240" customFormat="1" ht="20" customHeight="1" spans="1:20">
      <c r="A1010" s="248">
        <v>1396</v>
      </c>
      <c r="B1010" s="251">
        <v>1</v>
      </c>
      <c r="C1010" s="252"/>
      <c r="D1010" s="249"/>
      <c r="E1010" s="253"/>
      <c r="F1010" s="254"/>
      <c r="G1010" s="255"/>
      <c r="H1010" s="253"/>
      <c r="I1010" s="253"/>
      <c r="J1010" s="260"/>
      <c r="K1010" s="260"/>
      <c r="L1010" s="260"/>
      <c r="M1010" s="260"/>
      <c r="N1010" s="253"/>
      <c r="O1010" s="253"/>
      <c r="P1010" s="253"/>
      <c r="S1010" s="261"/>
      <c r="T1010" s="241"/>
    </row>
    <row r="1011" s="240" customFormat="1" ht="20" customHeight="1" spans="1:20">
      <c r="A1011" s="248">
        <v>1397</v>
      </c>
      <c r="B1011" s="251">
        <v>1</v>
      </c>
      <c r="C1011" s="252"/>
      <c r="D1011" s="249"/>
      <c r="E1011" s="253"/>
      <c r="F1011" s="254"/>
      <c r="G1011" s="255"/>
      <c r="H1011" s="253"/>
      <c r="I1011" s="253"/>
      <c r="J1011" s="260"/>
      <c r="K1011" s="260"/>
      <c r="L1011" s="260"/>
      <c r="M1011" s="260"/>
      <c r="N1011" s="253"/>
      <c r="O1011" s="253"/>
      <c r="P1011" s="253"/>
      <c r="S1011" s="261"/>
      <c r="T1011" s="241"/>
    </row>
    <row r="1012" s="240" customFormat="1" ht="20" customHeight="1" spans="1:20">
      <c r="A1012" s="248">
        <v>1398</v>
      </c>
      <c r="B1012" s="251">
        <v>1</v>
      </c>
      <c r="C1012" s="252"/>
      <c r="D1012" s="249"/>
      <c r="E1012" s="253"/>
      <c r="F1012" s="254"/>
      <c r="G1012" s="255"/>
      <c r="H1012" s="253"/>
      <c r="I1012" s="253"/>
      <c r="J1012" s="260"/>
      <c r="K1012" s="260"/>
      <c r="L1012" s="260"/>
      <c r="M1012" s="260"/>
      <c r="N1012" s="253"/>
      <c r="O1012" s="253"/>
      <c r="P1012" s="253"/>
      <c r="S1012" s="261"/>
      <c r="T1012" s="241"/>
    </row>
    <row r="1013" s="240" customFormat="1" ht="20" customHeight="1" spans="1:20">
      <c r="A1013" s="248">
        <v>1399</v>
      </c>
      <c r="B1013" s="251">
        <v>1</v>
      </c>
      <c r="C1013" s="252"/>
      <c r="D1013" s="249"/>
      <c r="E1013" s="253"/>
      <c r="F1013" s="254"/>
      <c r="G1013" s="255"/>
      <c r="H1013" s="253"/>
      <c r="I1013" s="253"/>
      <c r="J1013" s="260"/>
      <c r="K1013" s="260"/>
      <c r="L1013" s="260"/>
      <c r="M1013" s="260"/>
      <c r="N1013" s="253"/>
      <c r="O1013" s="253"/>
      <c r="P1013" s="253"/>
      <c r="S1013" s="261"/>
      <c r="T1013" s="241"/>
    </row>
    <row r="1014" s="240" customFormat="1" ht="20" customHeight="1" spans="1:20">
      <c r="A1014" s="248">
        <v>1400</v>
      </c>
      <c r="B1014" s="251">
        <v>1</v>
      </c>
      <c r="C1014" s="252"/>
      <c r="D1014" s="249"/>
      <c r="E1014" s="253"/>
      <c r="F1014" s="254"/>
      <c r="G1014" s="255"/>
      <c r="H1014" s="253"/>
      <c r="I1014" s="253"/>
      <c r="J1014" s="260"/>
      <c r="K1014" s="260"/>
      <c r="L1014" s="260"/>
      <c r="M1014" s="260"/>
      <c r="N1014" s="253"/>
      <c r="O1014" s="253"/>
      <c r="P1014" s="253"/>
      <c r="S1014" s="261"/>
      <c r="T1014" s="241"/>
    </row>
    <row r="1015" s="240" customFormat="1" ht="20" customHeight="1" spans="1:20">
      <c r="A1015" s="248">
        <v>1401</v>
      </c>
      <c r="B1015" s="251">
        <v>1</v>
      </c>
      <c r="C1015" s="252"/>
      <c r="D1015" s="249"/>
      <c r="E1015" s="253"/>
      <c r="F1015" s="254"/>
      <c r="G1015" s="255"/>
      <c r="H1015" s="253"/>
      <c r="I1015" s="253"/>
      <c r="J1015" s="260"/>
      <c r="K1015" s="260"/>
      <c r="L1015" s="260"/>
      <c r="M1015" s="260"/>
      <c r="N1015" s="253"/>
      <c r="O1015" s="253"/>
      <c r="P1015" s="253"/>
      <c r="S1015" s="261"/>
      <c r="T1015" s="241"/>
    </row>
    <row r="1016" s="240" customFormat="1" ht="20" customHeight="1" spans="1:20">
      <c r="A1016" s="248">
        <v>1402</v>
      </c>
      <c r="B1016" s="251">
        <v>1</v>
      </c>
      <c r="C1016" s="252"/>
      <c r="D1016" s="249"/>
      <c r="E1016" s="253"/>
      <c r="F1016" s="254"/>
      <c r="G1016" s="255"/>
      <c r="H1016" s="253"/>
      <c r="I1016" s="253"/>
      <c r="J1016" s="260"/>
      <c r="K1016" s="260"/>
      <c r="L1016" s="260"/>
      <c r="M1016" s="260"/>
      <c r="N1016" s="253"/>
      <c r="O1016" s="253"/>
      <c r="P1016" s="253"/>
      <c r="S1016" s="261"/>
      <c r="T1016" s="241"/>
    </row>
    <row r="1017" s="240" customFormat="1" ht="20" customHeight="1" spans="1:20">
      <c r="A1017" s="248">
        <v>1403</v>
      </c>
      <c r="B1017" s="251">
        <v>1</v>
      </c>
      <c r="C1017" s="252"/>
      <c r="D1017" s="249"/>
      <c r="E1017" s="253"/>
      <c r="F1017" s="254"/>
      <c r="G1017" s="255"/>
      <c r="H1017" s="253"/>
      <c r="I1017" s="253"/>
      <c r="J1017" s="260"/>
      <c r="K1017" s="260"/>
      <c r="L1017" s="260"/>
      <c r="M1017" s="260"/>
      <c r="N1017" s="253"/>
      <c r="O1017" s="253"/>
      <c r="P1017" s="253"/>
      <c r="S1017" s="261"/>
      <c r="T1017" s="241"/>
    </row>
    <row r="1018" s="240" customFormat="1" ht="20" customHeight="1" spans="1:20">
      <c r="A1018" s="248">
        <v>1404</v>
      </c>
      <c r="B1018" s="251">
        <v>1</v>
      </c>
      <c r="C1018" s="252"/>
      <c r="D1018" s="249"/>
      <c r="E1018" s="253"/>
      <c r="F1018" s="254"/>
      <c r="G1018" s="255"/>
      <c r="H1018" s="253"/>
      <c r="I1018" s="253"/>
      <c r="J1018" s="260"/>
      <c r="K1018" s="260"/>
      <c r="L1018" s="260"/>
      <c r="M1018" s="260"/>
      <c r="N1018" s="253"/>
      <c r="O1018" s="253"/>
      <c r="P1018" s="253"/>
      <c r="S1018" s="261"/>
      <c r="T1018" s="241"/>
    </row>
    <row r="1019" s="240" customFormat="1" ht="20" customHeight="1" spans="1:20">
      <c r="A1019" s="248">
        <v>1405</v>
      </c>
      <c r="B1019" s="251">
        <v>1</v>
      </c>
      <c r="C1019" s="252"/>
      <c r="D1019" s="249"/>
      <c r="E1019" s="253"/>
      <c r="F1019" s="254"/>
      <c r="G1019" s="255"/>
      <c r="H1019" s="253"/>
      <c r="I1019" s="253"/>
      <c r="J1019" s="260"/>
      <c r="K1019" s="260"/>
      <c r="L1019" s="260"/>
      <c r="M1019" s="260"/>
      <c r="N1019" s="253"/>
      <c r="O1019" s="253"/>
      <c r="P1019" s="253"/>
      <c r="S1019" s="261"/>
      <c r="T1019" s="241"/>
    </row>
    <row r="1020" s="240" customFormat="1" ht="20" customHeight="1" spans="1:20">
      <c r="A1020" s="248">
        <v>1406</v>
      </c>
      <c r="B1020" s="251">
        <v>1</v>
      </c>
      <c r="C1020" s="252"/>
      <c r="D1020" s="249"/>
      <c r="E1020" s="253"/>
      <c r="F1020" s="254"/>
      <c r="G1020" s="255"/>
      <c r="H1020" s="253"/>
      <c r="I1020" s="253"/>
      <c r="J1020" s="260"/>
      <c r="K1020" s="260"/>
      <c r="L1020" s="260"/>
      <c r="M1020" s="260"/>
      <c r="N1020" s="253"/>
      <c r="O1020" s="253"/>
      <c r="P1020" s="253"/>
      <c r="S1020" s="261"/>
      <c r="T1020" s="241"/>
    </row>
    <row r="1021" s="240" customFormat="1" ht="20" customHeight="1" spans="1:20">
      <c r="A1021" s="248">
        <v>1407</v>
      </c>
      <c r="B1021" s="251">
        <v>1</v>
      </c>
      <c r="C1021" s="252"/>
      <c r="D1021" s="249"/>
      <c r="E1021" s="253"/>
      <c r="F1021" s="254"/>
      <c r="G1021" s="255"/>
      <c r="H1021" s="253"/>
      <c r="I1021" s="253"/>
      <c r="J1021" s="260"/>
      <c r="K1021" s="260"/>
      <c r="L1021" s="260"/>
      <c r="M1021" s="260"/>
      <c r="N1021" s="253"/>
      <c r="O1021" s="253"/>
      <c r="P1021" s="253"/>
      <c r="S1021" s="261"/>
      <c r="T1021" s="241"/>
    </row>
    <row r="1022" s="240" customFormat="1" ht="20" customHeight="1" spans="1:20">
      <c r="A1022" s="248">
        <v>1408</v>
      </c>
      <c r="B1022" s="251">
        <v>1</v>
      </c>
      <c r="C1022" s="252"/>
      <c r="D1022" s="249"/>
      <c r="E1022" s="253"/>
      <c r="F1022" s="254"/>
      <c r="G1022" s="255"/>
      <c r="H1022" s="253"/>
      <c r="I1022" s="253"/>
      <c r="J1022" s="260"/>
      <c r="K1022" s="260"/>
      <c r="L1022" s="260"/>
      <c r="M1022" s="260"/>
      <c r="N1022" s="253"/>
      <c r="O1022" s="253"/>
      <c r="P1022" s="253"/>
      <c r="S1022" s="261"/>
      <c r="T1022" s="241"/>
    </row>
    <row r="1023" s="240" customFormat="1" ht="20" customHeight="1" spans="1:20">
      <c r="A1023" s="248">
        <v>1409</v>
      </c>
      <c r="B1023" s="251">
        <v>1</v>
      </c>
      <c r="C1023" s="252"/>
      <c r="D1023" s="249"/>
      <c r="E1023" s="253"/>
      <c r="F1023" s="254"/>
      <c r="G1023" s="255"/>
      <c r="H1023" s="253"/>
      <c r="I1023" s="253"/>
      <c r="J1023" s="260"/>
      <c r="K1023" s="260"/>
      <c r="L1023" s="260"/>
      <c r="M1023" s="260"/>
      <c r="N1023" s="253"/>
      <c r="O1023" s="253"/>
      <c r="P1023" s="253"/>
      <c r="S1023" s="261"/>
      <c r="T1023" s="241"/>
    </row>
    <row r="1024" s="240" customFormat="1" ht="20" customHeight="1" spans="1:20">
      <c r="A1024" s="248">
        <v>1410</v>
      </c>
      <c r="B1024" s="251">
        <v>1</v>
      </c>
      <c r="C1024" s="252"/>
      <c r="D1024" s="249"/>
      <c r="E1024" s="253"/>
      <c r="F1024" s="254"/>
      <c r="G1024" s="255"/>
      <c r="H1024" s="253"/>
      <c r="I1024" s="253"/>
      <c r="J1024" s="260"/>
      <c r="K1024" s="260"/>
      <c r="L1024" s="260"/>
      <c r="M1024" s="260"/>
      <c r="N1024" s="253"/>
      <c r="O1024" s="253"/>
      <c r="P1024" s="253"/>
      <c r="S1024" s="261"/>
      <c r="T1024" s="241"/>
    </row>
    <row r="1025" s="240" customFormat="1" ht="20" customHeight="1" spans="1:20">
      <c r="A1025" s="248">
        <v>1411</v>
      </c>
      <c r="B1025" s="251">
        <v>1</v>
      </c>
      <c r="C1025" s="252"/>
      <c r="D1025" s="249"/>
      <c r="E1025" s="253"/>
      <c r="F1025" s="254"/>
      <c r="G1025" s="255"/>
      <c r="H1025" s="253"/>
      <c r="I1025" s="253"/>
      <c r="J1025" s="260"/>
      <c r="K1025" s="260"/>
      <c r="L1025" s="260"/>
      <c r="M1025" s="260"/>
      <c r="N1025" s="253"/>
      <c r="O1025" s="253"/>
      <c r="P1025" s="253"/>
      <c r="S1025" s="261"/>
      <c r="T1025" s="241"/>
    </row>
    <row r="1026" s="240" customFormat="1" ht="20" customHeight="1" spans="1:20">
      <c r="A1026" s="248">
        <v>1412</v>
      </c>
      <c r="B1026" s="251">
        <v>1</v>
      </c>
      <c r="C1026" s="252"/>
      <c r="D1026" s="249"/>
      <c r="E1026" s="253"/>
      <c r="F1026" s="254"/>
      <c r="G1026" s="255"/>
      <c r="H1026" s="253"/>
      <c r="I1026" s="253"/>
      <c r="J1026" s="260"/>
      <c r="K1026" s="260"/>
      <c r="L1026" s="260"/>
      <c r="M1026" s="260"/>
      <c r="N1026" s="253"/>
      <c r="O1026" s="253"/>
      <c r="P1026" s="253"/>
      <c r="S1026" s="261"/>
      <c r="T1026" s="241"/>
    </row>
    <row r="1027" s="240" customFormat="1" ht="20" customHeight="1" spans="1:20">
      <c r="A1027" s="248">
        <v>1413</v>
      </c>
      <c r="B1027" s="251">
        <v>1</v>
      </c>
      <c r="C1027" s="252"/>
      <c r="D1027" s="249"/>
      <c r="E1027" s="253"/>
      <c r="F1027" s="254"/>
      <c r="G1027" s="255"/>
      <c r="H1027" s="253"/>
      <c r="I1027" s="253"/>
      <c r="J1027" s="260"/>
      <c r="K1027" s="260"/>
      <c r="L1027" s="260"/>
      <c r="M1027" s="260"/>
      <c r="N1027" s="253"/>
      <c r="O1027" s="253"/>
      <c r="P1027" s="253"/>
      <c r="S1027" s="261"/>
      <c r="T1027" s="241"/>
    </row>
    <row r="1028" s="240" customFormat="1" ht="20" customHeight="1" spans="1:20">
      <c r="A1028" s="248">
        <v>1414</v>
      </c>
      <c r="B1028" s="251">
        <v>1</v>
      </c>
      <c r="C1028" s="252"/>
      <c r="D1028" s="249"/>
      <c r="E1028" s="253"/>
      <c r="F1028" s="254"/>
      <c r="G1028" s="255"/>
      <c r="H1028" s="253"/>
      <c r="I1028" s="253"/>
      <c r="J1028" s="260"/>
      <c r="K1028" s="260"/>
      <c r="L1028" s="260"/>
      <c r="M1028" s="260"/>
      <c r="N1028" s="253"/>
      <c r="O1028" s="253"/>
      <c r="P1028" s="253"/>
      <c r="S1028" s="261"/>
      <c r="T1028" s="241"/>
    </row>
    <row r="1029" s="240" customFormat="1" ht="20" customHeight="1" spans="1:20">
      <c r="A1029" s="248">
        <v>1415</v>
      </c>
      <c r="B1029" s="251">
        <v>1</v>
      </c>
      <c r="C1029" s="252"/>
      <c r="D1029" s="249"/>
      <c r="E1029" s="253"/>
      <c r="F1029" s="254"/>
      <c r="G1029" s="255"/>
      <c r="H1029" s="253"/>
      <c r="I1029" s="253"/>
      <c r="J1029" s="260"/>
      <c r="K1029" s="260"/>
      <c r="L1029" s="260"/>
      <c r="M1029" s="260"/>
      <c r="N1029" s="253"/>
      <c r="O1029" s="253"/>
      <c r="P1029" s="253"/>
      <c r="S1029" s="261"/>
      <c r="T1029" s="241"/>
    </row>
    <row r="1030" s="240" customFormat="1" ht="20" customHeight="1" spans="1:20">
      <c r="A1030" s="248">
        <v>1416</v>
      </c>
      <c r="B1030" s="251">
        <v>1</v>
      </c>
      <c r="C1030" s="252"/>
      <c r="D1030" s="249"/>
      <c r="E1030" s="253"/>
      <c r="F1030" s="254"/>
      <c r="G1030" s="255"/>
      <c r="H1030" s="253"/>
      <c r="I1030" s="253"/>
      <c r="J1030" s="260"/>
      <c r="K1030" s="260"/>
      <c r="L1030" s="260"/>
      <c r="M1030" s="260"/>
      <c r="N1030" s="253"/>
      <c r="O1030" s="253"/>
      <c r="P1030" s="253"/>
      <c r="S1030" s="261"/>
      <c r="T1030" s="241"/>
    </row>
    <row r="1031" s="240" customFormat="1" ht="20" customHeight="1" spans="1:20">
      <c r="A1031" s="248">
        <v>1417</v>
      </c>
      <c r="B1031" s="251">
        <v>1</v>
      </c>
      <c r="C1031" s="252"/>
      <c r="D1031" s="249"/>
      <c r="E1031" s="253"/>
      <c r="F1031" s="254"/>
      <c r="G1031" s="255"/>
      <c r="H1031" s="253"/>
      <c r="I1031" s="253"/>
      <c r="J1031" s="260"/>
      <c r="K1031" s="260"/>
      <c r="L1031" s="260"/>
      <c r="M1031" s="260"/>
      <c r="N1031" s="253"/>
      <c r="O1031" s="253"/>
      <c r="P1031" s="253"/>
      <c r="S1031" s="261"/>
      <c r="T1031" s="241"/>
    </row>
    <row r="1032" s="240" customFormat="1" ht="20" customHeight="1" spans="1:20">
      <c r="A1032" s="248">
        <v>1418</v>
      </c>
      <c r="B1032" s="251">
        <v>1</v>
      </c>
      <c r="C1032" s="252"/>
      <c r="D1032" s="249"/>
      <c r="E1032" s="253"/>
      <c r="F1032" s="254"/>
      <c r="G1032" s="255"/>
      <c r="H1032" s="253"/>
      <c r="I1032" s="253"/>
      <c r="J1032" s="260"/>
      <c r="K1032" s="260"/>
      <c r="L1032" s="260"/>
      <c r="M1032" s="260"/>
      <c r="N1032" s="253"/>
      <c r="O1032" s="253"/>
      <c r="P1032" s="253"/>
      <c r="S1032" s="261"/>
      <c r="T1032" s="241"/>
    </row>
    <row r="1033" s="240" customFormat="1" ht="20" customHeight="1" spans="1:20">
      <c r="A1033" s="248">
        <v>1419</v>
      </c>
      <c r="B1033" s="251">
        <v>1</v>
      </c>
      <c r="C1033" s="252"/>
      <c r="D1033" s="249"/>
      <c r="E1033" s="253"/>
      <c r="F1033" s="254"/>
      <c r="G1033" s="255"/>
      <c r="H1033" s="253"/>
      <c r="I1033" s="253"/>
      <c r="J1033" s="260"/>
      <c r="K1033" s="260"/>
      <c r="L1033" s="260"/>
      <c r="M1033" s="260"/>
      <c r="N1033" s="253"/>
      <c r="O1033" s="253"/>
      <c r="P1033" s="253"/>
      <c r="S1033" s="261"/>
      <c r="T1033" s="241"/>
    </row>
    <row r="1034" s="240" customFormat="1" ht="20" customHeight="1" spans="1:20">
      <c r="A1034" s="248">
        <v>1420</v>
      </c>
      <c r="B1034" s="251">
        <v>1</v>
      </c>
      <c r="C1034" s="252"/>
      <c r="D1034" s="249"/>
      <c r="E1034" s="253"/>
      <c r="F1034" s="254"/>
      <c r="G1034" s="255"/>
      <c r="H1034" s="253"/>
      <c r="I1034" s="253"/>
      <c r="J1034" s="260"/>
      <c r="K1034" s="260"/>
      <c r="L1034" s="260"/>
      <c r="M1034" s="260"/>
      <c r="N1034" s="253"/>
      <c r="O1034" s="253"/>
      <c r="P1034" s="253"/>
      <c r="S1034" s="261"/>
      <c r="T1034" s="241"/>
    </row>
    <row r="1035" s="240" customFormat="1" ht="20" customHeight="1" spans="1:20">
      <c r="A1035" s="248">
        <v>1421</v>
      </c>
      <c r="B1035" s="251">
        <v>1</v>
      </c>
      <c r="C1035" s="252"/>
      <c r="D1035" s="249"/>
      <c r="E1035" s="253"/>
      <c r="F1035" s="254"/>
      <c r="G1035" s="255"/>
      <c r="H1035" s="253"/>
      <c r="I1035" s="253"/>
      <c r="J1035" s="260"/>
      <c r="K1035" s="260"/>
      <c r="L1035" s="260"/>
      <c r="M1035" s="260"/>
      <c r="N1035" s="253"/>
      <c r="O1035" s="253"/>
      <c r="P1035" s="253"/>
      <c r="S1035" s="261"/>
      <c r="T1035" s="241"/>
    </row>
    <row r="1036" s="240" customFormat="1" ht="20" customHeight="1" spans="1:20">
      <c r="A1036" s="248">
        <v>1422</v>
      </c>
      <c r="B1036" s="251">
        <v>1</v>
      </c>
      <c r="C1036" s="252"/>
      <c r="D1036" s="249"/>
      <c r="E1036" s="253"/>
      <c r="F1036" s="254"/>
      <c r="G1036" s="255"/>
      <c r="H1036" s="253"/>
      <c r="I1036" s="253"/>
      <c r="J1036" s="260"/>
      <c r="K1036" s="260"/>
      <c r="L1036" s="260"/>
      <c r="M1036" s="260"/>
      <c r="N1036" s="253"/>
      <c r="O1036" s="253"/>
      <c r="P1036" s="253"/>
      <c r="S1036" s="261"/>
      <c r="T1036" s="241"/>
    </row>
    <row r="1037" s="240" customFormat="1" ht="20" customHeight="1" spans="1:20">
      <c r="A1037" s="248">
        <v>1423</v>
      </c>
      <c r="B1037" s="251">
        <v>1</v>
      </c>
      <c r="C1037" s="252"/>
      <c r="D1037" s="249"/>
      <c r="E1037" s="253"/>
      <c r="F1037" s="254"/>
      <c r="G1037" s="255"/>
      <c r="H1037" s="253"/>
      <c r="I1037" s="253"/>
      <c r="J1037" s="260"/>
      <c r="K1037" s="260"/>
      <c r="L1037" s="260"/>
      <c r="M1037" s="260"/>
      <c r="N1037" s="253"/>
      <c r="O1037" s="253"/>
      <c r="P1037" s="253"/>
      <c r="S1037" s="261"/>
      <c r="T1037" s="241"/>
    </row>
    <row r="1038" s="240" customFormat="1" ht="20" customHeight="1" spans="1:20">
      <c r="A1038" s="248">
        <v>1424</v>
      </c>
      <c r="B1038" s="251">
        <v>1</v>
      </c>
      <c r="C1038" s="252"/>
      <c r="D1038" s="249"/>
      <c r="E1038" s="253"/>
      <c r="F1038" s="254"/>
      <c r="G1038" s="255"/>
      <c r="H1038" s="253"/>
      <c r="I1038" s="253"/>
      <c r="J1038" s="260"/>
      <c r="K1038" s="260"/>
      <c r="L1038" s="260"/>
      <c r="M1038" s="260"/>
      <c r="N1038" s="253"/>
      <c r="O1038" s="253"/>
      <c r="P1038" s="253"/>
      <c r="S1038" s="261"/>
      <c r="T1038" s="241"/>
    </row>
    <row r="1039" s="240" customFormat="1" ht="20" customHeight="1" spans="1:20">
      <c r="A1039" s="248">
        <v>1425</v>
      </c>
      <c r="B1039" s="251">
        <v>1</v>
      </c>
      <c r="C1039" s="252"/>
      <c r="D1039" s="249"/>
      <c r="E1039" s="253"/>
      <c r="F1039" s="254"/>
      <c r="G1039" s="255"/>
      <c r="H1039" s="253"/>
      <c r="I1039" s="253"/>
      <c r="J1039" s="260"/>
      <c r="K1039" s="260"/>
      <c r="L1039" s="260"/>
      <c r="M1039" s="260"/>
      <c r="N1039" s="253"/>
      <c r="O1039" s="253"/>
      <c r="P1039" s="253"/>
      <c r="S1039" s="261"/>
      <c r="T1039" s="241"/>
    </row>
    <row r="1040" s="240" customFormat="1" ht="20" customHeight="1" spans="1:20">
      <c r="A1040" s="248">
        <v>1426</v>
      </c>
      <c r="B1040" s="251">
        <v>1</v>
      </c>
      <c r="C1040" s="252"/>
      <c r="D1040" s="249"/>
      <c r="E1040" s="253"/>
      <c r="F1040" s="254"/>
      <c r="G1040" s="255"/>
      <c r="H1040" s="253"/>
      <c r="I1040" s="253"/>
      <c r="J1040" s="260"/>
      <c r="K1040" s="260"/>
      <c r="L1040" s="260"/>
      <c r="M1040" s="260"/>
      <c r="N1040" s="253"/>
      <c r="O1040" s="253"/>
      <c r="P1040" s="253"/>
      <c r="S1040" s="261"/>
      <c r="T1040" s="241"/>
    </row>
    <row r="1041" s="240" customFormat="1" ht="20" customHeight="1" spans="1:20">
      <c r="A1041" s="248">
        <v>1427</v>
      </c>
      <c r="B1041" s="251">
        <v>1</v>
      </c>
      <c r="C1041" s="252"/>
      <c r="D1041" s="249"/>
      <c r="E1041" s="253"/>
      <c r="F1041" s="254"/>
      <c r="G1041" s="255"/>
      <c r="H1041" s="253"/>
      <c r="I1041" s="253"/>
      <c r="J1041" s="260"/>
      <c r="K1041" s="260"/>
      <c r="L1041" s="260"/>
      <c r="M1041" s="260"/>
      <c r="N1041" s="253"/>
      <c r="O1041" s="253"/>
      <c r="P1041" s="253"/>
      <c r="S1041" s="261"/>
      <c r="T1041" s="241"/>
    </row>
    <row r="1042" s="240" customFormat="1" ht="20" customHeight="1" spans="1:20">
      <c r="A1042" s="248">
        <v>1428</v>
      </c>
      <c r="B1042" s="251">
        <v>1</v>
      </c>
      <c r="C1042" s="252"/>
      <c r="D1042" s="249"/>
      <c r="E1042" s="253"/>
      <c r="F1042" s="254"/>
      <c r="G1042" s="255"/>
      <c r="H1042" s="253"/>
      <c r="I1042" s="253"/>
      <c r="J1042" s="260"/>
      <c r="K1042" s="260"/>
      <c r="L1042" s="260"/>
      <c r="M1042" s="260"/>
      <c r="N1042" s="253"/>
      <c r="O1042" s="253"/>
      <c r="P1042" s="253"/>
      <c r="S1042" s="261"/>
      <c r="T1042" s="241"/>
    </row>
    <row r="1043" s="240" customFormat="1" ht="20" customHeight="1" spans="1:20">
      <c r="A1043" s="248">
        <v>1429</v>
      </c>
      <c r="B1043" s="251">
        <v>1</v>
      </c>
      <c r="C1043" s="252"/>
      <c r="D1043" s="249"/>
      <c r="E1043" s="253"/>
      <c r="F1043" s="254"/>
      <c r="G1043" s="255"/>
      <c r="H1043" s="253"/>
      <c r="I1043" s="253"/>
      <c r="J1043" s="260"/>
      <c r="K1043" s="260"/>
      <c r="L1043" s="260"/>
      <c r="M1043" s="260"/>
      <c r="N1043" s="253"/>
      <c r="O1043" s="253"/>
      <c r="P1043" s="253"/>
      <c r="S1043" s="261"/>
      <c r="T1043" s="241"/>
    </row>
    <row r="1044" s="240" customFormat="1" ht="20" customHeight="1" spans="1:20">
      <c r="A1044" s="248">
        <v>1430</v>
      </c>
      <c r="B1044" s="251">
        <v>1</v>
      </c>
      <c r="C1044" s="252"/>
      <c r="D1044" s="249"/>
      <c r="E1044" s="253"/>
      <c r="F1044" s="254"/>
      <c r="G1044" s="255"/>
      <c r="H1044" s="253"/>
      <c r="I1044" s="253"/>
      <c r="J1044" s="260"/>
      <c r="K1044" s="260"/>
      <c r="L1044" s="260"/>
      <c r="M1044" s="260"/>
      <c r="N1044" s="253"/>
      <c r="O1044" s="253"/>
      <c r="P1044" s="253"/>
      <c r="S1044" s="261"/>
      <c r="T1044" s="241"/>
    </row>
    <row r="1045" s="240" customFormat="1" ht="20" customHeight="1" spans="1:20">
      <c r="A1045" s="248">
        <v>1431</v>
      </c>
      <c r="B1045" s="251">
        <v>1</v>
      </c>
      <c r="C1045" s="252"/>
      <c r="D1045" s="249"/>
      <c r="E1045" s="253"/>
      <c r="F1045" s="254"/>
      <c r="G1045" s="255"/>
      <c r="H1045" s="253"/>
      <c r="I1045" s="253"/>
      <c r="J1045" s="260"/>
      <c r="K1045" s="260"/>
      <c r="L1045" s="260"/>
      <c r="M1045" s="260"/>
      <c r="N1045" s="253"/>
      <c r="O1045" s="253"/>
      <c r="P1045" s="253"/>
      <c r="S1045" s="261"/>
      <c r="T1045" s="241"/>
    </row>
    <row r="1046" s="240" customFormat="1" ht="20" customHeight="1" spans="1:20">
      <c r="A1046" s="248">
        <v>1432</v>
      </c>
      <c r="B1046" s="251">
        <v>1</v>
      </c>
      <c r="C1046" s="252"/>
      <c r="D1046" s="249"/>
      <c r="E1046" s="253"/>
      <c r="F1046" s="254"/>
      <c r="G1046" s="255"/>
      <c r="H1046" s="253"/>
      <c r="I1046" s="253"/>
      <c r="J1046" s="260"/>
      <c r="K1046" s="260"/>
      <c r="L1046" s="260"/>
      <c r="M1046" s="260"/>
      <c r="N1046" s="253"/>
      <c r="O1046" s="253"/>
      <c r="P1046" s="253"/>
      <c r="S1046" s="261"/>
      <c r="T1046" s="241"/>
    </row>
    <row r="1047" s="240" customFormat="1" ht="20" customHeight="1" spans="1:20">
      <c r="A1047" s="248">
        <v>1433</v>
      </c>
      <c r="B1047" s="251">
        <v>1</v>
      </c>
      <c r="C1047" s="252"/>
      <c r="D1047" s="249"/>
      <c r="E1047" s="253"/>
      <c r="F1047" s="254"/>
      <c r="G1047" s="255"/>
      <c r="H1047" s="253"/>
      <c r="I1047" s="253"/>
      <c r="J1047" s="260"/>
      <c r="K1047" s="260"/>
      <c r="L1047" s="260"/>
      <c r="M1047" s="260"/>
      <c r="N1047" s="253"/>
      <c r="O1047" s="253"/>
      <c r="P1047" s="253"/>
      <c r="S1047" s="261"/>
      <c r="T1047" s="241"/>
    </row>
    <row r="1048" s="240" customFormat="1" ht="20" customHeight="1" spans="1:20">
      <c r="A1048" s="248">
        <v>1434</v>
      </c>
      <c r="B1048" s="251">
        <v>1</v>
      </c>
      <c r="C1048" s="252"/>
      <c r="D1048" s="249"/>
      <c r="E1048" s="253"/>
      <c r="F1048" s="254"/>
      <c r="G1048" s="255"/>
      <c r="H1048" s="253"/>
      <c r="I1048" s="253"/>
      <c r="J1048" s="260"/>
      <c r="K1048" s="260"/>
      <c r="L1048" s="260"/>
      <c r="M1048" s="260"/>
      <c r="N1048" s="253"/>
      <c r="O1048" s="253"/>
      <c r="P1048" s="253"/>
      <c r="S1048" s="261"/>
      <c r="T1048" s="241"/>
    </row>
    <row r="1049" s="240" customFormat="1" ht="20" customHeight="1" spans="1:20">
      <c r="A1049" s="248">
        <v>1435</v>
      </c>
      <c r="B1049" s="251">
        <v>1</v>
      </c>
      <c r="C1049" s="252"/>
      <c r="D1049" s="249"/>
      <c r="E1049" s="253"/>
      <c r="F1049" s="254"/>
      <c r="G1049" s="255"/>
      <c r="H1049" s="253"/>
      <c r="I1049" s="253"/>
      <c r="J1049" s="260"/>
      <c r="K1049" s="260"/>
      <c r="L1049" s="260"/>
      <c r="M1049" s="260"/>
      <c r="N1049" s="253"/>
      <c r="O1049" s="253"/>
      <c r="P1049" s="253"/>
      <c r="S1049" s="261"/>
      <c r="T1049" s="241"/>
    </row>
    <row r="1050" s="240" customFormat="1" ht="20" customHeight="1" spans="1:20">
      <c r="A1050" s="248">
        <v>1436</v>
      </c>
      <c r="B1050" s="251">
        <v>1</v>
      </c>
      <c r="C1050" s="252"/>
      <c r="D1050" s="249"/>
      <c r="E1050" s="253"/>
      <c r="F1050" s="254"/>
      <c r="G1050" s="255"/>
      <c r="H1050" s="253"/>
      <c r="I1050" s="253"/>
      <c r="J1050" s="260"/>
      <c r="K1050" s="260"/>
      <c r="L1050" s="260"/>
      <c r="M1050" s="260"/>
      <c r="N1050" s="253"/>
      <c r="O1050" s="253"/>
      <c r="P1050" s="253"/>
      <c r="S1050" s="261"/>
      <c r="T1050" s="241"/>
    </row>
    <row r="1051" s="240" customFormat="1" ht="20" customHeight="1" spans="1:20">
      <c r="A1051" s="248">
        <v>1437</v>
      </c>
      <c r="B1051" s="251">
        <v>1</v>
      </c>
      <c r="C1051" s="252"/>
      <c r="D1051" s="249"/>
      <c r="E1051" s="253"/>
      <c r="F1051" s="254"/>
      <c r="G1051" s="255"/>
      <c r="H1051" s="253"/>
      <c r="I1051" s="253"/>
      <c r="J1051" s="260"/>
      <c r="K1051" s="260"/>
      <c r="L1051" s="260"/>
      <c r="M1051" s="260"/>
      <c r="N1051" s="253"/>
      <c r="O1051" s="253"/>
      <c r="P1051" s="253"/>
      <c r="S1051" s="261"/>
      <c r="T1051" s="241"/>
    </row>
    <row r="1052" s="240" customFormat="1" ht="20" customHeight="1" spans="1:20">
      <c r="A1052" s="248">
        <v>1438</v>
      </c>
      <c r="B1052" s="251">
        <v>1</v>
      </c>
      <c r="C1052" s="252"/>
      <c r="D1052" s="249"/>
      <c r="E1052" s="253"/>
      <c r="F1052" s="254"/>
      <c r="G1052" s="255"/>
      <c r="H1052" s="253"/>
      <c r="I1052" s="253"/>
      <c r="J1052" s="260"/>
      <c r="K1052" s="260"/>
      <c r="L1052" s="260"/>
      <c r="M1052" s="260"/>
      <c r="N1052" s="253"/>
      <c r="O1052" s="253"/>
      <c r="P1052" s="253"/>
      <c r="S1052" s="261"/>
      <c r="T1052" s="241"/>
    </row>
    <row r="1053" s="240" customFormat="1" ht="20" customHeight="1" spans="1:20">
      <c r="A1053" s="248">
        <v>1439</v>
      </c>
      <c r="B1053" s="251">
        <v>1</v>
      </c>
      <c r="C1053" s="252"/>
      <c r="D1053" s="249"/>
      <c r="E1053" s="253"/>
      <c r="F1053" s="254"/>
      <c r="G1053" s="255"/>
      <c r="H1053" s="253"/>
      <c r="I1053" s="253"/>
      <c r="J1053" s="260"/>
      <c r="K1053" s="260"/>
      <c r="L1053" s="260"/>
      <c r="M1053" s="260"/>
      <c r="N1053" s="253"/>
      <c r="O1053" s="253"/>
      <c r="P1053" s="253"/>
      <c r="S1053" s="261"/>
      <c r="T1053" s="241"/>
    </row>
    <row r="1054" s="240" customFormat="1" ht="20" customHeight="1" spans="1:20">
      <c r="A1054" s="248">
        <v>1440</v>
      </c>
      <c r="B1054" s="251">
        <v>1</v>
      </c>
      <c r="C1054" s="252"/>
      <c r="D1054" s="249"/>
      <c r="E1054" s="253"/>
      <c r="F1054" s="254"/>
      <c r="G1054" s="255"/>
      <c r="H1054" s="253"/>
      <c r="I1054" s="253"/>
      <c r="J1054" s="260"/>
      <c r="K1054" s="260"/>
      <c r="L1054" s="260"/>
      <c r="M1054" s="260"/>
      <c r="N1054" s="253"/>
      <c r="O1054" s="253"/>
      <c r="P1054" s="253"/>
      <c r="S1054" s="261"/>
      <c r="T1054" s="241"/>
    </row>
    <row r="1055" s="240" customFormat="1" ht="20" customHeight="1" spans="1:20">
      <c r="A1055" s="248">
        <v>1441</v>
      </c>
      <c r="B1055" s="251">
        <v>1</v>
      </c>
      <c r="C1055" s="252"/>
      <c r="D1055" s="249"/>
      <c r="E1055" s="253"/>
      <c r="F1055" s="254"/>
      <c r="G1055" s="255"/>
      <c r="H1055" s="253"/>
      <c r="I1055" s="253"/>
      <c r="J1055" s="260"/>
      <c r="K1055" s="260"/>
      <c r="L1055" s="260"/>
      <c r="M1055" s="260"/>
      <c r="N1055" s="253"/>
      <c r="O1055" s="253"/>
      <c r="P1055" s="253"/>
      <c r="S1055" s="261"/>
      <c r="T1055" s="241"/>
    </row>
    <row r="1056" s="240" customFormat="1" ht="20" customHeight="1" spans="1:20">
      <c r="A1056" s="248">
        <v>1442</v>
      </c>
      <c r="B1056" s="251">
        <v>1</v>
      </c>
      <c r="C1056" s="252"/>
      <c r="D1056" s="249"/>
      <c r="E1056" s="253"/>
      <c r="F1056" s="254"/>
      <c r="G1056" s="255"/>
      <c r="H1056" s="253"/>
      <c r="I1056" s="253"/>
      <c r="J1056" s="260"/>
      <c r="K1056" s="260"/>
      <c r="L1056" s="260"/>
      <c r="M1056" s="260"/>
      <c r="N1056" s="253"/>
      <c r="O1056" s="253"/>
      <c r="P1056" s="253"/>
      <c r="S1056" s="261"/>
      <c r="T1056" s="241"/>
    </row>
    <row r="1057" s="240" customFormat="1" ht="20" customHeight="1" spans="1:20">
      <c r="A1057" s="248">
        <v>1443</v>
      </c>
      <c r="B1057" s="251">
        <v>1</v>
      </c>
      <c r="C1057" s="252"/>
      <c r="D1057" s="249"/>
      <c r="E1057" s="253"/>
      <c r="F1057" s="254"/>
      <c r="G1057" s="255"/>
      <c r="H1057" s="253"/>
      <c r="I1057" s="253"/>
      <c r="J1057" s="260"/>
      <c r="K1057" s="260"/>
      <c r="L1057" s="260"/>
      <c r="M1057" s="260"/>
      <c r="N1057" s="253"/>
      <c r="O1057" s="253"/>
      <c r="P1057" s="253"/>
      <c r="S1057" s="261"/>
      <c r="T1057" s="241"/>
    </row>
    <row r="1058" s="240" customFormat="1" ht="20" customHeight="1" spans="1:20">
      <c r="A1058" s="248">
        <v>1444</v>
      </c>
      <c r="B1058" s="251">
        <v>1</v>
      </c>
      <c r="C1058" s="252"/>
      <c r="D1058" s="249"/>
      <c r="E1058" s="253"/>
      <c r="F1058" s="254"/>
      <c r="G1058" s="255"/>
      <c r="H1058" s="253"/>
      <c r="I1058" s="253"/>
      <c r="J1058" s="260"/>
      <c r="K1058" s="260"/>
      <c r="L1058" s="260"/>
      <c r="M1058" s="260"/>
      <c r="N1058" s="253"/>
      <c r="O1058" s="253"/>
      <c r="P1058" s="253"/>
      <c r="S1058" s="261"/>
      <c r="T1058" s="241"/>
    </row>
    <row r="1059" s="240" customFormat="1" ht="20" customHeight="1" spans="1:20">
      <c r="A1059" s="248">
        <v>1445</v>
      </c>
      <c r="B1059" s="251">
        <v>1</v>
      </c>
      <c r="C1059" s="252"/>
      <c r="D1059" s="249"/>
      <c r="E1059" s="253"/>
      <c r="F1059" s="254"/>
      <c r="G1059" s="255"/>
      <c r="H1059" s="253"/>
      <c r="I1059" s="253"/>
      <c r="J1059" s="260"/>
      <c r="K1059" s="260"/>
      <c r="L1059" s="260"/>
      <c r="M1059" s="260"/>
      <c r="N1059" s="253"/>
      <c r="O1059" s="253"/>
      <c r="P1059" s="253"/>
      <c r="S1059" s="261"/>
      <c r="T1059" s="241"/>
    </row>
    <row r="1060" s="240" customFormat="1" ht="20" customHeight="1" spans="1:20">
      <c r="A1060" s="248">
        <v>1446</v>
      </c>
      <c r="B1060" s="251">
        <v>1</v>
      </c>
      <c r="C1060" s="252"/>
      <c r="D1060" s="249"/>
      <c r="E1060" s="253"/>
      <c r="F1060" s="254"/>
      <c r="G1060" s="255"/>
      <c r="H1060" s="253"/>
      <c r="I1060" s="253"/>
      <c r="J1060" s="260"/>
      <c r="K1060" s="260"/>
      <c r="L1060" s="260"/>
      <c r="M1060" s="260"/>
      <c r="N1060" s="253"/>
      <c r="O1060" s="253"/>
      <c r="P1060" s="253"/>
      <c r="S1060" s="261"/>
      <c r="T1060" s="241"/>
    </row>
    <row r="1061" s="240" customFormat="1" ht="20" customHeight="1" spans="1:20">
      <c r="A1061" s="248">
        <v>1447</v>
      </c>
      <c r="B1061" s="251">
        <v>1</v>
      </c>
      <c r="C1061" s="252"/>
      <c r="D1061" s="249"/>
      <c r="E1061" s="253"/>
      <c r="F1061" s="254"/>
      <c r="G1061" s="255"/>
      <c r="H1061" s="253"/>
      <c r="I1061" s="253"/>
      <c r="J1061" s="260"/>
      <c r="K1061" s="260"/>
      <c r="L1061" s="260"/>
      <c r="M1061" s="260"/>
      <c r="N1061" s="253"/>
      <c r="O1061" s="253"/>
      <c r="P1061" s="253"/>
      <c r="S1061" s="261"/>
      <c r="T1061" s="241"/>
    </row>
    <row r="1062" s="240" customFormat="1" ht="20" customHeight="1" spans="1:20">
      <c r="A1062" s="248">
        <v>1448</v>
      </c>
      <c r="B1062" s="251">
        <v>1</v>
      </c>
      <c r="C1062" s="252"/>
      <c r="D1062" s="249"/>
      <c r="E1062" s="253"/>
      <c r="F1062" s="254"/>
      <c r="G1062" s="255"/>
      <c r="H1062" s="253"/>
      <c r="I1062" s="253"/>
      <c r="J1062" s="260"/>
      <c r="K1062" s="260"/>
      <c r="L1062" s="260"/>
      <c r="M1062" s="260"/>
      <c r="N1062" s="253"/>
      <c r="O1062" s="253"/>
      <c r="P1062" s="253"/>
      <c r="S1062" s="261"/>
      <c r="T1062" s="241"/>
    </row>
    <row r="1063" s="240" customFormat="1" ht="20" customHeight="1" spans="1:20">
      <c r="A1063" s="248">
        <v>1449</v>
      </c>
      <c r="B1063" s="251">
        <v>1</v>
      </c>
      <c r="C1063" s="252"/>
      <c r="D1063" s="249"/>
      <c r="E1063" s="253"/>
      <c r="F1063" s="254"/>
      <c r="G1063" s="255"/>
      <c r="H1063" s="253"/>
      <c r="I1063" s="253"/>
      <c r="J1063" s="260"/>
      <c r="K1063" s="260"/>
      <c r="L1063" s="260"/>
      <c r="M1063" s="260"/>
      <c r="N1063" s="253"/>
      <c r="O1063" s="253"/>
      <c r="P1063" s="253"/>
      <c r="S1063" s="261"/>
      <c r="T1063" s="241"/>
    </row>
    <row r="1064" s="240" customFormat="1" ht="20" customHeight="1" spans="1:20">
      <c r="A1064" s="248">
        <v>1450</v>
      </c>
      <c r="B1064" s="251">
        <v>1</v>
      </c>
      <c r="C1064" s="252"/>
      <c r="D1064" s="249"/>
      <c r="E1064" s="253"/>
      <c r="F1064" s="254"/>
      <c r="G1064" s="255"/>
      <c r="H1064" s="253"/>
      <c r="I1064" s="253"/>
      <c r="J1064" s="260"/>
      <c r="K1064" s="260"/>
      <c r="L1064" s="260"/>
      <c r="M1064" s="260"/>
      <c r="N1064" s="253"/>
      <c r="O1064" s="253"/>
      <c r="P1064" s="253"/>
      <c r="S1064" s="261"/>
      <c r="T1064" s="241"/>
    </row>
    <row r="1065" s="240" customFormat="1" ht="20" customHeight="1" spans="1:20">
      <c r="A1065" s="248">
        <v>1451</v>
      </c>
      <c r="B1065" s="251">
        <v>1</v>
      </c>
      <c r="C1065" s="252"/>
      <c r="D1065" s="249"/>
      <c r="E1065" s="253"/>
      <c r="F1065" s="254"/>
      <c r="G1065" s="255"/>
      <c r="H1065" s="253"/>
      <c r="I1065" s="253"/>
      <c r="J1065" s="260"/>
      <c r="K1065" s="260"/>
      <c r="L1065" s="260"/>
      <c r="M1065" s="260"/>
      <c r="N1065" s="253"/>
      <c r="O1065" s="253"/>
      <c r="P1065" s="253"/>
      <c r="S1065" s="261"/>
      <c r="T1065" s="241"/>
    </row>
    <row r="1066" s="240" customFormat="1" ht="20" customHeight="1" spans="1:20">
      <c r="A1066" s="248">
        <v>1452</v>
      </c>
      <c r="B1066" s="251">
        <v>1</v>
      </c>
      <c r="C1066" s="252"/>
      <c r="D1066" s="249"/>
      <c r="E1066" s="253"/>
      <c r="F1066" s="254"/>
      <c r="G1066" s="255"/>
      <c r="H1066" s="253"/>
      <c r="I1066" s="253"/>
      <c r="J1066" s="260"/>
      <c r="K1066" s="260"/>
      <c r="L1066" s="260"/>
      <c r="M1066" s="260"/>
      <c r="N1066" s="253"/>
      <c r="O1066" s="253"/>
      <c r="P1066" s="253"/>
      <c r="S1066" s="261"/>
      <c r="T1066" s="241"/>
    </row>
    <row r="1067" s="240" customFormat="1" ht="20" customHeight="1" spans="1:20">
      <c r="A1067" s="248">
        <v>1453</v>
      </c>
      <c r="B1067" s="251">
        <v>1</v>
      </c>
      <c r="C1067" s="252"/>
      <c r="D1067" s="249"/>
      <c r="E1067" s="253"/>
      <c r="F1067" s="254"/>
      <c r="G1067" s="255"/>
      <c r="H1067" s="253"/>
      <c r="I1067" s="253"/>
      <c r="J1067" s="260"/>
      <c r="K1067" s="260"/>
      <c r="L1067" s="260"/>
      <c r="M1067" s="260"/>
      <c r="N1067" s="253"/>
      <c r="O1067" s="253"/>
      <c r="P1067" s="253"/>
      <c r="S1067" s="261"/>
      <c r="T1067" s="241"/>
    </row>
    <row r="1068" s="240" customFormat="1" ht="20" customHeight="1" spans="1:20">
      <c r="A1068" s="248">
        <v>1454</v>
      </c>
      <c r="B1068" s="251">
        <v>1</v>
      </c>
      <c r="C1068" s="252"/>
      <c r="D1068" s="249"/>
      <c r="E1068" s="253"/>
      <c r="F1068" s="254"/>
      <c r="G1068" s="255"/>
      <c r="H1068" s="253"/>
      <c r="I1068" s="253"/>
      <c r="J1068" s="260"/>
      <c r="K1068" s="260"/>
      <c r="L1068" s="260"/>
      <c r="M1068" s="260"/>
      <c r="N1068" s="253"/>
      <c r="O1068" s="253"/>
      <c r="P1068" s="253"/>
      <c r="S1068" s="261"/>
      <c r="T1068" s="241"/>
    </row>
    <row r="1069" s="240" customFormat="1" ht="20" customHeight="1" spans="1:20">
      <c r="A1069" s="248">
        <v>1455</v>
      </c>
      <c r="B1069" s="251">
        <v>1</v>
      </c>
      <c r="C1069" s="252"/>
      <c r="D1069" s="249"/>
      <c r="E1069" s="253"/>
      <c r="F1069" s="254"/>
      <c r="G1069" s="255"/>
      <c r="H1069" s="253"/>
      <c r="I1069" s="253"/>
      <c r="J1069" s="260"/>
      <c r="K1069" s="260"/>
      <c r="L1069" s="260"/>
      <c r="M1069" s="260"/>
      <c r="N1069" s="253"/>
      <c r="O1069" s="253"/>
      <c r="P1069" s="253"/>
      <c r="S1069" s="261"/>
      <c r="T1069" s="241"/>
    </row>
    <row r="1070" s="240" customFormat="1" ht="20" customHeight="1" spans="1:20">
      <c r="A1070" s="248">
        <v>1456</v>
      </c>
      <c r="B1070" s="251">
        <v>1</v>
      </c>
      <c r="C1070" s="252"/>
      <c r="D1070" s="249"/>
      <c r="E1070" s="253"/>
      <c r="F1070" s="254"/>
      <c r="G1070" s="255"/>
      <c r="H1070" s="253"/>
      <c r="I1070" s="253"/>
      <c r="J1070" s="260"/>
      <c r="K1070" s="260"/>
      <c r="L1070" s="260"/>
      <c r="M1070" s="260"/>
      <c r="N1070" s="253"/>
      <c r="O1070" s="253"/>
      <c r="P1070" s="253"/>
      <c r="S1070" s="261"/>
      <c r="T1070" s="241"/>
    </row>
    <row r="1071" s="240" customFormat="1" ht="20" customHeight="1" spans="1:20">
      <c r="A1071" s="248">
        <v>1457</v>
      </c>
      <c r="B1071" s="251">
        <v>1</v>
      </c>
      <c r="C1071" s="252"/>
      <c r="D1071" s="249"/>
      <c r="E1071" s="253"/>
      <c r="F1071" s="254"/>
      <c r="G1071" s="255"/>
      <c r="H1071" s="253"/>
      <c r="I1071" s="253"/>
      <c r="J1071" s="260"/>
      <c r="K1071" s="260"/>
      <c r="L1071" s="260"/>
      <c r="M1071" s="260"/>
      <c r="N1071" s="253"/>
      <c r="O1071" s="253"/>
      <c r="P1071" s="253"/>
      <c r="S1071" s="261"/>
      <c r="T1071" s="241"/>
    </row>
    <row r="1072" s="240" customFormat="1" ht="20" customHeight="1" spans="1:20">
      <c r="A1072" s="248">
        <v>1458</v>
      </c>
      <c r="B1072" s="251">
        <v>1</v>
      </c>
      <c r="C1072" s="252"/>
      <c r="D1072" s="249"/>
      <c r="E1072" s="253"/>
      <c r="F1072" s="254"/>
      <c r="G1072" s="255"/>
      <c r="H1072" s="253"/>
      <c r="I1072" s="253"/>
      <c r="J1072" s="260"/>
      <c r="K1072" s="260"/>
      <c r="L1072" s="260"/>
      <c r="M1072" s="260"/>
      <c r="N1072" s="253"/>
      <c r="O1072" s="253"/>
      <c r="P1072" s="253"/>
      <c r="S1072" s="261"/>
      <c r="T1072" s="241"/>
    </row>
    <row r="1073" s="240" customFormat="1" ht="20" customHeight="1" spans="1:20">
      <c r="A1073" s="248">
        <v>1459</v>
      </c>
      <c r="B1073" s="251">
        <v>1</v>
      </c>
      <c r="C1073" s="252"/>
      <c r="D1073" s="249"/>
      <c r="E1073" s="253"/>
      <c r="F1073" s="254"/>
      <c r="G1073" s="255"/>
      <c r="H1073" s="253"/>
      <c r="I1073" s="253"/>
      <c r="J1073" s="260"/>
      <c r="K1073" s="260"/>
      <c r="L1073" s="260"/>
      <c r="M1073" s="260"/>
      <c r="N1073" s="253"/>
      <c r="O1073" s="253"/>
      <c r="P1073" s="253"/>
      <c r="S1073" s="261"/>
      <c r="T1073" s="241"/>
    </row>
    <row r="1074" s="240" customFormat="1" ht="20" customHeight="1" spans="1:20">
      <c r="A1074" s="248">
        <v>1460</v>
      </c>
      <c r="B1074" s="251">
        <v>1</v>
      </c>
      <c r="C1074" s="252"/>
      <c r="D1074" s="249"/>
      <c r="E1074" s="253"/>
      <c r="F1074" s="254"/>
      <c r="G1074" s="255"/>
      <c r="H1074" s="253"/>
      <c r="I1074" s="253"/>
      <c r="J1074" s="260"/>
      <c r="K1074" s="260"/>
      <c r="L1074" s="260"/>
      <c r="M1074" s="260"/>
      <c r="N1074" s="253"/>
      <c r="O1074" s="253"/>
      <c r="P1074" s="253"/>
      <c r="S1074" s="261"/>
      <c r="T1074" s="241"/>
    </row>
    <row r="1075" s="240" customFormat="1" ht="20" customHeight="1" spans="1:20">
      <c r="A1075" s="248">
        <v>1461</v>
      </c>
      <c r="B1075" s="251">
        <v>1</v>
      </c>
      <c r="C1075" s="252"/>
      <c r="D1075" s="249"/>
      <c r="E1075" s="253"/>
      <c r="F1075" s="254"/>
      <c r="G1075" s="255"/>
      <c r="H1075" s="253"/>
      <c r="I1075" s="253"/>
      <c r="J1075" s="260"/>
      <c r="K1075" s="260"/>
      <c r="L1075" s="260"/>
      <c r="M1075" s="260"/>
      <c r="N1075" s="253"/>
      <c r="O1075" s="253"/>
      <c r="P1075" s="253"/>
      <c r="S1075" s="261"/>
      <c r="T1075" s="241"/>
    </row>
    <row r="1076" s="240" customFormat="1" ht="20" customHeight="1" spans="1:20">
      <c r="A1076" s="248">
        <v>1462</v>
      </c>
      <c r="B1076" s="251">
        <v>1</v>
      </c>
      <c r="C1076" s="252"/>
      <c r="D1076" s="249"/>
      <c r="E1076" s="253"/>
      <c r="F1076" s="254"/>
      <c r="G1076" s="255"/>
      <c r="H1076" s="253"/>
      <c r="I1076" s="253"/>
      <c r="J1076" s="260"/>
      <c r="K1076" s="260"/>
      <c r="L1076" s="260"/>
      <c r="M1076" s="260"/>
      <c r="N1076" s="253"/>
      <c r="O1076" s="253"/>
      <c r="P1076" s="253"/>
      <c r="S1076" s="261"/>
      <c r="T1076" s="241"/>
    </row>
    <row r="1077" s="240" customFormat="1" ht="20" customHeight="1" spans="1:20">
      <c r="A1077" s="248">
        <v>1463</v>
      </c>
      <c r="B1077" s="251">
        <v>1</v>
      </c>
      <c r="C1077" s="252"/>
      <c r="D1077" s="249"/>
      <c r="E1077" s="253"/>
      <c r="F1077" s="254"/>
      <c r="G1077" s="255"/>
      <c r="H1077" s="253"/>
      <c r="I1077" s="253"/>
      <c r="J1077" s="260"/>
      <c r="K1077" s="260"/>
      <c r="L1077" s="260"/>
      <c r="M1077" s="260"/>
      <c r="N1077" s="253"/>
      <c r="O1077" s="253"/>
      <c r="P1077" s="253"/>
      <c r="S1077" s="261"/>
      <c r="T1077" s="241"/>
    </row>
    <row r="1078" s="240" customFormat="1" ht="20" customHeight="1" spans="1:20">
      <c r="A1078" s="248">
        <v>1464</v>
      </c>
      <c r="B1078" s="251">
        <v>1</v>
      </c>
      <c r="C1078" s="252"/>
      <c r="D1078" s="249"/>
      <c r="E1078" s="253"/>
      <c r="F1078" s="254"/>
      <c r="G1078" s="255"/>
      <c r="H1078" s="253"/>
      <c r="I1078" s="253"/>
      <c r="J1078" s="260"/>
      <c r="K1078" s="260"/>
      <c r="L1078" s="260"/>
      <c r="M1078" s="260"/>
      <c r="N1078" s="253"/>
      <c r="O1078" s="253"/>
      <c r="P1078" s="253"/>
      <c r="S1078" s="261"/>
      <c r="T1078" s="241"/>
    </row>
    <row r="1079" s="240" customFormat="1" ht="20" customHeight="1" spans="1:20">
      <c r="A1079" s="248">
        <v>1465</v>
      </c>
      <c r="B1079" s="251">
        <v>1</v>
      </c>
      <c r="C1079" s="252"/>
      <c r="D1079" s="249"/>
      <c r="E1079" s="253"/>
      <c r="F1079" s="254"/>
      <c r="G1079" s="255"/>
      <c r="H1079" s="253"/>
      <c r="I1079" s="253"/>
      <c r="J1079" s="260"/>
      <c r="K1079" s="260"/>
      <c r="L1079" s="260"/>
      <c r="M1079" s="260"/>
      <c r="N1079" s="253"/>
      <c r="O1079" s="253"/>
      <c r="P1079" s="253"/>
      <c r="S1079" s="261"/>
      <c r="T1079" s="241"/>
    </row>
    <row r="1080" s="240" customFormat="1" ht="20" customHeight="1" spans="1:20">
      <c r="A1080" s="248">
        <v>1466</v>
      </c>
      <c r="B1080" s="251">
        <v>1</v>
      </c>
      <c r="C1080" s="252"/>
      <c r="D1080" s="249"/>
      <c r="E1080" s="253"/>
      <c r="F1080" s="254"/>
      <c r="G1080" s="255"/>
      <c r="H1080" s="253"/>
      <c r="I1080" s="253"/>
      <c r="J1080" s="260"/>
      <c r="K1080" s="260"/>
      <c r="L1080" s="260"/>
      <c r="M1080" s="260"/>
      <c r="N1080" s="253"/>
      <c r="O1080" s="253"/>
      <c r="P1080" s="253"/>
      <c r="S1080" s="261"/>
      <c r="T1080" s="241"/>
    </row>
    <row r="1081" s="240" customFormat="1" ht="20" customHeight="1" spans="1:20">
      <c r="A1081" s="248">
        <v>1467</v>
      </c>
      <c r="B1081" s="251">
        <v>1</v>
      </c>
      <c r="C1081" s="252"/>
      <c r="D1081" s="249"/>
      <c r="E1081" s="253"/>
      <c r="F1081" s="254"/>
      <c r="G1081" s="255"/>
      <c r="H1081" s="253"/>
      <c r="I1081" s="253"/>
      <c r="J1081" s="260"/>
      <c r="K1081" s="260"/>
      <c r="L1081" s="260"/>
      <c r="M1081" s="260"/>
      <c r="N1081" s="253"/>
      <c r="O1081" s="253"/>
      <c r="P1081" s="253"/>
      <c r="S1081" s="261"/>
      <c r="T1081" s="241"/>
    </row>
    <row r="1082" s="240" customFormat="1" ht="20" customHeight="1" spans="1:20">
      <c r="A1082" s="248">
        <v>1468</v>
      </c>
      <c r="B1082" s="251">
        <v>1</v>
      </c>
      <c r="C1082" s="252"/>
      <c r="D1082" s="249"/>
      <c r="E1082" s="253"/>
      <c r="F1082" s="254"/>
      <c r="G1082" s="255"/>
      <c r="H1082" s="253"/>
      <c r="I1082" s="253"/>
      <c r="J1082" s="260"/>
      <c r="K1082" s="260"/>
      <c r="L1082" s="260"/>
      <c r="M1082" s="260"/>
      <c r="N1082" s="253"/>
      <c r="O1082" s="253"/>
      <c r="P1082" s="253"/>
      <c r="S1082" s="261"/>
      <c r="T1082" s="241"/>
    </row>
    <row r="1083" s="240" customFormat="1" ht="20" customHeight="1" spans="1:20">
      <c r="A1083" s="248">
        <v>1469</v>
      </c>
      <c r="B1083" s="251">
        <v>1</v>
      </c>
      <c r="C1083" s="252"/>
      <c r="D1083" s="249"/>
      <c r="E1083" s="253"/>
      <c r="F1083" s="254"/>
      <c r="G1083" s="255"/>
      <c r="H1083" s="253"/>
      <c r="I1083" s="253"/>
      <c r="J1083" s="260"/>
      <c r="K1083" s="260"/>
      <c r="L1083" s="260"/>
      <c r="M1083" s="260"/>
      <c r="N1083" s="253"/>
      <c r="O1083" s="253"/>
      <c r="P1083" s="253"/>
      <c r="S1083" s="261"/>
      <c r="T1083" s="241"/>
    </row>
    <row r="1084" s="240" customFormat="1" ht="20" customHeight="1" spans="1:20">
      <c r="A1084" s="248">
        <v>1470</v>
      </c>
      <c r="B1084" s="251">
        <v>1</v>
      </c>
      <c r="C1084" s="252"/>
      <c r="D1084" s="249"/>
      <c r="E1084" s="253"/>
      <c r="F1084" s="254"/>
      <c r="G1084" s="255"/>
      <c r="H1084" s="253"/>
      <c r="I1084" s="253"/>
      <c r="J1084" s="260"/>
      <c r="K1084" s="260"/>
      <c r="L1084" s="260"/>
      <c r="M1084" s="260"/>
      <c r="N1084" s="253"/>
      <c r="O1084" s="253"/>
      <c r="P1084" s="253"/>
      <c r="S1084" s="261"/>
      <c r="T1084" s="241"/>
    </row>
    <row r="1085" s="240" customFormat="1" ht="20" customHeight="1" spans="1:20">
      <c r="A1085" s="248">
        <v>1471</v>
      </c>
      <c r="B1085" s="251">
        <v>1</v>
      </c>
      <c r="C1085" s="252"/>
      <c r="D1085" s="249"/>
      <c r="E1085" s="253"/>
      <c r="F1085" s="254"/>
      <c r="G1085" s="255"/>
      <c r="H1085" s="253"/>
      <c r="I1085" s="253"/>
      <c r="J1085" s="260"/>
      <c r="K1085" s="260"/>
      <c r="L1085" s="260"/>
      <c r="M1085" s="260"/>
      <c r="N1085" s="253"/>
      <c r="O1085" s="253"/>
      <c r="P1085" s="253"/>
      <c r="S1085" s="261"/>
      <c r="T1085" s="241"/>
    </row>
    <row r="1086" s="240" customFormat="1" ht="20" customHeight="1" spans="1:20">
      <c r="A1086" s="248">
        <v>1472</v>
      </c>
      <c r="B1086" s="251">
        <v>1</v>
      </c>
      <c r="C1086" s="252"/>
      <c r="D1086" s="249"/>
      <c r="E1086" s="253"/>
      <c r="F1086" s="254"/>
      <c r="G1086" s="255"/>
      <c r="H1086" s="253"/>
      <c r="I1086" s="253"/>
      <c r="J1086" s="260"/>
      <c r="K1086" s="260"/>
      <c r="L1086" s="260"/>
      <c r="M1086" s="260"/>
      <c r="N1086" s="253"/>
      <c r="O1086" s="253"/>
      <c r="P1086" s="253"/>
      <c r="S1086" s="261"/>
      <c r="T1086" s="241"/>
    </row>
    <row r="1087" s="240" customFormat="1" ht="20" customHeight="1" spans="1:20">
      <c r="A1087" s="248">
        <v>1473</v>
      </c>
      <c r="B1087" s="251">
        <v>1</v>
      </c>
      <c r="C1087" s="252"/>
      <c r="D1087" s="249"/>
      <c r="E1087" s="253"/>
      <c r="F1087" s="254"/>
      <c r="G1087" s="255"/>
      <c r="H1087" s="253"/>
      <c r="I1087" s="253"/>
      <c r="J1087" s="260"/>
      <c r="K1087" s="260"/>
      <c r="L1087" s="260"/>
      <c r="M1087" s="260"/>
      <c r="N1087" s="253"/>
      <c r="O1087" s="253"/>
      <c r="P1087" s="253"/>
      <c r="S1087" s="261"/>
      <c r="T1087" s="241"/>
    </row>
    <row r="1088" s="240" customFormat="1" ht="20" customHeight="1" spans="1:20">
      <c r="A1088" s="248">
        <v>1474</v>
      </c>
      <c r="B1088" s="251">
        <v>1</v>
      </c>
      <c r="C1088" s="252"/>
      <c r="D1088" s="249"/>
      <c r="E1088" s="253"/>
      <c r="F1088" s="254"/>
      <c r="G1088" s="255"/>
      <c r="H1088" s="253"/>
      <c r="I1088" s="253"/>
      <c r="J1088" s="260"/>
      <c r="K1088" s="260"/>
      <c r="L1088" s="260"/>
      <c r="M1088" s="260"/>
      <c r="N1088" s="253"/>
      <c r="O1088" s="253"/>
      <c r="P1088" s="253"/>
      <c r="S1088" s="261"/>
      <c r="T1088" s="241"/>
    </row>
    <row r="1089" s="240" customFormat="1" ht="20" customHeight="1" spans="1:20">
      <c r="A1089" s="248">
        <v>1475</v>
      </c>
      <c r="B1089" s="251">
        <v>1</v>
      </c>
      <c r="C1089" s="252"/>
      <c r="D1089" s="249"/>
      <c r="E1089" s="253"/>
      <c r="F1089" s="254"/>
      <c r="G1089" s="255"/>
      <c r="H1089" s="253"/>
      <c r="I1089" s="253"/>
      <c r="J1089" s="260"/>
      <c r="K1089" s="260"/>
      <c r="L1089" s="260"/>
      <c r="M1089" s="260"/>
      <c r="N1089" s="253"/>
      <c r="O1089" s="253"/>
      <c r="P1089" s="253"/>
      <c r="S1089" s="261"/>
      <c r="T1089" s="241"/>
    </row>
    <row r="1090" s="240" customFormat="1" ht="20" customHeight="1" spans="1:20">
      <c r="A1090" s="248">
        <v>1476</v>
      </c>
      <c r="B1090" s="251">
        <v>1</v>
      </c>
      <c r="C1090" s="252"/>
      <c r="D1090" s="249"/>
      <c r="E1090" s="253"/>
      <c r="F1090" s="254"/>
      <c r="G1090" s="255"/>
      <c r="H1090" s="253"/>
      <c r="I1090" s="253"/>
      <c r="J1090" s="260"/>
      <c r="K1090" s="260"/>
      <c r="L1090" s="260"/>
      <c r="M1090" s="260"/>
      <c r="N1090" s="253"/>
      <c r="O1090" s="253"/>
      <c r="P1090" s="253"/>
      <c r="S1090" s="261"/>
      <c r="T1090" s="241"/>
    </row>
    <row r="1091" s="240" customFormat="1" ht="20" customHeight="1" spans="1:20">
      <c r="A1091" s="248">
        <v>1477</v>
      </c>
      <c r="B1091" s="251">
        <v>1</v>
      </c>
      <c r="C1091" s="252"/>
      <c r="D1091" s="249"/>
      <c r="E1091" s="253"/>
      <c r="F1091" s="254"/>
      <c r="G1091" s="255"/>
      <c r="H1091" s="253"/>
      <c r="I1091" s="253"/>
      <c r="J1091" s="260"/>
      <c r="K1091" s="260"/>
      <c r="L1091" s="260"/>
      <c r="M1091" s="260"/>
      <c r="N1091" s="253"/>
      <c r="O1091" s="253"/>
      <c r="P1091" s="253"/>
      <c r="S1091" s="261"/>
      <c r="T1091" s="241"/>
    </row>
    <row r="1092" s="240" customFormat="1" ht="20" customHeight="1" spans="1:20">
      <c r="A1092" s="248">
        <v>1478</v>
      </c>
      <c r="B1092" s="251">
        <v>1</v>
      </c>
      <c r="C1092" s="252"/>
      <c r="D1092" s="249"/>
      <c r="E1092" s="253"/>
      <c r="F1092" s="254"/>
      <c r="G1092" s="255"/>
      <c r="H1092" s="253"/>
      <c r="I1092" s="253"/>
      <c r="J1092" s="260"/>
      <c r="K1092" s="260"/>
      <c r="L1092" s="260"/>
      <c r="M1092" s="260"/>
      <c r="N1092" s="253"/>
      <c r="O1092" s="253"/>
      <c r="P1092" s="253"/>
      <c r="S1092" s="261"/>
      <c r="T1092" s="241"/>
    </row>
    <row r="1093" s="240" customFormat="1" ht="20" customHeight="1" spans="1:20">
      <c r="A1093" s="248">
        <v>1479</v>
      </c>
      <c r="B1093" s="251">
        <v>1</v>
      </c>
      <c r="C1093" s="252"/>
      <c r="D1093" s="249"/>
      <c r="E1093" s="253"/>
      <c r="F1093" s="254"/>
      <c r="G1093" s="255"/>
      <c r="H1093" s="253"/>
      <c r="I1093" s="253"/>
      <c r="J1093" s="260"/>
      <c r="K1093" s="260"/>
      <c r="L1093" s="260"/>
      <c r="M1093" s="260"/>
      <c r="N1093" s="253"/>
      <c r="O1093" s="253"/>
      <c r="P1093" s="253"/>
      <c r="S1093" s="261"/>
      <c r="T1093" s="241"/>
    </row>
    <row r="1094" s="240" customFormat="1" ht="20" customHeight="1" spans="1:20">
      <c r="A1094" s="248">
        <v>1480</v>
      </c>
      <c r="B1094" s="251">
        <v>1</v>
      </c>
      <c r="C1094" s="252"/>
      <c r="D1094" s="249"/>
      <c r="E1094" s="253"/>
      <c r="F1094" s="254"/>
      <c r="G1094" s="255"/>
      <c r="H1094" s="253"/>
      <c r="I1094" s="253"/>
      <c r="J1094" s="260"/>
      <c r="K1094" s="260"/>
      <c r="L1094" s="260"/>
      <c r="M1094" s="260"/>
      <c r="N1094" s="253"/>
      <c r="O1094" s="253"/>
      <c r="P1094" s="253"/>
      <c r="S1094" s="261"/>
      <c r="T1094" s="241"/>
    </row>
    <row r="1095" s="240" customFormat="1" ht="20" customHeight="1" spans="1:20">
      <c r="A1095" s="248">
        <v>1481</v>
      </c>
      <c r="B1095" s="251">
        <v>1</v>
      </c>
      <c r="C1095" s="252"/>
      <c r="D1095" s="249"/>
      <c r="E1095" s="253"/>
      <c r="F1095" s="254"/>
      <c r="G1095" s="255"/>
      <c r="H1095" s="253"/>
      <c r="I1095" s="253"/>
      <c r="J1095" s="260"/>
      <c r="K1095" s="260"/>
      <c r="L1095" s="260"/>
      <c r="M1095" s="260"/>
      <c r="N1095" s="253"/>
      <c r="O1095" s="253"/>
      <c r="P1095" s="253"/>
      <c r="S1095" s="261"/>
      <c r="T1095" s="241"/>
    </row>
    <row r="1096" s="240" customFormat="1" ht="20" customHeight="1" spans="1:20">
      <c r="A1096" s="248">
        <v>1482</v>
      </c>
      <c r="B1096" s="251">
        <v>1</v>
      </c>
      <c r="C1096" s="252"/>
      <c r="D1096" s="249"/>
      <c r="E1096" s="253"/>
      <c r="F1096" s="254"/>
      <c r="G1096" s="255"/>
      <c r="H1096" s="253"/>
      <c r="I1096" s="253"/>
      <c r="J1096" s="260"/>
      <c r="K1096" s="260"/>
      <c r="L1096" s="260"/>
      <c r="M1096" s="260"/>
      <c r="N1096" s="253"/>
      <c r="O1096" s="253"/>
      <c r="P1096" s="253"/>
      <c r="S1096" s="261"/>
      <c r="T1096" s="241"/>
    </row>
    <row r="1097" s="240" customFormat="1" ht="20" customHeight="1" spans="1:20">
      <c r="A1097" s="248">
        <v>1483</v>
      </c>
      <c r="B1097" s="251">
        <v>1</v>
      </c>
      <c r="C1097" s="252"/>
      <c r="D1097" s="249"/>
      <c r="E1097" s="253"/>
      <c r="F1097" s="254"/>
      <c r="G1097" s="255"/>
      <c r="H1097" s="253"/>
      <c r="I1097" s="253"/>
      <c r="J1097" s="260"/>
      <c r="K1097" s="260"/>
      <c r="L1097" s="260"/>
      <c r="M1097" s="260"/>
      <c r="N1097" s="253"/>
      <c r="O1097" s="253"/>
      <c r="P1097" s="253"/>
      <c r="S1097" s="261"/>
      <c r="T1097" s="241"/>
    </row>
    <row r="1098" s="240" customFormat="1" ht="20" customHeight="1" spans="1:20">
      <c r="A1098" s="248">
        <v>1484</v>
      </c>
      <c r="B1098" s="251">
        <v>1</v>
      </c>
      <c r="C1098" s="252"/>
      <c r="D1098" s="249"/>
      <c r="E1098" s="253"/>
      <c r="F1098" s="254"/>
      <c r="G1098" s="255"/>
      <c r="H1098" s="253"/>
      <c r="I1098" s="253"/>
      <c r="J1098" s="260"/>
      <c r="K1098" s="260"/>
      <c r="L1098" s="260"/>
      <c r="M1098" s="260"/>
      <c r="N1098" s="253"/>
      <c r="O1098" s="253"/>
      <c r="P1098" s="253"/>
      <c r="S1098" s="261"/>
      <c r="T1098" s="241"/>
    </row>
    <row r="1099" s="240" customFormat="1" ht="20" customHeight="1" spans="1:20">
      <c r="A1099" s="248">
        <v>1485</v>
      </c>
      <c r="B1099" s="251">
        <v>1</v>
      </c>
      <c r="C1099" s="252"/>
      <c r="D1099" s="249"/>
      <c r="E1099" s="253"/>
      <c r="F1099" s="254"/>
      <c r="G1099" s="255"/>
      <c r="H1099" s="253"/>
      <c r="I1099" s="253"/>
      <c r="J1099" s="260"/>
      <c r="K1099" s="260"/>
      <c r="L1099" s="260"/>
      <c r="M1099" s="260"/>
      <c r="N1099" s="253"/>
      <c r="O1099" s="253"/>
      <c r="P1099" s="253"/>
      <c r="S1099" s="261"/>
      <c r="T1099" s="241"/>
    </row>
    <row r="1100" s="240" customFormat="1" ht="20" customHeight="1" spans="1:20">
      <c r="A1100" s="248">
        <v>1486</v>
      </c>
      <c r="B1100" s="251">
        <v>1</v>
      </c>
      <c r="C1100" s="252"/>
      <c r="D1100" s="249"/>
      <c r="E1100" s="253"/>
      <c r="F1100" s="254"/>
      <c r="G1100" s="255"/>
      <c r="H1100" s="253"/>
      <c r="I1100" s="253"/>
      <c r="J1100" s="260"/>
      <c r="K1100" s="260"/>
      <c r="L1100" s="260"/>
      <c r="M1100" s="260"/>
      <c r="N1100" s="253"/>
      <c r="O1100" s="253"/>
      <c r="P1100" s="253"/>
      <c r="S1100" s="261"/>
      <c r="T1100" s="241"/>
    </row>
    <row r="1101" s="240" customFormat="1" ht="20" customHeight="1" spans="1:20">
      <c r="A1101" s="248">
        <v>1487</v>
      </c>
      <c r="B1101" s="251">
        <v>1</v>
      </c>
      <c r="C1101" s="252"/>
      <c r="D1101" s="249"/>
      <c r="E1101" s="253"/>
      <c r="F1101" s="254"/>
      <c r="G1101" s="255"/>
      <c r="H1101" s="253"/>
      <c r="I1101" s="253"/>
      <c r="J1101" s="260"/>
      <c r="K1101" s="260"/>
      <c r="L1101" s="260"/>
      <c r="M1101" s="260"/>
      <c r="N1101" s="253"/>
      <c r="O1101" s="253"/>
      <c r="P1101" s="253"/>
      <c r="S1101" s="261"/>
      <c r="T1101" s="241"/>
    </row>
    <row r="1102" s="240" customFormat="1" ht="20" customHeight="1" spans="1:20">
      <c r="A1102" s="248">
        <v>1488</v>
      </c>
      <c r="B1102" s="251">
        <v>1</v>
      </c>
      <c r="C1102" s="252"/>
      <c r="D1102" s="249"/>
      <c r="E1102" s="253"/>
      <c r="F1102" s="254"/>
      <c r="G1102" s="255"/>
      <c r="H1102" s="253"/>
      <c r="I1102" s="253"/>
      <c r="J1102" s="260"/>
      <c r="K1102" s="260"/>
      <c r="L1102" s="260"/>
      <c r="M1102" s="260"/>
      <c r="N1102" s="253"/>
      <c r="O1102" s="253"/>
      <c r="P1102" s="253"/>
      <c r="S1102" s="261"/>
      <c r="T1102" s="241"/>
    </row>
    <row r="1103" s="240" customFormat="1" ht="20" customHeight="1" spans="1:20">
      <c r="A1103" s="248">
        <v>1489</v>
      </c>
      <c r="B1103" s="251">
        <v>1</v>
      </c>
      <c r="C1103" s="252"/>
      <c r="D1103" s="249"/>
      <c r="E1103" s="253"/>
      <c r="F1103" s="254"/>
      <c r="G1103" s="255"/>
      <c r="H1103" s="253"/>
      <c r="I1103" s="253"/>
      <c r="J1103" s="260"/>
      <c r="K1103" s="260"/>
      <c r="L1103" s="260"/>
      <c r="M1103" s="260"/>
      <c r="N1103" s="253"/>
      <c r="O1103" s="253"/>
      <c r="P1103" s="253"/>
      <c r="S1103" s="261"/>
      <c r="T1103" s="241"/>
    </row>
    <row r="1104" s="240" customFormat="1" ht="20" customHeight="1" spans="1:20">
      <c r="A1104" s="248">
        <v>1490</v>
      </c>
      <c r="B1104" s="251">
        <v>1</v>
      </c>
      <c r="C1104" s="252"/>
      <c r="D1104" s="249"/>
      <c r="E1104" s="253"/>
      <c r="F1104" s="254"/>
      <c r="G1104" s="255"/>
      <c r="H1104" s="253"/>
      <c r="I1104" s="253"/>
      <c r="J1104" s="260"/>
      <c r="K1104" s="260"/>
      <c r="L1104" s="260"/>
      <c r="M1104" s="260"/>
      <c r="N1104" s="253"/>
      <c r="O1104" s="253"/>
      <c r="P1104" s="253"/>
      <c r="S1104" s="261"/>
      <c r="T1104" s="241"/>
    </row>
    <row r="1105" s="240" customFormat="1" ht="20" customHeight="1" spans="1:20">
      <c r="A1105" s="248">
        <v>1491</v>
      </c>
      <c r="B1105" s="251">
        <v>1</v>
      </c>
      <c r="C1105" s="252"/>
      <c r="D1105" s="249"/>
      <c r="E1105" s="253"/>
      <c r="F1105" s="254"/>
      <c r="G1105" s="255"/>
      <c r="H1105" s="253"/>
      <c r="I1105" s="253"/>
      <c r="J1105" s="260"/>
      <c r="K1105" s="260"/>
      <c r="L1105" s="260"/>
      <c r="M1105" s="260"/>
      <c r="N1105" s="253"/>
      <c r="O1105" s="253"/>
      <c r="P1105" s="253"/>
      <c r="S1105" s="261"/>
      <c r="T1105" s="241"/>
    </row>
    <row r="1106" s="240" customFormat="1" ht="20" customHeight="1" spans="1:20">
      <c r="A1106" s="248">
        <v>1492</v>
      </c>
      <c r="B1106" s="251">
        <v>1</v>
      </c>
      <c r="C1106" s="252"/>
      <c r="D1106" s="249"/>
      <c r="E1106" s="253"/>
      <c r="F1106" s="254"/>
      <c r="G1106" s="255"/>
      <c r="H1106" s="253"/>
      <c r="I1106" s="253"/>
      <c r="J1106" s="260"/>
      <c r="K1106" s="260"/>
      <c r="L1106" s="260"/>
      <c r="M1106" s="260"/>
      <c r="N1106" s="253"/>
      <c r="O1106" s="253"/>
      <c r="P1106" s="253"/>
      <c r="S1106" s="261"/>
      <c r="T1106" s="241"/>
    </row>
    <row r="1107" s="240" customFormat="1" ht="20" customHeight="1" spans="1:20">
      <c r="A1107" s="248">
        <v>1493</v>
      </c>
      <c r="B1107" s="251">
        <v>1</v>
      </c>
      <c r="C1107" s="252"/>
      <c r="D1107" s="249"/>
      <c r="E1107" s="253"/>
      <c r="F1107" s="254"/>
      <c r="G1107" s="255"/>
      <c r="H1107" s="253"/>
      <c r="I1107" s="253"/>
      <c r="J1107" s="260"/>
      <c r="K1107" s="260"/>
      <c r="L1107" s="260"/>
      <c r="M1107" s="260"/>
      <c r="N1107" s="253"/>
      <c r="O1107" s="253"/>
      <c r="P1107" s="253"/>
      <c r="S1107" s="261"/>
      <c r="T1107" s="241"/>
    </row>
    <row r="1108" s="240" customFormat="1" ht="20" customHeight="1" spans="1:20">
      <c r="A1108" s="248">
        <v>1494</v>
      </c>
      <c r="B1108" s="251">
        <v>1</v>
      </c>
      <c r="C1108" s="252"/>
      <c r="D1108" s="249"/>
      <c r="E1108" s="253"/>
      <c r="F1108" s="254"/>
      <c r="G1108" s="255"/>
      <c r="H1108" s="253"/>
      <c r="I1108" s="253"/>
      <c r="J1108" s="260"/>
      <c r="K1108" s="260"/>
      <c r="L1108" s="260"/>
      <c r="M1108" s="260"/>
      <c r="N1108" s="253"/>
      <c r="O1108" s="253"/>
      <c r="P1108" s="253"/>
      <c r="S1108" s="261"/>
      <c r="T1108" s="241"/>
    </row>
    <row r="1109" s="240" customFormat="1" ht="20" customHeight="1" spans="1:20">
      <c r="A1109" s="248">
        <v>1495</v>
      </c>
      <c r="B1109" s="251">
        <v>1</v>
      </c>
      <c r="C1109" s="252"/>
      <c r="D1109" s="249"/>
      <c r="E1109" s="253"/>
      <c r="F1109" s="254"/>
      <c r="G1109" s="255"/>
      <c r="H1109" s="253"/>
      <c r="I1109" s="253"/>
      <c r="J1109" s="260"/>
      <c r="K1109" s="260"/>
      <c r="L1109" s="260"/>
      <c r="M1109" s="260"/>
      <c r="N1109" s="253"/>
      <c r="O1109" s="253"/>
      <c r="P1109" s="253"/>
      <c r="S1109" s="261"/>
      <c r="T1109" s="241"/>
    </row>
    <row r="1110" s="240" customFormat="1" ht="20" customHeight="1" spans="1:20">
      <c r="A1110" s="248">
        <v>1496</v>
      </c>
      <c r="B1110" s="251">
        <v>1</v>
      </c>
      <c r="C1110" s="252"/>
      <c r="D1110" s="249"/>
      <c r="E1110" s="253"/>
      <c r="F1110" s="254"/>
      <c r="G1110" s="255"/>
      <c r="H1110" s="253"/>
      <c r="I1110" s="253"/>
      <c r="J1110" s="260"/>
      <c r="K1110" s="260"/>
      <c r="L1110" s="260"/>
      <c r="M1110" s="260"/>
      <c r="N1110" s="253"/>
      <c r="O1110" s="253"/>
      <c r="P1110" s="253"/>
      <c r="S1110" s="261"/>
      <c r="T1110" s="241"/>
    </row>
    <row r="1111" s="240" customFormat="1" ht="20" customHeight="1" spans="1:20">
      <c r="A1111" s="248">
        <v>1497</v>
      </c>
      <c r="B1111" s="251">
        <v>1</v>
      </c>
      <c r="C1111" s="252"/>
      <c r="D1111" s="249"/>
      <c r="E1111" s="253"/>
      <c r="F1111" s="254"/>
      <c r="G1111" s="255"/>
      <c r="H1111" s="253"/>
      <c r="I1111" s="253"/>
      <c r="J1111" s="260"/>
      <c r="K1111" s="260"/>
      <c r="L1111" s="260"/>
      <c r="M1111" s="260"/>
      <c r="N1111" s="253"/>
      <c r="O1111" s="253"/>
      <c r="P1111" s="253"/>
      <c r="S1111" s="261"/>
      <c r="T1111" s="241"/>
    </row>
    <row r="1112" s="240" customFormat="1" ht="20" customHeight="1" spans="1:20">
      <c r="A1112" s="248">
        <v>1498</v>
      </c>
      <c r="B1112" s="251">
        <v>1</v>
      </c>
      <c r="C1112" s="252"/>
      <c r="D1112" s="249"/>
      <c r="E1112" s="253"/>
      <c r="F1112" s="254"/>
      <c r="G1112" s="255"/>
      <c r="H1112" s="253"/>
      <c r="I1112" s="253"/>
      <c r="J1112" s="260"/>
      <c r="K1112" s="260"/>
      <c r="L1112" s="260"/>
      <c r="M1112" s="260"/>
      <c r="N1112" s="253"/>
      <c r="O1112" s="253"/>
      <c r="P1112" s="253"/>
      <c r="S1112" s="261"/>
      <c r="T1112" s="241"/>
    </row>
    <row r="1113" s="240" customFormat="1" ht="20" customHeight="1" spans="1:20">
      <c r="A1113" s="248">
        <v>1499</v>
      </c>
      <c r="B1113" s="251">
        <v>1</v>
      </c>
      <c r="C1113" s="252"/>
      <c r="D1113" s="249"/>
      <c r="E1113" s="253"/>
      <c r="F1113" s="254"/>
      <c r="G1113" s="255"/>
      <c r="H1113" s="253"/>
      <c r="I1113" s="253"/>
      <c r="J1113" s="260"/>
      <c r="K1113" s="260"/>
      <c r="L1113" s="260"/>
      <c r="M1113" s="260"/>
      <c r="N1113" s="253"/>
      <c r="O1113" s="253"/>
      <c r="P1113" s="253"/>
      <c r="S1113" s="261"/>
      <c r="T1113" s="241"/>
    </row>
    <row r="1114" s="240" customFormat="1" ht="20" customHeight="1" spans="1:20">
      <c r="A1114" s="248">
        <v>1500</v>
      </c>
      <c r="B1114" s="251">
        <v>1</v>
      </c>
      <c r="C1114" s="252"/>
      <c r="D1114" s="249"/>
      <c r="E1114" s="253"/>
      <c r="F1114" s="254"/>
      <c r="G1114" s="255"/>
      <c r="H1114" s="253"/>
      <c r="I1114" s="253"/>
      <c r="J1114" s="260"/>
      <c r="K1114" s="260"/>
      <c r="L1114" s="260"/>
      <c r="M1114" s="260"/>
      <c r="N1114" s="253"/>
      <c r="O1114" s="253"/>
      <c r="P1114" s="253"/>
      <c r="S1114" s="261"/>
      <c r="T1114" s="241"/>
    </row>
    <row r="1115" s="240" customFormat="1" ht="20" customHeight="1" spans="1:20">
      <c r="A1115" s="248">
        <v>1501</v>
      </c>
      <c r="B1115" s="251">
        <v>1</v>
      </c>
      <c r="C1115" s="252"/>
      <c r="D1115" s="249"/>
      <c r="E1115" s="253"/>
      <c r="F1115" s="254"/>
      <c r="G1115" s="255"/>
      <c r="H1115" s="253"/>
      <c r="I1115" s="253"/>
      <c r="J1115" s="260"/>
      <c r="K1115" s="260"/>
      <c r="L1115" s="260"/>
      <c r="M1115" s="260"/>
      <c r="N1115" s="253"/>
      <c r="O1115" s="253"/>
      <c r="P1115" s="253"/>
      <c r="S1115" s="261"/>
      <c r="T1115" s="241"/>
    </row>
    <row r="1116" s="240" customFormat="1" ht="20" customHeight="1" spans="1:20">
      <c r="A1116" s="248">
        <v>1502</v>
      </c>
      <c r="B1116" s="251">
        <v>1</v>
      </c>
      <c r="C1116" s="252"/>
      <c r="D1116" s="249"/>
      <c r="E1116" s="253"/>
      <c r="F1116" s="254"/>
      <c r="G1116" s="255"/>
      <c r="H1116" s="253"/>
      <c r="I1116" s="253"/>
      <c r="J1116" s="260"/>
      <c r="K1116" s="260"/>
      <c r="L1116" s="260"/>
      <c r="M1116" s="260"/>
      <c r="N1116" s="253"/>
      <c r="O1116" s="253"/>
      <c r="P1116" s="253"/>
      <c r="S1116" s="261"/>
      <c r="T1116" s="241"/>
    </row>
    <row r="1117" s="240" customFormat="1" ht="20" customHeight="1" spans="1:20">
      <c r="A1117" s="248">
        <v>1503</v>
      </c>
      <c r="B1117" s="251">
        <v>1</v>
      </c>
      <c r="C1117" s="252"/>
      <c r="D1117" s="249"/>
      <c r="E1117" s="253"/>
      <c r="F1117" s="254"/>
      <c r="G1117" s="255"/>
      <c r="H1117" s="253"/>
      <c r="I1117" s="253"/>
      <c r="J1117" s="260"/>
      <c r="K1117" s="260"/>
      <c r="L1117" s="260"/>
      <c r="M1117" s="260"/>
      <c r="N1117" s="253"/>
      <c r="O1117" s="253"/>
      <c r="P1117" s="253"/>
      <c r="S1117" s="261"/>
      <c r="T1117" s="241"/>
    </row>
    <row r="1118" s="240" customFormat="1" ht="20" customHeight="1" spans="1:20">
      <c r="A1118" s="248">
        <v>1504</v>
      </c>
      <c r="B1118" s="251">
        <v>1</v>
      </c>
      <c r="C1118" s="252"/>
      <c r="D1118" s="249"/>
      <c r="E1118" s="253"/>
      <c r="F1118" s="254"/>
      <c r="G1118" s="255"/>
      <c r="H1118" s="253"/>
      <c r="I1118" s="253"/>
      <c r="J1118" s="260"/>
      <c r="K1118" s="260"/>
      <c r="L1118" s="260"/>
      <c r="M1118" s="260"/>
      <c r="N1118" s="253"/>
      <c r="O1118" s="253"/>
      <c r="P1118" s="253"/>
      <c r="S1118" s="261"/>
      <c r="T1118" s="241"/>
    </row>
    <row r="1119" s="240" customFormat="1" ht="20" customHeight="1" spans="1:20">
      <c r="A1119" s="248">
        <v>1505</v>
      </c>
      <c r="B1119" s="251">
        <v>1</v>
      </c>
      <c r="C1119" s="252"/>
      <c r="D1119" s="249"/>
      <c r="E1119" s="253"/>
      <c r="F1119" s="254"/>
      <c r="G1119" s="255"/>
      <c r="H1119" s="253"/>
      <c r="I1119" s="253"/>
      <c r="J1119" s="260"/>
      <c r="K1119" s="260"/>
      <c r="L1119" s="260"/>
      <c r="M1119" s="260"/>
      <c r="N1119" s="253"/>
      <c r="O1119" s="253"/>
      <c r="P1119" s="253"/>
      <c r="S1119" s="261"/>
      <c r="T1119" s="241"/>
    </row>
    <row r="1120" s="240" customFormat="1" ht="20" customHeight="1" spans="1:20">
      <c r="A1120" s="248">
        <v>1506</v>
      </c>
      <c r="B1120" s="251">
        <v>1</v>
      </c>
      <c r="C1120" s="252"/>
      <c r="D1120" s="249"/>
      <c r="E1120" s="253"/>
      <c r="F1120" s="254"/>
      <c r="G1120" s="255"/>
      <c r="H1120" s="253"/>
      <c r="I1120" s="253"/>
      <c r="J1120" s="260"/>
      <c r="K1120" s="260"/>
      <c r="L1120" s="260"/>
      <c r="M1120" s="260"/>
      <c r="N1120" s="253"/>
      <c r="O1120" s="253"/>
      <c r="P1120" s="253"/>
      <c r="S1120" s="261"/>
      <c r="T1120" s="241"/>
    </row>
    <row r="1121" s="240" customFormat="1" ht="20" customHeight="1" spans="1:20">
      <c r="A1121" s="248">
        <v>1507</v>
      </c>
      <c r="B1121" s="251">
        <v>1</v>
      </c>
      <c r="C1121" s="252"/>
      <c r="D1121" s="249"/>
      <c r="E1121" s="253"/>
      <c r="F1121" s="254"/>
      <c r="G1121" s="255"/>
      <c r="H1121" s="253"/>
      <c r="I1121" s="253"/>
      <c r="J1121" s="260"/>
      <c r="K1121" s="260"/>
      <c r="L1121" s="260"/>
      <c r="M1121" s="260"/>
      <c r="N1121" s="253"/>
      <c r="O1121" s="253"/>
      <c r="P1121" s="253"/>
      <c r="S1121" s="261"/>
      <c r="T1121" s="241"/>
    </row>
    <row r="1122" s="240" customFormat="1" ht="20" customHeight="1" spans="1:20">
      <c r="A1122" s="248">
        <v>1508</v>
      </c>
      <c r="B1122" s="251">
        <v>1</v>
      </c>
      <c r="C1122" s="252"/>
      <c r="D1122" s="249"/>
      <c r="E1122" s="253"/>
      <c r="F1122" s="254"/>
      <c r="G1122" s="255"/>
      <c r="H1122" s="253"/>
      <c r="I1122" s="253"/>
      <c r="J1122" s="260"/>
      <c r="K1122" s="260"/>
      <c r="L1122" s="260"/>
      <c r="M1122" s="260"/>
      <c r="N1122" s="253"/>
      <c r="O1122" s="253"/>
      <c r="P1122" s="253"/>
      <c r="S1122" s="261"/>
      <c r="T1122" s="241"/>
    </row>
    <row r="1123" s="240" customFormat="1" ht="20" customHeight="1" spans="1:20">
      <c r="A1123" s="248">
        <v>1509</v>
      </c>
      <c r="B1123" s="251">
        <v>1</v>
      </c>
      <c r="C1123" s="252"/>
      <c r="D1123" s="249"/>
      <c r="E1123" s="253"/>
      <c r="F1123" s="254"/>
      <c r="G1123" s="255"/>
      <c r="H1123" s="253"/>
      <c r="I1123" s="253"/>
      <c r="J1123" s="260"/>
      <c r="K1123" s="260"/>
      <c r="L1123" s="260"/>
      <c r="M1123" s="260"/>
      <c r="N1123" s="253"/>
      <c r="O1123" s="253"/>
      <c r="P1123" s="253"/>
      <c r="S1123" s="261"/>
      <c r="T1123" s="241"/>
    </row>
    <row r="1124" s="240" customFormat="1" ht="20" customHeight="1" spans="1:20">
      <c r="A1124" s="248">
        <v>1510</v>
      </c>
      <c r="B1124" s="251">
        <v>1</v>
      </c>
      <c r="C1124" s="252"/>
      <c r="D1124" s="249"/>
      <c r="E1124" s="253"/>
      <c r="F1124" s="254"/>
      <c r="G1124" s="255"/>
      <c r="H1124" s="253"/>
      <c r="I1124" s="253"/>
      <c r="J1124" s="260"/>
      <c r="K1124" s="260"/>
      <c r="L1124" s="260"/>
      <c r="M1124" s="260"/>
      <c r="N1124" s="253"/>
      <c r="O1124" s="253"/>
      <c r="P1124" s="253"/>
      <c r="S1124" s="261"/>
      <c r="T1124" s="241"/>
    </row>
    <row r="1125" s="240" customFormat="1" ht="20" customHeight="1" spans="1:20">
      <c r="A1125" s="248">
        <v>1511</v>
      </c>
      <c r="B1125" s="251">
        <v>1</v>
      </c>
      <c r="C1125" s="252"/>
      <c r="D1125" s="249"/>
      <c r="E1125" s="253"/>
      <c r="F1125" s="254"/>
      <c r="G1125" s="255"/>
      <c r="H1125" s="253"/>
      <c r="I1125" s="253"/>
      <c r="J1125" s="260"/>
      <c r="K1125" s="260"/>
      <c r="L1125" s="260"/>
      <c r="M1125" s="260"/>
      <c r="N1125" s="253"/>
      <c r="O1125" s="253"/>
      <c r="P1125" s="253"/>
      <c r="S1125" s="261"/>
      <c r="T1125" s="241"/>
    </row>
    <row r="1126" s="240" customFormat="1" ht="20" customHeight="1" spans="1:20">
      <c r="A1126" s="248">
        <v>1512</v>
      </c>
      <c r="B1126" s="251">
        <v>1</v>
      </c>
      <c r="C1126" s="252"/>
      <c r="D1126" s="249"/>
      <c r="E1126" s="253"/>
      <c r="F1126" s="254"/>
      <c r="G1126" s="255"/>
      <c r="H1126" s="253"/>
      <c r="I1126" s="253"/>
      <c r="J1126" s="260"/>
      <c r="K1126" s="260"/>
      <c r="L1126" s="260"/>
      <c r="M1126" s="260"/>
      <c r="N1126" s="253"/>
      <c r="O1126" s="253"/>
      <c r="P1126" s="253"/>
      <c r="S1126" s="261"/>
      <c r="T1126" s="241"/>
    </row>
    <row r="1127" s="240" customFormat="1" ht="20" customHeight="1" spans="1:20">
      <c r="A1127" s="248">
        <v>1513</v>
      </c>
      <c r="B1127" s="251">
        <v>1</v>
      </c>
      <c r="C1127" s="252"/>
      <c r="D1127" s="249"/>
      <c r="E1127" s="253"/>
      <c r="F1127" s="254"/>
      <c r="G1127" s="255"/>
      <c r="H1127" s="253"/>
      <c r="I1127" s="253"/>
      <c r="J1127" s="260"/>
      <c r="K1127" s="260"/>
      <c r="L1127" s="260"/>
      <c r="M1127" s="260"/>
      <c r="N1127" s="253"/>
      <c r="O1127" s="253"/>
      <c r="P1127" s="253"/>
      <c r="S1127" s="261"/>
      <c r="T1127" s="241"/>
    </row>
    <row r="1128" s="240" customFormat="1" ht="20" customHeight="1" spans="1:20">
      <c r="A1128" s="248">
        <v>1514</v>
      </c>
      <c r="B1128" s="251">
        <v>1</v>
      </c>
      <c r="C1128" s="252"/>
      <c r="D1128" s="249"/>
      <c r="E1128" s="253"/>
      <c r="F1128" s="254"/>
      <c r="G1128" s="255"/>
      <c r="H1128" s="253"/>
      <c r="I1128" s="253"/>
      <c r="J1128" s="260"/>
      <c r="K1128" s="260"/>
      <c r="L1128" s="260"/>
      <c r="M1128" s="260"/>
      <c r="N1128" s="253"/>
      <c r="O1128" s="253"/>
      <c r="P1128" s="253"/>
      <c r="S1128" s="261"/>
      <c r="T1128" s="241"/>
    </row>
    <row r="1129" s="240" customFormat="1" ht="20" customHeight="1" spans="1:20">
      <c r="A1129" s="248">
        <v>1515</v>
      </c>
      <c r="B1129" s="251">
        <v>1</v>
      </c>
      <c r="C1129" s="252"/>
      <c r="D1129" s="249"/>
      <c r="E1129" s="253"/>
      <c r="F1129" s="254"/>
      <c r="G1129" s="255"/>
      <c r="H1129" s="253"/>
      <c r="I1129" s="253"/>
      <c r="J1129" s="260"/>
      <c r="K1129" s="260"/>
      <c r="L1129" s="260"/>
      <c r="M1129" s="260"/>
      <c r="N1129" s="253"/>
      <c r="O1129" s="253"/>
      <c r="P1129" s="253"/>
      <c r="S1129" s="261"/>
      <c r="T1129" s="241"/>
    </row>
    <row r="1130" s="240" customFormat="1" ht="20" customHeight="1" spans="1:20">
      <c r="A1130" s="248">
        <v>1516</v>
      </c>
      <c r="B1130" s="251">
        <v>1</v>
      </c>
      <c r="C1130" s="252"/>
      <c r="D1130" s="249"/>
      <c r="E1130" s="253"/>
      <c r="F1130" s="254"/>
      <c r="G1130" s="255"/>
      <c r="H1130" s="253"/>
      <c r="I1130" s="253"/>
      <c r="J1130" s="260"/>
      <c r="K1130" s="260"/>
      <c r="L1130" s="260"/>
      <c r="M1130" s="260"/>
      <c r="N1130" s="253"/>
      <c r="O1130" s="253"/>
      <c r="P1130" s="253"/>
      <c r="S1130" s="261"/>
      <c r="T1130" s="241"/>
    </row>
    <row r="1131" s="240" customFormat="1" ht="20" customHeight="1" spans="1:20">
      <c r="A1131" s="248">
        <v>1517</v>
      </c>
      <c r="B1131" s="251">
        <v>1</v>
      </c>
      <c r="C1131" s="252"/>
      <c r="D1131" s="249"/>
      <c r="E1131" s="253"/>
      <c r="F1131" s="254"/>
      <c r="G1131" s="255"/>
      <c r="H1131" s="253"/>
      <c r="I1131" s="253"/>
      <c r="J1131" s="260"/>
      <c r="K1131" s="260"/>
      <c r="L1131" s="260"/>
      <c r="M1131" s="260"/>
      <c r="N1131" s="253"/>
      <c r="O1131" s="253"/>
      <c r="P1131" s="253"/>
      <c r="S1131" s="261"/>
      <c r="T1131" s="241"/>
    </row>
    <row r="1132" s="240" customFormat="1" ht="20" customHeight="1" spans="1:20">
      <c r="A1132" s="248">
        <v>1518</v>
      </c>
      <c r="B1132" s="251">
        <v>1</v>
      </c>
      <c r="C1132" s="252"/>
      <c r="D1132" s="249"/>
      <c r="E1132" s="253"/>
      <c r="F1132" s="254"/>
      <c r="G1132" s="255"/>
      <c r="H1132" s="253"/>
      <c r="I1132" s="253"/>
      <c r="J1132" s="260"/>
      <c r="K1132" s="260"/>
      <c r="L1132" s="260"/>
      <c r="M1132" s="260"/>
      <c r="N1132" s="253"/>
      <c r="O1132" s="253"/>
      <c r="P1132" s="253"/>
      <c r="S1132" s="261"/>
      <c r="T1132" s="241"/>
    </row>
    <row r="1133" s="240" customFormat="1" ht="20" customHeight="1" spans="1:20">
      <c r="A1133" s="248">
        <v>1519</v>
      </c>
      <c r="B1133" s="251">
        <v>1</v>
      </c>
      <c r="C1133" s="252"/>
      <c r="D1133" s="249"/>
      <c r="E1133" s="253"/>
      <c r="F1133" s="254"/>
      <c r="G1133" s="255"/>
      <c r="H1133" s="253"/>
      <c r="I1133" s="253"/>
      <c r="J1133" s="260"/>
      <c r="K1133" s="260"/>
      <c r="L1133" s="260"/>
      <c r="M1133" s="260"/>
      <c r="N1133" s="253"/>
      <c r="O1133" s="253"/>
      <c r="P1133" s="253"/>
      <c r="S1133" s="261"/>
      <c r="T1133" s="241"/>
    </row>
    <row r="1134" s="240" customFormat="1" ht="20" customHeight="1" spans="1:20">
      <c r="A1134" s="248">
        <v>1520</v>
      </c>
      <c r="B1134" s="251">
        <v>1</v>
      </c>
      <c r="C1134" s="252"/>
      <c r="D1134" s="249"/>
      <c r="E1134" s="253"/>
      <c r="F1134" s="254"/>
      <c r="G1134" s="255"/>
      <c r="H1134" s="253"/>
      <c r="I1134" s="253"/>
      <c r="J1134" s="260"/>
      <c r="K1134" s="260"/>
      <c r="L1134" s="260"/>
      <c r="M1134" s="260"/>
      <c r="N1134" s="253"/>
      <c r="O1134" s="253"/>
      <c r="P1134" s="253"/>
      <c r="S1134" s="261"/>
      <c r="T1134" s="241"/>
    </row>
    <row r="1135" s="240" customFormat="1" ht="20" customHeight="1" spans="1:20">
      <c r="A1135" s="248">
        <v>1521</v>
      </c>
      <c r="B1135" s="251">
        <v>1</v>
      </c>
      <c r="C1135" s="252"/>
      <c r="D1135" s="249"/>
      <c r="E1135" s="253"/>
      <c r="F1135" s="254"/>
      <c r="G1135" s="255"/>
      <c r="H1135" s="253"/>
      <c r="I1135" s="253"/>
      <c r="J1135" s="260"/>
      <c r="K1135" s="260"/>
      <c r="L1135" s="260"/>
      <c r="M1135" s="260"/>
      <c r="N1135" s="253"/>
      <c r="O1135" s="253"/>
      <c r="P1135" s="253"/>
      <c r="S1135" s="261"/>
      <c r="T1135" s="241"/>
    </row>
    <row r="1136" s="240" customFormat="1" ht="20" customHeight="1" spans="1:20">
      <c r="A1136" s="248">
        <v>1522</v>
      </c>
      <c r="B1136" s="251">
        <v>1</v>
      </c>
      <c r="C1136" s="252"/>
      <c r="D1136" s="249"/>
      <c r="E1136" s="253"/>
      <c r="F1136" s="254"/>
      <c r="G1136" s="255"/>
      <c r="H1136" s="253"/>
      <c r="I1136" s="253"/>
      <c r="J1136" s="260"/>
      <c r="K1136" s="260"/>
      <c r="L1136" s="260"/>
      <c r="M1136" s="260"/>
      <c r="N1136" s="253"/>
      <c r="O1136" s="253"/>
      <c r="P1136" s="253"/>
      <c r="S1136" s="261"/>
      <c r="T1136" s="241"/>
    </row>
    <row r="1137" s="240" customFormat="1" ht="20" customHeight="1" spans="1:20">
      <c r="A1137" s="248">
        <v>1523</v>
      </c>
      <c r="B1137" s="251">
        <v>1</v>
      </c>
      <c r="C1137" s="252"/>
      <c r="D1137" s="249"/>
      <c r="E1137" s="253"/>
      <c r="F1137" s="254"/>
      <c r="G1137" s="255"/>
      <c r="H1137" s="253"/>
      <c r="I1137" s="253"/>
      <c r="J1137" s="260"/>
      <c r="K1137" s="260"/>
      <c r="L1137" s="260"/>
      <c r="M1137" s="260"/>
      <c r="N1137" s="253"/>
      <c r="O1137" s="253"/>
      <c r="P1137" s="253"/>
      <c r="S1137" s="261"/>
      <c r="T1137" s="241"/>
    </row>
    <row r="1138" s="240" customFormat="1" ht="20" customHeight="1" spans="1:20">
      <c r="A1138" s="248">
        <v>1524</v>
      </c>
      <c r="B1138" s="251">
        <v>1</v>
      </c>
      <c r="C1138" s="252"/>
      <c r="D1138" s="249"/>
      <c r="E1138" s="253"/>
      <c r="F1138" s="254"/>
      <c r="G1138" s="255"/>
      <c r="H1138" s="253"/>
      <c r="I1138" s="253"/>
      <c r="J1138" s="260"/>
      <c r="K1138" s="260"/>
      <c r="L1138" s="260"/>
      <c r="M1138" s="260"/>
      <c r="N1138" s="253"/>
      <c r="O1138" s="253"/>
      <c r="P1138" s="253"/>
      <c r="S1138" s="261"/>
      <c r="T1138" s="241"/>
    </row>
    <row r="1139" s="240" customFormat="1" ht="20" customHeight="1" spans="1:20">
      <c r="A1139" s="248">
        <v>1525</v>
      </c>
      <c r="B1139" s="251">
        <v>1</v>
      </c>
      <c r="C1139" s="252"/>
      <c r="D1139" s="249"/>
      <c r="E1139" s="253"/>
      <c r="F1139" s="254"/>
      <c r="G1139" s="255"/>
      <c r="H1139" s="253"/>
      <c r="I1139" s="253"/>
      <c r="J1139" s="260"/>
      <c r="K1139" s="260"/>
      <c r="L1139" s="260"/>
      <c r="M1139" s="260"/>
      <c r="N1139" s="253"/>
      <c r="O1139" s="253"/>
      <c r="P1139" s="253"/>
      <c r="S1139" s="261"/>
      <c r="T1139" s="241"/>
    </row>
    <row r="1140" s="240" customFormat="1" ht="20" customHeight="1" spans="1:20">
      <c r="A1140" s="248">
        <v>1526</v>
      </c>
      <c r="B1140" s="251">
        <v>1</v>
      </c>
      <c r="C1140" s="252"/>
      <c r="D1140" s="249"/>
      <c r="E1140" s="253"/>
      <c r="F1140" s="254"/>
      <c r="G1140" s="255"/>
      <c r="H1140" s="253"/>
      <c r="I1140" s="253"/>
      <c r="J1140" s="260"/>
      <c r="K1140" s="260"/>
      <c r="L1140" s="260"/>
      <c r="M1140" s="260"/>
      <c r="N1140" s="253"/>
      <c r="O1140" s="253"/>
      <c r="P1140" s="253"/>
      <c r="S1140" s="261"/>
      <c r="T1140" s="241"/>
    </row>
    <row r="1141" s="240" customFormat="1" ht="20" customHeight="1" spans="1:20">
      <c r="A1141" s="248">
        <v>1527</v>
      </c>
      <c r="B1141" s="251">
        <v>1</v>
      </c>
      <c r="C1141" s="252"/>
      <c r="D1141" s="249"/>
      <c r="E1141" s="253"/>
      <c r="F1141" s="254"/>
      <c r="G1141" s="255"/>
      <c r="H1141" s="253"/>
      <c r="I1141" s="253"/>
      <c r="J1141" s="260"/>
      <c r="K1141" s="260"/>
      <c r="L1141" s="260"/>
      <c r="M1141" s="260"/>
      <c r="N1141" s="253"/>
      <c r="O1141" s="253"/>
      <c r="P1141" s="253"/>
      <c r="S1141" s="261"/>
      <c r="T1141" s="241"/>
    </row>
    <row r="1142" s="240" customFormat="1" ht="20" customHeight="1" spans="1:20">
      <c r="A1142" s="248">
        <v>1528</v>
      </c>
      <c r="B1142" s="251">
        <v>1</v>
      </c>
      <c r="C1142" s="252"/>
      <c r="D1142" s="249"/>
      <c r="E1142" s="253"/>
      <c r="F1142" s="254"/>
      <c r="G1142" s="255"/>
      <c r="H1142" s="253"/>
      <c r="I1142" s="253"/>
      <c r="J1142" s="260"/>
      <c r="K1142" s="260"/>
      <c r="L1142" s="260"/>
      <c r="M1142" s="260"/>
      <c r="N1142" s="253"/>
      <c r="O1142" s="253"/>
      <c r="P1142" s="253"/>
      <c r="S1142" s="261"/>
      <c r="T1142" s="241"/>
    </row>
    <row r="1143" s="240" customFormat="1" ht="20" customHeight="1" spans="1:20">
      <c r="A1143" s="248">
        <v>1529</v>
      </c>
      <c r="B1143" s="251">
        <v>1</v>
      </c>
      <c r="C1143" s="252"/>
      <c r="D1143" s="249"/>
      <c r="E1143" s="253"/>
      <c r="F1143" s="254"/>
      <c r="G1143" s="255"/>
      <c r="H1143" s="253"/>
      <c r="I1143" s="253"/>
      <c r="J1143" s="260"/>
      <c r="K1143" s="260"/>
      <c r="L1143" s="260"/>
      <c r="M1143" s="260"/>
      <c r="N1143" s="253"/>
      <c r="O1143" s="253"/>
      <c r="P1143" s="253"/>
      <c r="S1143" s="261"/>
      <c r="T1143" s="241"/>
    </row>
    <row r="1144" s="240" customFormat="1" ht="20" customHeight="1" spans="1:20">
      <c r="A1144" s="248">
        <v>1530</v>
      </c>
      <c r="B1144" s="251">
        <v>1</v>
      </c>
      <c r="C1144" s="252"/>
      <c r="D1144" s="249"/>
      <c r="E1144" s="253"/>
      <c r="F1144" s="254"/>
      <c r="G1144" s="255"/>
      <c r="H1144" s="253"/>
      <c r="I1144" s="253"/>
      <c r="J1144" s="260"/>
      <c r="K1144" s="260"/>
      <c r="L1144" s="260"/>
      <c r="M1144" s="260"/>
      <c r="N1144" s="253"/>
      <c r="O1144" s="253"/>
      <c r="P1144" s="253"/>
      <c r="S1144" s="261"/>
      <c r="T1144" s="241"/>
    </row>
    <row r="1145" s="240" customFormat="1" ht="20" customHeight="1" spans="1:20">
      <c r="A1145" s="248">
        <v>1531</v>
      </c>
      <c r="B1145" s="251">
        <v>1</v>
      </c>
      <c r="C1145" s="252"/>
      <c r="D1145" s="249"/>
      <c r="E1145" s="253"/>
      <c r="F1145" s="254"/>
      <c r="G1145" s="255"/>
      <c r="H1145" s="253"/>
      <c r="I1145" s="253"/>
      <c r="J1145" s="260"/>
      <c r="K1145" s="260"/>
      <c r="L1145" s="260"/>
      <c r="M1145" s="260"/>
      <c r="N1145" s="253"/>
      <c r="O1145" s="253"/>
      <c r="P1145" s="253"/>
      <c r="S1145" s="261"/>
      <c r="T1145" s="241"/>
    </row>
    <row r="1146" s="240" customFormat="1" ht="20" customHeight="1" spans="1:20">
      <c r="A1146" s="248">
        <v>1532</v>
      </c>
      <c r="B1146" s="251">
        <v>1</v>
      </c>
      <c r="C1146" s="252"/>
      <c r="D1146" s="249"/>
      <c r="E1146" s="253"/>
      <c r="F1146" s="254"/>
      <c r="G1146" s="255"/>
      <c r="H1146" s="253"/>
      <c r="I1146" s="253"/>
      <c r="J1146" s="260"/>
      <c r="K1146" s="260"/>
      <c r="L1146" s="260"/>
      <c r="M1146" s="260"/>
      <c r="N1146" s="253"/>
      <c r="O1146" s="253"/>
      <c r="P1146" s="253"/>
      <c r="S1146" s="261"/>
      <c r="T1146" s="241"/>
    </row>
    <row r="1147" s="240" customFormat="1" ht="20" customHeight="1" spans="1:20">
      <c r="A1147" s="248">
        <v>1533</v>
      </c>
      <c r="B1147" s="251">
        <v>1</v>
      </c>
      <c r="C1147" s="252"/>
      <c r="D1147" s="249"/>
      <c r="E1147" s="253"/>
      <c r="F1147" s="254"/>
      <c r="G1147" s="255"/>
      <c r="H1147" s="253"/>
      <c r="I1147" s="253"/>
      <c r="J1147" s="260"/>
      <c r="K1147" s="260"/>
      <c r="L1147" s="260"/>
      <c r="M1147" s="260"/>
      <c r="N1147" s="253"/>
      <c r="O1147" s="253"/>
      <c r="P1147" s="253"/>
      <c r="S1147" s="261"/>
      <c r="T1147" s="241"/>
    </row>
    <row r="1148" s="240" customFormat="1" ht="20" customHeight="1" spans="1:20">
      <c r="A1148" s="248">
        <v>1534</v>
      </c>
      <c r="B1148" s="251">
        <v>1</v>
      </c>
      <c r="C1148" s="252"/>
      <c r="D1148" s="249"/>
      <c r="E1148" s="253"/>
      <c r="F1148" s="254"/>
      <c r="G1148" s="255"/>
      <c r="H1148" s="253"/>
      <c r="I1148" s="253"/>
      <c r="J1148" s="260"/>
      <c r="K1148" s="260"/>
      <c r="L1148" s="260"/>
      <c r="M1148" s="260"/>
      <c r="N1148" s="253"/>
      <c r="O1148" s="253"/>
      <c r="P1148" s="253"/>
      <c r="S1148" s="261"/>
      <c r="T1148" s="241"/>
    </row>
    <row r="1149" s="240" customFormat="1" ht="20" customHeight="1" spans="1:20">
      <c r="A1149" s="248">
        <v>1535</v>
      </c>
      <c r="B1149" s="251">
        <v>1</v>
      </c>
      <c r="C1149" s="252"/>
      <c r="D1149" s="249"/>
      <c r="E1149" s="253"/>
      <c r="F1149" s="254"/>
      <c r="G1149" s="255"/>
      <c r="H1149" s="253"/>
      <c r="I1149" s="253"/>
      <c r="J1149" s="260"/>
      <c r="K1149" s="260"/>
      <c r="L1149" s="260"/>
      <c r="M1149" s="260"/>
      <c r="N1149" s="253"/>
      <c r="O1149" s="253"/>
      <c r="P1149" s="253"/>
      <c r="S1149" s="261"/>
      <c r="T1149" s="241"/>
    </row>
    <row r="1150" s="240" customFormat="1" ht="20" customHeight="1" spans="1:20">
      <c r="A1150" s="248">
        <v>1536</v>
      </c>
      <c r="B1150" s="251">
        <v>1</v>
      </c>
      <c r="C1150" s="252"/>
      <c r="D1150" s="249"/>
      <c r="E1150" s="253"/>
      <c r="F1150" s="254"/>
      <c r="G1150" s="255"/>
      <c r="H1150" s="253"/>
      <c r="I1150" s="253"/>
      <c r="J1150" s="260"/>
      <c r="K1150" s="260"/>
      <c r="L1150" s="260"/>
      <c r="M1150" s="260"/>
      <c r="N1150" s="253"/>
      <c r="O1150" s="253"/>
      <c r="P1150" s="253"/>
      <c r="S1150" s="261"/>
      <c r="T1150" s="241"/>
    </row>
    <row r="1151" s="240" customFormat="1" ht="20" customHeight="1" spans="1:20">
      <c r="A1151" s="248">
        <v>1537</v>
      </c>
      <c r="B1151" s="251">
        <v>1</v>
      </c>
      <c r="C1151" s="252"/>
      <c r="D1151" s="249"/>
      <c r="E1151" s="253"/>
      <c r="F1151" s="254"/>
      <c r="G1151" s="255"/>
      <c r="H1151" s="253"/>
      <c r="I1151" s="253"/>
      <c r="J1151" s="260"/>
      <c r="K1151" s="260"/>
      <c r="L1151" s="260"/>
      <c r="M1151" s="260"/>
      <c r="N1151" s="253"/>
      <c r="O1151" s="253"/>
      <c r="P1151" s="253"/>
      <c r="S1151" s="261"/>
      <c r="T1151" s="241"/>
    </row>
    <row r="1152" s="240" customFormat="1" ht="20" customHeight="1" spans="1:20">
      <c r="A1152" s="248">
        <v>1538</v>
      </c>
      <c r="B1152" s="251">
        <v>1</v>
      </c>
      <c r="C1152" s="252"/>
      <c r="D1152" s="249"/>
      <c r="E1152" s="253"/>
      <c r="F1152" s="254"/>
      <c r="G1152" s="255"/>
      <c r="H1152" s="253"/>
      <c r="I1152" s="253"/>
      <c r="J1152" s="260"/>
      <c r="K1152" s="260"/>
      <c r="L1152" s="260"/>
      <c r="M1152" s="260"/>
      <c r="N1152" s="253"/>
      <c r="O1152" s="253"/>
      <c r="P1152" s="253"/>
      <c r="S1152" s="261"/>
      <c r="T1152" s="241"/>
    </row>
    <row r="1153" s="240" customFormat="1" ht="20" customHeight="1" spans="1:20">
      <c r="A1153" s="248">
        <v>1539</v>
      </c>
      <c r="B1153" s="251">
        <v>1</v>
      </c>
      <c r="C1153" s="252"/>
      <c r="D1153" s="249"/>
      <c r="E1153" s="253"/>
      <c r="F1153" s="254"/>
      <c r="G1153" s="255"/>
      <c r="H1153" s="253"/>
      <c r="I1153" s="253"/>
      <c r="J1153" s="260"/>
      <c r="K1153" s="260"/>
      <c r="L1153" s="260"/>
      <c r="M1153" s="260"/>
      <c r="N1153" s="253"/>
      <c r="O1153" s="253"/>
      <c r="P1153" s="253"/>
      <c r="S1153" s="261"/>
      <c r="T1153" s="241"/>
    </row>
    <row r="1154" s="240" customFormat="1" ht="20" customHeight="1" spans="1:20">
      <c r="A1154" s="248">
        <v>1540</v>
      </c>
      <c r="B1154" s="251">
        <v>1</v>
      </c>
      <c r="C1154" s="252"/>
      <c r="D1154" s="249"/>
      <c r="E1154" s="253"/>
      <c r="F1154" s="254"/>
      <c r="G1154" s="255"/>
      <c r="H1154" s="253"/>
      <c r="I1154" s="253"/>
      <c r="J1154" s="260"/>
      <c r="K1154" s="260"/>
      <c r="L1154" s="260"/>
      <c r="M1154" s="260"/>
      <c r="N1154" s="253"/>
      <c r="O1154" s="253"/>
      <c r="P1154" s="253"/>
      <c r="S1154" s="261"/>
      <c r="T1154" s="241"/>
    </row>
    <row r="1155" s="240" customFormat="1" ht="20" customHeight="1" spans="1:20">
      <c r="A1155" s="248">
        <v>1541</v>
      </c>
      <c r="B1155" s="251">
        <v>1</v>
      </c>
      <c r="C1155" s="252"/>
      <c r="D1155" s="249"/>
      <c r="E1155" s="253"/>
      <c r="F1155" s="254"/>
      <c r="G1155" s="255"/>
      <c r="H1155" s="253"/>
      <c r="I1155" s="253"/>
      <c r="J1155" s="260"/>
      <c r="K1155" s="260"/>
      <c r="L1155" s="260"/>
      <c r="M1155" s="260"/>
      <c r="N1155" s="253"/>
      <c r="O1155" s="253"/>
      <c r="P1155" s="253"/>
      <c r="S1155" s="261"/>
      <c r="T1155" s="241"/>
    </row>
    <row r="1156" s="240" customFormat="1" ht="20" customHeight="1" spans="1:20">
      <c r="A1156" s="248">
        <v>1542</v>
      </c>
      <c r="B1156" s="251">
        <v>1</v>
      </c>
      <c r="C1156" s="252"/>
      <c r="D1156" s="249"/>
      <c r="E1156" s="253"/>
      <c r="F1156" s="254"/>
      <c r="G1156" s="255"/>
      <c r="H1156" s="253"/>
      <c r="I1156" s="253"/>
      <c r="J1156" s="260"/>
      <c r="K1156" s="260"/>
      <c r="L1156" s="260"/>
      <c r="M1156" s="260"/>
      <c r="N1156" s="253"/>
      <c r="O1156" s="253"/>
      <c r="P1156" s="253"/>
      <c r="S1156" s="261"/>
      <c r="T1156" s="241"/>
    </row>
    <row r="1157" s="240" customFormat="1" ht="20" customHeight="1" spans="1:20">
      <c r="A1157" s="248">
        <v>1543</v>
      </c>
      <c r="B1157" s="251">
        <v>1</v>
      </c>
      <c r="C1157" s="252"/>
      <c r="D1157" s="249"/>
      <c r="E1157" s="253"/>
      <c r="F1157" s="254"/>
      <c r="G1157" s="255"/>
      <c r="H1157" s="253"/>
      <c r="I1157" s="253"/>
      <c r="J1157" s="260"/>
      <c r="K1157" s="260"/>
      <c r="L1157" s="260"/>
      <c r="M1157" s="260"/>
      <c r="N1157" s="253"/>
      <c r="O1157" s="253"/>
      <c r="P1157" s="253"/>
      <c r="S1157" s="261"/>
      <c r="T1157" s="241"/>
    </row>
    <row r="1158" s="240" customFormat="1" ht="20" customHeight="1" spans="1:20">
      <c r="A1158" s="248">
        <v>1544</v>
      </c>
      <c r="B1158" s="251">
        <v>1</v>
      </c>
      <c r="C1158" s="252"/>
      <c r="D1158" s="249"/>
      <c r="E1158" s="253"/>
      <c r="F1158" s="254"/>
      <c r="G1158" s="255"/>
      <c r="H1158" s="253"/>
      <c r="I1158" s="253"/>
      <c r="J1158" s="260"/>
      <c r="K1158" s="260"/>
      <c r="L1158" s="260"/>
      <c r="M1158" s="260"/>
      <c r="N1158" s="253"/>
      <c r="O1158" s="253"/>
      <c r="P1158" s="253"/>
      <c r="S1158" s="261"/>
      <c r="T1158" s="241"/>
    </row>
    <row r="1159" s="240" customFormat="1" ht="20" customHeight="1" spans="1:20">
      <c r="A1159" s="248">
        <v>1545</v>
      </c>
      <c r="B1159" s="251">
        <v>1</v>
      </c>
      <c r="C1159" s="252"/>
      <c r="D1159" s="249"/>
      <c r="E1159" s="253"/>
      <c r="F1159" s="254"/>
      <c r="G1159" s="255"/>
      <c r="H1159" s="253"/>
      <c r="I1159" s="253"/>
      <c r="J1159" s="260"/>
      <c r="K1159" s="260"/>
      <c r="L1159" s="260"/>
      <c r="M1159" s="260"/>
      <c r="N1159" s="253"/>
      <c r="O1159" s="253"/>
      <c r="P1159" s="253"/>
      <c r="S1159" s="261"/>
      <c r="T1159" s="241"/>
    </row>
    <row r="1160" s="240" customFormat="1" ht="20" customHeight="1" spans="1:20">
      <c r="A1160" s="248">
        <v>1546</v>
      </c>
      <c r="B1160" s="251">
        <v>1</v>
      </c>
      <c r="C1160" s="252"/>
      <c r="D1160" s="249"/>
      <c r="E1160" s="253"/>
      <c r="F1160" s="254"/>
      <c r="G1160" s="255"/>
      <c r="H1160" s="253"/>
      <c r="I1160" s="253"/>
      <c r="J1160" s="260"/>
      <c r="K1160" s="260"/>
      <c r="L1160" s="260"/>
      <c r="M1160" s="260"/>
      <c r="N1160" s="253"/>
      <c r="O1160" s="253"/>
      <c r="P1160" s="253"/>
      <c r="S1160" s="261"/>
      <c r="T1160" s="241"/>
    </row>
    <row r="1161" s="240" customFormat="1" ht="20" customHeight="1" spans="1:20">
      <c r="A1161" s="248">
        <v>1547</v>
      </c>
      <c r="B1161" s="251">
        <v>1</v>
      </c>
      <c r="C1161" s="252"/>
      <c r="D1161" s="249"/>
      <c r="E1161" s="253"/>
      <c r="F1161" s="254"/>
      <c r="G1161" s="255"/>
      <c r="H1161" s="253"/>
      <c r="I1161" s="253"/>
      <c r="J1161" s="260"/>
      <c r="K1161" s="260"/>
      <c r="L1161" s="260"/>
      <c r="M1161" s="260"/>
      <c r="N1161" s="253"/>
      <c r="O1161" s="253"/>
      <c r="P1161" s="253"/>
      <c r="S1161" s="261"/>
      <c r="T1161" s="241"/>
    </row>
    <row r="1162" s="240" customFormat="1" ht="20" customHeight="1" spans="1:20">
      <c r="A1162" s="248">
        <v>1548</v>
      </c>
      <c r="B1162" s="251">
        <v>1</v>
      </c>
      <c r="C1162" s="252"/>
      <c r="D1162" s="249"/>
      <c r="E1162" s="253"/>
      <c r="F1162" s="254"/>
      <c r="G1162" s="255"/>
      <c r="H1162" s="253"/>
      <c r="I1162" s="253"/>
      <c r="J1162" s="260"/>
      <c r="K1162" s="260"/>
      <c r="L1162" s="260"/>
      <c r="M1162" s="260"/>
      <c r="N1162" s="253"/>
      <c r="O1162" s="253"/>
      <c r="P1162" s="253"/>
      <c r="S1162" s="261"/>
      <c r="T1162" s="241"/>
    </row>
    <row r="1163" s="240" customFormat="1" ht="20" customHeight="1" spans="1:20">
      <c r="A1163" s="248">
        <v>1549</v>
      </c>
      <c r="B1163" s="251">
        <v>1</v>
      </c>
      <c r="C1163" s="252"/>
      <c r="D1163" s="249"/>
      <c r="E1163" s="253"/>
      <c r="F1163" s="254"/>
      <c r="G1163" s="255"/>
      <c r="H1163" s="253"/>
      <c r="I1163" s="253"/>
      <c r="J1163" s="260"/>
      <c r="K1163" s="260"/>
      <c r="L1163" s="260"/>
      <c r="M1163" s="260"/>
      <c r="N1163" s="253"/>
      <c r="O1163" s="253"/>
      <c r="P1163" s="253"/>
      <c r="S1163" s="261"/>
      <c r="T1163" s="241"/>
    </row>
    <row r="1164" s="240" customFormat="1" ht="20" customHeight="1" spans="1:20">
      <c r="A1164" s="248">
        <v>1550</v>
      </c>
      <c r="B1164" s="251">
        <v>1</v>
      </c>
      <c r="C1164" s="252"/>
      <c r="D1164" s="249"/>
      <c r="E1164" s="253"/>
      <c r="F1164" s="254"/>
      <c r="G1164" s="255"/>
      <c r="H1164" s="253"/>
      <c r="I1164" s="253"/>
      <c r="J1164" s="260"/>
      <c r="K1164" s="260"/>
      <c r="L1164" s="260"/>
      <c r="M1164" s="260"/>
      <c r="N1164" s="253"/>
      <c r="O1164" s="253"/>
      <c r="P1164" s="253"/>
      <c r="S1164" s="261"/>
      <c r="T1164" s="241"/>
    </row>
    <row r="1165" s="240" customFormat="1" ht="20" customHeight="1" spans="1:20">
      <c r="A1165" s="248">
        <v>1551</v>
      </c>
      <c r="B1165" s="251">
        <v>1</v>
      </c>
      <c r="C1165" s="252"/>
      <c r="D1165" s="249"/>
      <c r="E1165" s="253"/>
      <c r="F1165" s="254"/>
      <c r="G1165" s="255"/>
      <c r="H1165" s="253"/>
      <c r="I1165" s="253"/>
      <c r="J1165" s="260"/>
      <c r="K1165" s="260"/>
      <c r="L1165" s="260"/>
      <c r="M1165" s="260"/>
      <c r="N1165" s="253"/>
      <c r="O1165" s="253"/>
      <c r="P1165" s="253"/>
      <c r="S1165" s="261"/>
      <c r="T1165" s="241"/>
    </row>
    <row r="1166" s="240" customFormat="1" ht="20" customHeight="1" spans="1:20">
      <c r="A1166" s="248">
        <v>1552</v>
      </c>
      <c r="B1166" s="251">
        <v>1</v>
      </c>
      <c r="C1166" s="252"/>
      <c r="D1166" s="249"/>
      <c r="E1166" s="253"/>
      <c r="F1166" s="254"/>
      <c r="G1166" s="255"/>
      <c r="H1166" s="253"/>
      <c r="I1166" s="253"/>
      <c r="J1166" s="260"/>
      <c r="K1166" s="260"/>
      <c r="L1166" s="260"/>
      <c r="M1166" s="260"/>
      <c r="N1166" s="253"/>
      <c r="O1166" s="253"/>
      <c r="P1166" s="253"/>
      <c r="S1166" s="261"/>
      <c r="T1166" s="241"/>
    </row>
    <row r="1167" s="240" customFormat="1" ht="20" customHeight="1" spans="1:20">
      <c r="A1167" s="248">
        <v>1553</v>
      </c>
      <c r="B1167" s="251">
        <v>1</v>
      </c>
      <c r="C1167" s="252"/>
      <c r="D1167" s="249"/>
      <c r="E1167" s="253"/>
      <c r="F1167" s="254"/>
      <c r="G1167" s="255"/>
      <c r="H1167" s="253"/>
      <c r="I1167" s="253"/>
      <c r="J1167" s="260"/>
      <c r="K1167" s="260"/>
      <c r="L1167" s="260"/>
      <c r="M1167" s="260"/>
      <c r="N1167" s="253"/>
      <c r="O1167" s="253"/>
      <c r="P1167" s="253"/>
      <c r="S1167" s="261"/>
      <c r="T1167" s="241"/>
    </row>
    <row r="1168" s="240" customFormat="1" ht="20" customHeight="1" spans="1:20">
      <c r="A1168" s="248">
        <v>1554</v>
      </c>
      <c r="B1168" s="251">
        <v>1</v>
      </c>
      <c r="C1168" s="252"/>
      <c r="D1168" s="249"/>
      <c r="E1168" s="253"/>
      <c r="F1168" s="254"/>
      <c r="G1168" s="255"/>
      <c r="H1168" s="253"/>
      <c r="I1168" s="253"/>
      <c r="J1168" s="260"/>
      <c r="K1168" s="260"/>
      <c r="L1168" s="260"/>
      <c r="M1168" s="260"/>
      <c r="N1168" s="253"/>
      <c r="O1168" s="253"/>
      <c r="P1168" s="253"/>
      <c r="S1168" s="261"/>
      <c r="T1168" s="241"/>
    </row>
    <row r="1169" s="240" customFormat="1" ht="20" customHeight="1" spans="1:20">
      <c r="A1169" s="248">
        <v>1555</v>
      </c>
      <c r="B1169" s="251">
        <v>1</v>
      </c>
      <c r="C1169" s="252"/>
      <c r="D1169" s="249"/>
      <c r="E1169" s="253"/>
      <c r="F1169" s="254"/>
      <c r="G1169" s="255"/>
      <c r="H1169" s="253"/>
      <c r="I1169" s="253"/>
      <c r="J1169" s="260"/>
      <c r="K1169" s="260"/>
      <c r="L1169" s="260"/>
      <c r="M1169" s="260"/>
      <c r="N1169" s="253"/>
      <c r="O1169" s="253"/>
      <c r="P1169" s="253"/>
      <c r="S1169" s="261"/>
      <c r="T1169" s="241"/>
    </row>
    <row r="1170" s="240" customFormat="1" ht="20" customHeight="1" spans="1:20">
      <c r="A1170" s="248">
        <v>1556</v>
      </c>
      <c r="B1170" s="251">
        <v>1</v>
      </c>
      <c r="C1170" s="252"/>
      <c r="D1170" s="249"/>
      <c r="E1170" s="253"/>
      <c r="F1170" s="254"/>
      <c r="G1170" s="255"/>
      <c r="H1170" s="253"/>
      <c r="I1170" s="253"/>
      <c r="J1170" s="260"/>
      <c r="K1170" s="260"/>
      <c r="L1170" s="260"/>
      <c r="M1170" s="260"/>
      <c r="N1170" s="253"/>
      <c r="O1170" s="253"/>
      <c r="P1170" s="253"/>
      <c r="S1170" s="261"/>
      <c r="T1170" s="241"/>
    </row>
    <row r="1171" s="240" customFormat="1" ht="20" customHeight="1" spans="1:20">
      <c r="A1171" s="248">
        <v>1557</v>
      </c>
      <c r="B1171" s="251">
        <v>1</v>
      </c>
      <c r="C1171" s="252"/>
      <c r="D1171" s="249"/>
      <c r="E1171" s="253"/>
      <c r="F1171" s="254"/>
      <c r="G1171" s="255"/>
      <c r="H1171" s="253"/>
      <c r="I1171" s="253"/>
      <c r="J1171" s="260"/>
      <c r="K1171" s="260"/>
      <c r="L1171" s="260"/>
      <c r="M1171" s="260"/>
      <c r="N1171" s="253"/>
      <c r="O1171" s="253"/>
      <c r="P1171" s="253"/>
      <c r="S1171" s="261"/>
      <c r="T1171" s="241"/>
    </row>
    <row r="1172" s="240" customFormat="1" ht="20" customHeight="1" spans="1:20">
      <c r="A1172" s="248">
        <v>1558</v>
      </c>
      <c r="B1172" s="251">
        <v>1</v>
      </c>
      <c r="C1172" s="252"/>
      <c r="D1172" s="249"/>
      <c r="E1172" s="253"/>
      <c r="F1172" s="254"/>
      <c r="G1172" s="255"/>
      <c r="H1172" s="253"/>
      <c r="I1172" s="253"/>
      <c r="J1172" s="260"/>
      <c r="K1172" s="260"/>
      <c r="L1172" s="260"/>
      <c r="M1172" s="260"/>
      <c r="N1172" s="253"/>
      <c r="O1172" s="253"/>
      <c r="P1172" s="253"/>
      <c r="S1172" s="261"/>
      <c r="T1172" s="241"/>
    </row>
    <row r="1173" s="240" customFormat="1" ht="20" customHeight="1" spans="1:20">
      <c r="A1173" s="248">
        <v>1559</v>
      </c>
      <c r="B1173" s="251">
        <v>1</v>
      </c>
      <c r="C1173" s="252"/>
      <c r="D1173" s="249"/>
      <c r="E1173" s="253"/>
      <c r="F1173" s="254"/>
      <c r="G1173" s="255"/>
      <c r="H1173" s="253"/>
      <c r="I1173" s="253"/>
      <c r="J1173" s="260"/>
      <c r="K1173" s="260"/>
      <c r="L1173" s="260"/>
      <c r="M1173" s="260"/>
      <c r="N1173" s="253"/>
      <c r="O1173" s="253"/>
      <c r="P1173" s="253"/>
      <c r="S1173" s="261"/>
      <c r="T1173" s="241"/>
    </row>
    <row r="1174" s="240" customFormat="1" ht="20" customHeight="1" spans="1:20">
      <c r="A1174" s="248">
        <v>1560</v>
      </c>
      <c r="B1174" s="251">
        <v>1</v>
      </c>
      <c r="C1174" s="252"/>
      <c r="D1174" s="249"/>
      <c r="E1174" s="253"/>
      <c r="F1174" s="254"/>
      <c r="G1174" s="255"/>
      <c r="H1174" s="253"/>
      <c r="I1174" s="253"/>
      <c r="J1174" s="260"/>
      <c r="K1174" s="260"/>
      <c r="L1174" s="260"/>
      <c r="M1174" s="260"/>
      <c r="N1174" s="253"/>
      <c r="O1174" s="253"/>
      <c r="P1174" s="253"/>
      <c r="S1174" s="261"/>
      <c r="T1174" s="241"/>
    </row>
    <row r="1175" s="240" customFormat="1" ht="20" customHeight="1" spans="1:20">
      <c r="A1175" s="248">
        <v>1561</v>
      </c>
      <c r="B1175" s="251">
        <v>1</v>
      </c>
      <c r="C1175" s="252"/>
      <c r="D1175" s="249"/>
      <c r="E1175" s="253"/>
      <c r="F1175" s="254"/>
      <c r="G1175" s="255"/>
      <c r="H1175" s="253"/>
      <c r="I1175" s="253"/>
      <c r="J1175" s="260"/>
      <c r="K1175" s="260"/>
      <c r="L1175" s="260"/>
      <c r="M1175" s="260"/>
      <c r="N1175" s="253"/>
      <c r="O1175" s="253"/>
      <c r="P1175" s="253"/>
      <c r="S1175" s="261"/>
      <c r="T1175" s="241"/>
    </row>
    <row r="1176" s="240" customFormat="1" ht="20" customHeight="1" spans="1:20">
      <c r="A1176" s="248">
        <v>1562</v>
      </c>
      <c r="B1176" s="251">
        <v>1</v>
      </c>
      <c r="C1176" s="252"/>
      <c r="D1176" s="249"/>
      <c r="E1176" s="253"/>
      <c r="F1176" s="254"/>
      <c r="G1176" s="255"/>
      <c r="H1176" s="253"/>
      <c r="I1176" s="253"/>
      <c r="J1176" s="260"/>
      <c r="K1176" s="260"/>
      <c r="L1176" s="260"/>
      <c r="M1176" s="260"/>
      <c r="N1176" s="253"/>
      <c r="O1176" s="253"/>
      <c r="P1176" s="253"/>
      <c r="S1176" s="261"/>
      <c r="T1176" s="241"/>
    </row>
    <row r="1177" s="240" customFormat="1" ht="20" customHeight="1" spans="1:20">
      <c r="A1177" s="248">
        <v>1563</v>
      </c>
      <c r="B1177" s="251">
        <v>1</v>
      </c>
      <c r="C1177" s="252"/>
      <c r="D1177" s="249"/>
      <c r="E1177" s="253"/>
      <c r="F1177" s="254"/>
      <c r="G1177" s="255"/>
      <c r="H1177" s="253"/>
      <c r="I1177" s="253"/>
      <c r="J1177" s="260"/>
      <c r="K1177" s="260"/>
      <c r="L1177" s="260"/>
      <c r="M1177" s="260"/>
      <c r="N1177" s="253"/>
      <c r="O1177" s="253"/>
      <c r="P1177" s="253"/>
      <c r="S1177" s="261"/>
      <c r="T1177" s="241"/>
    </row>
    <row r="1178" s="240" customFormat="1" ht="20" customHeight="1" spans="1:20">
      <c r="A1178" s="248">
        <v>1564</v>
      </c>
      <c r="B1178" s="251">
        <v>1</v>
      </c>
      <c r="C1178" s="252"/>
      <c r="D1178" s="249"/>
      <c r="E1178" s="253"/>
      <c r="F1178" s="254"/>
      <c r="G1178" s="255"/>
      <c r="H1178" s="253"/>
      <c r="I1178" s="253"/>
      <c r="J1178" s="260"/>
      <c r="K1178" s="260"/>
      <c r="L1178" s="260"/>
      <c r="M1178" s="260"/>
      <c r="N1178" s="253"/>
      <c r="O1178" s="253"/>
      <c r="P1178" s="253"/>
      <c r="S1178" s="261"/>
      <c r="T1178" s="241"/>
    </row>
    <row r="1179" s="240" customFormat="1" ht="20" customHeight="1" spans="1:20">
      <c r="A1179" s="248">
        <v>1565</v>
      </c>
      <c r="B1179" s="251">
        <v>1</v>
      </c>
      <c r="C1179" s="252"/>
      <c r="D1179" s="249"/>
      <c r="E1179" s="253"/>
      <c r="F1179" s="254"/>
      <c r="G1179" s="255"/>
      <c r="H1179" s="253"/>
      <c r="I1179" s="253"/>
      <c r="J1179" s="260"/>
      <c r="K1179" s="260"/>
      <c r="L1179" s="260"/>
      <c r="M1179" s="260"/>
      <c r="N1179" s="253"/>
      <c r="O1179" s="253"/>
      <c r="P1179" s="253"/>
      <c r="S1179" s="261"/>
      <c r="T1179" s="241"/>
    </row>
    <row r="1180" s="240" customFormat="1" ht="20" customHeight="1" spans="1:20">
      <c r="A1180" s="248">
        <v>1566</v>
      </c>
      <c r="B1180" s="251">
        <v>1</v>
      </c>
      <c r="C1180" s="252"/>
      <c r="D1180" s="249"/>
      <c r="E1180" s="253"/>
      <c r="F1180" s="254"/>
      <c r="G1180" s="255"/>
      <c r="H1180" s="253"/>
      <c r="I1180" s="253"/>
      <c r="J1180" s="260"/>
      <c r="K1180" s="260"/>
      <c r="L1180" s="260"/>
      <c r="M1180" s="260"/>
      <c r="N1180" s="253"/>
      <c r="O1180" s="253"/>
      <c r="P1180" s="253"/>
      <c r="S1180" s="261"/>
      <c r="T1180" s="241"/>
    </row>
    <row r="1181" s="240" customFormat="1" ht="20" customHeight="1" spans="1:20">
      <c r="A1181" s="248">
        <v>1567</v>
      </c>
      <c r="B1181" s="251">
        <v>1</v>
      </c>
      <c r="C1181" s="252"/>
      <c r="D1181" s="249"/>
      <c r="E1181" s="253"/>
      <c r="F1181" s="254"/>
      <c r="G1181" s="255"/>
      <c r="H1181" s="253"/>
      <c r="I1181" s="253"/>
      <c r="J1181" s="260"/>
      <c r="K1181" s="260"/>
      <c r="L1181" s="260"/>
      <c r="M1181" s="260"/>
      <c r="N1181" s="253"/>
      <c r="O1181" s="253"/>
      <c r="P1181" s="253"/>
      <c r="S1181" s="261"/>
      <c r="T1181" s="241"/>
    </row>
    <row r="1182" s="240" customFormat="1" ht="20" customHeight="1" spans="1:20">
      <c r="A1182" s="248">
        <v>1568</v>
      </c>
      <c r="B1182" s="251">
        <v>1</v>
      </c>
      <c r="C1182" s="252"/>
      <c r="D1182" s="249"/>
      <c r="E1182" s="253"/>
      <c r="F1182" s="254"/>
      <c r="G1182" s="255"/>
      <c r="H1182" s="253"/>
      <c r="I1182" s="253"/>
      <c r="J1182" s="260"/>
      <c r="K1182" s="260"/>
      <c r="L1182" s="260"/>
      <c r="M1182" s="260"/>
      <c r="N1182" s="253"/>
      <c r="O1182" s="253"/>
      <c r="P1182" s="253"/>
      <c r="S1182" s="261"/>
      <c r="T1182" s="241"/>
    </row>
    <row r="1183" s="240" customFormat="1" ht="20" customHeight="1" spans="1:20">
      <c r="A1183" s="248">
        <v>1569</v>
      </c>
      <c r="B1183" s="251">
        <v>1</v>
      </c>
      <c r="C1183" s="252"/>
      <c r="D1183" s="249"/>
      <c r="E1183" s="253"/>
      <c r="F1183" s="254"/>
      <c r="G1183" s="255"/>
      <c r="H1183" s="253"/>
      <c r="I1183" s="253"/>
      <c r="J1183" s="260"/>
      <c r="K1183" s="260"/>
      <c r="L1183" s="260"/>
      <c r="M1183" s="260"/>
      <c r="N1183" s="253"/>
      <c r="O1183" s="253"/>
      <c r="P1183" s="253"/>
      <c r="S1183" s="261"/>
      <c r="T1183" s="241"/>
    </row>
    <row r="1184" s="240" customFormat="1" ht="20" customHeight="1" spans="1:20">
      <c r="A1184" s="248">
        <v>1570</v>
      </c>
      <c r="B1184" s="251">
        <v>1</v>
      </c>
      <c r="C1184" s="252"/>
      <c r="D1184" s="249"/>
      <c r="E1184" s="253"/>
      <c r="F1184" s="254"/>
      <c r="G1184" s="255"/>
      <c r="H1184" s="253"/>
      <c r="I1184" s="253"/>
      <c r="J1184" s="260"/>
      <c r="K1184" s="260"/>
      <c r="L1184" s="260"/>
      <c r="M1184" s="260"/>
      <c r="N1184" s="253"/>
      <c r="O1184" s="253"/>
      <c r="P1184" s="253"/>
      <c r="S1184" s="261"/>
      <c r="T1184" s="241"/>
    </row>
    <row r="1185" s="240" customFormat="1" ht="20" customHeight="1" spans="1:20">
      <c r="A1185" s="248">
        <v>1571</v>
      </c>
      <c r="B1185" s="251">
        <v>1</v>
      </c>
      <c r="C1185" s="252"/>
      <c r="D1185" s="249"/>
      <c r="E1185" s="253"/>
      <c r="F1185" s="254"/>
      <c r="G1185" s="255"/>
      <c r="H1185" s="253"/>
      <c r="I1185" s="253"/>
      <c r="J1185" s="260"/>
      <c r="K1185" s="260"/>
      <c r="L1185" s="260"/>
      <c r="M1185" s="260"/>
      <c r="N1185" s="253"/>
      <c r="O1185" s="253"/>
      <c r="P1185" s="253"/>
      <c r="S1185" s="261"/>
      <c r="T1185" s="241"/>
    </row>
    <row r="1186" s="240" customFormat="1" ht="20" customHeight="1" spans="1:20">
      <c r="A1186" s="248">
        <v>1572</v>
      </c>
      <c r="B1186" s="251">
        <v>1</v>
      </c>
      <c r="C1186" s="252"/>
      <c r="D1186" s="249"/>
      <c r="E1186" s="253"/>
      <c r="F1186" s="254"/>
      <c r="G1186" s="255"/>
      <c r="H1186" s="253"/>
      <c r="I1186" s="253"/>
      <c r="J1186" s="260"/>
      <c r="K1186" s="260"/>
      <c r="L1186" s="260"/>
      <c r="M1186" s="260"/>
      <c r="N1186" s="253"/>
      <c r="O1186" s="253"/>
      <c r="P1186" s="253"/>
      <c r="S1186" s="261"/>
      <c r="T1186" s="241"/>
    </row>
    <row r="1187" s="240" customFormat="1" ht="20" customHeight="1" spans="1:20">
      <c r="A1187" s="248">
        <v>1573</v>
      </c>
      <c r="B1187" s="251">
        <v>1</v>
      </c>
      <c r="C1187" s="252"/>
      <c r="D1187" s="249"/>
      <c r="E1187" s="253"/>
      <c r="F1187" s="254"/>
      <c r="G1187" s="255"/>
      <c r="H1187" s="253"/>
      <c r="I1187" s="253"/>
      <c r="J1187" s="260"/>
      <c r="K1187" s="260"/>
      <c r="L1187" s="260"/>
      <c r="M1187" s="260"/>
      <c r="N1187" s="253"/>
      <c r="O1187" s="253"/>
      <c r="P1187" s="253"/>
      <c r="S1187" s="261"/>
      <c r="T1187" s="241"/>
    </row>
    <row r="1188" s="240" customFormat="1" ht="20" customHeight="1" spans="1:20">
      <c r="A1188" s="248">
        <v>1574</v>
      </c>
      <c r="B1188" s="251">
        <v>1</v>
      </c>
      <c r="C1188" s="252"/>
      <c r="D1188" s="249"/>
      <c r="E1188" s="253"/>
      <c r="F1188" s="254"/>
      <c r="G1188" s="255"/>
      <c r="H1188" s="253"/>
      <c r="I1188" s="253"/>
      <c r="J1188" s="260"/>
      <c r="K1188" s="260"/>
      <c r="L1188" s="260"/>
      <c r="M1188" s="260"/>
      <c r="N1188" s="253"/>
      <c r="O1188" s="253"/>
      <c r="P1188" s="253"/>
      <c r="S1188" s="261"/>
      <c r="T1188" s="241"/>
    </row>
    <row r="1189" s="240" customFormat="1" ht="20" customHeight="1" spans="1:20">
      <c r="A1189" s="248">
        <v>1575</v>
      </c>
      <c r="B1189" s="251">
        <v>1</v>
      </c>
      <c r="C1189" s="252"/>
      <c r="D1189" s="249"/>
      <c r="E1189" s="253"/>
      <c r="F1189" s="254"/>
      <c r="G1189" s="255"/>
      <c r="H1189" s="253"/>
      <c r="I1189" s="253"/>
      <c r="J1189" s="260"/>
      <c r="K1189" s="260"/>
      <c r="L1189" s="260"/>
      <c r="M1189" s="260"/>
      <c r="N1189" s="253"/>
      <c r="O1189" s="253"/>
      <c r="P1189" s="253"/>
      <c r="S1189" s="261"/>
      <c r="T1189" s="241"/>
    </row>
    <row r="1190" s="240" customFormat="1" ht="20" customHeight="1" spans="1:20">
      <c r="A1190" s="248">
        <v>1576</v>
      </c>
      <c r="B1190" s="251">
        <v>1</v>
      </c>
      <c r="C1190" s="252"/>
      <c r="D1190" s="249"/>
      <c r="E1190" s="253"/>
      <c r="F1190" s="254"/>
      <c r="G1190" s="255"/>
      <c r="H1190" s="253"/>
      <c r="I1190" s="253"/>
      <c r="J1190" s="260"/>
      <c r="K1190" s="260"/>
      <c r="L1190" s="260"/>
      <c r="M1190" s="260"/>
      <c r="N1190" s="253"/>
      <c r="O1190" s="253"/>
      <c r="P1190" s="253"/>
      <c r="S1190" s="261"/>
      <c r="T1190" s="241"/>
    </row>
    <row r="1191" s="240" customFormat="1" ht="20" customHeight="1" spans="1:20">
      <c r="A1191" s="248">
        <v>1577</v>
      </c>
      <c r="B1191" s="251">
        <v>1</v>
      </c>
      <c r="C1191" s="252"/>
      <c r="D1191" s="249"/>
      <c r="E1191" s="253"/>
      <c r="F1191" s="254"/>
      <c r="G1191" s="255"/>
      <c r="H1191" s="253"/>
      <c r="I1191" s="253"/>
      <c r="J1191" s="260"/>
      <c r="K1191" s="260"/>
      <c r="L1191" s="260"/>
      <c r="M1191" s="260"/>
      <c r="N1191" s="253"/>
      <c r="O1191" s="253"/>
      <c r="P1191" s="253"/>
      <c r="S1191" s="261"/>
      <c r="T1191" s="241"/>
    </row>
    <row r="1192" s="240" customFormat="1" ht="20" customHeight="1" spans="1:20">
      <c r="A1192" s="248">
        <v>1578</v>
      </c>
      <c r="B1192" s="251">
        <v>1</v>
      </c>
      <c r="C1192" s="252"/>
      <c r="D1192" s="249"/>
      <c r="E1192" s="253"/>
      <c r="F1192" s="254"/>
      <c r="G1192" s="255"/>
      <c r="H1192" s="253"/>
      <c r="I1192" s="253"/>
      <c r="J1192" s="260"/>
      <c r="K1192" s="260"/>
      <c r="L1192" s="260"/>
      <c r="M1192" s="260"/>
      <c r="N1192" s="253"/>
      <c r="O1192" s="253"/>
      <c r="P1192" s="253"/>
      <c r="S1192" s="261"/>
      <c r="T1192" s="241"/>
    </row>
    <row r="1193" s="240" customFormat="1" ht="20" customHeight="1" spans="1:20">
      <c r="A1193" s="248">
        <v>1579</v>
      </c>
      <c r="B1193" s="251">
        <v>1</v>
      </c>
      <c r="C1193" s="252"/>
      <c r="D1193" s="249"/>
      <c r="E1193" s="253"/>
      <c r="F1193" s="254"/>
      <c r="G1193" s="255"/>
      <c r="H1193" s="253"/>
      <c r="I1193" s="253"/>
      <c r="J1193" s="260"/>
      <c r="K1193" s="260"/>
      <c r="L1193" s="260"/>
      <c r="M1193" s="260"/>
      <c r="N1193" s="253"/>
      <c r="O1193" s="253"/>
      <c r="P1193" s="253"/>
      <c r="S1193" s="261"/>
      <c r="T1193" s="241"/>
    </row>
    <row r="1194" s="240" customFormat="1" ht="20" customHeight="1" spans="1:20">
      <c r="A1194" s="248">
        <v>1580</v>
      </c>
      <c r="B1194" s="251">
        <v>1</v>
      </c>
      <c r="C1194" s="252"/>
      <c r="D1194" s="249"/>
      <c r="E1194" s="253"/>
      <c r="F1194" s="254"/>
      <c r="G1194" s="255"/>
      <c r="H1194" s="253"/>
      <c r="I1194" s="253"/>
      <c r="J1194" s="260"/>
      <c r="K1194" s="260"/>
      <c r="L1194" s="260"/>
      <c r="M1194" s="260"/>
      <c r="N1194" s="253"/>
      <c r="O1194" s="253"/>
      <c r="P1194" s="253"/>
      <c r="S1194" s="261"/>
      <c r="T1194" s="241"/>
    </row>
    <row r="1195" s="240" customFormat="1" ht="20" customHeight="1" spans="1:20">
      <c r="A1195" s="248">
        <v>1581</v>
      </c>
      <c r="B1195" s="251">
        <v>1</v>
      </c>
      <c r="C1195" s="252"/>
      <c r="D1195" s="249"/>
      <c r="E1195" s="253"/>
      <c r="F1195" s="254"/>
      <c r="G1195" s="255"/>
      <c r="H1195" s="253"/>
      <c r="I1195" s="253"/>
      <c r="J1195" s="260"/>
      <c r="K1195" s="260"/>
      <c r="L1195" s="260"/>
      <c r="M1195" s="260"/>
      <c r="N1195" s="253"/>
      <c r="O1195" s="253"/>
      <c r="P1195" s="253"/>
      <c r="S1195" s="261"/>
      <c r="T1195" s="241"/>
    </row>
    <row r="1196" s="240" customFormat="1" ht="20" customHeight="1" spans="1:20">
      <c r="A1196" s="248">
        <v>1582</v>
      </c>
      <c r="B1196" s="251">
        <v>1</v>
      </c>
      <c r="C1196" s="252"/>
      <c r="D1196" s="249"/>
      <c r="E1196" s="253"/>
      <c r="F1196" s="254"/>
      <c r="G1196" s="255"/>
      <c r="H1196" s="253"/>
      <c r="I1196" s="253"/>
      <c r="J1196" s="260"/>
      <c r="K1196" s="260"/>
      <c r="L1196" s="260"/>
      <c r="M1196" s="260"/>
      <c r="N1196" s="253"/>
      <c r="O1196" s="253"/>
      <c r="P1196" s="253"/>
      <c r="S1196" s="261"/>
      <c r="T1196" s="241"/>
    </row>
    <row r="1197" s="240" customFormat="1" ht="20" customHeight="1" spans="1:20">
      <c r="A1197" s="248">
        <v>1583</v>
      </c>
      <c r="B1197" s="251">
        <v>1</v>
      </c>
      <c r="C1197" s="252"/>
      <c r="D1197" s="249"/>
      <c r="E1197" s="253"/>
      <c r="F1197" s="254"/>
      <c r="G1197" s="255"/>
      <c r="H1197" s="253"/>
      <c r="I1197" s="253"/>
      <c r="J1197" s="260"/>
      <c r="K1197" s="260"/>
      <c r="L1197" s="260"/>
      <c r="M1197" s="260"/>
      <c r="N1197" s="253"/>
      <c r="O1197" s="253"/>
      <c r="P1197" s="253"/>
      <c r="S1197" s="261"/>
      <c r="T1197" s="241"/>
    </row>
    <row r="1198" s="240" customFormat="1" ht="20" customHeight="1" spans="1:20">
      <c r="A1198" s="248">
        <v>1584</v>
      </c>
      <c r="B1198" s="251">
        <v>1</v>
      </c>
      <c r="C1198" s="252"/>
      <c r="D1198" s="249"/>
      <c r="E1198" s="253"/>
      <c r="F1198" s="254"/>
      <c r="G1198" s="255"/>
      <c r="H1198" s="253"/>
      <c r="I1198" s="253"/>
      <c r="J1198" s="260"/>
      <c r="K1198" s="260"/>
      <c r="L1198" s="260"/>
      <c r="M1198" s="260"/>
      <c r="N1198" s="253"/>
      <c r="O1198" s="253"/>
      <c r="P1198" s="253"/>
      <c r="S1198" s="261"/>
      <c r="T1198" s="241"/>
    </row>
    <row r="1199" s="240" customFormat="1" ht="20" customHeight="1" spans="1:20">
      <c r="A1199" s="248">
        <v>1585</v>
      </c>
      <c r="B1199" s="251">
        <v>1</v>
      </c>
      <c r="C1199" s="252"/>
      <c r="D1199" s="249"/>
      <c r="E1199" s="253"/>
      <c r="F1199" s="254"/>
      <c r="G1199" s="255"/>
      <c r="H1199" s="253"/>
      <c r="I1199" s="253"/>
      <c r="J1199" s="260"/>
      <c r="K1199" s="260"/>
      <c r="L1199" s="260"/>
      <c r="M1199" s="260"/>
      <c r="N1199" s="253"/>
      <c r="O1199" s="253"/>
      <c r="P1199" s="253"/>
      <c r="S1199" s="261"/>
      <c r="T1199" s="241"/>
    </row>
    <row r="1200" s="240" customFormat="1" ht="20" customHeight="1" spans="1:20">
      <c r="A1200" s="248">
        <v>1586</v>
      </c>
      <c r="B1200" s="251">
        <v>1</v>
      </c>
      <c r="C1200" s="252"/>
      <c r="D1200" s="249"/>
      <c r="E1200" s="253"/>
      <c r="F1200" s="254"/>
      <c r="G1200" s="255"/>
      <c r="H1200" s="253"/>
      <c r="I1200" s="253"/>
      <c r="J1200" s="260"/>
      <c r="K1200" s="260"/>
      <c r="L1200" s="260"/>
      <c r="M1200" s="260"/>
      <c r="N1200" s="253"/>
      <c r="O1200" s="253"/>
      <c r="P1200" s="253"/>
      <c r="S1200" s="261"/>
      <c r="T1200" s="241"/>
    </row>
    <row r="1201" s="240" customFormat="1" ht="20" customHeight="1" spans="1:20">
      <c r="A1201" s="248">
        <v>1587</v>
      </c>
      <c r="B1201" s="251">
        <v>1</v>
      </c>
      <c r="C1201" s="252"/>
      <c r="D1201" s="249"/>
      <c r="E1201" s="253"/>
      <c r="F1201" s="254"/>
      <c r="G1201" s="255"/>
      <c r="H1201" s="253"/>
      <c r="I1201" s="253"/>
      <c r="J1201" s="260"/>
      <c r="K1201" s="260"/>
      <c r="L1201" s="260"/>
      <c r="M1201" s="260"/>
      <c r="N1201" s="253"/>
      <c r="O1201" s="253"/>
      <c r="P1201" s="253"/>
      <c r="S1201" s="261"/>
      <c r="T1201" s="241"/>
    </row>
    <row r="1202" s="240" customFormat="1" ht="20" customHeight="1" spans="1:20">
      <c r="A1202" s="248">
        <v>1588</v>
      </c>
      <c r="B1202" s="251">
        <v>1</v>
      </c>
      <c r="C1202" s="252"/>
      <c r="D1202" s="249"/>
      <c r="E1202" s="253"/>
      <c r="F1202" s="254"/>
      <c r="G1202" s="255"/>
      <c r="H1202" s="253"/>
      <c r="I1202" s="253"/>
      <c r="J1202" s="260"/>
      <c r="K1202" s="260"/>
      <c r="L1202" s="260"/>
      <c r="M1202" s="260"/>
      <c r="N1202" s="253"/>
      <c r="O1202" s="253"/>
      <c r="P1202" s="253"/>
      <c r="S1202" s="261"/>
      <c r="T1202" s="241"/>
    </row>
    <row r="1203" s="240" customFormat="1" ht="20" customHeight="1" spans="1:20">
      <c r="A1203" s="248">
        <v>1589</v>
      </c>
      <c r="B1203" s="251">
        <v>1</v>
      </c>
      <c r="C1203" s="252"/>
      <c r="D1203" s="249"/>
      <c r="E1203" s="253"/>
      <c r="F1203" s="254"/>
      <c r="G1203" s="255"/>
      <c r="H1203" s="253"/>
      <c r="I1203" s="253"/>
      <c r="J1203" s="260"/>
      <c r="K1203" s="260"/>
      <c r="L1203" s="260"/>
      <c r="M1203" s="260"/>
      <c r="N1203" s="253"/>
      <c r="O1203" s="253"/>
      <c r="P1203" s="253"/>
      <c r="S1203" s="261"/>
      <c r="T1203" s="241"/>
    </row>
    <row r="1204" s="240" customFormat="1" ht="20" customHeight="1" spans="1:20">
      <c r="A1204" s="248">
        <v>1590</v>
      </c>
      <c r="B1204" s="251">
        <v>1</v>
      </c>
      <c r="C1204" s="252"/>
      <c r="D1204" s="249"/>
      <c r="E1204" s="253"/>
      <c r="F1204" s="254"/>
      <c r="G1204" s="255"/>
      <c r="H1204" s="253"/>
      <c r="I1204" s="253"/>
      <c r="J1204" s="260"/>
      <c r="K1204" s="260"/>
      <c r="L1204" s="260"/>
      <c r="M1204" s="260"/>
      <c r="N1204" s="253"/>
      <c r="O1204" s="253"/>
      <c r="P1204" s="253"/>
      <c r="S1204" s="261"/>
      <c r="T1204" s="241"/>
    </row>
    <row r="1205" s="240" customFormat="1" ht="20" customHeight="1" spans="1:20">
      <c r="A1205" s="248">
        <v>1591</v>
      </c>
      <c r="B1205" s="251">
        <v>1</v>
      </c>
      <c r="C1205" s="252"/>
      <c r="D1205" s="249"/>
      <c r="E1205" s="253"/>
      <c r="F1205" s="254"/>
      <c r="G1205" s="255"/>
      <c r="H1205" s="253"/>
      <c r="I1205" s="253"/>
      <c r="J1205" s="260"/>
      <c r="K1205" s="260"/>
      <c r="L1205" s="260"/>
      <c r="M1205" s="260"/>
      <c r="N1205" s="253"/>
      <c r="O1205" s="253"/>
      <c r="P1205" s="253"/>
      <c r="S1205" s="261"/>
      <c r="T1205" s="241"/>
    </row>
    <row r="1206" s="240" customFormat="1" ht="20" customHeight="1" spans="1:20">
      <c r="A1206" s="248">
        <v>1592</v>
      </c>
      <c r="B1206" s="251">
        <v>1</v>
      </c>
      <c r="C1206" s="252"/>
      <c r="D1206" s="249"/>
      <c r="E1206" s="253"/>
      <c r="F1206" s="254"/>
      <c r="G1206" s="255"/>
      <c r="H1206" s="253"/>
      <c r="I1206" s="253"/>
      <c r="J1206" s="260"/>
      <c r="K1206" s="260"/>
      <c r="L1206" s="260"/>
      <c r="M1206" s="260"/>
      <c r="N1206" s="253"/>
      <c r="O1206" s="253"/>
      <c r="P1206" s="253"/>
      <c r="S1206" s="261"/>
      <c r="T1206" s="241"/>
    </row>
    <row r="1207" s="240" customFormat="1" ht="20" customHeight="1" spans="1:20">
      <c r="A1207" s="248">
        <v>1593</v>
      </c>
      <c r="B1207" s="251">
        <v>1</v>
      </c>
      <c r="C1207" s="252"/>
      <c r="D1207" s="249"/>
      <c r="E1207" s="253"/>
      <c r="F1207" s="254"/>
      <c r="G1207" s="255"/>
      <c r="H1207" s="253"/>
      <c r="I1207" s="253"/>
      <c r="J1207" s="260"/>
      <c r="K1207" s="260"/>
      <c r="L1207" s="260"/>
      <c r="M1207" s="260"/>
      <c r="N1207" s="253"/>
      <c r="O1207" s="253"/>
      <c r="P1207" s="253"/>
      <c r="S1207" s="261"/>
      <c r="T1207" s="241"/>
    </row>
    <row r="1208" s="240" customFormat="1" ht="20" customHeight="1" spans="1:20">
      <c r="A1208" s="248">
        <v>1594</v>
      </c>
      <c r="B1208" s="251">
        <v>1</v>
      </c>
      <c r="C1208" s="252"/>
      <c r="D1208" s="249"/>
      <c r="E1208" s="253"/>
      <c r="F1208" s="254"/>
      <c r="G1208" s="255"/>
      <c r="H1208" s="253"/>
      <c r="I1208" s="253"/>
      <c r="J1208" s="260"/>
      <c r="K1208" s="260"/>
      <c r="L1208" s="260"/>
      <c r="M1208" s="260"/>
      <c r="N1208" s="253"/>
      <c r="O1208" s="253"/>
      <c r="P1208" s="253"/>
      <c r="S1208" s="261"/>
      <c r="T1208" s="241"/>
    </row>
    <row r="1209" s="240" customFormat="1" ht="20" customHeight="1" spans="1:20">
      <c r="A1209" s="248">
        <v>1595</v>
      </c>
      <c r="B1209" s="251">
        <v>1</v>
      </c>
      <c r="C1209" s="252"/>
      <c r="D1209" s="249"/>
      <c r="E1209" s="253"/>
      <c r="F1209" s="254"/>
      <c r="G1209" s="255"/>
      <c r="H1209" s="253"/>
      <c r="I1209" s="253"/>
      <c r="J1209" s="260"/>
      <c r="K1209" s="260"/>
      <c r="L1209" s="260"/>
      <c r="M1209" s="260"/>
      <c r="N1209" s="253"/>
      <c r="O1209" s="253"/>
      <c r="P1209" s="253"/>
      <c r="S1209" s="261"/>
      <c r="T1209" s="241"/>
    </row>
    <row r="1210" s="240" customFormat="1" ht="20" customHeight="1" spans="1:20">
      <c r="A1210" s="248">
        <v>1596</v>
      </c>
      <c r="B1210" s="251">
        <v>1</v>
      </c>
      <c r="C1210" s="252"/>
      <c r="D1210" s="249"/>
      <c r="E1210" s="253"/>
      <c r="F1210" s="254"/>
      <c r="G1210" s="255"/>
      <c r="H1210" s="253"/>
      <c r="I1210" s="253"/>
      <c r="J1210" s="260"/>
      <c r="K1210" s="260"/>
      <c r="L1210" s="260"/>
      <c r="M1210" s="260"/>
      <c r="N1210" s="253"/>
      <c r="O1210" s="253"/>
      <c r="P1210" s="253"/>
      <c r="S1210" s="261"/>
      <c r="T1210" s="241"/>
    </row>
    <row r="1211" s="240" customFormat="1" ht="20" customHeight="1" spans="1:20">
      <c r="A1211" s="248">
        <v>1597</v>
      </c>
      <c r="B1211" s="251">
        <v>1</v>
      </c>
      <c r="C1211" s="252"/>
      <c r="D1211" s="249"/>
      <c r="E1211" s="253"/>
      <c r="F1211" s="254"/>
      <c r="G1211" s="255"/>
      <c r="H1211" s="253"/>
      <c r="I1211" s="253"/>
      <c r="J1211" s="260"/>
      <c r="K1211" s="260"/>
      <c r="L1211" s="260"/>
      <c r="M1211" s="260"/>
      <c r="N1211" s="253"/>
      <c r="O1211" s="253"/>
      <c r="P1211" s="253"/>
      <c r="S1211" s="261"/>
      <c r="T1211" s="241"/>
    </row>
    <row r="1212" s="240" customFormat="1" ht="20" customHeight="1" spans="1:20">
      <c r="A1212" s="248">
        <v>1598</v>
      </c>
      <c r="B1212" s="251">
        <v>1</v>
      </c>
      <c r="C1212" s="252"/>
      <c r="D1212" s="249"/>
      <c r="E1212" s="253"/>
      <c r="F1212" s="254"/>
      <c r="G1212" s="255"/>
      <c r="H1212" s="253"/>
      <c r="I1212" s="253"/>
      <c r="J1212" s="260"/>
      <c r="K1212" s="260"/>
      <c r="L1212" s="260"/>
      <c r="M1212" s="260"/>
      <c r="N1212" s="253"/>
      <c r="O1212" s="253"/>
      <c r="P1212" s="253"/>
      <c r="S1212" s="261"/>
      <c r="T1212" s="241"/>
    </row>
    <row r="1213" s="240" customFormat="1" ht="20" customHeight="1" spans="1:20">
      <c r="A1213" s="248">
        <v>1599</v>
      </c>
      <c r="B1213" s="251">
        <v>1</v>
      </c>
      <c r="C1213" s="252"/>
      <c r="D1213" s="249"/>
      <c r="E1213" s="253"/>
      <c r="F1213" s="254"/>
      <c r="G1213" s="255"/>
      <c r="H1213" s="253"/>
      <c r="I1213" s="253"/>
      <c r="J1213" s="260"/>
      <c r="K1213" s="260"/>
      <c r="L1213" s="260"/>
      <c r="M1213" s="260"/>
      <c r="N1213" s="253"/>
      <c r="O1213" s="253"/>
      <c r="P1213" s="253"/>
      <c r="S1213" s="261"/>
      <c r="T1213" s="241"/>
    </row>
    <row r="1214" s="240" customFormat="1" ht="20" customHeight="1" spans="1:20">
      <c r="A1214" s="248">
        <v>1600</v>
      </c>
      <c r="B1214" s="251">
        <v>1</v>
      </c>
      <c r="C1214" s="252"/>
      <c r="D1214" s="249"/>
      <c r="E1214" s="253"/>
      <c r="F1214" s="254"/>
      <c r="G1214" s="255"/>
      <c r="H1214" s="253"/>
      <c r="I1214" s="253"/>
      <c r="J1214" s="260"/>
      <c r="K1214" s="260"/>
      <c r="L1214" s="260"/>
      <c r="M1214" s="260"/>
      <c r="N1214" s="253"/>
      <c r="O1214" s="253"/>
      <c r="P1214" s="253"/>
      <c r="S1214" s="261"/>
      <c r="T1214" s="241"/>
    </row>
    <row r="1215" s="240" customFormat="1" ht="20" customHeight="1" spans="1:20">
      <c r="A1215" s="248">
        <v>1601</v>
      </c>
      <c r="B1215" s="251">
        <v>1</v>
      </c>
      <c r="C1215" s="252"/>
      <c r="D1215" s="249"/>
      <c r="E1215" s="253"/>
      <c r="F1215" s="254"/>
      <c r="G1215" s="255"/>
      <c r="H1215" s="253"/>
      <c r="I1215" s="253"/>
      <c r="J1215" s="260"/>
      <c r="K1215" s="260"/>
      <c r="L1215" s="260"/>
      <c r="M1215" s="260"/>
      <c r="N1215" s="253"/>
      <c r="O1215" s="253"/>
      <c r="P1215" s="253"/>
      <c r="S1215" s="261"/>
      <c r="T1215" s="241"/>
    </row>
    <row r="1216" s="240" customFormat="1" ht="20" customHeight="1" spans="1:20">
      <c r="A1216" s="248">
        <v>1602</v>
      </c>
      <c r="B1216" s="251">
        <v>1</v>
      </c>
      <c r="C1216" s="252"/>
      <c r="D1216" s="249"/>
      <c r="E1216" s="253"/>
      <c r="F1216" s="254"/>
      <c r="G1216" s="255"/>
      <c r="H1216" s="253"/>
      <c r="I1216" s="253"/>
      <c r="J1216" s="260"/>
      <c r="K1216" s="260"/>
      <c r="L1216" s="260"/>
      <c r="M1216" s="260"/>
      <c r="N1216" s="253"/>
      <c r="O1216" s="253"/>
      <c r="P1216" s="253"/>
      <c r="S1216" s="261"/>
      <c r="T1216" s="241"/>
    </row>
    <row r="1217" s="240" customFormat="1" ht="20" customHeight="1" spans="1:20">
      <c r="A1217" s="248">
        <v>1603</v>
      </c>
      <c r="B1217" s="251">
        <v>1</v>
      </c>
      <c r="C1217" s="252"/>
      <c r="D1217" s="249"/>
      <c r="E1217" s="253"/>
      <c r="F1217" s="254"/>
      <c r="G1217" s="255"/>
      <c r="H1217" s="253"/>
      <c r="I1217" s="253"/>
      <c r="J1217" s="260"/>
      <c r="K1217" s="260"/>
      <c r="L1217" s="260"/>
      <c r="M1217" s="260"/>
      <c r="N1217" s="253"/>
      <c r="O1217" s="253"/>
      <c r="P1217" s="253"/>
      <c r="S1217" s="261"/>
      <c r="T1217" s="241"/>
    </row>
    <row r="1218" s="240" customFormat="1" ht="20" customHeight="1" spans="1:20">
      <c r="A1218" s="248">
        <v>1604</v>
      </c>
      <c r="B1218" s="251">
        <v>1</v>
      </c>
      <c r="C1218" s="252"/>
      <c r="D1218" s="249"/>
      <c r="E1218" s="253"/>
      <c r="F1218" s="254"/>
      <c r="G1218" s="255"/>
      <c r="H1218" s="253"/>
      <c r="I1218" s="253"/>
      <c r="J1218" s="260"/>
      <c r="K1218" s="260"/>
      <c r="L1218" s="260"/>
      <c r="M1218" s="260"/>
      <c r="N1218" s="253"/>
      <c r="O1218" s="253"/>
      <c r="P1218" s="253"/>
      <c r="S1218" s="261"/>
      <c r="T1218" s="241"/>
    </row>
    <row r="1219" s="240" customFormat="1" ht="20" customHeight="1" spans="1:20">
      <c r="A1219" s="248">
        <v>1605</v>
      </c>
      <c r="B1219" s="251">
        <v>1</v>
      </c>
      <c r="C1219" s="252"/>
      <c r="D1219" s="249"/>
      <c r="E1219" s="253"/>
      <c r="F1219" s="254"/>
      <c r="G1219" s="255"/>
      <c r="H1219" s="253"/>
      <c r="I1219" s="253"/>
      <c r="J1219" s="260"/>
      <c r="K1219" s="260"/>
      <c r="L1219" s="260"/>
      <c r="M1219" s="260"/>
      <c r="N1219" s="253"/>
      <c r="O1219" s="253"/>
      <c r="P1219" s="253"/>
      <c r="S1219" s="261"/>
      <c r="T1219" s="241"/>
    </row>
    <row r="1220" s="240" customFormat="1" ht="20" customHeight="1" spans="1:20">
      <c r="A1220" s="248">
        <v>1606</v>
      </c>
      <c r="B1220" s="251">
        <v>1</v>
      </c>
      <c r="C1220" s="252"/>
      <c r="D1220" s="249"/>
      <c r="E1220" s="253"/>
      <c r="F1220" s="254"/>
      <c r="G1220" s="255"/>
      <c r="H1220" s="253"/>
      <c r="I1220" s="253"/>
      <c r="J1220" s="260"/>
      <c r="K1220" s="260"/>
      <c r="L1220" s="260"/>
      <c r="M1220" s="260"/>
      <c r="N1220" s="253"/>
      <c r="O1220" s="253"/>
      <c r="P1220" s="253"/>
      <c r="S1220" s="261"/>
      <c r="T1220" s="241"/>
    </row>
    <row r="1221" s="240" customFormat="1" ht="20" customHeight="1" spans="1:20">
      <c r="A1221" s="248">
        <v>1607</v>
      </c>
      <c r="B1221" s="251">
        <v>1</v>
      </c>
      <c r="C1221" s="252"/>
      <c r="D1221" s="249"/>
      <c r="E1221" s="253"/>
      <c r="F1221" s="254"/>
      <c r="G1221" s="255"/>
      <c r="H1221" s="253"/>
      <c r="I1221" s="253"/>
      <c r="J1221" s="260"/>
      <c r="K1221" s="260"/>
      <c r="L1221" s="260"/>
      <c r="M1221" s="260"/>
      <c r="N1221" s="253"/>
      <c r="O1221" s="253"/>
      <c r="P1221" s="253"/>
      <c r="S1221" s="261"/>
      <c r="T1221" s="241"/>
    </row>
    <row r="1222" s="240" customFormat="1" ht="20" customHeight="1" spans="1:20">
      <c r="A1222" s="248">
        <v>1608</v>
      </c>
      <c r="B1222" s="251">
        <v>1</v>
      </c>
      <c r="C1222" s="252"/>
      <c r="D1222" s="249"/>
      <c r="E1222" s="253"/>
      <c r="F1222" s="254"/>
      <c r="G1222" s="255"/>
      <c r="H1222" s="253"/>
      <c r="I1222" s="253"/>
      <c r="J1222" s="260"/>
      <c r="K1222" s="260"/>
      <c r="L1222" s="260"/>
      <c r="M1222" s="260"/>
      <c r="N1222" s="253"/>
      <c r="O1222" s="253"/>
      <c r="P1222" s="253"/>
      <c r="S1222" s="261"/>
      <c r="T1222" s="241"/>
    </row>
    <row r="1223" s="240" customFormat="1" ht="20" customHeight="1" spans="1:20">
      <c r="A1223" s="248">
        <v>1609</v>
      </c>
      <c r="B1223" s="251">
        <v>1</v>
      </c>
      <c r="C1223" s="252"/>
      <c r="D1223" s="249"/>
      <c r="E1223" s="253"/>
      <c r="F1223" s="254"/>
      <c r="G1223" s="255"/>
      <c r="H1223" s="253"/>
      <c r="I1223" s="253"/>
      <c r="J1223" s="260"/>
      <c r="K1223" s="260"/>
      <c r="L1223" s="260"/>
      <c r="M1223" s="260"/>
      <c r="N1223" s="253"/>
      <c r="O1223" s="253"/>
      <c r="P1223" s="253"/>
      <c r="S1223" s="261"/>
      <c r="T1223" s="241"/>
    </row>
    <row r="1224" s="240" customFormat="1" ht="20" customHeight="1" spans="1:20">
      <c r="A1224" s="248">
        <v>1610</v>
      </c>
      <c r="B1224" s="251">
        <v>1</v>
      </c>
      <c r="C1224" s="252"/>
      <c r="D1224" s="249"/>
      <c r="E1224" s="253"/>
      <c r="F1224" s="254"/>
      <c r="G1224" s="255"/>
      <c r="H1224" s="253"/>
      <c r="I1224" s="253"/>
      <c r="J1224" s="260"/>
      <c r="K1224" s="260"/>
      <c r="L1224" s="260"/>
      <c r="M1224" s="260"/>
      <c r="N1224" s="253"/>
      <c r="O1224" s="253"/>
      <c r="P1224" s="253"/>
      <c r="S1224" s="261"/>
      <c r="T1224" s="241"/>
    </row>
    <row r="1225" s="240" customFormat="1" ht="20" customHeight="1" spans="1:20">
      <c r="A1225" s="248">
        <v>1611</v>
      </c>
      <c r="B1225" s="251">
        <v>1</v>
      </c>
      <c r="C1225" s="252"/>
      <c r="D1225" s="249"/>
      <c r="E1225" s="253"/>
      <c r="F1225" s="254"/>
      <c r="G1225" s="255"/>
      <c r="H1225" s="253"/>
      <c r="I1225" s="253"/>
      <c r="J1225" s="260"/>
      <c r="K1225" s="260"/>
      <c r="L1225" s="260"/>
      <c r="M1225" s="260"/>
      <c r="N1225" s="253"/>
      <c r="O1225" s="253"/>
      <c r="P1225" s="253"/>
      <c r="S1225" s="261"/>
      <c r="T1225" s="241"/>
    </row>
    <row r="1226" s="240" customFormat="1" ht="20" customHeight="1" spans="1:20">
      <c r="A1226" s="248">
        <v>1612</v>
      </c>
      <c r="B1226" s="251">
        <v>1</v>
      </c>
      <c r="C1226" s="252"/>
      <c r="D1226" s="249"/>
      <c r="E1226" s="253"/>
      <c r="F1226" s="254"/>
      <c r="G1226" s="255"/>
      <c r="H1226" s="253"/>
      <c r="I1226" s="253"/>
      <c r="J1226" s="260"/>
      <c r="K1226" s="260"/>
      <c r="L1226" s="260"/>
      <c r="M1226" s="260"/>
      <c r="N1226" s="253"/>
      <c r="O1226" s="253"/>
      <c r="P1226" s="253"/>
      <c r="S1226" s="261"/>
      <c r="T1226" s="241"/>
    </row>
    <row r="1227" s="240" customFormat="1" ht="20" customHeight="1" spans="1:20">
      <c r="A1227" s="248">
        <v>1613</v>
      </c>
      <c r="B1227" s="251">
        <v>1</v>
      </c>
      <c r="C1227" s="252"/>
      <c r="D1227" s="249"/>
      <c r="E1227" s="253"/>
      <c r="F1227" s="254"/>
      <c r="G1227" s="255"/>
      <c r="H1227" s="253"/>
      <c r="I1227" s="253"/>
      <c r="J1227" s="260"/>
      <c r="K1227" s="260"/>
      <c r="L1227" s="260"/>
      <c r="M1227" s="260"/>
      <c r="N1227" s="253"/>
      <c r="O1227" s="253"/>
      <c r="P1227" s="253"/>
      <c r="S1227" s="261"/>
      <c r="T1227" s="241"/>
    </row>
    <row r="1228" s="240" customFormat="1" ht="20" customHeight="1" spans="1:20">
      <c r="A1228" s="248">
        <v>1614</v>
      </c>
      <c r="B1228" s="251">
        <v>1</v>
      </c>
      <c r="C1228" s="252"/>
      <c r="D1228" s="249"/>
      <c r="E1228" s="253"/>
      <c r="F1228" s="254"/>
      <c r="G1228" s="255"/>
      <c r="H1228" s="253"/>
      <c r="I1228" s="253"/>
      <c r="J1228" s="260"/>
      <c r="K1228" s="260"/>
      <c r="L1228" s="260"/>
      <c r="M1228" s="260"/>
      <c r="N1228" s="253"/>
      <c r="O1228" s="253"/>
      <c r="P1228" s="253"/>
      <c r="S1228" s="261"/>
      <c r="T1228" s="241"/>
    </row>
    <row r="1229" s="240" customFormat="1" ht="20" customHeight="1" spans="1:20">
      <c r="A1229" s="248">
        <v>1615</v>
      </c>
      <c r="B1229" s="251">
        <v>1</v>
      </c>
      <c r="C1229" s="252"/>
      <c r="D1229" s="249"/>
      <c r="E1229" s="253"/>
      <c r="F1229" s="254"/>
      <c r="G1229" s="255"/>
      <c r="H1229" s="253"/>
      <c r="I1229" s="253"/>
      <c r="J1229" s="260"/>
      <c r="K1229" s="260"/>
      <c r="L1229" s="260"/>
      <c r="M1229" s="260"/>
      <c r="N1229" s="253"/>
      <c r="O1229" s="253"/>
      <c r="P1229" s="253"/>
      <c r="S1229" s="261"/>
      <c r="T1229" s="241"/>
    </row>
    <row r="1230" s="240" customFormat="1" ht="20" customHeight="1" spans="1:20">
      <c r="A1230" s="248">
        <v>1616</v>
      </c>
      <c r="B1230" s="251">
        <v>1</v>
      </c>
      <c r="C1230" s="252"/>
      <c r="D1230" s="249"/>
      <c r="E1230" s="253"/>
      <c r="F1230" s="254"/>
      <c r="G1230" s="255"/>
      <c r="H1230" s="253"/>
      <c r="I1230" s="253"/>
      <c r="J1230" s="260"/>
      <c r="K1230" s="260"/>
      <c r="L1230" s="260"/>
      <c r="M1230" s="260"/>
      <c r="N1230" s="253"/>
      <c r="O1230" s="253"/>
      <c r="P1230" s="253"/>
      <c r="S1230" s="261"/>
      <c r="T1230" s="241"/>
    </row>
    <row r="1231" s="240" customFormat="1" ht="20" customHeight="1" spans="1:20">
      <c r="A1231" s="248">
        <v>1617</v>
      </c>
      <c r="B1231" s="251">
        <v>1</v>
      </c>
      <c r="C1231" s="252"/>
      <c r="D1231" s="249"/>
      <c r="E1231" s="253"/>
      <c r="F1231" s="254"/>
      <c r="G1231" s="255"/>
      <c r="H1231" s="253"/>
      <c r="I1231" s="253"/>
      <c r="J1231" s="260"/>
      <c r="K1231" s="260"/>
      <c r="L1231" s="260"/>
      <c r="M1231" s="260"/>
      <c r="N1231" s="253"/>
      <c r="O1231" s="253"/>
      <c r="P1231" s="253"/>
      <c r="S1231" s="261"/>
      <c r="T1231" s="241"/>
    </row>
    <row r="1232" s="240" customFormat="1" ht="20" customHeight="1" spans="1:20">
      <c r="A1232" s="248">
        <v>1618</v>
      </c>
      <c r="B1232" s="251">
        <v>1</v>
      </c>
      <c r="C1232" s="252"/>
      <c r="D1232" s="249"/>
      <c r="E1232" s="253"/>
      <c r="F1232" s="254"/>
      <c r="G1232" s="255"/>
      <c r="H1232" s="253"/>
      <c r="I1232" s="253"/>
      <c r="J1232" s="260"/>
      <c r="K1232" s="260"/>
      <c r="L1232" s="260"/>
      <c r="M1232" s="260"/>
      <c r="N1232" s="253"/>
      <c r="O1232" s="253"/>
      <c r="P1232" s="253"/>
      <c r="S1232" s="261"/>
      <c r="T1232" s="241"/>
    </row>
    <row r="1233" s="240" customFormat="1" ht="20" customHeight="1" spans="1:20">
      <c r="A1233" s="248">
        <v>1619</v>
      </c>
      <c r="B1233" s="251">
        <v>1</v>
      </c>
      <c r="C1233" s="252"/>
      <c r="D1233" s="249"/>
      <c r="E1233" s="253"/>
      <c r="F1233" s="254"/>
      <c r="G1233" s="255"/>
      <c r="H1233" s="253"/>
      <c r="I1233" s="253"/>
      <c r="J1233" s="260"/>
      <c r="K1233" s="260"/>
      <c r="L1233" s="260"/>
      <c r="M1233" s="260"/>
      <c r="N1233" s="253"/>
      <c r="O1233" s="253"/>
      <c r="P1233" s="253"/>
      <c r="S1233" s="261"/>
      <c r="T1233" s="241"/>
    </row>
    <row r="1234" s="240" customFormat="1" ht="20" customHeight="1" spans="1:20">
      <c r="A1234" s="248">
        <v>1620</v>
      </c>
      <c r="B1234" s="251">
        <v>1</v>
      </c>
      <c r="C1234" s="252"/>
      <c r="D1234" s="249"/>
      <c r="E1234" s="253"/>
      <c r="F1234" s="254"/>
      <c r="G1234" s="255"/>
      <c r="H1234" s="253"/>
      <c r="I1234" s="253"/>
      <c r="J1234" s="260"/>
      <c r="K1234" s="260"/>
      <c r="L1234" s="260"/>
      <c r="M1234" s="260"/>
      <c r="N1234" s="253"/>
      <c r="O1234" s="253"/>
      <c r="P1234" s="253"/>
      <c r="S1234" s="261"/>
      <c r="T1234" s="241"/>
    </row>
    <row r="1235" s="240" customFormat="1" ht="20" customHeight="1" spans="1:20">
      <c r="A1235" s="248">
        <v>1621</v>
      </c>
      <c r="B1235" s="251">
        <v>1</v>
      </c>
      <c r="C1235" s="252"/>
      <c r="D1235" s="249"/>
      <c r="E1235" s="253"/>
      <c r="F1235" s="254"/>
      <c r="G1235" s="255"/>
      <c r="H1235" s="253"/>
      <c r="I1235" s="253"/>
      <c r="J1235" s="260"/>
      <c r="K1235" s="260"/>
      <c r="L1235" s="260"/>
      <c r="M1235" s="260"/>
      <c r="N1235" s="253"/>
      <c r="O1235" s="253"/>
      <c r="P1235" s="253"/>
      <c r="S1235" s="261"/>
      <c r="T1235" s="241"/>
    </row>
    <row r="1236" s="240" customFormat="1" ht="20" customHeight="1" spans="1:20">
      <c r="A1236" s="248">
        <v>1622</v>
      </c>
      <c r="B1236" s="251">
        <v>1</v>
      </c>
      <c r="C1236" s="252"/>
      <c r="D1236" s="249"/>
      <c r="E1236" s="253"/>
      <c r="F1236" s="254"/>
      <c r="G1236" s="255"/>
      <c r="H1236" s="253"/>
      <c r="I1236" s="253"/>
      <c r="J1236" s="260"/>
      <c r="K1236" s="260"/>
      <c r="L1236" s="260"/>
      <c r="M1236" s="260"/>
      <c r="N1236" s="253"/>
      <c r="O1236" s="253"/>
      <c r="P1236" s="253"/>
      <c r="S1236" s="261"/>
      <c r="T1236" s="241"/>
    </row>
    <row r="1237" s="240" customFormat="1" ht="20" customHeight="1" spans="1:20">
      <c r="A1237" s="248">
        <v>1623</v>
      </c>
      <c r="B1237" s="251">
        <v>1</v>
      </c>
      <c r="C1237" s="252"/>
      <c r="D1237" s="249"/>
      <c r="E1237" s="253"/>
      <c r="F1237" s="254"/>
      <c r="G1237" s="255"/>
      <c r="H1237" s="253"/>
      <c r="I1237" s="253"/>
      <c r="J1237" s="260"/>
      <c r="K1237" s="260"/>
      <c r="L1237" s="260"/>
      <c r="M1237" s="260"/>
      <c r="N1237" s="253"/>
      <c r="O1237" s="253"/>
      <c r="P1237" s="253"/>
      <c r="S1237" s="261"/>
      <c r="T1237" s="241"/>
    </row>
    <row r="1238" s="240" customFormat="1" ht="20" customHeight="1" spans="1:20">
      <c r="A1238" s="248">
        <v>1624</v>
      </c>
      <c r="B1238" s="251">
        <v>1</v>
      </c>
      <c r="C1238" s="252"/>
      <c r="D1238" s="249"/>
      <c r="E1238" s="253"/>
      <c r="F1238" s="254"/>
      <c r="G1238" s="255"/>
      <c r="H1238" s="253"/>
      <c r="I1238" s="253"/>
      <c r="J1238" s="260"/>
      <c r="K1238" s="260"/>
      <c r="L1238" s="260"/>
      <c r="M1238" s="260"/>
      <c r="N1238" s="253"/>
      <c r="O1238" s="253"/>
      <c r="P1238" s="253"/>
      <c r="S1238" s="261"/>
      <c r="T1238" s="241"/>
    </row>
    <row r="1239" s="240" customFormat="1" ht="20" customHeight="1" spans="1:20">
      <c r="A1239" s="248">
        <v>1625</v>
      </c>
      <c r="B1239" s="251">
        <v>1</v>
      </c>
      <c r="C1239" s="252"/>
      <c r="D1239" s="249"/>
      <c r="E1239" s="253"/>
      <c r="F1239" s="254"/>
      <c r="G1239" s="255"/>
      <c r="H1239" s="253"/>
      <c r="I1239" s="253"/>
      <c r="J1239" s="260"/>
      <c r="K1239" s="260"/>
      <c r="L1239" s="260"/>
      <c r="M1239" s="260"/>
      <c r="N1239" s="253"/>
      <c r="O1239" s="253"/>
      <c r="P1239" s="253"/>
      <c r="S1239" s="261"/>
      <c r="T1239" s="241"/>
    </row>
    <row r="1240" s="240" customFormat="1" ht="20" customHeight="1" spans="1:20">
      <c r="A1240" s="248">
        <v>1626</v>
      </c>
      <c r="B1240" s="251">
        <v>1</v>
      </c>
      <c r="C1240" s="252"/>
      <c r="D1240" s="249"/>
      <c r="E1240" s="253"/>
      <c r="F1240" s="254"/>
      <c r="G1240" s="255"/>
      <c r="H1240" s="253"/>
      <c r="I1240" s="253"/>
      <c r="J1240" s="260"/>
      <c r="K1240" s="260"/>
      <c r="L1240" s="260"/>
      <c r="M1240" s="260"/>
      <c r="N1240" s="253"/>
      <c r="O1240" s="253"/>
      <c r="P1240" s="253"/>
      <c r="S1240" s="261"/>
      <c r="T1240" s="241"/>
    </row>
    <row r="1241" s="240" customFormat="1" ht="20" customHeight="1" spans="1:20">
      <c r="A1241" s="248">
        <v>1627</v>
      </c>
      <c r="B1241" s="251">
        <v>1</v>
      </c>
      <c r="C1241" s="252"/>
      <c r="D1241" s="249"/>
      <c r="E1241" s="253"/>
      <c r="F1241" s="254"/>
      <c r="G1241" s="255"/>
      <c r="H1241" s="253"/>
      <c r="I1241" s="253"/>
      <c r="J1241" s="260"/>
      <c r="K1241" s="260"/>
      <c r="L1241" s="260"/>
      <c r="M1241" s="260"/>
      <c r="N1241" s="253"/>
      <c r="O1241" s="253"/>
      <c r="P1241" s="253"/>
      <c r="S1241" s="261"/>
      <c r="T1241" s="241"/>
    </row>
    <row r="1242" s="240" customFormat="1" ht="20" customHeight="1" spans="1:20">
      <c r="A1242" s="248">
        <v>1628</v>
      </c>
      <c r="B1242" s="251">
        <v>1</v>
      </c>
      <c r="C1242" s="252"/>
      <c r="D1242" s="249"/>
      <c r="E1242" s="253"/>
      <c r="F1242" s="254"/>
      <c r="G1242" s="255"/>
      <c r="H1242" s="253"/>
      <c r="I1242" s="253"/>
      <c r="J1242" s="260"/>
      <c r="K1242" s="260"/>
      <c r="L1242" s="260"/>
      <c r="M1242" s="260"/>
      <c r="N1242" s="253"/>
      <c r="O1242" s="253"/>
      <c r="P1242" s="253"/>
      <c r="S1242" s="261"/>
      <c r="T1242" s="241"/>
    </row>
    <row r="1243" s="240" customFormat="1" ht="20" customHeight="1" spans="1:20">
      <c r="A1243" s="248">
        <v>1629</v>
      </c>
      <c r="B1243" s="251">
        <v>1</v>
      </c>
      <c r="C1243" s="252"/>
      <c r="D1243" s="249"/>
      <c r="E1243" s="253"/>
      <c r="F1243" s="254"/>
      <c r="G1243" s="255"/>
      <c r="H1243" s="253"/>
      <c r="I1243" s="253"/>
      <c r="J1243" s="260"/>
      <c r="K1243" s="260"/>
      <c r="L1243" s="260"/>
      <c r="M1243" s="260"/>
      <c r="N1243" s="253"/>
      <c r="O1243" s="253"/>
      <c r="P1243" s="253"/>
      <c r="S1243" s="261"/>
      <c r="T1243" s="241"/>
    </row>
    <row r="1244" s="240" customFormat="1" ht="20" customHeight="1" spans="1:20">
      <c r="A1244" s="248">
        <v>1630</v>
      </c>
      <c r="B1244" s="251">
        <v>1</v>
      </c>
      <c r="C1244" s="252"/>
      <c r="D1244" s="249"/>
      <c r="E1244" s="253"/>
      <c r="F1244" s="254"/>
      <c r="G1244" s="255"/>
      <c r="H1244" s="253"/>
      <c r="I1244" s="253"/>
      <c r="J1244" s="260"/>
      <c r="K1244" s="260"/>
      <c r="L1244" s="260"/>
      <c r="M1244" s="260"/>
      <c r="N1244" s="253"/>
      <c r="O1244" s="253"/>
      <c r="P1244" s="253"/>
      <c r="S1244" s="261"/>
      <c r="T1244" s="241"/>
    </row>
    <row r="1245" s="240" customFormat="1" ht="20" customHeight="1" spans="1:20">
      <c r="A1245" s="248">
        <v>1631</v>
      </c>
      <c r="B1245" s="251">
        <v>1</v>
      </c>
      <c r="C1245" s="252"/>
      <c r="D1245" s="249"/>
      <c r="E1245" s="253"/>
      <c r="F1245" s="254"/>
      <c r="G1245" s="255"/>
      <c r="H1245" s="253"/>
      <c r="I1245" s="253"/>
      <c r="J1245" s="260"/>
      <c r="K1245" s="260"/>
      <c r="L1245" s="260"/>
      <c r="M1245" s="260"/>
      <c r="N1245" s="253"/>
      <c r="O1245" s="253"/>
      <c r="P1245" s="253"/>
      <c r="S1245" s="261"/>
      <c r="T1245" s="241"/>
    </row>
    <row r="1246" s="240" customFormat="1" ht="20" customHeight="1" spans="1:20">
      <c r="A1246" s="248">
        <v>1632</v>
      </c>
      <c r="B1246" s="251">
        <v>1</v>
      </c>
      <c r="C1246" s="252"/>
      <c r="D1246" s="249"/>
      <c r="E1246" s="253"/>
      <c r="F1246" s="254"/>
      <c r="G1246" s="255"/>
      <c r="H1246" s="253"/>
      <c r="I1246" s="253"/>
      <c r="J1246" s="260"/>
      <c r="K1246" s="260"/>
      <c r="L1246" s="260"/>
      <c r="M1246" s="260"/>
      <c r="N1246" s="253"/>
      <c r="O1246" s="253"/>
      <c r="P1246" s="253"/>
      <c r="S1246" s="261"/>
      <c r="T1246" s="241"/>
    </row>
    <row r="1247" s="240" customFormat="1" ht="20" customHeight="1" spans="1:20">
      <c r="A1247" s="248">
        <v>1633</v>
      </c>
      <c r="B1247" s="251">
        <v>1</v>
      </c>
      <c r="C1247" s="252"/>
      <c r="D1247" s="249"/>
      <c r="E1247" s="253"/>
      <c r="F1247" s="254"/>
      <c r="G1247" s="255"/>
      <c r="H1247" s="253"/>
      <c r="I1247" s="253"/>
      <c r="J1247" s="260"/>
      <c r="K1247" s="260"/>
      <c r="L1247" s="260"/>
      <c r="M1247" s="260"/>
      <c r="N1247" s="253"/>
      <c r="O1247" s="253"/>
      <c r="P1247" s="253"/>
      <c r="S1247" s="261"/>
      <c r="T1247" s="241"/>
    </row>
    <row r="1248" s="240" customFormat="1" ht="20" customHeight="1" spans="1:20">
      <c r="A1248" s="248">
        <v>1634</v>
      </c>
      <c r="B1248" s="251">
        <v>1</v>
      </c>
      <c r="C1248" s="252"/>
      <c r="D1248" s="249"/>
      <c r="E1248" s="253"/>
      <c r="F1248" s="254"/>
      <c r="G1248" s="255"/>
      <c r="H1248" s="253"/>
      <c r="I1248" s="253"/>
      <c r="J1248" s="260"/>
      <c r="K1248" s="260"/>
      <c r="L1248" s="260"/>
      <c r="M1248" s="260"/>
      <c r="N1248" s="253"/>
      <c r="O1248" s="253"/>
      <c r="P1248" s="253"/>
      <c r="S1248" s="261"/>
      <c r="T1248" s="241"/>
    </row>
    <row r="1249" s="240" customFormat="1" ht="20" customHeight="1" spans="1:20">
      <c r="A1249" s="248">
        <v>1635</v>
      </c>
      <c r="B1249" s="251">
        <v>1</v>
      </c>
      <c r="C1249" s="252"/>
      <c r="D1249" s="249"/>
      <c r="E1249" s="253"/>
      <c r="F1249" s="254"/>
      <c r="G1249" s="255"/>
      <c r="H1249" s="253"/>
      <c r="I1249" s="253"/>
      <c r="J1249" s="260"/>
      <c r="K1249" s="260"/>
      <c r="L1249" s="260"/>
      <c r="M1249" s="260"/>
      <c r="N1249" s="253"/>
      <c r="O1249" s="253"/>
      <c r="P1249" s="253"/>
      <c r="S1249" s="261"/>
      <c r="T1249" s="241"/>
    </row>
    <row r="1250" s="240" customFormat="1" ht="20" customHeight="1" spans="1:20">
      <c r="A1250" s="248">
        <v>1636</v>
      </c>
      <c r="B1250" s="251">
        <v>1</v>
      </c>
      <c r="C1250" s="252"/>
      <c r="D1250" s="249"/>
      <c r="E1250" s="253"/>
      <c r="F1250" s="254"/>
      <c r="G1250" s="255"/>
      <c r="H1250" s="253"/>
      <c r="I1250" s="253"/>
      <c r="J1250" s="260"/>
      <c r="K1250" s="260"/>
      <c r="L1250" s="260"/>
      <c r="M1250" s="260"/>
      <c r="N1250" s="253"/>
      <c r="O1250" s="253"/>
      <c r="P1250" s="253"/>
      <c r="S1250" s="261"/>
      <c r="T1250" s="241"/>
    </row>
    <row r="1251" s="240" customFormat="1" ht="20" customHeight="1" spans="1:20">
      <c r="A1251" s="248">
        <v>1637</v>
      </c>
      <c r="B1251" s="251">
        <v>1</v>
      </c>
      <c r="C1251" s="252"/>
      <c r="D1251" s="249"/>
      <c r="E1251" s="253"/>
      <c r="F1251" s="254"/>
      <c r="G1251" s="255"/>
      <c r="H1251" s="253"/>
      <c r="I1251" s="253"/>
      <c r="J1251" s="260"/>
      <c r="K1251" s="260"/>
      <c r="L1251" s="260"/>
      <c r="M1251" s="260"/>
      <c r="N1251" s="253"/>
      <c r="O1251" s="253"/>
      <c r="P1251" s="253"/>
      <c r="S1251" s="261"/>
      <c r="T1251" s="241"/>
    </row>
    <row r="1252" s="240" customFormat="1" ht="20" customHeight="1" spans="1:20">
      <c r="A1252" s="248">
        <v>1638</v>
      </c>
      <c r="B1252" s="251">
        <v>1</v>
      </c>
      <c r="C1252" s="252"/>
      <c r="D1252" s="249"/>
      <c r="E1252" s="253"/>
      <c r="F1252" s="254"/>
      <c r="G1252" s="255"/>
      <c r="H1252" s="253"/>
      <c r="I1252" s="253"/>
      <c r="J1252" s="260"/>
      <c r="K1252" s="260"/>
      <c r="L1252" s="260"/>
      <c r="M1252" s="260"/>
      <c r="N1252" s="253"/>
      <c r="O1252" s="253"/>
      <c r="P1252" s="253"/>
      <c r="S1252" s="261"/>
      <c r="T1252" s="241"/>
    </row>
    <row r="1253" s="240" customFormat="1" ht="20" customHeight="1" spans="1:20">
      <c r="A1253" s="248">
        <v>1639</v>
      </c>
      <c r="B1253" s="251">
        <v>1</v>
      </c>
      <c r="C1253" s="252"/>
      <c r="D1253" s="249"/>
      <c r="E1253" s="253"/>
      <c r="F1253" s="254"/>
      <c r="G1253" s="255"/>
      <c r="H1253" s="253"/>
      <c r="I1253" s="253"/>
      <c r="J1253" s="260"/>
      <c r="K1253" s="260"/>
      <c r="L1253" s="260"/>
      <c r="M1253" s="260"/>
      <c r="N1253" s="253"/>
      <c r="O1253" s="253"/>
      <c r="P1253" s="253"/>
      <c r="S1253" s="261"/>
      <c r="T1253" s="241"/>
    </row>
    <row r="1254" s="240" customFormat="1" ht="20" customHeight="1" spans="1:20">
      <c r="A1254" s="248">
        <v>1640</v>
      </c>
      <c r="B1254" s="251">
        <v>1</v>
      </c>
      <c r="C1254" s="252"/>
      <c r="D1254" s="249"/>
      <c r="E1254" s="253"/>
      <c r="F1254" s="254"/>
      <c r="G1254" s="255"/>
      <c r="H1254" s="253"/>
      <c r="I1254" s="253"/>
      <c r="J1254" s="260"/>
      <c r="K1254" s="260"/>
      <c r="L1254" s="260"/>
      <c r="M1254" s="260"/>
      <c r="N1254" s="253"/>
      <c r="O1254" s="253"/>
      <c r="P1254" s="253"/>
      <c r="S1254" s="261"/>
      <c r="T1254" s="241"/>
    </row>
    <row r="1255" s="240" customFormat="1" ht="20" customHeight="1" spans="1:20">
      <c r="A1255" s="248">
        <v>1641</v>
      </c>
      <c r="B1255" s="251">
        <v>1</v>
      </c>
      <c r="C1255" s="252"/>
      <c r="D1255" s="249"/>
      <c r="E1255" s="253"/>
      <c r="F1255" s="254"/>
      <c r="G1255" s="255"/>
      <c r="H1255" s="253"/>
      <c r="I1255" s="253"/>
      <c r="J1255" s="260"/>
      <c r="K1255" s="260"/>
      <c r="L1255" s="260"/>
      <c r="M1255" s="260"/>
      <c r="N1255" s="253"/>
      <c r="O1255" s="253"/>
      <c r="P1255" s="253"/>
      <c r="S1255" s="261"/>
      <c r="T1255" s="241"/>
    </row>
    <row r="1256" s="240" customFormat="1" ht="20" customHeight="1" spans="1:20">
      <c r="A1256" s="248">
        <v>1642</v>
      </c>
      <c r="B1256" s="251">
        <v>1</v>
      </c>
      <c r="C1256" s="252"/>
      <c r="D1256" s="249"/>
      <c r="E1256" s="253"/>
      <c r="F1256" s="254"/>
      <c r="G1256" s="255"/>
      <c r="H1256" s="253"/>
      <c r="I1256" s="253"/>
      <c r="J1256" s="260"/>
      <c r="K1256" s="260"/>
      <c r="L1256" s="260"/>
      <c r="M1256" s="260"/>
      <c r="N1256" s="253"/>
      <c r="O1256" s="253"/>
      <c r="P1256" s="253"/>
      <c r="S1256" s="261"/>
      <c r="T1256" s="241"/>
    </row>
    <row r="1257" s="240" customFormat="1" ht="20" customHeight="1" spans="1:20">
      <c r="A1257" s="248">
        <v>1643</v>
      </c>
      <c r="B1257" s="251">
        <v>1</v>
      </c>
      <c r="C1257" s="252"/>
      <c r="D1257" s="249"/>
      <c r="E1257" s="253"/>
      <c r="F1257" s="254"/>
      <c r="G1257" s="255"/>
      <c r="H1257" s="253"/>
      <c r="I1257" s="253"/>
      <c r="J1257" s="260"/>
      <c r="K1257" s="260"/>
      <c r="L1257" s="260"/>
      <c r="M1257" s="260"/>
      <c r="N1257" s="253"/>
      <c r="O1257" s="253"/>
      <c r="P1257" s="253"/>
      <c r="S1257" s="261"/>
      <c r="T1257" s="241"/>
    </row>
    <row r="1258" s="240" customFormat="1" ht="20" customHeight="1" spans="1:20">
      <c r="A1258" s="248">
        <v>1644</v>
      </c>
      <c r="B1258" s="251">
        <v>1</v>
      </c>
      <c r="C1258" s="252"/>
      <c r="D1258" s="249"/>
      <c r="E1258" s="253"/>
      <c r="F1258" s="254"/>
      <c r="G1258" s="255"/>
      <c r="H1258" s="253"/>
      <c r="I1258" s="253"/>
      <c r="J1258" s="260"/>
      <c r="K1258" s="260"/>
      <c r="L1258" s="260"/>
      <c r="M1258" s="260"/>
      <c r="N1258" s="253"/>
      <c r="O1258" s="253"/>
      <c r="P1258" s="253"/>
      <c r="S1258" s="261"/>
      <c r="T1258" s="241"/>
    </row>
    <row r="1259" s="240" customFormat="1" ht="20" customHeight="1" spans="1:20">
      <c r="A1259" s="248">
        <v>1645</v>
      </c>
      <c r="B1259" s="251">
        <v>1</v>
      </c>
      <c r="C1259" s="252"/>
      <c r="D1259" s="249"/>
      <c r="E1259" s="253"/>
      <c r="F1259" s="254"/>
      <c r="G1259" s="255"/>
      <c r="H1259" s="253"/>
      <c r="I1259" s="253"/>
      <c r="J1259" s="260"/>
      <c r="K1259" s="260"/>
      <c r="L1259" s="260"/>
      <c r="M1259" s="260"/>
      <c r="N1259" s="253"/>
      <c r="O1259" s="253"/>
      <c r="P1259" s="253"/>
      <c r="S1259" s="261"/>
      <c r="T1259" s="241"/>
    </row>
    <row r="1260" s="240" customFormat="1" ht="20" customHeight="1" spans="1:20">
      <c r="A1260" s="248">
        <v>1646</v>
      </c>
      <c r="B1260" s="251">
        <v>1</v>
      </c>
      <c r="C1260" s="252"/>
      <c r="D1260" s="249"/>
      <c r="E1260" s="253"/>
      <c r="F1260" s="254"/>
      <c r="G1260" s="255"/>
      <c r="H1260" s="253"/>
      <c r="I1260" s="253"/>
      <c r="J1260" s="260"/>
      <c r="K1260" s="260"/>
      <c r="L1260" s="260"/>
      <c r="M1260" s="260"/>
      <c r="N1260" s="253"/>
      <c r="O1260" s="253"/>
      <c r="P1260" s="253"/>
      <c r="S1260" s="261"/>
      <c r="T1260" s="241"/>
    </row>
    <row r="1261" s="240" customFormat="1" ht="20" customHeight="1" spans="1:20">
      <c r="A1261" s="248">
        <v>1647</v>
      </c>
      <c r="B1261" s="251">
        <v>1</v>
      </c>
      <c r="C1261" s="252"/>
      <c r="D1261" s="249"/>
      <c r="E1261" s="253"/>
      <c r="F1261" s="254"/>
      <c r="G1261" s="255"/>
      <c r="H1261" s="253"/>
      <c r="I1261" s="253"/>
      <c r="J1261" s="260"/>
      <c r="K1261" s="260"/>
      <c r="L1261" s="260"/>
      <c r="M1261" s="260"/>
      <c r="N1261" s="253"/>
      <c r="O1261" s="253"/>
      <c r="P1261" s="253"/>
      <c r="S1261" s="261"/>
      <c r="T1261" s="241"/>
    </row>
    <row r="1262" s="240" customFormat="1" ht="20" customHeight="1" spans="1:20">
      <c r="A1262" s="248">
        <v>1648</v>
      </c>
      <c r="B1262" s="251">
        <v>1</v>
      </c>
      <c r="C1262" s="252"/>
      <c r="D1262" s="249"/>
      <c r="E1262" s="253"/>
      <c r="F1262" s="254"/>
      <c r="G1262" s="255"/>
      <c r="H1262" s="253"/>
      <c r="I1262" s="253"/>
      <c r="J1262" s="260"/>
      <c r="K1262" s="260"/>
      <c r="L1262" s="260"/>
      <c r="M1262" s="260"/>
      <c r="N1262" s="253"/>
      <c r="O1262" s="253"/>
      <c r="P1262" s="253"/>
      <c r="S1262" s="261"/>
      <c r="T1262" s="241"/>
    </row>
    <row r="1263" s="240" customFormat="1" ht="20" customHeight="1" spans="1:20">
      <c r="A1263" s="248">
        <v>1649</v>
      </c>
      <c r="B1263" s="251">
        <v>1</v>
      </c>
      <c r="C1263" s="252"/>
      <c r="D1263" s="249"/>
      <c r="E1263" s="253"/>
      <c r="F1263" s="254"/>
      <c r="G1263" s="255"/>
      <c r="H1263" s="253"/>
      <c r="I1263" s="253"/>
      <c r="J1263" s="260"/>
      <c r="K1263" s="260"/>
      <c r="L1263" s="260"/>
      <c r="M1263" s="260"/>
      <c r="N1263" s="253"/>
      <c r="O1263" s="253"/>
      <c r="P1263" s="253"/>
      <c r="S1263" s="261"/>
      <c r="T1263" s="241"/>
    </row>
    <row r="1264" s="240" customFormat="1" ht="20" customHeight="1" spans="1:20">
      <c r="A1264" s="248">
        <v>1650</v>
      </c>
      <c r="B1264" s="251">
        <v>1</v>
      </c>
      <c r="C1264" s="252"/>
      <c r="D1264" s="249"/>
      <c r="E1264" s="253"/>
      <c r="F1264" s="254"/>
      <c r="G1264" s="255"/>
      <c r="H1264" s="253"/>
      <c r="I1264" s="253"/>
      <c r="J1264" s="260"/>
      <c r="K1264" s="260"/>
      <c r="L1264" s="260"/>
      <c r="M1264" s="260"/>
      <c r="N1264" s="253"/>
      <c r="O1264" s="253"/>
      <c r="P1264" s="253"/>
      <c r="S1264" s="261"/>
      <c r="T1264" s="241"/>
    </row>
    <row r="1265" s="240" customFormat="1" ht="20" customHeight="1" spans="1:20">
      <c r="A1265" s="248">
        <v>1651</v>
      </c>
      <c r="B1265" s="251">
        <v>1</v>
      </c>
      <c r="C1265" s="252"/>
      <c r="D1265" s="249"/>
      <c r="E1265" s="253"/>
      <c r="F1265" s="254"/>
      <c r="G1265" s="255"/>
      <c r="H1265" s="253"/>
      <c r="I1265" s="253"/>
      <c r="J1265" s="260"/>
      <c r="K1265" s="260"/>
      <c r="L1265" s="260"/>
      <c r="M1265" s="260"/>
      <c r="N1265" s="253"/>
      <c r="O1265" s="253"/>
      <c r="P1265" s="253"/>
      <c r="S1265" s="261"/>
      <c r="T1265" s="241"/>
    </row>
    <row r="1266" s="240" customFormat="1" ht="20" customHeight="1" spans="1:20">
      <c r="A1266" s="248">
        <v>1652</v>
      </c>
      <c r="B1266" s="251">
        <v>1</v>
      </c>
      <c r="C1266" s="252"/>
      <c r="D1266" s="249"/>
      <c r="E1266" s="253"/>
      <c r="F1266" s="254"/>
      <c r="G1266" s="255"/>
      <c r="H1266" s="253"/>
      <c r="I1266" s="253"/>
      <c r="J1266" s="260"/>
      <c r="K1266" s="260"/>
      <c r="L1266" s="260"/>
      <c r="M1266" s="260"/>
      <c r="N1266" s="253"/>
      <c r="O1266" s="253"/>
      <c r="P1266" s="253"/>
      <c r="S1266" s="261"/>
      <c r="T1266" s="241"/>
    </row>
    <row r="1267" s="240" customFormat="1" ht="20" customHeight="1" spans="1:20">
      <c r="A1267" s="248">
        <v>1653</v>
      </c>
      <c r="B1267" s="251">
        <v>1</v>
      </c>
      <c r="C1267" s="252"/>
      <c r="D1267" s="249"/>
      <c r="E1267" s="253"/>
      <c r="F1267" s="254"/>
      <c r="G1267" s="255"/>
      <c r="H1267" s="253"/>
      <c r="I1267" s="253"/>
      <c r="J1267" s="260"/>
      <c r="K1267" s="260"/>
      <c r="L1267" s="260"/>
      <c r="M1267" s="260"/>
      <c r="N1267" s="253"/>
      <c r="O1267" s="253"/>
      <c r="P1267" s="253"/>
      <c r="S1267" s="261"/>
      <c r="T1267" s="241"/>
    </row>
    <row r="1268" s="240" customFormat="1" ht="20" customHeight="1" spans="1:20">
      <c r="A1268" s="248">
        <v>1654</v>
      </c>
      <c r="B1268" s="251">
        <v>1</v>
      </c>
      <c r="C1268" s="252"/>
      <c r="D1268" s="249"/>
      <c r="E1268" s="253"/>
      <c r="F1268" s="254"/>
      <c r="G1268" s="255"/>
      <c r="H1268" s="253"/>
      <c r="I1268" s="253"/>
      <c r="J1268" s="260"/>
      <c r="K1268" s="260"/>
      <c r="L1268" s="260"/>
      <c r="M1268" s="260"/>
      <c r="N1268" s="253"/>
      <c r="O1268" s="253"/>
      <c r="P1268" s="253"/>
      <c r="S1268" s="261"/>
      <c r="T1268" s="241"/>
    </row>
    <row r="1269" s="240" customFormat="1" ht="20" customHeight="1" spans="1:20">
      <c r="A1269" s="248">
        <v>1655</v>
      </c>
      <c r="B1269" s="251">
        <v>1</v>
      </c>
      <c r="C1269" s="252"/>
      <c r="D1269" s="249"/>
      <c r="E1269" s="253"/>
      <c r="F1269" s="254"/>
      <c r="G1269" s="255"/>
      <c r="H1269" s="253"/>
      <c r="I1269" s="253"/>
      <c r="J1269" s="260"/>
      <c r="K1269" s="260"/>
      <c r="L1269" s="260"/>
      <c r="M1269" s="260"/>
      <c r="N1269" s="253"/>
      <c r="O1269" s="253"/>
      <c r="P1269" s="253"/>
      <c r="S1269" s="261"/>
      <c r="T1269" s="241"/>
    </row>
    <row r="1270" s="240" customFormat="1" ht="20" customHeight="1" spans="1:20">
      <c r="A1270" s="248">
        <v>1656</v>
      </c>
      <c r="B1270" s="251">
        <v>1</v>
      </c>
      <c r="C1270" s="252"/>
      <c r="D1270" s="249"/>
      <c r="E1270" s="253"/>
      <c r="F1270" s="254"/>
      <c r="G1270" s="255"/>
      <c r="H1270" s="253"/>
      <c r="I1270" s="253"/>
      <c r="J1270" s="260"/>
      <c r="K1270" s="260"/>
      <c r="L1270" s="260"/>
      <c r="M1270" s="260"/>
      <c r="N1270" s="253"/>
      <c r="O1270" s="253"/>
      <c r="P1270" s="253"/>
      <c r="S1270" s="261"/>
      <c r="T1270" s="241"/>
    </row>
    <row r="1271" s="240" customFormat="1" ht="20" customHeight="1" spans="1:20">
      <c r="A1271" s="248">
        <v>1657</v>
      </c>
      <c r="B1271" s="251">
        <v>1</v>
      </c>
      <c r="C1271" s="252"/>
      <c r="D1271" s="249"/>
      <c r="E1271" s="253"/>
      <c r="F1271" s="254"/>
      <c r="G1271" s="255"/>
      <c r="H1271" s="253"/>
      <c r="I1271" s="253"/>
      <c r="J1271" s="260"/>
      <c r="K1271" s="260"/>
      <c r="L1271" s="260"/>
      <c r="M1271" s="260"/>
      <c r="N1271" s="253"/>
      <c r="O1271" s="253"/>
      <c r="P1271" s="253"/>
      <c r="S1271" s="261"/>
      <c r="T1271" s="241"/>
    </row>
    <row r="1272" s="240" customFormat="1" ht="20" customHeight="1" spans="1:20">
      <c r="A1272" s="248">
        <v>1658</v>
      </c>
      <c r="B1272" s="251">
        <v>1</v>
      </c>
      <c r="C1272" s="252"/>
      <c r="D1272" s="249"/>
      <c r="E1272" s="253"/>
      <c r="F1272" s="254"/>
      <c r="G1272" s="255"/>
      <c r="H1272" s="253"/>
      <c r="I1272" s="253"/>
      <c r="J1272" s="260"/>
      <c r="K1272" s="260"/>
      <c r="L1272" s="260"/>
      <c r="M1272" s="260"/>
      <c r="N1272" s="253"/>
      <c r="O1272" s="253"/>
      <c r="P1272" s="253"/>
      <c r="S1272" s="261"/>
      <c r="T1272" s="241"/>
    </row>
    <row r="1273" s="240" customFormat="1" ht="20" customHeight="1" spans="1:20">
      <c r="A1273" s="248">
        <v>1659</v>
      </c>
      <c r="B1273" s="251">
        <v>1</v>
      </c>
      <c r="C1273" s="252"/>
      <c r="D1273" s="249"/>
      <c r="E1273" s="253"/>
      <c r="F1273" s="254"/>
      <c r="G1273" s="255"/>
      <c r="H1273" s="253"/>
      <c r="I1273" s="253"/>
      <c r="J1273" s="260"/>
      <c r="K1273" s="260"/>
      <c r="L1273" s="260"/>
      <c r="M1273" s="260"/>
      <c r="N1273" s="253"/>
      <c r="O1273" s="253"/>
      <c r="P1273" s="253"/>
      <c r="S1273" s="261"/>
      <c r="T1273" s="241"/>
    </row>
    <row r="1274" s="240" customFormat="1" ht="20" customHeight="1" spans="1:20">
      <c r="A1274" s="248">
        <v>1660</v>
      </c>
      <c r="B1274" s="251">
        <v>1</v>
      </c>
      <c r="C1274" s="252"/>
      <c r="D1274" s="249"/>
      <c r="E1274" s="253"/>
      <c r="F1274" s="254"/>
      <c r="G1274" s="255"/>
      <c r="H1274" s="253"/>
      <c r="I1274" s="253"/>
      <c r="J1274" s="260"/>
      <c r="K1274" s="260"/>
      <c r="L1274" s="260"/>
      <c r="M1274" s="260"/>
      <c r="N1274" s="253"/>
      <c r="O1274" s="253"/>
      <c r="P1274" s="253"/>
      <c r="S1274" s="261"/>
      <c r="T1274" s="241"/>
    </row>
    <row r="1275" s="240" customFormat="1" ht="20" customHeight="1" spans="1:20">
      <c r="A1275" s="248">
        <v>1661</v>
      </c>
      <c r="B1275" s="251">
        <v>1</v>
      </c>
      <c r="C1275" s="252"/>
      <c r="D1275" s="249"/>
      <c r="E1275" s="253"/>
      <c r="F1275" s="254"/>
      <c r="G1275" s="255"/>
      <c r="H1275" s="253"/>
      <c r="I1275" s="253"/>
      <c r="J1275" s="260"/>
      <c r="K1275" s="260"/>
      <c r="L1275" s="260"/>
      <c r="M1275" s="260"/>
      <c r="N1275" s="253"/>
      <c r="O1275" s="253"/>
      <c r="P1275" s="253"/>
      <c r="S1275" s="261"/>
      <c r="T1275" s="241"/>
    </row>
    <row r="1276" s="240" customFormat="1" ht="20" customHeight="1" spans="1:20">
      <c r="A1276" s="248">
        <v>1662</v>
      </c>
      <c r="B1276" s="251">
        <v>1</v>
      </c>
      <c r="C1276" s="252"/>
      <c r="D1276" s="249"/>
      <c r="E1276" s="253"/>
      <c r="F1276" s="254"/>
      <c r="G1276" s="255"/>
      <c r="H1276" s="253"/>
      <c r="I1276" s="253"/>
      <c r="J1276" s="260"/>
      <c r="K1276" s="260"/>
      <c r="L1276" s="260"/>
      <c r="M1276" s="260"/>
      <c r="N1276" s="253"/>
      <c r="O1276" s="253"/>
      <c r="P1276" s="253"/>
      <c r="S1276" s="261"/>
      <c r="T1276" s="241"/>
    </row>
    <row r="1277" s="240" customFormat="1" ht="20" customHeight="1" spans="1:20">
      <c r="A1277" s="248">
        <v>1663</v>
      </c>
      <c r="B1277" s="251">
        <v>1</v>
      </c>
      <c r="C1277" s="252"/>
      <c r="D1277" s="249"/>
      <c r="E1277" s="253"/>
      <c r="F1277" s="254"/>
      <c r="G1277" s="255"/>
      <c r="H1277" s="253"/>
      <c r="I1277" s="253"/>
      <c r="J1277" s="260"/>
      <c r="K1277" s="260"/>
      <c r="L1277" s="260"/>
      <c r="M1277" s="260"/>
      <c r="N1277" s="253"/>
      <c r="O1277" s="253"/>
      <c r="P1277" s="253"/>
      <c r="S1277" s="261"/>
      <c r="T1277" s="241"/>
    </row>
    <row r="1278" s="240" customFormat="1" ht="20" customHeight="1" spans="1:20">
      <c r="A1278" s="248">
        <v>1664</v>
      </c>
      <c r="B1278" s="251">
        <v>1</v>
      </c>
      <c r="C1278" s="252"/>
      <c r="D1278" s="249"/>
      <c r="E1278" s="253"/>
      <c r="F1278" s="254"/>
      <c r="G1278" s="255"/>
      <c r="H1278" s="253"/>
      <c r="I1278" s="253"/>
      <c r="J1278" s="260"/>
      <c r="K1278" s="260"/>
      <c r="L1278" s="260"/>
      <c r="M1278" s="260"/>
      <c r="N1278" s="253"/>
      <c r="O1278" s="253"/>
      <c r="P1278" s="253"/>
      <c r="S1278" s="261"/>
      <c r="T1278" s="241"/>
    </row>
    <row r="1279" s="240" customFormat="1" ht="20" customHeight="1" spans="1:20">
      <c r="A1279" s="248">
        <v>1665</v>
      </c>
      <c r="B1279" s="251">
        <v>1</v>
      </c>
      <c r="C1279" s="252"/>
      <c r="D1279" s="249"/>
      <c r="E1279" s="253"/>
      <c r="F1279" s="254"/>
      <c r="G1279" s="255"/>
      <c r="H1279" s="253"/>
      <c r="I1279" s="253"/>
      <c r="J1279" s="260"/>
      <c r="K1279" s="260"/>
      <c r="L1279" s="260"/>
      <c r="M1279" s="260"/>
      <c r="N1279" s="253"/>
      <c r="O1279" s="253"/>
      <c r="P1279" s="253"/>
      <c r="S1279" s="261"/>
      <c r="T1279" s="241"/>
    </row>
    <row r="1280" s="240" customFormat="1" ht="20" customHeight="1" spans="1:20">
      <c r="A1280" s="248">
        <v>1666</v>
      </c>
      <c r="B1280" s="251">
        <v>1</v>
      </c>
      <c r="C1280" s="252"/>
      <c r="D1280" s="249"/>
      <c r="E1280" s="253"/>
      <c r="F1280" s="254"/>
      <c r="G1280" s="255"/>
      <c r="H1280" s="253"/>
      <c r="I1280" s="253"/>
      <c r="J1280" s="260"/>
      <c r="K1280" s="260"/>
      <c r="L1280" s="260"/>
      <c r="M1280" s="260"/>
      <c r="N1280" s="253"/>
      <c r="O1280" s="253"/>
      <c r="P1280" s="253"/>
      <c r="S1280" s="261"/>
      <c r="T1280" s="241"/>
    </row>
    <row r="1281" s="240" customFormat="1" ht="20" customHeight="1" spans="1:20">
      <c r="A1281" s="248">
        <v>1667</v>
      </c>
      <c r="B1281" s="251">
        <v>1</v>
      </c>
      <c r="C1281" s="252"/>
      <c r="D1281" s="249"/>
      <c r="E1281" s="253"/>
      <c r="F1281" s="254"/>
      <c r="G1281" s="255"/>
      <c r="H1281" s="253"/>
      <c r="I1281" s="253"/>
      <c r="J1281" s="260"/>
      <c r="K1281" s="260"/>
      <c r="L1281" s="260"/>
      <c r="M1281" s="260"/>
      <c r="N1281" s="253"/>
      <c r="O1281" s="253"/>
      <c r="P1281" s="253"/>
      <c r="S1281" s="261"/>
      <c r="T1281" s="241"/>
    </row>
    <row r="1282" s="240" customFormat="1" ht="20" customHeight="1" spans="1:20">
      <c r="A1282" s="248">
        <v>1668</v>
      </c>
      <c r="B1282" s="251">
        <v>1</v>
      </c>
      <c r="C1282" s="252"/>
      <c r="D1282" s="249"/>
      <c r="E1282" s="253"/>
      <c r="F1282" s="254"/>
      <c r="G1282" s="255"/>
      <c r="H1282" s="253"/>
      <c r="I1282" s="253"/>
      <c r="J1282" s="260"/>
      <c r="K1282" s="260"/>
      <c r="L1282" s="260"/>
      <c r="M1282" s="260"/>
      <c r="N1282" s="253"/>
      <c r="O1282" s="253"/>
      <c r="P1282" s="253"/>
      <c r="S1282" s="261"/>
      <c r="T1282" s="241"/>
    </row>
    <row r="1283" s="240" customFormat="1" ht="20" customHeight="1" spans="1:20">
      <c r="A1283" s="248">
        <v>1669</v>
      </c>
      <c r="B1283" s="251">
        <v>1</v>
      </c>
      <c r="C1283" s="252"/>
      <c r="D1283" s="249"/>
      <c r="E1283" s="253"/>
      <c r="F1283" s="254"/>
      <c r="G1283" s="255"/>
      <c r="H1283" s="253"/>
      <c r="I1283" s="253"/>
      <c r="J1283" s="260"/>
      <c r="K1283" s="260"/>
      <c r="L1283" s="260"/>
      <c r="M1283" s="260"/>
      <c r="N1283" s="253"/>
      <c r="O1283" s="253"/>
      <c r="P1283" s="253"/>
      <c r="S1283" s="261"/>
      <c r="T1283" s="241"/>
    </row>
    <row r="1284" s="240" customFormat="1" ht="20" customHeight="1" spans="1:20">
      <c r="A1284" s="248">
        <v>1670</v>
      </c>
      <c r="B1284" s="251">
        <v>1</v>
      </c>
      <c r="C1284" s="252"/>
      <c r="D1284" s="249"/>
      <c r="E1284" s="253"/>
      <c r="F1284" s="254"/>
      <c r="G1284" s="255"/>
      <c r="H1284" s="253"/>
      <c r="I1284" s="253"/>
      <c r="J1284" s="260"/>
      <c r="K1284" s="260"/>
      <c r="L1284" s="260"/>
      <c r="M1284" s="260"/>
      <c r="N1284" s="253"/>
      <c r="O1284" s="253"/>
      <c r="P1284" s="253"/>
      <c r="S1284" s="261"/>
      <c r="T1284" s="241"/>
    </row>
    <row r="1285" s="240" customFormat="1" ht="20" customHeight="1" spans="1:20">
      <c r="A1285" s="248">
        <v>1671</v>
      </c>
      <c r="B1285" s="251">
        <v>1</v>
      </c>
      <c r="C1285" s="252"/>
      <c r="D1285" s="249"/>
      <c r="E1285" s="253"/>
      <c r="F1285" s="254"/>
      <c r="G1285" s="255"/>
      <c r="H1285" s="253"/>
      <c r="I1285" s="253"/>
      <c r="J1285" s="260"/>
      <c r="K1285" s="260"/>
      <c r="L1285" s="260"/>
      <c r="M1285" s="260"/>
      <c r="N1285" s="253"/>
      <c r="O1285" s="253"/>
      <c r="P1285" s="253"/>
      <c r="S1285" s="261"/>
      <c r="T1285" s="241"/>
    </row>
    <row r="1286" s="240" customFormat="1" ht="20" customHeight="1" spans="1:20">
      <c r="A1286" s="248">
        <v>1672</v>
      </c>
      <c r="B1286" s="251">
        <v>1</v>
      </c>
      <c r="C1286" s="252"/>
      <c r="D1286" s="249"/>
      <c r="E1286" s="253"/>
      <c r="F1286" s="254"/>
      <c r="G1286" s="255"/>
      <c r="H1286" s="253"/>
      <c r="I1286" s="253"/>
      <c r="J1286" s="260"/>
      <c r="K1286" s="260"/>
      <c r="L1286" s="260"/>
      <c r="M1286" s="260"/>
      <c r="N1286" s="253"/>
      <c r="O1286" s="253"/>
      <c r="P1286" s="253"/>
      <c r="S1286" s="261"/>
      <c r="T1286" s="241"/>
    </row>
    <row r="1287" s="240" customFormat="1" ht="20" customHeight="1" spans="1:20">
      <c r="A1287" s="248">
        <v>1673</v>
      </c>
      <c r="B1287" s="251">
        <v>1</v>
      </c>
      <c r="C1287" s="252"/>
      <c r="D1287" s="249"/>
      <c r="E1287" s="253"/>
      <c r="F1287" s="254"/>
      <c r="G1287" s="255"/>
      <c r="H1287" s="253"/>
      <c r="I1287" s="253"/>
      <c r="J1287" s="260"/>
      <c r="K1287" s="260"/>
      <c r="L1287" s="260"/>
      <c r="M1287" s="260"/>
      <c r="N1287" s="253"/>
      <c r="O1287" s="253"/>
      <c r="P1287" s="253"/>
      <c r="S1287" s="261"/>
      <c r="T1287" s="241"/>
    </row>
    <row r="1288" s="240" customFormat="1" ht="20" customHeight="1" spans="1:20">
      <c r="A1288" s="248">
        <v>1674</v>
      </c>
      <c r="B1288" s="251">
        <v>1</v>
      </c>
      <c r="C1288" s="252"/>
      <c r="D1288" s="249"/>
      <c r="E1288" s="253"/>
      <c r="F1288" s="254"/>
      <c r="G1288" s="255"/>
      <c r="H1288" s="253"/>
      <c r="I1288" s="253"/>
      <c r="J1288" s="260"/>
      <c r="K1288" s="260"/>
      <c r="L1288" s="260"/>
      <c r="M1288" s="260"/>
      <c r="N1288" s="253"/>
      <c r="O1288" s="253"/>
      <c r="P1288" s="253"/>
      <c r="S1288" s="261"/>
      <c r="T1288" s="241"/>
    </row>
    <row r="1289" s="240" customFormat="1" ht="20" customHeight="1" spans="1:20">
      <c r="A1289" s="248">
        <v>1675</v>
      </c>
      <c r="B1289" s="251">
        <v>1</v>
      </c>
      <c r="C1289" s="252"/>
      <c r="D1289" s="249"/>
      <c r="E1289" s="253"/>
      <c r="F1289" s="254"/>
      <c r="G1289" s="255"/>
      <c r="H1289" s="253"/>
      <c r="I1289" s="253"/>
      <c r="J1289" s="260"/>
      <c r="K1289" s="260"/>
      <c r="L1289" s="260"/>
      <c r="M1289" s="260"/>
      <c r="N1289" s="253"/>
      <c r="O1289" s="253"/>
      <c r="P1289" s="253"/>
      <c r="S1289" s="261"/>
      <c r="T1289" s="241"/>
    </row>
    <row r="1290" s="240" customFormat="1" ht="20" customHeight="1" spans="1:20">
      <c r="A1290" s="248">
        <v>1676</v>
      </c>
      <c r="B1290" s="251">
        <v>1</v>
      </c>
      <c r="C1290" s="252"/>
      <c r="D1290" s="249"/>
      <c r="E1290" s="253"/>
      <c r="F1290" s="254"/>
      <c r="G1290" s="255"/>
      <c r="H1290" s="253"/>
      <c r="I1290" s="253"/>
      <c r="J1290" s="260"/>
      <c r="K1290" s="260"/>
      <c r="L1290" s="260"/>
      <c r="M1290" s="260"/>
      <c r="N1290" s="253"/>
      <c r="O1290" s="253"/>
      <c r="P1290" s="253"/>
      <c r="S1290" s="261"/>
      <c r="T1290" s="241"/>
    </row>
    <row r="1291" s="240" customFormat="1" ht="20" customHeight="1" spans="1:20">
      <c r="A1291" s="248">
        <v>1677</v>
      </c>
      <c r="B1291" s="251">
        <v>1</v>
      </c>
      <c r="C1291" s="252"/>
      <c r="D1291" s="249"/>
      <c r="E1291" s="253"/>
      <c r="F1291" s="254"/>
      <c r="G1291" s="255"/>
      <c r="H1291" s="253"/>
      <c r="I1291" s="253"/>
      <c r="J1291" s="260"/>
      <c r="K1291" s="260"/>
      <c r="L1291" s="260"/>
      <c r="M1291" s="260"/>
      <c r="N1291" s="253"/>
      <c r="O1291" s="253"/>
      <c r="P1291" s="253"/>
      <c r="S1291" s="261"/>
      <c r="T1291" s="241"/>
    </row>
    <row r="1292" s="240" customFormat="1" ht="20" customHeight="1" spans="1:20">
      <c r="A1292" s="248">
        <v>1678</v>
      </c>
      <c r="B1292" s="251">
        <v>1</v>
      </c>
      <c r="C1292" s="252"/>
      <c r="D1292" s="249"/>
      <c r="E1292" s="253"/>
      <c r="F1292" s="254"/>
      <c r="G1292" s="255"/>
      <c r="H1292" s="253"/>
      <c r="I1292" s="253"/>
      <c r="J1292" s="260"/>
      <c r="K1292" s="260"/>
      <c r="L1292" s="260"/>
      <c r="M1292" s="260"/>
      <c r="N1292" s="253"/>
      <c r="O1292" s="253"/>
      <c r="P1292" s="253"/>
      <c r="S1292" s="261"/>
      <c r="T1292" s="241"/>
    </row>
    <row r="1293" s="240" customFormat="1" ht="20" customHeight="1" spans="1:20">
      <c r="A1293" s="248">
        <v>1679</v>
      </c>
      <c r="B1293" s="251">
        <v>1</v>
      </c>
      <c r="C1293" s="252"/>
      <c r="D1293" s="249"/>
      <c r="E1293" s="253"/>
      <c r="F1293" s="254"/>
      <c r="G1293" s="255"/>
      <c r="H1293" s="253"/>
      <c r="I1293" s="253"/>
      <c r="J1293" s="260"/>
      <c r="K1293" s="260"/>
      <c r="L1293" s="260"/>
      <c r="M1293" s="260"/>
      <c r="N1293" s="253"/>
      <c r="O1293" s="253"/>
      <c r="P1293" s="253"/>
      <c r="S1293" s="261"/>
      <c r="T1293" s="241"/>
    </row>
    <row r="1294" s="240" customFormat="1" ht="20" customHeight="1" spans="1:20">
      <c r="A1294" s="248">
        <v>1680</v>
      </c>
      <c r="B1294" s="251">
        <v>1</v>
      </c>
      <c r="C1294" s="252"/>
      <c r="D1294" s="249"/>
      <c r="E1294" s="253"/>
      <c r="F1294" s="254"/>
      <c r="G1294" s="255"/>
      <c r="H1294" s="253"/>
      <c r="I1294" s="253"/>
      <c r="J1294" s="260"/>
      <c r="K1294" s="260"/>
      <c r="L1294" s="260"/>
      <c r="M1294" s="260"/>
      <c r="N1294" s="253"/>
      <c r="O1294" s="253"/>
      <c r="P1294" s="253"/>
      <c r="S1294" s="261"/>
      <c r="T1294" s="241"/>
    </row>
    <row r="1295" s="240" customFormat="1" ht="20" customHeight="1" spans="1:20">
      <c r="A1295" s="248">
        <v>1681</v>
      </c>
      <c r="B1295" s="251">
        <v>1</v>
      </c>
      <c r="C1295" s="252"/>
      <c r="D1295" s="249"/>
      <c r="E1295" s="253"/>
      <c r="F1295" s="254"/>
      <c r="G1295" s="255"/>
      <c r="H1295" s="253"/>
      <c r="I1295" s="253"/>
      <c r="J1295" s="260"/>
      <c r="K1295" s="260"/>
      <c r="L1295" s="260"/>
      <c r="M1295" s="260"/>
      <c r="N1295" s="253"/>
      <c r="O1295" s="253"/>
      <c r="P1295" s="253"/>
      <c r="S1295" s="261"/>
      <c r="T1295" s="241"/>
    </row>
    <row r="1296" s="240" customFormat="1" ht="20" customHeight="1" spans="1:20">
      <c r="A1296" s="248">
        <v>1682</v>
      </c>
      <c r="B1296" s="251">
        <v>1</v>
      </c>
      <c r="C1296" s="252"/>
      <c r="D1296" s="249"/>
      <c r="E1296" s="253"/>
      <c r="F1296" s="254"/>
      <c r="G1296" s="255"/>
      <c r="H1296" s="253"/>
      <c r="I1296" s="253"/>
      <c r="J1296" s="260"/>
      <c r="K1296" s="260"/>
      <c r="L1296" s="260"/>
      <c r="M1296" s="260"/>
      <c r="N1296" s="253"/>
      <c r="O1296" s="253"/>
      <c r="P1296" s="253"/>
      <c r="S1296" s="261"/>
      <c r="T1296" s="241"/>
    </row>
    <row r="1297" s="240" customFormat="1" ht="20" customHeight="1" spans="1:20">
      <c r="A1297" s="248">
        <v>1683</v>
      </c>
      <c r="B1297" s="251">
        <v>1</v>
      </c>
      <c r="C1297" s="252"/>
      <c r="D1297" s="249"/>
      <c r="E1297" s="253"/>
      <c r="F1297" s="254"/>
      <c r="G1297" s="255"/>
      <c r="H1297" s="253"/>
      <c r="I1297" s="253"/>
      <c r="J1297" s="260"/>
      <c r="K1297" s="260"/>
      <c r="L1297" s="260"/>
      <c r="M1297" s="260"/>
      <c r="N1297" s="253"/>
      <c r="O1297" s="253"/>
      <c r="P1297" s="253"/>
      <c r="S1297" s="261"/>
      <c r="T1297" s="241"/>
    </row>
    <row r="1298" s="240" customFormat="1" ht="20" customHeight="1" spans="1:20">
      <c r="A1298" s="248">
        <v>1684</v>
      </c>
      <c r="B1298" s="251">
        <v>1</v>
      </c>
      <c r="C1298" s="252"/>
      <c r="D1298" s="249"/>
      <c r="E1298" s="253"/>
      <c r="F1298" s="254"/>
      <c r="G1298" s="255"/>
      <c r="H1298" s="253"/>
      <c r="I1298" s="253"/>
      <c r="J1298" s="260"/>
      <c r="K1298" s="260"/>
      <c r="L1298" s="260"/>
      <c r="M1298" s="260"/>
      <c r="N1298" s="253"/>
      <c r="O1298" s="253"/>
      <c r="P1298" s="253"/>
      <c r="S1298" s="261"/>
      <c r="T1298" s="241"/>
    </row>
    <row r="1299" s="240" customFormat="1" ht="20" customHeight="1" spans="1:20">
      <c r="A1299" s="248">
        <v>1685</v>
      </c>
      <c r="B1299" s="251">
        <v>1</v>
      </c>
      <c r="C1299" s="252"/>
      <c r="D1299" s="249"/>
      <c r="E1299" s="253"/>
      <c r="F1299" s="254"/>
      <c r="G1299" s="255"/>
      <c r="H1299" s="253"/>
      <c r="I1299" s="253"/>
      <c r="J1299" s="260"/>
      <c r="K1299" s="260"/>
      <c r="L1299" s="260"/>
      <c r="M1299" s="260"/>
      <c r="N1299" s="253"/>
      <c r="O1299" s="253"/>
      <c r="P1299" s="253"/>
      <c r="S1299" s="261"/>
      <c r="T1299" s="241"/>
    </row>
    <row r="1300" s="240" customFormat="1" ht="20" customHeight="1" spans="1:20">
      <c r="A1300" s="248">
        <v>1686</v>
      </c>
      <c r="B1300" s="251">
        <v>1</v>
      </c>
      <c r="C1300" s="252"/>
      <c r="D1300" s="249"/>
      <c r="E1300" s="253"/>
      <c r="F1300" s="254"/>
      <c r="G1300" s="255"/>
      <c r="H1300" s="253"/>
      <c r="I1300" s="253"/>
      <c r="J1300" s="260"/>
      <c r="K1300" s="260"/>
      <c r="L1300" s="260"/>
      <c r="M1300" s="260"/>
      <c r="N1300" s="253"/>
      <c r="O1300" s="253"/>
      <c r="P1300" s="253"/>
      <c r="S1300" s="261"/>
      <c r="T1300" s="241"/>
    </row>
    <row r="1301" s="240" customFormat="1" ht="20" customHeight="1" spans="1:20">
      <c r="A1301" s="248">
        <v>1687</v>
      </c>
      <c r="B1301" s="251">
        <v>1</v>
      </c>
      <c r="C1301" s="252"/>
      <c r="D1301" s="249"/>
      <c r="E1301" s="253"/>
      <c r="F1301" s="254"/>
      <c r="G1301" s="255"/>
      <c r="H1301" s="253"/>
      <c r="I1301" s="253"/>
      <c r="J1301" s="260"/>
      <c r="K1301" s="260"/>
      <c r="L1301" s="260"/>
      <c r="M1301" s="260"/>
      <c r="N1301" s="253"/>
      <c r="O1301" s="253"/>
      <c r="P1301" s="253"/>
      <c r="S1301" s="261"/>
      <c r="T1301" s="241"/>
    </row>
    <row r="1302" s="240" customFormat="1" ht="20" customHeight="1" spans="1:20">
      <c r="A1302" s="248">
        <v>1688</v>
      </c>
      <c r="B1302" s="251">
        <v>1</v>
      </c>
      <c r="C1302" s="252"/>
      <c r="D1302" s="249"/>
      <c r="E1302" s="253"/>
      <c r="F1302" s="254"/>
      <c r="G1302" s="255"/>
      <c r="H1302" s="253"/>
      <c r="I1302" s="253"/>
      <c r="J1302" s="260"/>
      <c r="K1302" s="260"/>
      <c r="L1302" s="260"/>
      <c r="M1302" s="260"/>
      <c r="N1302" s="253"/>
      <c r="O1302" s="253"/>
      <c r="P1302" s="253"/>
      <c r="S1302" s="261"/>
      <c r="T1302" s="241"/>
    </row>
    <row r="1303" s="240" customFormat="1" ht="20" customHeight="1" spans="1:20">
      <c r="A1303" s="248">
        <v>1689</v>
      </c>
      <c r="B1303" s="251">
        <v>1</v>
      </c>
      <c r="C1303" s="252"/>
      <c r="D1303" s="249"/>
      <c r="E1303" s="253"/>
      <c r="F1303" s="254"/>
      <c r="G1303" s="255"/>
      <c r="H1303" s="253"/>
      <c r="I1303" s="253"/>
      <c r="J1303" s="260"/>
      <c r="K1303" s="260"/>
      <c r="L1303" s="260"/>
      <c r="M1303" s="260"/>
      <c r="N1303" s="253"/>
      <c r="O1303" s="253"/>
      <c r="P1303" s="253"/>
      <c r="S1303" s="261"/>
      <c r="T1303" s="241"/>
    </row>
    <row r="1304" s="240" customFormat="1" ht="20" customHeight="1" spans="1:20">
      <c r="A1304" s="248">
        <v>1690</v>
      </c>
      <c r="B1304" s="251">
        <v>1</v>
      </c>
      <c r="C1304" s="252"/>
      <c r="D1304" s="249"/>
      <c r="E1304" s="253"/>
      <c r="F1304" s="254"/>
      <c r="G1304" s="255"/>
      <c r="H1304" s="253"/>
      <c r="I1304" s="253"/>
      <c r="J1304" s="260"/>
      <c r="K1304" s="260"/>
      <c r="L1304" s="260"/>
      <c r="M1304" s="260"/>
      <c r="N1304" s="253"/>
      <c r="O1304" s="253"/>
      <c r="P1304" s="253"/>
      <c r="S1304" s="261"/>
      <c r="T1304" s="241"/>
    </row>
    <row r="1305" s="240" customFormat="1" ht="20" customHeight="1" spans="1:20">
      <c r="A1305" s="248">
        <v>1691</v>
      </c>
      <c r="B1305" s="251">
        <v>1</v>
      </c>
      <c r="C1305" s="252"/>
      <c r="D1305" s="249"/>
      <c r="E1305" s="253"/>
      <c r="F1305" s="254"/>
      <c r="G1305" s="255"/>
      <c r="H1305" s="253"/>
      <c r="I1305" s="253"/>
      <c r="J1305" s="260"/>
      <c r="K1305" s="260"/>
      <c r="L1305" s="260"/>
      <c r="M1305" s="260"/>
      <c r="N1305" s="253"/>
      <c r="O1305" s="253"/>
      <c r="P1305" s="253"/>
      <c r="S1305" s="261"/>
      <c r="T1305" s="241"/>
    </row>
    <row r="1306" s="240" customFormat="1" ht="20" customHeight="1" spans="1:20">
      <c r="A1306" s="248">
        <v>1692</v>
      </c>
      <c r="B1306" s="251">
        <v>1</v>
      </c>
      <c r="C1306" s="252"/>
      <c r="D1306" s="249"/>
      <c r="E1306" s="253"/>
      <c r="F1306" s="254"/>
      <c r="G1306" s="255"/>
      <c r="H1306" s="253"/>
      <c r="I1306" s="253"/>
      <c r="J1306" s="260"/>
      <c r="K1306" s="260"/>
      <c r="L1306" s="260"/>
      <c r="M1306" s="260"/>
      <c r="N1306" s="253"/>
      <c r="O1306" s="253"/>
      <c r="P1306" s="253"/>
      <c r="S1306" s="261"/>
      <c r="T1306" s="241"/>
    </row>
    <row r="1307" s="240" customFormat="1" ht="20" customHeight="1" spans="1:20">
      <c r="A1307" s="248">
        <v>1693</v>
      </c>
      <c r="B1307" s="251">
        <v>1</v>
      </c>
      <c r="C1307" s="252"/>
      <c r="D1307" s="249"/>
      <c r="E1307" s="253"/>
      <c r="F1307" s="254"/>
      <c r="G1307" s="255"/>
      <c r="H1307" s="253"/>
      <c r="I1307" s="253"/>
      <c r="J1307" s="260"/>
      <c r="K1307" s="260"/>
      <c r="L1307" s="260"/>
      <c r="M1307" s="260"/>
      <c r="N1307" s="253"/>
      <c r="O1307" s="253"/>
      <c r="P1307" s="253"/>
      <c r="S1307" s="261"/>
      <c r="T1307" s="241"/>
    </row>
    <row r="1308" s="240" customFormat="1" ht="20" customHeight="1" spans="1:20">
      <c r="A1308" s="248">
        <v>1694</v>
      </c>
      <c r="B1308" s="251">
        <v>1</v>
      </c>
      <c r="C1308" s="252"/>
      <c r="D1308" s="249"/>
      <c r="E1308" s="253"/>
      <c r="F1308" s="254"/>
      <c r="G1308" s="255"/>
      <c r="H1308" s="253"/>
      <c r="I1308" s="253"/>
      <c r="J1308" s="260"/>
      <c r="K1308" s="260"/>
      <c r="L1308" s="260"/>
      <c r="M1308" s="260"/>
      <c r="N1308" s="253"/>
      <c r="O1308" s="253"/>
      <c r="P1308" s="253"/>
      <c r="S1308" s="261"/>
      <c r="T1308" s="241"/>
    </row>
    <row r="1309" s="240" customFormat="1" ht="20" customHeight="1" spans="1:20">
      <c r="A1309" s="248">
        <v>1695</v>
      </c>
      <c r="B1309" s="251">
        <v>1</v>
      </c>
      <c r="C1309" s="252"/>
      <c r="D1309" s="249"/>
      <c r="E1309" s="253"/>
      <c r="F1309" s="254"/>
      <c r="G1309" s="255"/>
      <c r="H1309" s="253"/>
      <c r="I1309" s="253"/>
      <c r="J1309" s="260"/>
      <c r="K1309" s="260"/>
      <c r="L1309" s="260"/>
      <c r="M1309" s="260"/>
      <c r="N1309" s="253"/>
      <c r="O1309" s="253"/>
      <c r="P1309" s="253"/>
      <c r="S1309" s="261"/>
      <c r="T1309" s="241"/>
    </row>
    <row r="1310" s="240" customFormat="1" ht="20" customHeight="1" spans="1:20">
      <c r="A1310" s="248">
        <v>1696</v>
      </c>
      <c r="B1310" s="251">
        <v>1</v>
      </c>
      <c r="C1310" s="252"/>
      <c r="D1310" s="249"/>
      <c r="E1310" s="253"/>
      <c r="F1310" s="254"/>
      <c r="G1310" s="255"/>
      <c r="H1310" s="253"/>
      <c r="I1310" s="253"/>
      <c r="J1310" s="260"/>
      <c r="K1310" s="260"/>
      <c r="L1310" s="260"/>
      <c r="M1310" s="260"/>
      <c r="N1310" s="253"/>
      <c r="O1310" s="253"/>
      <c r="P1310" s="253"/>
      <c r="S1310" s="261"/>
      <c r="T1310" s="241"/>
    </row>
    <row r="1311" s="240" customFormat="1" ht="20" customHeight="1" spans="1:20">
      <c r="A1311" s="248">
        <v>1697</v>
      </c>
      <c r="B1311" s="251">
        <v>1</v>
      </c>
      <c r="C1311" s="252"/>
      <c r="D1311" s="249"/>
      <c r="E1311" s="253"/>
      <c r="F1311" s="254"/>
      <c r="G1311" s="255"/>
      <c r="H1311" s="253"/>
      <c r="I1311" s="253"/>
      <c r="J1311" s="260"/>
      <c r="K1311" s="260"/>
      <c r="L1311" s="260"/>
      <c r="M1311" s="260"/>
      <c r="N1311" s="253"/>
      <c r="O1311" s="253"/>
      <c r="P1311" s="253"/>
      <c r="S1311" s="261"/>
      <c r="T1311" s="241"/>
    </row>
    <row r="1312" s="240" customFormat="1" ht="20" customHeight="1" spans="1:20">
      <c r="A1312" s="248">
        <v>1698</v>
      </c>
      <c r="B1312" s="251">
        <v>1</v>
      </c>
      <c r="C1312" s="252"/>
      <c r="D1312" s="249"/>
      <c r="E1312" s="253"/>
      <c r="F1312" s="254"/>
      <c r="G1312" s="255"/>
      <c r="H1312" s="253"/>
      <c r="I1312" s="253"/>
      <c r="J1312" s="260"/>
      <c r="K1312" s="260"/>
      <c r="L1312" s="260"/>
      <c r="M1312" s="260"/>
      <c r="N1312" s="253"/>
      <c r="O1312" s="253"/>
      <c r="P1312" s="253"/>
      <c r="S1312" s="261"/>
      <c r="T1312" s="241"/>
    </row>
    <row r="1313" s="240" customFormat="1" ht="20" customHeight="1" spans="1:20">
      <c r="A1313" s="248">
        <v>1699</v>
      </c>
      <c r="B1313" s="251">
        <v>1</v>
      </c>
      <c r="C1313" s="252"/>
      <c r="D1313" s="249"/>
      <c r="E1313" s="253"/>
      <c r="F1313" s="254"/>
      <c r="G1313" s="255"/>
      <c r="H1313" s="253"/>
      <c r="I1313" s="253"/>
      <c r="J1313" s="260"/>
      <c r="K1313" s="260"/>
      <c r="L1313" s="260"/>
      <c r="M1313" s="260"/>
      <c r="N1313" s="253"/>
      <c r="O1313" s="253"/>
      <c r="P1313" s="253"/>
      <c r="S1313" s="261"/>
      <c r="T1313" s="241"/>
    </row>
    <row r="1314" s="240" customFormat="1" ht="20" customHeight="1" spans="1:20">
      <c r="A1314" s="248">
        <v>1700</v>
      </c>
      <c r="B1314" s="251">
        <v>1</v>
      </c>
      <c r="C1314" s="252"/>
      <c r="D1314" s="249"/>
      <c r="E1314" s="253"/>
      <c r="F1314" s="254"/>
      <c r="G1314" s="255"/>
      <c r="H1314" s="253"/>
      <c r="I1314" s="253"/>
      <c r="J1314" s="260"/>
      <c r="K1314" s="260"/>
      <c r="L1314" s="260"/>
      <c r="M1314" s="260"/>
      <c r="N1314" s="253"/>
      <c r="O1314" s="253"/>
      <c r="P1314" s="253"/>
      <c r="S1314" s="261"/>
      <c r="T1314" s="241"/>
    </row>
    <row r="1315" s="240" customFormat="1" ht="20" customHeight="1" spans="1:20">
      <c r="A1315" s="248">
        <v>1701</v>
      </c>
      <c r="B1315" s="251">
        <v>1</v>
      </c>
      <c r="C1315" s="252"/>
      <c r="D1315" s="249"/>
      <c r="E1315" s="253"/>
      <c r="F1315" s="254"/>
      <c r="G1315" s="255"/>
      <c r="H1315" s="253"/>
      <c r="I1315" s="253"/>
      <c r="J1315" s="260"/>
      <c r="K1315" s="260"/>
      <c r="L1315" s="260"/>
      <c r="M1315" s="260"/>
      <c r="N1315" s="253"/>
      <c r="O1315" s="253"/>
      <c r="P1315" s="253"/>
      <c r="S1315" s="261"/>
      <c r="T1315" s="241"/>
    </row>
    <row r="1316" s="240" customFormat="1" ht="20" customHeight="1" spans="1:20">
      <c r="A1316" s="248">
        <v>1702</v>
      </c>
      <c r="B1316" s="251">
        <v>1</v>
      </c>
      <c r="C1316" s="252"/>
      <c r="D1316" s="249"/>
      <c r="E1316" s="253"/>
      <c r="F1316" s="254"/>
      <c r="G1316" s="255"/>
      <c r="H1316" s="253"/>
      <c r="I1316" s="253"/>
      <c r="J1316" s="260"/>
      <c r="K1316" s="260"/>
      <c r="L1316" s="260"/>
      <c r="M1316" s="260"/>
      <c r="N1316" s="253"/>
      <c r="O1316" s="253"/>
      <c r="P1316" s="253"/>
      <c r="S1316" s="261"/>
      <c r="T1316" s="241"/>
    </row>
    <row r="1317" s="240" customFormat="1" ht="20" customHeight="1" spans="1:20">
      <c r="A1317" s="248">
        <v>1703</v>
      </c>
      <c r="B1317" s="251">
        <v>1</v>
      </c>
      <c r="C1317" s="252"/>
      <c r="D1317" s="249"/>
      <c r="E1317" s="253"/>
      <c r="F1317" s="254"/>
      <c r="G1317" s="255"/>
      <c r="H1317" s="253"/>
      <c r="I1317" s="253"/>
      <c r="J1317" s="260"/>
      <c r="K1317" s="260"/>
      <c r="L1317" s="260"/>
      <c r="M1317" s="260"/>
      <c r="N1317" s="253"/>
      <c r="O1317" s="253"/>
      <c r="P1317" s="253"/>
      <c r="S1317" s="261"/>
      <c r="T1317" s="241"/>
    </row>
    <row r="1318" s="240" customFormat="1" ht="20" customHeight="1" spans="1:20">
      <c r="A1318" s="248">
        <v>1704</v>
      </c>
      <c r="B1318" s="251">
        <v>1</v>
      </c>
      <c r="C1318" s="252"/>
      <c r="D1318" s="249"/>
      <c r="E1318" s="253"/>
      <c r="F1318" s="254"/>
      <c r="G1318" s="255"/>
      <c r="H1318" s="253"/>
      <c r="I1318" s="253"/>
      <c r="J1318" s="260"/>
      <c r="K1318" s="260"/>
      <c r="L1318" s="260"/>
      <c r="M1318" s="260"/>
      <c r="N1318" s="253"/>
      <c r="O1318" s="253"/>
      <c r="P1318" s="253"/>
      <c r="S1318" s="261"/>
      <c r="T1318" s="241"/>
    </row>
    <row r="1319" s="240" customFormat="1" ht="20" customHeight="1" spans="1:20">
      <c r="A1319" s="248">
        <v>1705</v>
      </c>
      <c r="B1319" s="251">
        <v>1</v>
      </c>
      <c r="C1319" s="252"/>
      <c r="D1319" s="249"/>
      <c r="E1319" s="253"/>
      <c r="F1319" s="254"/>
      <c r="G1319" s="255"/>
      <c r="H1319" s="253"/>
      <c r="I1319" s="253"/>
      <c r="J1319" s="260"/>
      <c r="K1319" s="260"/>
      <c r="L1319" s="260"/>
      <c r="M1319" s="260"/>
      <c r="N1319" s="253"/>
      <c r="O1319" s="253"/>
      <c r="P1319" s="253"/>
      <c r="S1319" s="261"/>
      <c r="T1319" s="241"/>
    </row>
    <row r="1320" s="240" customFormat="1" ht="20" customHeight="1" spans="1:20">
      <c r="A1320" s="248">
        <v>1706</v>
      </c>
      <c r="B1320" s="251">
        <v>1</v>
      </c>
      <c r="C1320" s="252"/>
      <c r="D1320" s="249"/>
      <c r="E1320" s="253"/>
      <c r="F1320" s="254"/>
      <c r="G1320" s="255"/>
      <c r="H1320" s="253"/>
      <c r="I1320" s="253"/>
      <c r="J1320" s="260"/>
      <c r="K1320" s="260"/>
      <c r="L1320" s="260"/>
      <c r="M1320" s="260"/>
      <c r="N1320" s="253"/>
      <c r="O1320" s="253"/>
      <c r="P1320" s="253"/>
      <c r="S1320" s="261"/>
      <c r="T1320" s="241"/>
    </row>
    <row r="1321" s="240" customFormat="1" ht="20" customHeight="1" spans="1:20">
      <c r="A1321" s="248">
        <v>1707</v>
      </c>
      <c r="B1321" s="251">
        <v>1</v>
      </c>
      <c r="C1321" s="252"/>
      <c r="D1321" s="249"/>
      <c r="E1321" s="253"/>
      <c r="F1321" s="254"/>
      <c r="G1321" s="255"/>
      <c r="H1321" s="253"/>
      <c r="I1321" s="253"/>
      <c r="J1321" s="260"/>
      <c r="K1321" s="260"/>
      <c r="L1321" s="260"/>
      <c r="M1321" s="260"/>
      <c r="N1321" s="253"/>
      <c r="O1321" s="253"/>
      <c r="P1321" s="253"/>
      <c r="S1321" s="261"/>
      <c r="T1321" s="241"/>
    </row>
    <row r="1322" s="240" customFormat="1" ht="20" customHeight="1" spans="1:20">
      <c r="A1322" s="248">
        <v>1708</v>
      </c>
      <c r="B1322" s="251">
        <v>1</v>
      </c>
      <c r="C1322" s="252"/>
      <c r="D1322" s="249"/>
      <c r="E1322" s="253"/>
      <c r="F1322" s="254"/>
      <c r="G1322" s="255"/>
      <c r="H1322" s="253"/>
      <c r="I1322" s="253"/>
      <c r="J1322" s="260"/>
      <c r="K1322" s="260"/>
      <c r="L1322" s="260"/>
      <c r="M1322" s="260"/>
      <c r="N1322" s="253"/>
      <c r="O1322" s="253"/>
      <c r="P1322" s="253"/>
      <c r="S1322" s="261"/>
      <c r="T1322" s="241"/>
    </row>
    <row r="1323" s="240" customFormat="1" ht="20" customHeight="1" spans="1:20">
      <c r="A1323" s="248">
        <v>1709</v>
      </c>
      <c r="B1323" s="251">
        <v>1</v>
      </c>
      <c r="C1323" s="252"/>
      <c r="D1323" s="249"/>
      <c r="E1323" s="253"/>
      <c r="F1323" s="254"/>
      <c r="G1323" s="255"/>
      <c r="H1323" s="253"/>
      <c r="I1323" s="253"/>
      <c r="J1323" s="260"/>
      <c r="K1323" s="260"/>
      <c r="L1323" s="260"/>
      <c r="M1323" s="260"/>
      <c r="N1323" s="253"/>
      <c r="O1323" s="253"/>
      <c r="P1323" s="253"/>
      <c r="S1323" s="261"/>
      <c r="T1323" s="241"/>
    </row>
    <row r="1324" s="240" customFormat="1" ht="20" customHeight="1" spans="1:20">
      <c r="A1324" s="248">
        <v>1710</v>
      </c>
      <c r="B1324" s="251">
        <v>1</v>
      </c>
      <c r="C1324" s="252"/>
      <c r="D1324" s="249"/>
      <c r="E1324" s="253"/>
      <c r="F1324" s="254"/>
      <c r="G1324" s="255"/>
      <c r="H1324" s="253"/>
      <c r="I1324" s="253"/>
      <c r="J1324" s="260"/>
      <c r="K1324" s="260"/>
      <c r="L1324" s="260"/>
      <c r="M1324" s="260"/>
      <c r="N1324" s="253"/>
      <c r="O1324" s="253"/>
      <c r="P1324" s="253"/>
      <c r="S1324" s="261"/>
      <c r="T1324" s="241"/>
    </row>
    <row r="1325" s="240" customFormat="1" ht="20" customHeight="1" spans="1:20">
      <c r="A1325" s="248">
        <v>1711</v>
      </c>
      <c r="B1325" s="251">
        <v>1</v>
      </c>
      <c r="C1325" s="252"/>
      <c r="D1325" s="249"/>
      <c r="E1325" s="253"/>
      <c r="F1325" s="254"/>
      <c r="G1325" s="255"/>
      <c r="H1325" s="253"/>
      <c r="I1325" s="253"/>
      <c r="J1325" s="260"/>
      <c r="K1325" s="260"/>
      <c r="L1325" s="260"/>
      <c r="M1325" s="260"/>
      <c r="N1325" s="253"/>
      <c r="O1325" s="253"/>
      <c r="P1325" s="253"/>
      <c r="S1325" s="261"/>
      <c r="T1325" s="241"/>
    </row>
    <row r="1326" s="240" customFormat="1" ht="20" customHeight="1" spans="1:20">
      <c r="A1326" s="248">
        <v>1712</v>
      </c>
      <c r="B1326" s="251">
        <v>1</v>
      </c>
      <c r="C1326" s="252"/>
      <c r="D1326" s="249"/>
      <c r="E1326" s="253"/>
      <c r="F1326" s="254"/>
      <c r="G1326" s="255"/>
      <c r="H1326" s="253"/>
      <c r="I1326" s="253"/>
      <c r="J1326" s="260"/>
      <c r="K1326" s="260"/>
      <c r="L1326" s="260"/>
      <c r="M1326" s="260"/>
      <c r="N1326" s="253"/>
      <c r="O1326" s="253"/>
      <c r="P1326" s="253"/>
      <c r="S1326" s="261"/>
      <c r="T1326" s="241"/>
    </row>
    <row r="1327" s="240" customFormat="1" ht="20" customHeight="1" spans="1:20">
      <c r="A1327" s="248">
        <v>1713</v>
      </c>
      <c r="B1327" s="251">
        <v>1</v>
      </c>
      <c r="C1327" s="252"/>
      <c r="D1327" s="249"/>
      <c r="E1327" s="253"/>
      <c r="F1327" s="254"/>
      <c r="G1327" s="255"/>
      <c r="H1327" s="253"/>
      <c r="I1327" s="253"/>
      <c r="J1327" s="260"/>
      <c r="K1327" s="260"/>
      <c r="L1327" s="260"/>
      <c r="M1327" s="260"/>
      <c r="N1327" s="253"/>
      <c r="O1327" s="253"/>
      <c r="P1327" s="253"/>
      <c r="S1327" s="261"/>
      <c r="T1327" s="241"/>
    </row>
    <row r="1328" s="240" customFormat="1" ht="20" customHeight="1" spans="1:20">
      <c r="A1328" s="248">
        <v>1714</v>
      </c>
      <c r="B1328" s="251">
        <v>1</v>
      </c>
      <c r="C1328" s="252"/>
      <c r="D1328" s="249"/>
      <c r="E1328" s="253"/>
      <c r="F1328" s="254"/>
      <c r="G1328" s="255"/>
      <c r="H1328" s="253"/>
      <c r="I1328" s="253"/>
      <c r="J1328" s="260"/>
      <c r="K1328" s="260"/>
      <c r="L1328" s="260"/>
      <c r="M1328" s="260"/>
      <c r="N1328" s="253"/>
      <c r="O1328" s="253"/>
      <c r="P1328" s="253"/>
      <c r="S1328" s="261"/>
      <c r="T1328" s="241"/>
    </row>
    <row r="1329" s="240" customFormat="1" ht="20" customHeight="1" spans="1:20">
      <c r="A1329" s="248">
        <v>1715</v>
      </c>
      <c r="B1329" s="251">
        <v>1</v>
      </c>
      <c r="C1329" s="252"/>
      <c r="D1329" s="249"/>
      <c r="E1329" s="253"/>
      <c r="F1329" s="254"/>
      <c r="G1329" s="255"/>
      <c r="H1329" s="253"/>
      <c r="I1329" s="253"/>
      <c r="J1329" s="260"/>
      <c r="K1329" s="260"/>
      <c r="L1329" s="260"/>
      <c r="M1329" s="260"/>
      <c r="N1329" s="253"/>
      <c r="O1329" s="253"/>
      <c r="P1329" s="253"/>
      <c r="S1329" s="261"/>
      <c r="T1329" s="241"/>
    </row>
    <row r="1330" s="240" customFormat="1" ht="20" customHeight="1" spans="1:20">
      <c r="A1330" s="248">
        <v>1716</v>
      </c>
      <c r="B1330" s="251">
        <v>1</v>
      </c>
      <c r="C1330" s="252"/>
      <c r="D1330" s="249"/>
      <c r="E1330" s="253"/>
      <c r="F1330" s="254"/>
      <c r="G1330" s="255"/>
      <c r="H1330" s="253"/>
      <c r="I1330" s="253"/>
      <c r="J1330" s="260"/>
      <c r="K1330" s="260"/>
      <c r="L1330" s="260"/>
      <c r="M1330" s="260"/>
      <c r="N1330" s="253"/>
      <c r="O1330" s="253"/>
      <c r="P1330" s="253"/>
      <c r="S1330" s="261"/>
      <c r="T1330" s="241"/>
    </row>
    <row r="1331" s="240" customFormat="1" ht="20" customHeight="1" spans="1:20">
      <c r="A1331" s="248">
        <v>1717</v>
      </c>
      <c r="B1331" s="251">
        <v>1</v>
      </c>
      <c r="C1331" s="252"/>
      <c r="D1331" s="249"/>
      <c r="E1331" s="253"/>
      <c r="F1331" s="254"/>
      <c r="G1331" s="255"/>
      <c r="H1331" s="253"/>
      <c r="I1331" s="253"/>
      <c r="J1331" s="260"/>
      <c r="K1331" s="260"/>
      <c r="L1331" s="260"/>
      <c r="M1331" s="260"/>
      <c r="N1331" s="253"/>
      <c r="O1331" s="253"/>
      <c r="P1331" s="253"/>
      <c r="S1331" s="261"/>
      <c r="T1331" s="241"/>
    </row>
    <row r="1332" s="240" customFormat="1" ht="20" customHeight="1" spans="1:20">
      <c r="A1332" s="248">
        <v>1718</v>
      </c>
      <c r="B1332" s="251">
        <v>1</v>
      </c>
      <c r="C1332" s="252"/>
      <c r="D1332" s="249"/>
      <c r="E1332" s="253"/>
      <c r="F1332" s="254"/>
      <c r="G1332" s="255"/>
      <c r="H1332" s="253"/>
      <c r="I1332" s="253"/>
      <c r="J1332" s="260"/>
      <c r="K1332" s="260"/>
      <c r="L1332" s="260"/>
      <c r="M1332" s="260"/>
      <c r="N1332" s="253"/>
      <c r="O1332" s="253"/>
      <c r="P1332" s="253"/>
      <c r="S1332" s="261"/>
      <c r="T1332" s="241"/>
    </row>
    <row r="1333" s="240" customFormat="1" ht="20" customHeight="1" spans="1:20">
      <c r="A1333" s="248">
        <v>1719</v>
      </c>
      <c r="B1333" s="251">
        <v>1</v>
      </c>
      <c r="C1333" s="252"/>
      <c r="D1333" s="249"/>
      <c r="E1333" s="253"/>
      <c r="F1333" s="254"/>
      <c r="G1333" s="255"/>
      <c r="H1333" s="253"/>
      <c r="I1333" s="253"/>
      <c r="J1333" s="260"/>
      <c r="K1333" s="260"/>
      <c r="L1333" s="260"/>
      <c r="M1333" s="260"/>
      <c r="N1333" s="253"/>
      <c r="O1333" s="253"/>
      <c r="P1333" s="253"/>
      <c r="S1333" s="261"/>
      <c r="T1333" s="241"/>
    </row>
    <row r="1334" s="240" customFormat="1" ht="20" customHeight="1" spans="1:20">
      <c r="A1334" s="248">
        <v>1720</v>
      </c>
      <c r="B1334" s="251">
        <v>1</v>
      </c>
      <c r="C1334" s="252"/>
      <c r="D1334" s="249"/>
      <c r="E1334" s="253"/>
      <c r="F1334" s="254"/>
      <c r="G1334" s="255"/>
      <c r="H1334" s="253"/>
      <c r="I1334" s="253"/>
      <c r="J1334" s="260"/>
      <c r="K1334" s="260"/>
      <c r="L1334" s="260"/>
      <c r="M1334" s="260"/>
      <c r="N1334" s="253"/>
      <c r="O1334" s="253"/>
      <c r="P1334" s="253"/>
      <c r="S1334" s="261"/>
      <c r="T1334" s="241"/>
    </row>
    <row r="1335" s="240" customFormat="1" ht="20" customHeight="1" spans="1:20">
      <c r="A1335" s="248">
        <v>1721</v>
      </c>
      <c r="B1335" s="251">
        <v>1</v>
      </c>
      <c r="C1335" s="252"/>
      <c r="D1335" s="249"/>
      <c r="E1335" s="253"/>
      <c r="F1335" s="254"/>
      <c r="G1335" s="255"/>
      <c r="H1335" s="253"/>
      <c r="I1335" s="253"/>
      <c r="J1335" s="260"/>
      <c r="K1335" s="260"/>
      <c r="L1335" s="260"/>
      <c r="M1335" s="260"/>
      <c r="N1335" s="253"/>
      <c r="O1335" s="253"/>
      <c r="P1335" s="253"/>
      <c r="S1335" s="261"/>
      <c r="T1335" s="241"/>
    </row>
    <row r="1336" s="240" customFormat="1" ht="20" customHeight="1" spans="1:20">
      <c r="A1336" s="248">
        <v>1722</v>
      </c>
      <c r="B1336" s="251">
        <v>1</v>
      </c>
      <c r="C1336" s="252"/>
      <c r="D1336" s="249"/>
      <c r="E1336" s="253"/>
      <c r="F1336" s="254"/>
      <c r="G1336" s="255"/>
      <c r="H1336" s="253"/>
      <c r="I1336" s="253"/>
      <c r="J1336" s="260"/>
      <c r="K1336" s="260"/>
      <c r="L1336" s="260"/>
      <c r="M1336" s="260"/>
      <c r="N1336" s="253"/>
      <c r="O1336" s="253"/>
      <c r="P1336" s="253"/>
      <c r="S1336" s="261"/>
      <c r="T1336" s="241"/>
    </row>
    <row r="1337" s="240" customFormat="1" ht="20" customHeight="1" spans="1:20">
      <c r="A1337" s="248">
        <v>1723</v>
      </c>
      <c r="B1337" s="251">
        <v>1</v>
      </c>
      <c r="C1337" s="252"/>
      <c r="D1337" s="249"/>
      <c r="E1337" s="253"/>
      <c r="F1337" s="254"/>
      <c r="G1337" s="255"/>
      <c r="H1337" s="253"/>
      <c r="I1337" s="253"/>
      <c r="J1337" s="260"/>
      <c r="K1337" s="260"/>
      <c r="L1337" s="260"/>
      <c r="M1337" s="260"/>
      <c r="N1337" s="253"/>
      <c r="O1337" s="253"/>
      <c r="P1337" s="253"/>
      <c r="S1337" s="261"/>
      <c r="T1337" s="241"/>
    </row>
    <row r="1338" s="240" customFormat="1" ht="20" customHeight="1" spans="1:20">
      <c r="A1338" s="248">
        <v>1724</v>
      </c>
      <c r="B1338" s="251">
        <v>1</v>
      </c>
      <c r="C1338" s="252"/>
      <c r="D1338" s="249"/>
      <c r="E1338" s="253"/>
      <c r="F1338" s="254"/>
      <c r="G1338" s="255"/>
      <c r="H1338" s="253"/>
      <c r="I1338" s="253"/>
      <c r="J1338" s="260"/>
      <c r="K1338" s="260"/>
      <c r="L1338" s="260"/>
      <c r="M1338" s="260"/>
      <c r="N1338" s="253"/>
      <c r="O1338" s="253"/>
      <c r="P1338" s="253"/>
      <c r="S1338" s="261"/>
      <c r="T1338" s="241"/>
    </row>
    <row r="1339" s="240" customFormat="1" ht="20" customHeight="1" spans="1:20">
      <c r="A1339" s="248">
        <v>1725</v>
      </c>
      <c r="B1339" s="251">
        <v>1</v>
      </c>
      <c r="C1339" s="252"/>
      <c r="D1339" s="249"/>
      <c r="E1339" s="253"/>
      <c r="F1339" s="254"/>
      <c r="G1339" s="255"/>
      <c r="H1339" s="253"/>
      <c r="I1339" s="253"/>
      <c r="J1339" s="260"/>
      <c r="K1339" s="260"/>
      <c r="L1339" s="260"/>
      <c r="M1339" s="260"/>
      <c r="N1339" s="253"/>
      <c r="O1339" s="253"/>
      <c r="P1339" s="253"/>
      <c r="S1339" s="261"/>
      <c r="T1339" s="241"/>
    </row>
    <row r="1340" s="240" customFormat="1" ht="20" customHeight="1" spans="1:20">
      <c r="A1340" s="248">
        <v>1726</v>
      </c>
      <c r="B1340" s="251">
        <v>1</v>
      </c>
      <c r="C1340" s="252"/>
      <c r="D1340" s="249"/>
      <c r="E1340" s="253"/>
      <c r="F1340" s="254"/>
      <c r="G1340" s="255"/>
      <c r="H1340" s="253"/>
      <c r="I1340" s="253"/>
      <c r="J1340" s="260"/>
      <c r="K1340" s="260"/>
      <c r="L1340" s="260"/>
      <c r="M1340" s="260"/>
      <c r="N1340" s="253"/>
      <c r="O1340" s="253"/>
      <c r="P1340" s="253"/>
      <c r="S1340" s="261"/>
      <c r="T1340" s="241"/>
    </row>
    <row r="1341" s="240" customFormat="1" ht="20" customHeight="1" spans="1:20">
      <c r="A1341" s="248">
        <v>1727</v>
      </c>
      <c r="B1341" s="251">
        <v>1</v>
      </c>
      <c r="C1341" s="252"/>
      <c r="D1341" s="249"/>
      <c r="E1341" s="253"/>
      <c r="F1341" s="254"/>
      <c r="G1341" s="255"/>
      <c r="H1341" s="253"/>
      <c r="I1341" s="253"/>
      <c r="J1341" s="260"/>
      <c r="K1341" s="260"/>
      <c r="L1341" s="260"/>
      <c r="M1341" s="260"/>
      <c r="N1341" s="253"/>
      <c r="O1341" s="253"/>
      <c r="P1341" s="253"/>
      <c r="S1341" s="261"/>
      <c r="T1341" s="241"/>
    </row>
    <row r="1342" s="240" customFormat="1" ht="20" customHeight="1" spans="1:20">
      <c r="A1342" s="248">
        <v>1728</v>
      </c>
      <c r="B1342" s="251">
        <v>1</v>
      </c>
      <c r="C1342" s="252"/>
      <c r="D1342" s="249"/>
      <c r="E1342" s="253"/>
      <c r="F1342" s="254"/>
      <c r="G1342" s="255"/>
      <c r="H1342" s="253"/>
      <c r="I1342" s="253"/>
      <c r="J1342" s="260"/>
      <c r="K1342" s="260"/>
      <c r="L1342" s="260"/>
      <c r="M1342" s="260"/>
      <c r="N1342" s="253"/>
      <c r="O1342" s="253"/>
      <c r="P1342" s="253"/>
      <c r="S1342" s="261"/>
      <c r="T1342" s="241"/>
    </row>
    <row r="1343" s="240" customFormat="1" ht="20" customHeight="1" spans="1:20">
      <c r="A1343" s="248">
        <v>1729</v>
      </c>
      <c r="B1343" s="251">
        <v>1</v>
      </c>
      <c r="C1343" s="252"/>
      <c r="D1343" s="249"/>
      <c r="E1343" s="253"/>
      <c r="F1343" s="254"/>
      <c r="G1343" s="255"/>
      <c r="H1343" s="253"/>
      <c r="I1343" s="253"/>
      <c r="J1343" s="260"/>
      <c r="K1343" s="260"/>
      <c r="L1343" s="260"/>
      <c r="M1343" s="260"/>
      <c r="N1343" s="253"/>
      <c r="O1343" s="253"/>
      <c r="P1343" s="253"/>
      <c r="S1343" s="261"/>
      <c r="T1343" s="241"/>
    </row>
    <row r="1344" s="240" customFormat="1" ht="20" customHeight="1" spans="1:20">
      <c r="A1344" s="248">
        <v>1730</v>
      </c>
      <c r="B1344" s="251">
        <v>1</v>
      </c>
      <c r="C1344" s="252"/>
      <c r="D1344" s="249"/>
      <c r="E1344" s="253"/>
      <c r="F1344" s="254"/>
      <c r="G1344" s="255"/>
      <c r="H1344" s="253"/>
      <c r="I1344" s="253"/>
      <c r="J1344" s="260"/>
      <c r="K1344" s="260"/>
      <c r="L1344" s="260"/>
      <c r="M1344" s="260"/>
      <c r="N1344" s="253"/>
      <c r="O1344" s="253"/>
      <c r="P1344" s="253"/>
      <c r="S1344" s="261"/>
      <c r="T1344" s="241"/>
    </row>
    <row r="1345" s="240" customFormat="1" ht="20" customHeight="1" spans="1:20">
      <c r="A1345" s="248">
        <v>1731</v>
      </c>
      <c r="B1345" s="251">
        <v>1</v>
      </c>
      <c r="C1345" s="252"/>
      <c r="D1345" s="249"/>
      <c r="E1345" s="253"/>
      <c r="F1345" s="254"/>
      <c r="G1345" s="255"/>
      <c r="H1345" s="253"/>
      <c r="I1345" s="253"/>
      <c r="J1345" s="260"/>
      <c r="K1345" s="260"/>
      <c r="L1345" s="260"/>
      <c r="M1345" s="260"/>
      <c r="N1345" s="253"/>
      <c r="O1345" s="253"/>
      <c r="P1345" s="253"/>
      <c r="S1345" s="261"/>
      <c r="T1345" s="241"/>
    </row>
    <row r="1346" s="240" customFormat="1" ht="20" customHeight="1" spans="1:20">
      <c r="A1346" s="248">
        <v>1732</v>
      </c>
      <c r="B1346" s="251">
        <v>1</v>
      </c>
      <c r="C1346" s="252"/>
      <c r="D1346" s="249"/>
      <c r="E1346" s="253"/>
      <c r="F1346" s="254"/>
      <c r="G1346" s="255"/>
      <c r="H1346" s="253"/>
      <c r="I1346" s="253"/>
      <c r="J1346" s="260"/>
      <c r="K1346" s="260"/>
      <c r="L1346" s="260"/>
      <c r="M1346" s="260"/>
      <c r="N1346" s="253"/>
      <c r="O1346" s="253"/>
      <c r="P1346" s="253"/>
      <c r="S1346" s="261"/>
      <c r="T1346" s="241"/>
    </row>
    <row r="1347" s="240" customFormat="1" ht="20" customHeight="1" spans="1:20">
      <c r="A1347" s="248">
        <v>1733</v>
      </c>
      <c r="B1347" s="251">
        <v>1</v>
      </c>
      <c r="C1347" s="252"/>
      <c r="D1347" s="249"/>
      <c r="E1347" s="253"/>
      <c r="F1347" s="254"/>
      <c r="G1347" s="255"/>
      <c r="H1347" s="253"/>
      <c r="I1347" s="253"/>
      <c r="J1347" s="260"/>
      <c r="K1347" s="260"/>
      <c r="L1347" s="260"/>
      <c r="M1347" s="260"/>
      <c r="N1347" s="253"/>
      <c r="O1347" s="253"/>
      <c r="P1347" s="253"/>
      <c r="S1347" s="261"/>
      <c r="T1347" s="241"/>
    </row>
    <row r="1348" s="240" customFormat="1" ht="20" customHeight="1" spans="1:20">
      <c r="A1348" s="248">
        <v>1734</v>
      </c>
      <c r="B1348" s="251">
        <v>1</v>
      </c>
      <c r="C1348" s="252"/>
      <c r="D1348" s="249"/>
      <c r="E1348" s="253"/>
      <c r="F1348" s="254"/>
      <c r="G1348" s="255"/>
      <c r="H1348" s="253"/>
      <c r="I1348" s="253"/>
      <c r="J1348" s="260"/>
      <c r="K1348" s="260"/>
      <c r="L1348" s="260"/>
      <c r="M1348" s="260"/>
      <c r="N1348" s="253"/>
      <c r="O1348" s="253"/>
      <c r="P1348" s="253"/>
      <c r="S1348" s="261"/>
      <c r="T1348" s="241"/>
    </row>
    <row r="1349" s="240" customFormat="1" ht="20" customHeight="1" spans="1:20">
      <c r="A1349" s="248">
        <v>1735</v>
      </c>
      <c r="B1349" s="251">
        <v>1</v>
      </c>
      <c r="C1349" s="252"/>
      <c r="D1349" s="249"/>
      <c r="E1349" s="253"/>
      <c r="F1349" s="254"/>
      <c r="G1349" s="255"/>
      <c r="H1349" s="253"/>
      <c r="I1349" s="253"/>
      <c r="J1349" s="260"/>
      <c r="K1349" s="260"/>
      <c r="L1349" s="260"/>
      <c r="M1349" s="260"/>
      <c r="N1349" s="253"/>
      <c r="O1349" s="253"/>
      <c r="P1349" s="253"/>
      <c r="S1349" s="261"/>
      <c r="T1349" s="241"/>
    </row>
    <row r="1350" s="240" customFormat="1" ht="20" customHeight="1" spans="1:20">
      <c r="A1350" s="248">
        <v>1736</v>
      </c>
      <c r="B1350" s="251">
        <v>1</v>
      </c>
      <c r="C1350" s="252"/>
      <c r="D1350" s="249"/>
      <c r="E1350" s="253"/>
      <c r="F1350" s="254"/>
      <c r="G1350" s="255"/>
      <c r="H1350" s="253"/>
      <c r="I1350" s="253"/>
      <c r="J1350" s="260"/>
      <c r="K1350" s="260"/>
      <c r="L1350" s="260"/>
      <c r="M1350" s="260"/>
      <c r="N1350" s="253"/>
      <c r="O1350" s="253"/>
      <c r="P1350" s="253"/>
      <c r="S1350" s="261"/>
      <c r="T1350" s="241"/>
    </row>
    <row r="1351" s="240" customFormat="1" ht="20" customHeight="1" spans="1:20">
      <c r="A1351" s="248">
        <v>1737</v>
      </c>
      <c r="B1351" s="251">
        <v>1</v>
      </c>
      <c r="C1351" s="252"/>
      <c r="D1351" s="249"/>
      <c r="E1351" s="253"/>
      <c r="F1351" s="254"/>
      <c r="G1351" s="255"/>
      <c r="H1351" s="253"/>
      <c r="I1351" s="253"/>
      <c r="J1351" s="260"/>
      <c r="K1351" s="260"/>
      <c r="L1351" s="260"/>
      <c r="M1351" s="260"/>
      <c r="N1351" s="253"/>
      <c r="O1351" s="253"/>
      <c r="P1351" s="253"/>
      <c r="S1351" s="261"/>
      <c r="T1351" s="241"/>
    </row>
    <row r="1352" s="240" customFormat="1" ht="20" customHeight="1" spans="1:20">
      <c r="A1352" s="248">
        <v>1738</v>
      </c>
      <c r="B1352" s="251">
        <v>1</v>
      </c>
      <c r="C1352" s="252"/>
      <c r="D1352" s="249"/>
      <c r="E1352" s="253"/>
      <c r="F1352" s="254"/>
      <c r="G1352" s="255"/>
      <c r="H1352" s="253"/>
      <c r="I1352" s="253"/>
      <c r="J1352" s="260"/>
      <c r="K1352" s="260"/>
      <c r="L1352" s="260"/>
      <c r="M1352" s="260"/>
      <c r="N1352" s="253"/>
      <c r="O1352" s="253"/>
      <c r="P1352" s="253"/>
      <c r="S1352" s="261"/>
      <c r="T1352" s="241"/>
    </row>
    <row r="1353" s="240" customFormat="1" ht="20" customHeight="1" spans="1:20">
      <c r="A1353" s="248">
        <v>1739</v>
      </c>
      <c r="B1353" s="251">
        <v>1</v>
      </c>
      <c r="C1353" s="252"/>
      <c r="D1353" s="249"/>
      <c r="E1353" s="253"/>
      <c r="F1353" s="254"/>
      <c r="G1353" s="255"/>
      <c r="H1353" s="253"/>
      <c r="I1353" s="253"/>
      <c r="J1353" s="260"/>
      <c r="K1353" s="260"/>
      <c r="L1353" s="260"/>
      <c r="M1353" s="260"/>
      <c r="N1353" s="253"/>
      <c r="O1353" s="253"/>
      <c r="P1353" s="253"/>
      <c r="S1353" s="261"/>
      <c r="T1353" s="241"/>
    </row>
    <row r="1354" s="240" customFormat="1" ht="20" customHeight="1" spans="1:20">
      <c r="A1354" s="248">
        <v>1740</v>
      </c>
      <c r="B1354" s="251">
        <v>1</v>
      </c>
      <c r="C1354" s="252"/>
      <c r="D1354" s="249"/>
      <c r="E1354" s="253"/>
      <c r="F1354" s="254"/>
      <c r="G1354" s="255"/>
      <c r="H1354" s="253"/>
      <c r="I1354" s="253"/>
      <c r="J1354" s="260"/>
      <c r="K1354" s="260"/>
      <c r="L1354" s="260"/>
      <c r="M1354" s="260"/>
      <c r="N1354" s="253"/>
      <c r="O1354" s="253"/>
      <c r="P1354" s="253"/>
      <c r="S1354" s="261"/>
      <c r="T1354" s="241"/>
    </row>
    <row r="1355" s="240" customFormat="1" ht="20" customHeight="1" spans="1:20">
      <c r="A1355" s="248">
        <v>1741</v>
      </c>
      <c r="B1355" s="251">
        <v>1</v>
      </c>
      <c r="C1355" s="252"/>
      <c r="D1355" s="249"/>
      <c r="E1355" s="253"/>
      <c r="F1355" s="254"/>
      <c r="G1355" s="255"/>
      <c r="H1355" s="253"/>
      <c r="I1355" s="253"/>
      <c r="J1355" s="260"/>
      <c r="K1355" s="260"/>
      <c r="L1355" s="260"/>
      <c r="M1355" s="260"/>
      <c r="N1355" s="253"/>
      <c r="O1355" s="253"/>
      <c r="P1355" s="253"/>
      <c r="S1355" s="261"/>
      <c r="T1355" s="241"/>
    </row>
    <row r="1356" s="240" customFormat="1" ht="20" customHeight="1" spans="1:20">
      <c r="A1356" s="248">
        <v>1742</v>
      </c>
      <c r="B1356" s="251">
        <v>1</v>
      </c>
      <c r="C1356" s="252"/>
      <c r="D1356" s="249"/>
      <c r="E1356" s="253"/>
      <c r="F1356" s="254"/>
      <c r="G1356" s="255"/>
      <c r="H1356" s="253"/>
      <c r="I1356" s="253"/>
      <c r="J1356" s="260"/>
      <c r="K1356" s="260"/>
      <c r="L1356" s="260"/>
      <c r="M1356" s="260"/>
      <c r="N1356" s="253"/>
      <c r="O1356" s="253"/>
      <c r="P1356" s="253"/>
      <c r="S1356" s="261"/>
      <c r="T1356" s="241"/>
    </row>
    <row r="1357" s="240" customFormat="1" ht="20" customHeight="1" spans="1:20">
      <c r="A1357" s="248">
        <v>1743</v>
      </c>
      <c r="B1357" s="251">
        <v>1</v>
      </c>
      <c r="C1357" s="252"/>
      <c r="D1357" s="249"/>
      <c r="E1357" s="253"/>
      <c r="F1357" s="254"/>
      <c r="G1357" s="255"/>
      <c r="H1357" s="253"/>
      <c r="I1357" s="253"/>
      <c r="J1357" s="260"/>
      <c r="K1357" s="260"/>
      <c r="L1357" s="260"/>
      <c r="M1357" s="260"/>
      <c r="N1357" s="253"/>
      <c r="O1357" s="253"/>
      <c r="P1357" s="253"/>
      <c r="S1357" s="261"/>
      <c r="T1357" s="241"/>
    </row>
    <row r="1358" s="240" customFormat="1" ht="20" customHeight="1" spans="1:20">
      <c r="A1358" s="248">
        <v>1744</v>
      </c>
      <c r="B1358" s="251">
        <v>1</v>
      </c>
      <c r="C1358" s="252"/>
      <c r="D1358" s="249"/>
      <c r="E1358" s="253"/>
      <c r="F1358" s="254"/>
      <c r="G1358" s="255"/>
      <c r="H1358" s="253"/>
      <c r="I1358" s="253"/>
      <c r="J1358" s="260"/>
      <c r="K1358" s="260"/>
      <c r="L1358" s="260"/>
      <c r="M1358" s="260"/>
      <c r="N1358" s="253"/>
      <c r="O1358" s="253"/>
      <c r="P1358" s="253"/>
      <c r="S1358" s="261"/>
      <c r="T1358" s="241"/>
    </row>
    <row r="1359" s="240" customFormat="1" ht="20" customHeight="1" spans="1:20">
      <c r="A1359" s="248">
        <v>1745</v>
      </c>
      <c r="B1359" s="251">
        <v>1</v>
      </c>
      <c r="C1359" s="252"/>
      <c r="D1359" s="249"/>
      <c r="E1359" s="253"/>
      <c r="F1359" s="254"/>
      <c r="G1359" s="255"/>
      <c r="H1359" s="253"/>
      <c r="I1359" s="253"/>
      <c r="J1359" s="260"/>
      <c r="K1359" s="260"/>
      <c r="L1359" s="260"/>
      <c r="M1359" s="260"/>
      <c r="N1359" s="253"/>
      <c r="O1359" s="253"/>
      <c r="P1359" s="253"/>
      <c r="S1359" s="261"/>
      <c r="T1359" s="241"/>
    </row>
    <row r="1360" s="240" customFormat="1" ht="20" customHeight="1" spans="1:20">
      <c r="A1360" s="248">
        <v>1746</v>
      </c>
      <c r="B1360" s="251">
        <v>1</v>
      </c>
      <c r="C1360" s="252"/>
      <c r="D1360" s="249"/>
      <c r="E1360" s="253"/>
      <c r="F1360" s="254"/>
      <c r="G1360" s="255"/>
      <c r="H1360" s="253"/>
      <c r="I1360" s="253"/>
      <c r="J1360" s="260"/>
      <c r="K1360" s="260"/>
      <c r="L1360" s="260"/>
      <c r="M1360" s="260"/>
      <c r="N1360" s="253"/>
      <c r="O1360" s="253"/>
      <c r="P1360" s="253"/>
      <c r="S1360" s="261"/>
      <c r="T1360" s="241"/>
    </row>
    <row r="1361" s="240" customFormat="1" ht="20" customHeight="1" spans="1:20">
      <c r="A1361" s="248">
        <v>1747</v>
      </c>
      <c r="B1361" s="251">
        <v>1</v>
      </c>
      <c r="C1361" s="252"/>
      <c r="D1361" s="249"/>
      <c r="E1361" s="253"/>
      <c r="F1361" s="254"/>
      <c r="G1361" s="255"/>
      <c r="H1361" s="253"/>
      <c r="I1361" s="253"/>
      <c r="J1361" s="260"/>
      <c r="K1361" s="260"/>
      <c r="L1361" s="260"/>
      <c r="M1361" s="260"/>
      <c r="N1361" s="253"/>
      <c r="O1361" s="253"/>
      <c r="P1361" s="253"/>
      <c r="S1361" s="261"/>
      <c r="T1361" s="241"/>
    </row>
    <row r="1362" s="240" customFormat="1" ht="20" customHeight="1" spans="1:20">
      <c r="A1362" s="248">
        <v>1748</v>
      </c>
      <c r="B1362" s="251">
        <v>1</v>
      </c>
      <c r="C1362" s="252"/>
      <c r="D1362" s="249"/>
      <c r="E1362" s="253"/>
      <c r="F1362" s="254"/>
      <c r="G1362" s="255"/>
      <c r="H1362" s="253"/>
      <c r="I1362" s="253"/>
      <c r="J1362" s="260"/>
      <c r="K1362" s="260"/>
      <c r="L1362" s="260"/>
      <c r="M1362" s="260"/>
      <c r="N1362" s="253"/>
      <c r="O1362" s="253"/>
      <c r="P1362" s="253"/>
      <c r="S1362" s="261"/>
      <c r="T1362" s="241"/>
    </row>
    <row r="1363" s="240" customFormat="1" ht="20" customHeight="1" spans="1:20">
      <c r="A1363" s="248">
        <v>1749</v>
      </c>
      <c r="B1363" s="251">
        <v>1</v>
      </c>
      <c r="C1363" s="252"/>
      <c r="D1363" s="249"/>
      <c r="E1363" s="253"/>
      <c r="F1363" s="254"/>
      <c r="G1363" s="255"/>
      <c r="H1363" s="253"/>
      <c r="I1363" s="253"/>
      <c r="J1363" s="260"/>
      <c r="K1363" s="260"/>
      <c r="L1363" s="260"/>
      <c r="M1363" s="260"/>
      <c r="N1363" s="253"/>
      <c r="O1363" s="253"/>
      <c r="P1363" s="253"/>
      <c r="S1363" s="261"/>
      <c r="T1363" s="241"/>
    </row>
    <row r="1364" s="240" customFormat="1" ht="20" customHeight="1" spans="1:20">
      <c r="A1364" s="248">
        <v>1750</v>
      </c>
      <c r="B1364" s="251">
        <v>1</v>
      </c>
      <c r="C1364" s="252"/>
      <c r="D1364" s="249"/>
      <c r="E1364" s="253"/>
      <c r="F1364" s="254"/>
      <c r="G1364" s="255"/>
      <c r="H1364" s="253"/>
      <c r="I1364" s="253"/>
      <c r="J1364" s="260"/>
      <c r="K1364" s="260"/>
      <c r="L1364" s="260"/>
      <c r="M1364" s="260"/>
      <c r="N1364" s="253"/>
      <c r="O1364" s="253"/>
      <c r="P1364" s="253"/>
      <c r="S1364" s="261"/>
      <c r="T1364" s="241"/>
    </row>
    <row r="1365" s="240" customFormat="1" ht="20" customHeight="1" spans="1:20">
      <c r="A1365" s="248">
        <v>1751</v>
      </c>
      <c r="B1365" s="251">
        <v>1</v>
      </c>
      <c r="C1365" s="252"/>
      <c r="D1365" s="249"/>
      <c r="E1365" s="253"/>
      <c r="F1365" s="254"/>
      <c r="G1365" s="255"/>
      <c r="H1365" s="253"/>
      <c r="I1365" s="253"/>
      <c r="J1365" s="260"/>
      <c r="K1365" s="260"/>
      <c r="L1365" s="260"/>
      <c r="M1365" s="260"/>
      <c r="N1365" s="253"/>
      <c r="O1365" s="253"/>
      <c r="P1365" s="253"/>
      <c r="S1365" s="261"/>
      <c r="T1365" s="241"/>
    </row>
    <row r="1366" s="240" customFormat="1" ht="20" customHeight="1" spans="1:20">
      <c r="A1366" s="248">
        <v>1752</v>
      </c>
      <c r="B1366" s="251">
        <v>1</v>
      </c>
      <c r="C1366" s="252"/>
      <c r="D1366" s="249"/>
      <c r="E1366" s="253"/>
      <c r="F1366" s="254"/>
      <c r="G1366" s="255"/>
      <c r="H1366" s="253"/>
      <c r="I1366" s="253"/>
      <c r="J1366" s="260"/>
      <c r="K1366" s="260"/>
      <c r="L1366" s="260"/>
      <c r="M1366" s="260"/>
      <c r="N1366" s="253"/>
      <c r="O1366" s="253"/>
      <c r="P1366" s="253"/>
      <c r="S1366" s="261"/>
      <c r="T1366" s="241"/>
    </row>
    <row r="1367" s="240" customFormat="1" ht="20" customHeight="1" spans="1:20">
      <c r="A1367" s="248">
        <v>1753</v>
      </c>
      <c r="B1367" s="251">
        <v>1</v>
      </c>
      <c r="C1367" s="252"/>
      <c r="D1367" s="249"/>
      <c r="E1367" s="253"/>
      <c r="F1367" s="254"/>
      <c r="G1367" s="255"/>
      <c r="H1367" s="253"/>
      <c r="I1367" s="253"/>
      <c r="J1367" s="260"/>
      <c r="K1367" s="260"/>
      <c r="L1367" s="260"/>
      <c r="M1367" s="260"/>
      <c r="N1367" s="253"/>
      <c r="O1367" s="253"/>
      <c r="P1367" s="253"/>
      <c r="S1367" s="261"/>
      <c r="T1367" s="241"/>
    </row>
    <row r="1368" s="240" customFormat="1" ht="20" customHeight="1" spans="1:20">
      <c r="A1368" s="248">
        <v>1754</v>
      </c>
      <c r="B1368" s="251">
        <v>1</v>
      </c>
      <c r="C1368" s="252"/>
      <c r="D1368" s="249"/>
      <c r="E1368" s="253"/>
      <c r="F1368" s="254"/>
      <c r="G1368" s="255"/>
      <c r="H1368" s="253"/>
      <c r="I1368" s="253"/>
      <c r="J1368" s="260"/>
      <c r="K1368" s="260"/>
      <c r="L1368" s="260"/>
      <c r="M1368" s="260"/>
      <c r="N1368" s="253"/>
      <c r="O1368" s="253"/>
      <c r="P1368" s="253"/>
      <c r="S1368" s="261"/>
      <c r="T1368" s="241"/>
    </row>
    <row r="1369" s="240" customFormat="1" ht="20" customHeight="1" spans="1:20">
      <c r="A1369" s="248">
        <v>1755</v>
      </c>
      <c r="B1369" s="251">
        <v>1</v>
      </c>
      <c r="C1369" s="252"/>
      <c r="D1369" s="249"/>
      <c r="E1369" s="253"/>
      <c r="F1369" s="254"/>
      <c r="G1369" s="255"/>
      <c r="H1369" s="253"/>
      <c r="I1369" s="253"/>
      <c r="J1369" s="260"/>
      <c r="K1369" s="260"/>
      <c r="L1369" s="260"/>
      <c r="M1369" s="260"/>
      <c r="N1369" s="253"/>
      <c r="O1369" s="253"/>
      <c r="P1369" s="253"/>
      <c r="S1369" s="261"/>
      <c r="T1369" s="241"/>
    </row>
    <row r="1370" s="240" customFormat="1" ht="20" customHeight="1" spans="1:20">
      <c r="A1370" s="248">
        <v>1756</v>
      </c>
      <c r="B1370" s="251">
        <v>1</v>
      </c>
      <c r="C1370" s="252"/>
      <c r="D1370" s="249"/>
      <c r="E1370" s="253"/>
      <c r="F1370" s="254"/>
      <c r="G1370" s="255"/>
      <c r="H1370" s="253"/>
      <c r="I1370" s="253"/>
      <c r="J1370" s="260"/>
      <c r="K1370" s="260"/>
      <c r="L1370" s="260"/>
      <c r="M1370" s="260"/>
      <c r="N1370" s="253"/>
      <c r="O1370" s="253"/>
      <c r="P1370" s="253"/>
      <c r="S1370" s="261"/>
      <c r="T1370" s="241"/>
    </row>
    <row r="1371" s="240" customFormat="1" ht="20" customHeight="1" spans="1:20">
      <c r="A1371" s="248">
        <v>1757</v>
      </c>
      <c r="B1371" s="251">
        <v>1</v>
      </c>
      <c r="C1371" s="252"/>
      <c r="D1371" s="249"/>
      <c r="E1371" s="253"/>
      <c r="F1371" s="254"/>
      <c r="G1371" s="255"/>
      <c r="H1371" s="253"/>
      <c r="I1371" s="253"/>
      <c r="J1371" s="260"/>
      <c r="K1371" s="260"/>
      <c r="L1371" s="260"/>
      <c r="M1371" s="260"/>
      <c r="N1371" s="253"/>
      <c r="O1371" s="253"/>
      <c r="P1371" s="253"/>
      <c r="S1371" s="261"/>
      <c r="T1371" s="241"/>
    </row>
    <row r="1372" s="240" customFormat="1" ht="20" customHeight="1" spans="1:20">
      <c r="A1372" s="248">
        <v>1758</v>
      </c>
      <c r="B1372" s="251">
        <v>1</v>
      </c>
      <c r="C1372" s="252"/>
      <c r="D1372" s="249"/>
      <c r="E1372" s="253"/>
      <c r="F1372" s="254"/>
      <c r="G1372" s="255"/>
      <c r="H1372" s="253"/>
      <c r="I1372" s="253"/>
      <c r="J1372" s="260"/>
      <c r="K1372" s="260"/>
      <c r="L1372" s="260"/>
      <c r="M1372" s="260"/>
      <c r="N1372" s="253"/>
      <c r="O1372" s="253"/>
      <c r="P1372" s="253"/>
      <c r="S1372" s="261"/>
      <c r="T1372" s="241"/>
    </row>
    <row r="1373" s="240" customFormat="1" ht="20" customHeight="1" spans="1:20">
      <c r="A1373" s="248">
        <v>1759</v>
      </c>
      <c r="B1373" s="251">
        <v>1</v>
      </c>
      <c r="C1373" s="252"/>
      <c r="D1373" s="249"/>
      <c r="E1373" s="253"/>
      <c r="F1373" s="254"/>
      <c r="G1373" s="255"/>
      <c r="H1373" s="253"/>
      <c r="I1373" s="253"/>
      <c r="J1373" s="260"/>
      <c r="K1373" s="260"/>
      <c r="L1373" s="260"/>
      <c r="M1373" s="260"/>
      <c r="N1373" s="253"/>
      <c r="O1373" s="253"/>
      <c r="P1373" s="253"/>
      <c r="S1373" s="261"/>
      <c r="T1373" s="241"/>
    </row>
    <row r="1374" s="240" customFormat="1" ht="20" customHeight="1" spans="1:20">
      <c r="A1374" s="248">
        <v>1760</v>
      </c>
      <c r="B1374" s="251">
        <v>1</v>
      </c>
      <c r="C1374" s="252"/>
      <c r="D1374" s="249"/>
      <c r="E1374" s="253"/>
      <c r="F1374" s="254"/>
      <c r="G1374" s="255"/>
      <c r="H1374" s="253"/>
      <c r="I1374" s="253"/>
      <c r="J1374" s="260"/>
      <c r="K1374" s="260"/>
      <c r="L1374" s="260"/>
      <c r="M1374" s="260"/>
      <c r="N1374" s="253"/>
      <c r="O1374" s="253"/>
      <c r="P1374" s="253"/>
      <c r="S1374" s="261"/>
      <c r="T1374" s="241"/>
    </row>
    <row r="1375" s="240" customFormat="1" ht="20" customHeight="1" spans="1:20">
      <c r="A1375" s="248">
        <v>1761</v>
      </c>
      <c r="B1375" s="251">
        <v>1</v>
      </c>
      <c r="C1375" s="252"/>
      <c r="D1375" s="249"/>
      <c r="E1375" s="253"/>
      <c r="F1375" s="254"/>
      <c r="G1375" s="255"/>
      <c r="H1375" s="253"/>
      <c r="I1375" s="253"/>
      <c r="J1375" s="260"/>
      <c r="K1375" s="260"/>
      <c r="L1375" s="260"/>
      <c r="M1375" s="260"/>
      <c r="N1375" s="253"/>
      <c r="O1375" s="253"/>
      <c r="P1375" s="253"/>
      <c r="S1375" s="261"/>
      <c r="T1375" s="241"/>
    </row>
    <row r="1376" s="240" customFormat="1" ht="20" customHeight="1" spans="1:20">
      <c r="A1376" s="248">
        <v>1762</v>
      </c>
      <c r="B1376" s="251">
        <v>1</v>
      </c>
      <c r="C1376" s="252"/>
      <c r="D1376" s="249"/>
      <c r="E1376" s="253"/>
      <c r="F1376" s="254"/>
      <c r="G1376" s="255"/>
      <c r="H1376" s="253"/>
      <c r="I1376" s="253"/>
      <c r="J1376" s="260"/>
      <c r="K1376" s="260"/>
      <c r="L1376" s="260"/>
      <c r="M1376" s="260"/>
      <c r="N1376" s="253"/>
      <c r="O1376" s="253"/>
      <c r="P1376" s="253"/>
      <c r="S1376" s="261"/>
      <c r="T1376" s="241"/>
    </row>
    <row r="1377" s="240" customFormat="1" ht="20" customHeight="1" spans="1:20">
      <c r="A1377" s="248">
        <v>1763</v>
      </c>
      <c r="B1377" s="251">
        <v>1</v>
      </c>
      <c r="C1377" s="252"/>
      <c r="D1377" s="249"/>
      <c r="E1377" s="253"/>
      <c r="F1377" s="254"/>
      <c r="G1377" s="255"/>
      <c r="H1377" s="253"/>
      <c r="I1377" s="253"/>
      <c r="J1377" s="260"/>
      <c r="K1377" s="260"/>
      <c r="L1377" s="260"/>
      <c r="M1377" s="260"/>
      <c r="N1377" s="253"/>
      <c r="O1377" s="253"/>
      <c r="P1377" s="253"/>
      <c r="S1377" s="261"/>
      <c r="T1377" s="241"/>
    </row>
    <row r="1378" s="240" customFormat="1" ht="20" customHeight="1" spans="1:20">
      <c r="A1378" s="248">
        <v>1764</v>
      </c>
      <c r="B1378" s="251">
        <v>1</v>
      </c>
      <c r="C1378" s="252"/>
      <c r="D1378" s="249"/>
      <c r="E1378" s="253"/>
      <c r="F1378" s="254"/>
      <c r="G1378" s="255"/>
      <c r="H1378" s="253"/>
      <c r="I1378" s="253"/>
      <c r="J1378" s="260"/>
      <c r="K1378" s="260"/>
      <c r="L1378" s="260"/>
      <c r="M1378" s="260"/>
      <c r="N1378" s="253"/>
      <c r="O1378" s="253"/>
      <c r="P1378" s="253"/>
      <c r="S1378" s="261"/>
      <c r="T1378" s="241"/>
    </row>
    <row r="1379" s="240" customFormat="1" ht="20" customHeight="1" spans="1:20">
      <c r="A1379" s="248">
        <v>1765</v>
      </c>
      <c r="B1379" s="251">
        <v>1</v>
      </c>
      <c r="C1379" s="252"/>
      <c r="D1379" s="249"/>
      <c r="E1379" s="253"/>
      <c r="F1379" s="254"/>
      <c r="G1379" s="255"/>
      <c r="H1379" s="253"/>
      <c r="I1379" s="253"/>
      <c r="J1379" s="260"/>
      <c r="K1379" s="260"/>
      <c r="L1379" s="260"/>
      <c r="M1379" s="260"/>
      <c r="N1379" s="253"/>
      <c r="O1379" s="253"/>
      <c r="P1379" s="253"/>
      <c r="S1379" s="261"/>
      <c r="T1379" s="241"/>
    </row>
    <row r="1380" s="240" customFormat="1" ht="20" customHeight="1" spans="1:20">
      <c r="A1380" s="248">
        <v>1766</v>
      </c>
      <c r="B1380" s="251">
        <v>1</v>
      </c>
      <c r="C1380" s="252"/>
      <c r="D1380" s="249"/>
      <c r="E1380" s="253"/>
      <c r="F1380" s="254"/>
      <c r="G1380" s="255"/>
      <c r="H1380" s="253"/>
      <c r="I1380" s="253"/>
      <c r="J1380" s="260"/>
      <c r="K1380" s="260"/>
      <c r="L1380" s="260"/>
      <c r="M1380" s="260"/>
      <c r="N1380" s="253"/>
      <c r="O1380" s="253"/>
      <c r="P1380" s="253"/>
      <c r="S1380" s="261"/>
      <c r="T1380" s="241"/>
    </row>
    <row r="1381" s="240" customFormat="1" ht="20" customHeight="1" spans="1:20">
      <c r="A1381" s="248">
        <v>1767</v>
      </c>
      <c r="B1381" s="251">
        <v>1</v>
      </c>
      <c r="C1381" s="252"/>
      <c r="D1381" s="249"/>
      <c r="E1381" s="253"/>
      <c r="F1381" s="254"/>
      <c r="G1381" s="255"/>
      <c r="H1381" s="253"/>
      <c r="I1381" s="253"/>
      <c r="J1381" s="260"/>
      <c r="K1381" s="260"/>
      <c r="L1381" s="260"/>
      <c r="M1381" s="260"/>
      <c r="N1381" s="253"/>
      <c r="O1381" s="253"/>
      <c r="P1381" s="253"/>
      <c r="S1381" s="261"/>
      <c r="T1381" s="241"/>
    </row>
    <row r="1382" s="240" customFormat="1" ht="20" customHeight="1" spans="1:20">
      <c r="A1382" s="248">
        <v>1768</v>
      </c>
      <c r="B1382" s="251">
        <v>1</v>
      </c>
      <c r="C1382" s="252"/>
      <c r="D1382" s="249"/>
      <c r="E1382" s="253"/>
      <c r="F1382" s="254"/>
      <c r="G1382" s="255"/>
      <c r="H1382" s="253"/>
      <c r="I1382" s="253"/>
      <c r="J1382" s="260"/>
      <c r="K1382" s="260"/>
      <c r="L1382" s="260"/>
      <c r="M1382" s="260"/>
      <c r="N1382" s="253"/>
      <c r="O1382" s="253"/>
      <c r="P1382" s="253"/>
      <c r="S1382" s="261"/>
      <c r="T1382" s="241"/>
    </row>
    <row r="1383" s="240" customFormat="1" ht="20" customHeight="1" spans="1:20">
      <c r="A1383" s="248">
        <v>1769</v>
      </c>
      <c r="B1383" s="251">
        <v>1</v>
      </c>
      <c r="C1383" s="252"/>
      <c r="D1383" s="249"/>
      <c r="E1383" s="253"/>
      <c r="F1383" s="254"/>
      <c r="G1383" s="255"/>
      <c r="H1383" s="253"/>
      <c r="I1383" s="253"/>
      <c r="J1383" s="260"/>
      <c r="K1383" s="260"/>
      <c r="L1383" s="260"/>
      <c r="M1383" s="260"/>
      <c r="N1383" s="253"/>
      <c r="O1383" s="253"/>
      <c r="P1383" s="253"/>
      <c r="S1383" s="261"/>
      <c r="T1383" s="241"/>
    </row>
    <row r="1384" s="240" customFormat="1" ht="20" customHeight="1" spans="1:20">
      <c r="A1384" s="248">
        <v>1770</v>
      </c>
      <c r="B1384" s="251">
        <v>1</v>
      </c>
      <c r="C1384" s="252"/>
      <c r="D1384" s="249"/>
      <c r="E1384" s="253"/>
      <c r="F1384" s="254"/>
      <c r="G1384" s="255"/>
      <c r="H1384" s="253"/>
      <c r="I1384" s="253"/>
      <c r="J1384" s="260"/>
      <c r="K1384" s="260"/>
      <c r="L1384" s="260"/>
      <c r="M1384" s="260"/>
      <c r="N1384" s="253"/>
      <c r="O1384" s="253"/>
      <c r="P1384" s="253"/>
      <c r="S1384" s="261"/>
      <c r="T1384" s="241"/>
    </row>
    <row r="1385" s="240" customFormat="1" ht="20" customHeight="1" spans="1:20">
      <c r="A1385" s="248">
        <v>1771</v>
      </c>
      <c r="B1385" s="251">
        <v>1</v>
      </c>
      <c r="C1385" s="252"/>
      <c r="D1385" s="249"/>
      <c r="E1385" s="253"/>
      <c r="F1385" s="254"/>
      <c r="G1385" s="255"/>
      <c r="H1385" s="253"/>
      <c r="I1385" s="253"/>
      <c r="J1385" s="260"/>
      <c r="K1385" s="260"/>
      <c r="L1385" s="260"/>
      <c r="M1385" s="260"/>
      <c r="N1385" s="253"/>
      <c r="O1385" s="253"/>
      <c r="P1385" s="253"/>
      <c r="S1385" s="261"/>
      <c r="T1385" s="241"/>
    </row>
    <row r="1386" s="240" customFormat="1" ht="20" customHeight="1" spans="1:20">
      <c r="A1386" s="248">
        <v>1772</v>
      </c>
      <c r="B1386" s="251">
        <v>1</v>
      </c>
      <c r="C1386" s="252"/>
      <c r="D1386" s="249"/>
      <c r="E1386" s="253"/>
      <c r="F1386" s="254"/>
      <c r="G1386" s="255"/>
      <c r="H1386" s="253"/>
      <c r="I1386" s="253"/>
      <c r="J1386" s="260"/>
      <c r="K1386" s="260"/>
      <c r="L1386" s="260"/>
      <c r="M1386" s="260"/>
      <c r="N1386" s="253"/>
      <c r="O1386" s="253"/>
      <c r="P1386" s="253"/>
      <c r="S1386" s="261"/>
      <c r="T1386" s="241"/>
    </row>
    <row r="1387" s="240" customFormat="1" ht="20" customHeight="1" spans="1:20">
      <c r="A1387" s="248">
        <v>1773</v>
      </c>
      <c r="B1387" s="251">
        <v>1</v>
      </c>
      <c r="C1387" s="252"/>
      <c r="D1387" s="249"/>
      <c r="E1387" s="253"/>
      <c r="F1387" s="254"/>
      <c r="G1387" s="255"/>
      <c r="H1387" s="253"/>
      <c r="I1387" s="253"/>
      <c r="J1387" s="260"/>
      <c r="K1387" s="260"/>
      <c r="L1387" s="260"/>
      <c r="M1387" s="260"/>
      <c r="N1387" s="253"/>
      <c r="O1387" s="253"/>
      <c r="P1387" s="253"/>
      <c r="S1387" s="261"/>
      <c r="T1387" s="241"/>
    </row>
    <row r="1388" s="240" customFormat="1" ht="20" customHeight="1" spans="1:20">
      <c r="A1388" s="248">
        <v>1774</v>
      </c>
      <c r="B1388" s="251">
        <v>1</v>
      </c>
      <c r="C1388" s="252"/>
      <c r="D1388" s="249"/>
      <c r="E1388" s="253"/>
      <c r="F1388" s="254"/>
      <c r="G1388" s="255"/>
      <c r="H1388" s="253"/>
      <c r="I1388" s="253"/>
      <c r="J1388" s="260"/>
      <c r="K1388" s="260"/>
      <c r="L1388" s="260"/>
      <c r="M1388" s="260"/>
      <c r="N1388" s="253"/>
      <c r="O1388" s="253"/>
      <c r="P1388" s="253"/>
      <c r="S1388" s="261"/>
      <c r="T1388" s="241"/>
    </row>
    <row r="1389" s="240" customFormat="1" ht="20" customHeight="1" spans="1:20">
      <c r="A1389" s="248">
        <v>1775</v>
      </c>
      <c r="B1389" s="251">
        <v>1</v>
      </c>
      <c r="C1389" s="252"/>
      <c r="D1389" s="249"/>
      <c r="E1389" s="253"/>
      <c r="F1389" s="254"/>
      <c r="G1389" s="255"/>
      <c r="H1389" s="253"/>
      <c r="I1389" s="253"/>
      <c r="J1389" s="260"/>
      <c r="K1389" s="260"/>
      <c r="L1389" s="260"/>
      <c r="M1389" s="260"/>
      <c r="N1389" s="253"/>
      <c r="O1389" s="253"/>
      <c r="P1389" s="253"/>
      <c r="S1389" s="261"/>
      <c r="T1389" s="241"/>
    </row>
    <row r="1390" s="240" customFormat="1" ht="20" customHeight="1" spans="1:20">
      <c r="A1390" s="248">
        <v>1776</v>
      </c>
      <c r="B1390" s="251">
        <v>1</v>
      </c>
      <c r="C1390" s="252"/>
      <c r="D1390" s="249"/>
      <c r="E1390" s="253"/>
      <c r="F1390" s="254"/>
      <c r="G1390" s="255"/>
      <c r="H1390" s="253"/>
      <c r="I1390" s="253"/>
      <c r="J1390" s="260"/>
      <c r="K1390" s="260"/>
      <c r="L1390" s="260"/>
      <c r="M1390" s="260"/>
      <c r="N1390" s="253"/>
      <c r="O1390" s="253"/>
      <c r="P1390" s="253"/>
      <c r="S1390" s="261"/>
      <c r="T1390" s="241"/>
    </row>
    <row r="1391" s="240" customFormat="1" ht="20" customHeight="1" spans="1:20">
      <c r="A1391" s="248">
        <v>1777</v>
      </c>
      <c r="B1391" s="251">
        <v>1</v>
      </c>
      <c r="C1391" s="252"/>
      <c r="D1391" s="249"/>
      <c r="E1391" s="253"/>
      <c r="F1391" s="254"/>
      <c r="G1391" s="255"/>
      <c r="H1391" s="253"/>
      <c r="I1391" s="253"/>
      <c r="J1391" s="260"/>
      <c r="K1391" s="260"/>
      <c r="L1391" s="260"/>
      <c r="M1391" s="260"/>
      <c r="N1391" s="253"/>
      <c r="O1391" s="253"/>
      <c r="P1391" s="253"/>
      <c r="S1391" s="261"/>
      <c r="T1391" s="241"/>
    </row>
    <row r="1392" s="240" customFormat="1" ht="20" customHeight="1" spans="1:20">
      <c r="A1392" s="248">
        <v>1778</v>
      </c>
      <c r="B1392" s="251">
        <v>1</v>
      </c>
      <c r="C1392" s="252"/>
      <c r="D1392" s="249"/>
      <c r="E1392" s="253"/>
      <c r="F1392" s="254"/>
      <c r="G1392" s="255"/>
      <c r="H1392" s="253"/>
      <c r="I1392" s="253"/>
      <c r="J1392" s="260"/>
      <c r="K1392" s="260"/>
      <c r="L1392" s="260"/>
      <c r="M1392" s="260"/>
      <c r="N1392" s="253"/>
      <c r="O1392" s="253"/>
      <c r="P1392" s="253"/>
      <c r="S1392" s="261"/>
      <c r="T1392" s="241"/>
    </row>
    <row r="1393" s="240" customFormat="1" ht="20" customHeight="1" spans="1:20">
      <c r="A1393" s="248">
        <v>1779</v>
      </c>
      <c r="B1393" s="251">
        <v>1</v>
      </c>
      <c r="C1393" s="252"/>
      <c r="D1393" s="249"/>
      <c r="E1393" s="253"/>
      <c r="F1393" s="254"/>
      <c r="G1393" s="255"/>
      <c r="H1393" s="253"/>
      <c r="I1393" s="253"/>
      <c r="J1393" s="260"/>
      <c r="K1393" s="260"/>
      <c r="L1393" s="260"/>
      <c r="M1393" s="260"/>
      <c r="N1393" s="253"/>
      <c r="O1393" s="253"/>
      <c r="P1393" s="253"/>
      <c r="S1393" s="261"/>
      <c r="T1393" s="241"/>
    </row>
    <row r="1394" s="240" customFormat="1" ht="20" customHeight="1" spans="1:20">
      <c r="A1394" s="248">
        <v>1780</v>
      </c>
      <c r="B1394" s="251">
        <v>1</v>
      </c>
      <c r="C1394" s="252"/>
      <c r="D1394" s="249"/>
      <c r="E1394" s="253"/>
      <c r="F1394" s="254"/>
      <c r="G1394" s="255"/>
      <c r="H1394" s="253"/>
      <c r="I1394" s="253"/>
      <c r="J1394" s="260"/>
      <c r="K1394" s="260"/>
      <c r="L1394" s="260"/>
      <c r="M1394" s="260"/>
      <c r="N1394" s="253"/>
      <c r="O1394" s="253"/>
      <c r="P1394" s="253"/>
      <c r="S1394" s="261"/>
      <c r="T1394" s="241"/>
    </row>
    <row r="1395" s="240" customFormat="1" ht="20" customHeight="1" spans="1:20">
      <c r="A1395" s="248">
        <v>1781</v>
      </c>
      <c r="B1395" s="251">
        <v>1</v>
      </c>
      <c r="C1395" s="252"/>
      <c r="D1395" s="249"/>
      <c r="E1395" s="253"/>
      <c r="F1395" s="254"/>
      <c r="G1395" s="255"/>
      <c r="H1395" s="253"/>
      <c r="I1395" s="253"/>
      <c r="J1395" s="260"/>
      <c r="K1395" s="260"/>
      <c r="L1395" s="260"/>
      <c r="M1395" s="260"/>
      <c r="N1395" s="253"/>
      <c r="O1395" s="253"/>
      <c r="P1395" s="253"/>
      <c r="S1395" s="261"/>
      <c r="T1395" s="241"/>
    </row>
    <row r="1396" s="240" customFormat="1" ht="20" customHeight="1" spans="1:20">
      <c r="A1396" s="248">
        <v>1782</v>
      </c>
      <c r="B1396" s="251">
        <v>1</v>
      </c>
      <c r="C1396" s="252"/>
      <c r="D1396" s="249"/>
      <c r="E1396" s="253"/>
      <c r="F1396" s="254"/>
      <c r="G1396" s="255"/>
      <c r="H1396" s="253"/>
      <c r="I1396" s="253"/>
      <c r="J1396" s="260"/>
      <c r="K1396" s="260"/>
      <c r="L1396" s="260"/>
      <c r="M1396" s="260"/>
      <c r="N1396" s="253"/>
      <c r="O1396" s="253"/>
      <c r="P1396" s="253"/>
      <c r="S1396" s="261"/>
      <c r="T1396" s="241"/>
    </row>
    <row r="1397" s="240" customFormat="1" ht="20" customHeight="1" spans="1:20">
      <c r="A1397" s="248">
        <v>1783</v>
      </c>
      <c r="B1397" s="251">
        <v>1</v>
      </c>
      <c r="C1397" s="252"/>
      <c r="D1397" s="249"/>
      <c r="E1397" s="253"/>
      <c r="F1397" s="254"/>
      <c r="G1397" s="255"/>
      <c r="H1397" s="253"/>
      <c r="I1397" s="253"/>
      <c r="J1397" s="260"/>
      <c r="K1397" s="260"/>
      <c r="L1397" s="260"/>
      <c r="M1397" s="260"/>
      <c r="N1397" s="253"/>
      <c r="O1397" s="253"/>
      <c r="P1397" s="253"/>
      <c r="S1397" s="261"/>
      <c r="T1397" s="241"/>
    </row>
    <row r="1398" s="240" customFormat="1" ht="20" customHeight="1" spans="1:20">
      <c r="A1398" s="248">
        <v>1784</v>
      </c>
      <c r="B1398" s="251">
        <v>1</v>
      </c>
      <c r="C1398" s="252"/>
      <c r="D1398" s="249"/>
      <c r="E1398" s="253"/>
      <c r="F1398" s="254"/>
      <c r="G1398" s="255"/>
      <c r="H1398" s="253"/>
      <c r="I1398" s="253"/>
      <c r="J1398" s="260"/>
      <c r="K1398" s="260"/>
      <c r="L1398" s="260"/>
      <c r="M1398" s="260"/>
      <c r="N1398" s="253"/>
      <c r="O1398" s="253"/>
      <c r="P1398" s="253"/>
      <c r="S1398" s="261"/>
      <c r="T1398" s="241"/>
    </row>
    <row r="1399" s="240" customFormat="1" ht="20" customHeight="1" spans="1:20">
      <c r="A1399" s="248">
        <v>1785</v>
      </c>
      <c r="B1399" s="251">
        <v>1</v>
      </c>
      <c r="C1399" s="252"/>
      <c r="D1399" s="249"/>
      <c r="E1399" s="253"/>
      <c r="F1399" s="254"/>
      <c r="G1399" s="255"/>
      <c r="H1399" s="253"/>
      <c r="I1399" s="253"/>
      <c r="J1399" s="260"/>
      <c r="K1399" s="260"/>
      <c r="L1399" s="260"/>
      <c r="M1399" s="260"/>
      <c r="N1399" s="253"/>
      <c r="O1399" s="253"/>
      <c r="P1399" s="253"/>
      <c r="S1399" s="261"/>
      <c r="T1399" s="241"/>
    </row>
    <row r="1400" s="240" customFormat="1" ht="20" customHeight="1" spans="1:20">
      <c r="A1400" s="248">
        <v>1786</v>
      </c>
      <c r="B1400" s="251">
        <v>1</v>
      </c>
      <c r="C1400" s="252"/>
      <c r="D1400" s="249"/>
      <c r="E1400" s="253"/>
      <c r="F1400" s="254"/>
      <c r="G1400" s="255"/>
      <c r="H1400" s="253"/>
      <c r="I1400" s="253"/>
      <c r="J1400" s="260"/>
      <c r="K1400" s="260"/>
      <c r="L1400" s="260"/>
      <c r="M1400" s="260"/>
      <c r="N1400" s="253"/>
      <c r="O1400" s="253"/>
      <c r="P1400" s="253"/>
      <c r="S1400" s="261"/>
      <c r="T1400" s="241"/>
    </row>
    <row r="1401" s="240" customFormat="1" ht="20" customHeight="1" spans="1:20">
      <c r="A1401" s="248">
        <v>1787</v>
      </c>
      <c r="B1401" s="251">
        <v>1</v>
      </c>
      <c r="C1401" s="252"/>
      <c r="D1401" s="249"/>
      <c r="E1401" s="253"/>
      <c r="F1401" s="254"/>
      <c r="G1401" s="255"/>
      <c r="H1401" s="253"/>
      <c r="I1401" s="253"/>
      <c r="J1401" s="260"/>
      <c r="K1401" s="260"/>
      <c r="L1401" s="260"/>
      <c r="M1401" s="260"/>
      <c r="N1401" s="253"/>
      <c r="O1401" s="253"/>
      <c r="P1401" s="253"/>
      <c r="S1401" s="261"/>
      <c r="T1401" s="241"/>
    </row>
    <row r="1402" s="240" customFormat="1" ht="20" customHeight="1" spans="1:20">
      <c r="A1402" s="248">
        <v>1788</v>
      </c>
      <c r="B1402" s="251">
        <v>1</v>
      </c>
      <c r="C1402" s="252"/>
      <c r="D1402" s="249"/>
      <c r="E1402" s="253"/>
      <c r="F1402" s="254"/>
      <c r="G1402" s="255"/>
      <c r="H1402" s="253"/>
      <c r="I1402" s="253"/>
      <c r="J1402" s="260"/>
      <c r="K1402" s="260"/>
      <c r="L1402" s="260"/>
      <c r="M1402" s="260"/>
      <c r="N1402" s="253"/>
      <c r="O1402" s="253"/>
      <c r="P1402" s="253"/>
      <c r="S1402" s="261"/>
      <c r="T1402" s="241"/>
    </row>
    <row r="1403" s="240" customFormat="1" ht="20" customHeight="1" spans="1:20">
      <c r="A1403" s="248">
        <v>1789</v>
      </c>
      <c r="B1403" s="251">
        <v>1</v>
      </c>
      <c r="C1403" s="252"/>
      <c r="D1403" s="249"/>
      <c r="E1403" s="253"/>
      <c r="F1403" s="254"/>
      <c r="G1403" s="255"/>
      <c r="H1403" s="253"/>
      <c r="I1403" s="253"/>
      <c r="J1403" s="260"/>
      <c r="K1403" s="260"/>
      <c r="L1403" s="260"/>
      <c r="M1403" s="260"/>
      <c r="N1403" s="253"/>
      <c r="O1403" s="253"/>
      <c r="P1403" s="253"/>
      <c r="S1403" s="261"/>
      <c r="T1403" s="241"/>
    </row>
    <row r="1404" s="240" customFormat="1" ht="20" customHeight="1" spans="1:20">
      <c r="A1404" s="248">
        <v>1790</v>
      </c>
      <c r="B1404" s="251">
        <v>1</v>
      </c>
      <c r="C1404" s="252"/>
      <c r="D1404" s="249"/>
      <c r="E1404" s="253"/>
      <c r="F1404" s="254"/>
      <c r="G1404" s="255"/>
      <c r="H1404" s="253"/>
      <c r="I1404" s="253"/>
      <c r="J1404" s="260"/>
      <c r="K1404" s="260"/>
      <c r="L1404" s="260"/>
      <c r="M1404" s="260"/>
      <c r="N1404" s="253"/>
      <c r="O1404" s="253"/>
      <c r="P1404" s="253"/>
      <c r="S1404" s="261"/>
      <c r="T1404" s="241"/>
    </row>
    <row r="1405" s="240" customFormat="1" ht="20" customHeight="1" spans="1:20">
      <c r="A1405" s="248">
        <v>1791</v>
      </c>
      <c r="B1405" s="251">
        <v>1</v>
      </c>
      <c r="C1405" s="252"/>
      <c r="D1405" s="249"/>
      <c r="E1405" s="253"/>
      <c r="F1405" s="254"/>
      <c r="G1405" s="255"/>
      <c r="H1405" s="253"/>
      <c r="I1405" s="253"/>
      <c r="J1405" s="260"/>
      <c r="K1405" s="260"/>
      <c r="L1405" s="260"/>
      <c r="M1405" s="260"/>
      <c r="N1405" s="253"/>
      <c r="O1405" s="253"/>
      <c r="P1405" s="253"/>
      <c r="S1405" s="261"/>
      <c r="T1405" s="241"/>
    </row>
    <row r="1406" s="240" customFormat="1" ht="20" customHeight="1" spans="1:20">
      <c r="A1406" s="248">
        <v>1792</v>
      </c>
      <c r="B1406" s="251">
        <v>1</v>
      </c>
      <c r="C1406" s="252"/>
      <c r="D1406" s="249"/>
      <c r="E1406" s="253"/>
      <c r="F1406" s="254"/>
      <c r="G1406" s="255"/>
      <c r="H1406" s="253"/>
      <c r="I1406" s="253"/>
      <c r="J1406" s="260"/>
      <c r="K1406" s="260"/>
      <c r="L1406" s="260"/>
      <c r="M1406" s="260"/>
      <c r="N1406" s="253"/>
      <c r="O1406" s="253"/>
      <c r="P1406" s="253"/>
      <c r="S1406" s="261"/>
      <c r="T1406" s="241"/>
    </row>
    <row r="1407" s="240" customFormat="1" ht="20" customHeight="1" spans="1:20">
      <c r="A1407" s="248">
        <v>1793</v>
      </c>
      <c r="B1407" s="251">
        <v>1</v>
      </c>
      <c r="C1407" s="252"/>
      <c r="D1407" s="249"/>
      <c r="E1407" s="253"/>
      <c r="F1407" s="254"/>
      <c r="G1407" s="255"/>
      <c r="H1407" s="253"/>
      <c r="I1407" s="253"/>
      <c r="J1407" s="260"/>
      <c r="K1407" s="260"/>
      <c r="L1407" s="260"/>
      <c r="M1407" s="260"/>
      <c r="N1407" s="253"/>
      <c r="O1407" s="253"/>
      <c r="P1407" s="253"/>
      <c r="S1407" s="261"/>
      <c r="T1407" s="241"/>
    </row>
    <row r="1408" s="240" customFormat="1" ht="20" customHeight="1" spans="1:20">
      <c r="A1408" s="248">
        <v>1794</v>
      </c>
      <c r="B1408" s="251">
        <v>1</v>
      </c>
      <c r="C1408" s="252"/>
      <c r="D1408" s="249"/>
      <c r="E1408" s="253"/>
      <c r="F1408" s="254"/>
      <c r="G1408" s="255"/>
      <c r="H1408" s="253"/>
      <c r="I1408" s="253"/>
      <c r="J1408" s="260"/>
      <c r="K1408" s="260"/>
      <c r="L1408" s="260"/>
      <c r="M1408" s="260"/>
      <c r="N1408" s="253"/>
      <c r="O1408" s="253"/>
      <c r="P1408" s="253"/>
      <c r="S1408" s="261"/>
      <c r="T1408" s="241"/>
    </row>
    <row r="1409" s="240" customFormat="1" ht="20" customHeight="1" spans="1:20">
      <c r="A1409" s="248">
        <v>1795</v>
      </c>
      <c r="B1409" s="251">
        <v>1</v>
      </c>
      <c r="C1409" s="252"/>
      <c r="D1409" s="249"/>
      <c r="E1409" s="253"/>
      <c r="F1409" s="254"/>
      <c r="G1409" s="255"/>
      <c r="H1409" s="253"/>
      <c r="I1409" s="253"/>
      <c r="J1409" s="260"/>
      <c r="K1409" s="260"/>
      <c r="L1409" s="260"/>
      <c r="M1409" s="260"/>
      <c r="N1409" s="253"/>
      <c r="O1409" s="253"/>
      <c r="P1409" s="253"/>
      <c r="S1409" s="261"/>
      <c r="T1409" s="241"/>
    </row>
    <row r="1410" s="240" customFormat="1" ht="20" customHeight="1" spans="1:20">
      <c r="A1410" s="248">
        <v>1796</v>
      </c>
      <c r="B1410" s="251">
        <v>1</v>
      </c>
      <c r="C1410" s="252"/>
      <c r="D1410" s="249"/>
      <c r="E1410" s="253"/>
      <c r="F1410" s="254"/>
      <c r="G1410" s="255"/>
      <c r="H1410" s="253"/>
      <c r="I1410" s="253"/>
      <c r="J1410" s="260"/>
      <c r="K1410" s="260"/>
      <c r="L1410" s="260"/>
      <c r="M1410" s="260"/>
      <c r="N1410" s="253"/>
      <c r="O1410" s="253"/>
      <c r="P1410" s="253"/>
      <c r="S1410" s="261"/>
      <c r="T1410" s="241"/>
    </row>
    <row r="1411" s="240" customFormat="1" ht="20" customHeight="1" spans="1:20">
      <c r="A1411" s="248">
        <v>1797</v>
      </c>
      <c r="B1411" s="251">
        <v>1</v>
      </c>
      <c r="C1411" s="252"/>
      <c r="D1411" s="249"/>
      <c r="E1411" s="253"/>
      <c r="F1411" s="254"/>
      <c r="G1411" s="255"/>
      <c r="H1411" s="253"/>
      <c r="I1411" s="253"/>
      <c r="J1411" s="260"/>
      <c r="K1411" s="260"/>
      <c r="L1411" s="260"/>
      <c r="M1411" s="260"/>
      <c r="N1411" s="253"/>
      <c r="O1411" s="253"/>
      <c r="P1411" s="253"/>
      <c r="S1411" s="261"/>
      <c r="T1411" s="241"/>
    </row>
    <row r="1412" s="240" customFormat="1" ht="20" customHeight="1" spans="1:20">
      <c r="A1412" s="248">
        <v>1798</v>
      </c>
      <c r="B1412" s="251">
        <v>1</v>
      </c>
      <c r="C1412" s="252"/>
      <c r="D1412" s="249"/>
      <c r="E1412" s="253"/>
      <c r="F1412" s="254"/>
      <c r="G1412" s="255"/>
      <c r="H1412" s="253"/>
      <c r="I1412" s="253"/>
      <c r="J1412" s="260"/>
      <c r="K1412" s="260"/>
      <c r="L1412" s="260"/>
      <c r="M1412" s="260"/>
      <c r="N1412" s="253"/>
      <c r="O1412" s="253"/>
      <c r="P1412" s="253"/>
      <c r="S1412" s="261"/>
      <c r="T1412" s="241"/>
    </row>
    <row r="1413" s="240" customFormat="1" ht="20" customHeight="1" spans="1:20">
      <c r="A1413" s="248">
        <v>1799</v>
      </c>
      <c r="B1413" s="251">
        <v>1</v>
      </c>
      <c r="C1413" s="252"/>
      <c r="D1413" s="249"/>
      <c r="E1413" s="253"/>
      <c r="F1413" s="254"/>
      <c r="G1413" s="255"/>
      <c r="H1413" s="253"/>
      <c r="I1413" s="253"/>
      <c r="J1413" s="260"/>
      <c r="K1413" s="260"/>
      <c r="L1413" s="260"/>
      <c r="M1413" s="260"/>
      <c r="N1413" s="253"/>
      <c r="O1413" s="253"/>
      <c r="P1413" s="253"/>
      <c r="S1413" s="261"/>
      <c r="T1413" s="241"/>
    </row>
    <row r="1414" s="240" customFormat="1" ht="20" customHeight="1" spans="1:20">
      <c r="A1414" s="248">
        <v>1800</v>
      </c>
      <c r="B1414" s="251">
        <v>1</v>
      </c>
      <c r="C1414" s="252"/>
      <c r="D1414" s="249"/>
      <c r="E1414" s="253"/>
      <c r="F1414" s="254"/>
      <c r="G1414" s="255"/>
      <c r="H1414" s="253"/>
      <c r="I1414" s="253"/>
      <c r="J1414" s="260"/>
      <c r="K1414" s="260"/>
      <c r="L1414" s="260"/>
      <c r="M1414" s="260"/>
      <c r="N1414" s="253"/>
      <c r="O1414" s="253"/>
      <c r="P1414" s="253"/>
      <c r="S1414" s="261"/>
      <c r="T1414" s="241"/>
    </row>
    <row r="1415" s="240" customFormat="1" ht="20" customHeight="1" spans="1:20">
      <c r="A1415" s="248">
        <v>1801</v>
      </c>
      <c r="B1415" s="251">
        <v>1</v>
      </c>
      <c r="C1415" s="252"/>
      <c r="D1415" s="249"/>
      <c r="E1415" s="253"/>
      <c r="F1415" s="254"/>
      <c r="G1415" s="255"/>
      <c r="H1415" s="253"/>
      <c r="I1415" s="253"/>
      <c r="J1415" s="260"/>
      <c r="K1415" s="260"/>
      <c r="L1415" s="260"/>
      <c r="M1415" s="260"/>
      <c r="N1415" s="253"/>
      <c r="O1415" s="253"/>
      <c r="P1415" s="253"/>
      <c r="S1415" s="261"/>
      <c r="T1415" s="241"/>
    </row>
    <row r="1416" s="240" customFormat="1" ht="20" customHeight="1" spans="1:20">
      <c r="A1416" s="248">
        <v>1802</v>
      </c>
      <c r="B1416" s="251">
        <v>1</v>
      </c>
      <c r="C1416" s="252"/>
      <c r="D1416" s="249"/>
      <c r="E1416" s="253"/>
      <c r="F1416" s="254"/>
      <c r="G1416" s="255"/>
      <c r="H1416" s="253"/>
      <c r="I1416" s="253"/>
      <c r="J1416" s="260"/>
      <c r="K1416" s="260"/>
      <c r="L1416" s="260"/>
      <c r="M1416" s="260"/>
      <c r="N1416" s="253"/>
      <c r="O1416" s="253"/>
      <c r="P1416" s="253"/>
      <c r="S1416" s="261"/>
      <c r="T1416" s="241"/>
    </row>
    <row r="1417" s="240" customFormat="1" ht="20" customHeight="1" spans="1:20">
      <c r="A1417" s="248">
        <v>1803</v>
      </c>
      <c r="B1417" s="251">
        <v>1</v>
      </c>
      <c r="C1417" s="252"/>
      <c r="D1417" s="249"/>
      <c r="E1417" s="253"/>
      <c r="F1417" s="254"/>
      <c r="G1417" s="255"/>
      <c r="H1417" s="253"/>
      <c r="I1417" s="253"/>
      <c r="J1417" s="260"/>
      <c r="K1417" s="260"/>
      <c r="L1417" s="260"/>
      <c r="M1417" s="260"/>
      <c r="N1417" s="253"/>
      <c r="O1417" s="253"/>
      <c r="P1417" s="253"/>
      <c r="S1417" s="261"/>
      <c r="T1417" s="241"/>
    </row>
    <row r="1418" s="240" customFormat="1" ht="20" customHeight="1" spans="1:20">
      <c r="A1418" s="248">
        <v>1804</v>
      </c>
      <c r="B1418" s="251">
        <v>1</v>
      </c>
      <c r="C1418" s="252"/>
      <c r="D1418" s="249"/>
      <c r="E1418" s="253"/>
      <c r="F1418" s="254"/>
      <c r="G1418" s="255"/>
      <c r="H1418" s="253"/>
      <c r="I1418" s="253"/>
      <c r="J1418" s="260"/>
      <c r="K1418" s="260"/>
      <c r="L1418" s="260"/>
      <c r="M1418" s="260"/>
      <c r="N1418" s="253"/>
      <c r="O1418" s="253"/>
      <c r="P1418" s="253"/>
      <c r="S1418" s="261"/>
      <c r="T1418" s="241"/>
    </row>
    <row r="1419" s="240" customFormat="1" ht="20" customHeight="1" spans="1:20">
      <c r="A1419" s="248">
        <v>1805</v>
      </c>
      <c r="B1419" s="251">
        <v>1</v>
      </c>
      <c r="C1419" s="252"/>
      <c r="D1419" s="249"/>
      <c r="E1419" s="253"/>
      <c r="F1419" s="254"/>
      <c r="G1419" s="255"/>
      <c r="H1419" s="253"/>
      <c r="I1419" s="253"/>
      <c r="J1419" s="260"/>
      <c r="K1419" s="260"/>
      <c r="L1419" s="260"/>
      <c r="M1419" s="260"/>
      <c r="N1419" s="253"/>
      <c r="O1419" s="253"/>
      <c r="P1419" s="253"/>
      <c r="S1419" s="261"/>
      <c r="T1419" s="241"/>
    </row>
    <row r="1420" s="240" customFormat="1" ht="20" customHeight="1" spans="1:20">
      <c r="A1420" s="248">
        <v>1806</v>
      </c>
      <c r="B1420" s="251">
        <v>1</v>
      </c>
      <c r="C1420" s="252"/>
      <c r="D1420" s="249"/>
      <c r="E1420" s="253"/>
      <c r="F1420" s="254"/>
      <c r="G1420" s="255"/>
      <c r="H1420" s="253"/>
      <c r="I1420" s="253"/>
      <c r="J1420" s="260"/>
      <c r="K1420" s="260"/>
      <c r="L1420" s="260"/>
      <c r="M1420" s="260"/>
      <c r="N1420" s="253"/>
      <c r="O1420" s="253"/>
      <c r="P1420" s="253"/>
      <c r="S1420" s="261"/>
      <c r="T1420" s="241"/>
    </row>
    <row r="1421" s="240" customFormat="1" ht="20" customHeight="1" spans="1:20">
      <c r="A1421" s="248">
        <v>1807</v>
      </c>
      <c r="B1421" s="251">
        <v>1</v>
      </c>
      <c r="C1421" s="252"/>
      <c r="D1421" s="249"/>
      <c r="E1421" s="253"/>
      <c r="F1421" s="254"/>
      <c r="G1421" s="255"/>
      <c r="H1421" s="253"/>
      <c r="I1421" s="253"/>
      <c r="J1421" s="260"/>
      <c r="K1421" s="260"/>
      <c r="L1421" s="260"/>
      <c r="M1421" s="260"/>
      <c r="N1421" s="253"/>
      <c r="O1421" s="253"/>
      <c r="P1421" s="253"/>
      <c r="S1421" s="261"/>
      <c r="T1421" s="241"/>
    </row>
    <row r="1422" s="240" customFormat="1" ht="20" customHeight="1" spans="1:20">
      <c r="A1422" s="248">
        <v>1808</v>
      </c>
      <c r="B1422" s="251">
        <v>1</v>
      </c>
      <c r="C1422" s="252"/>
      <c r="D1422" s="249"/>
      <c r="E1422" s="253"/>
      <c r="F1422" s="254"/>
      <c r="G1422" s="255"/>
      <c r="H1422" s="253"/>
      <c r="I1422" s="253"/>
      <c r="J1422" s="260"/>
      <c r="K1422" s="260"/>
      <c r="L1422" s="260"/>
      <c r="M1422" s="260"/>
      <c r="N1422" s="253"/>
      <c r="O1422" s="253"/>
      <c r="P1422" s="253"/>
      <c r="S1422" s="261"/>
      <c r="T1422" s="241"/>
    </row>
    <row r="1423" s="240" customFormat="1" ht="20" customHeight="1" spans="1:20">
      <c r="A1423" s="248">
        <v>1809</v>
      </c>
      <c r="B1423" s="251">
        <v>1</v>
      </c>
      <c r="C1423" s="252"/>
      <c r="D1423" s="249"/>
      <c r="E1423" s="253"/>
      <c r="F1423" s="254"/>
      <c r="G1423" s="255"/>
      <c r="H1423" s="253"/>
      <c r="I1423" s="253"/>
      <c r="J1423" s="260"/>
      <c r="K1423" s="260"/>
      <c r="L1423" s="260"/>
      <c r="M1423" s="260"/>
      <c r="N1423" s="253"/>
      <c r="O1423" s="253"/>
      <c r="P1423" s="253"/>
      <c r="S1423" s="261"/>
      <c r="T1423" s="241"/>
    </row>
    <row r="1424" s="240" customFormat="1" ht="20" customHeight="1" spans="1:20">
      <c r="A1424" s="248">
        <v>1810</v>
      </c>
      <c r="B1424" s="251">
        <v>1</v>
      </c>
      <c r="C1424" s="252"/>
      <c r="D1424" s="249"/>
      <c r="E1424" s="253"/>
      <c r="F1424" s="254"/>
      <c r="G1424" s="255"/>
      <c r="H1424" s="253"/>
      <c r="I1424" s="253"/>
      <c r="J1424" s="260"/>
      <c r="K1424" s="260"/>
      <c r="L1424" s="260"/>
      <c r="M1424" s="260"/>
      <c r="N1424" s="253"/>
      <c r="O1424" s="253"/>
      <c r="P1424" s="253"/>
      <c r="S1424" s="261"/>
      <c r="T1424" s="241"/>
    </row>
    <row r="1425" s="240" customFormat="1" ht="20" customHeight="1" spans="1:20">
      <c r="A1425" s="248">
        <v>1811</v>
      </c>
      <c r="B1425" s="251">
        <v>1</v>
      </c>
      <c r="C1425" s="252"/>
      <c r="D1425" s="249"/>
      <c r="E1425" s="253"/>
      <c r="F1425" s="254"/>
      <c r="G1425" s="255"/>
      <c r="H1425" s="253"/>
      <c r="I1425" s="253"/>
      <c r="J1425" s="260"/>
      <c r="K1425" s="260"/>
      <c r="L1425" s="260"/>
      <c r="M1425" s="260"/>
      <c r="N1425" s="253"/>
      <c r="O1425" s="253"/>
      <c r="P1425" s="253"/>
      <c r="S1425" s="261"/>
      <c r="T1425" s="241"/>
    </row>
    <row r="1426" s="240" customFormat="1" ht="20" customHeight="1" spans="1:20">
      <c r="A1426" s="248">
        <v>1812</v>
      </c>
      <c r="B1426" s="251">
        <v>1</v>
      </c>
      <c r="C1426" s="252"/>
      <c r="D1426" s="249"/>
      <c r="E1426" s="253"/>
      <c r="F1426" s="254"/>
      <c r="G1426" s="255"/>
      <c r="H1426" s="253"/>
      <c r="I1426" s="253"/>
      <c r="J1426" s="260"/>
      <c r="K1426" s="260"/>
      <c r="L1426" s="260"/>
      <c r="M1426" s="260"/>
      <c r="N1426" s="253"/>
      <c r="O1426" s="253"/>
      <c r="P1426" s="253"/>
      <c r="S1426" s="261"/>
      <c r="T1426" s="241"/>
    </row>
    <row r="1427" s="240" customFormat="1" ht="20" customHeight="1" spans="1:20">
      <c r="A1427" s="248">
        <v>1813</v>
      </c>
      <c r="B1427" s="251">
        <v>1</v>
      </c>
      <c r="C1427" s="252"/>
      <c r="D1427" s="249"/>
      <c r="E1427" s="253"/>
      <c r="F1427" s="254"/>
      <c r="G1427" s="255"/>
      <c r="H1427" s="253"/>
      <c r="I1427" s="253"/>
      <c r="J1427" s="260"/>
      <c r="K1427" s="260"/>
      <c r="L1427" s="260"/>
      <c r="M1427" s="260"/>
      <c r="N1427" s="253"/>
      <c r="O1427" s="253"/>
      <c r="P1427" s="253"/>
      <c r="S1427" s="261"/>
      <c r="T1427" s="241"/>
    </row>
    <row r="1428" s="240" customFormat="1" ht="20" customHeight="1" spans="1:20">
      <c r="A1428" s="248">
        <v>1814</v>
      </c>
      <c r="B1428" s="251">
        <v>1</v>
      </c>
      <c r="C1428" s="252"/>
      <c r="D1428" s="249"/>
      <c r="E1428" s="253"/>
      <c r="F1428" s="254"/>
      <c r="G1428" s="255"/>
      <c r="H1428" s="253"/>
      <c r="I1428" s="253"/>
      <c r="J1428" s="260"/>
      <c r="K1428" s="260"/>
      <c r="L1428" s="260"/>
      <c r="M1428" s="260"/>
      <c r="N1428" s="253"/>
      <c r="O1428" s="253"/>
      <c r="P1428" s="253"/>
      <c r="S1428" s="261"/>
      <c r="T1428" s="241"/>
    </row>
    <row r="1429" s="240" customFormat="1" ht="20" customHeight="1" spans="1:20">
      <c r="A1429" s="248">
        <v>1815</v>
      </c>
      <c r="B1429" s="251">
        <v>1</v>
      </c>
      <c r="C1429" s="252"/>
      <c r="D1429" s="249"/>
      <c r="E1429" s="253"/>
      <c r="F1429" s="254"/>
      <c r="G1429" s="255"/>
      <c r="H1429" s="253"/>
      <c r="I1429" s="253"/>
      <c r="J1429" s="260"/>
      <c r="K1429" s="260"/>
      <c r="L1429" s="260"/>
      <c r="M1429" s="260"/>
      <c r="N1429" s="253"/>
      <c r="O1429" s="253"/>
      <c r="P1429" s="253"/>
      <c r="S1429" s="261"/>
      <c r="T1429" s="241"/>
    </row>
    <row r="1430" s="240" customFormat="1" ht="20" customHeight="1" spans="1:20">
      <c r="A1430" s="248">
        <v>1816</v>
      </c>
      <c r="B1430" s="251">
        <v>1</v>
      </c>
      <c r="C1430" s="252"/>
      <c r="D1430" s="249"/>
      <c r="E1430" s="253"/>
      <c r="F1430" s="254"/>
      <c r="G1430" s="255"/>
      <c r="H1430" s="253"/>
      <c r="I1430" s="253"/>
      <c r="J1430" s="260"/>
      <c r="K1430" s="260"/>
      <c r="L1430" s="260"/>
      <c r="M1430" s="260"/>
      <c r="N1430" s="253"/>
      <c r="O1430" s="253"/>
      <c r="P1430" s="253"/>
      <c r="S1430" s="261"/>
      <c r="T1430" s="241"/>
    </row>
    <row r="1431" s="240" customFormat="1" ht="20" customHeight="1" spans="1:20">
      <c r="A1431" s="248">
        <v>1817</v>
      </c>
      <c r="B1431" s="251">
        <v>1</v>
      </c>
      <c r="C1431" s="252"/>
      <c r="D1431" s="249"/>
      <c r="E1431" s="253"/>
      <c r="F1431" s="254"/>
      <c r="G1431" s="255"/>
      <c r="H1431" s="253"/>
      <c r="I1431" s="253"/>
      <c r="J1431" s="260"/>
      <c r="K1431" s="260"/>
      <c r="L1431" s="260"/>
      <c r="M1431" s="260"/>
      <c r="N1431" s="253"/>
      <c r="O1431" s="253"/>
      <c r="P1431" s="253"/>
      <c r="S1431" s="261"/>
      <c r="T1431" s="241"/>
    </row>
    <row r="1432" s="240" customFormat="1" ht="20" customHeight="1" spans="1:20">
      <c r="A1432" s="248">
        <v>1818</v>
      </c>
      <c r="B1432" s="251">
        <v>1</v>
      </c>
      <c r="C1432" s="252"/>
      <c r="D1432" s="249"/>
      <c r="E1432" s="253"/>
      <c r="F1432" s="254"/>
      <c r="G1432" s="255"/>
      <c r="H1432" s="253"/>
      <c r="I1432" s="253"/>
      <c r="J1432" s="260"/>
      <c r="K1432" s="260"/>
      <c r="L1432" s="260"/>
      <c r="M1432" s="260"/>
      <c r="N1432" s="253"/>
      <c r="O1432" s="253"/>
      <c r="P1432" s="253"/>
      <c r="S1432" s="261"/>
      <c r="T1432" s="241"/>
    </row>
    <row r="1433" s="240" customFormat="1" ht="20" customHeight="1" spans="1:20">
      <c r="A1433" s="248">
        <v>1819</v>
      </c>
      <c r="B1433" s="251">
        <v>1</v>
      </c>
      <c r="C1433" s="252"/>
      <c r="D1433" s="249"/>
      <c r="E1433" s="253"/>
      <c r="F1433" s="254"/>
      <c r="G1433" s="255"/>
      <c r="H1433" s="253"/>
      <c r="I1433" s="253"/>
      <c r="J1433" s="260"/>
      <c r="K1433" s="260"/>
      <c r="L1433" s="260"/>
      <c r="M1433" s="260"/>
      <c r="N1433" s="253"/>
      <c r="O1433" s="253"/>
      <c r="P1433" s="253"/>
      <c r="S1433" s="261"/>
      <c r="T1433" s="241"/>
    </row>
    <row r="1434" s="240" customFormat="1" ht="20" customHeight="1" spans="1:20">
      <c r="A1434" s="248">
        <v>1820</v>
      </c>
      <c r="B1434" s="251">
        <v>1</v>
      </c>
      <c r="C1434" s="252"/>
      <c r="D1434" s="249"/>
      <c r="E1434" s="253"/>
      <c r="F1434" s="254"/>
      <c r="G1434" s="255"/>
      <c r="H1434" s="253"/>
      <c r="I1434" s="253"/>
      <c r="J1434" s="260"/>
      <c r="K1434" s="260"/>
      <c r="L1434" s="260"/>
      <c r="M1434" s="260"/>
      <c r="N1434" s="253"/>
      <c r="O1434" s="253"/>
      <c r="P1434" s="253"/>
      <c r="S1434" s="261"/>
      <c r="T1434" s="241"/>
    </row>
    <row r="1435" s="240" customFormat="1" ht="20" customHeight="1" spans="1:20">
      <c r="A1435" s="248">
        <v>1821</v>
      </c>
      <c r="B1435" s="251">
        <v>1</v>
      </c>
      <c r="C1435" s="252"/>
      <c r="D1435" s="249"/>
      <c r="E1435" s="253"/>
      <c r="F1435" s="254"/>
      <c r="G1435" s="255"/>
      <c r="H1435" s="253"/>
      <c r="I1435" s="253"/>
      <c r="J1435" s="260"/>
      <c r="K1435" s="260"/>
      <c r="L1435" s="260"/>
      <c r="M1435" s="260"/>
      <c r="N1435" s="253"/>
      <c r="O1435" s="253"/>
      <c r="P1435" s="253"/>
      <c r="S1435" s="261"/>
      <c r="T1435" s="241"/>
    </row>
    <row r="1436" s="240" customFormat="1" ht="20" customHeight="1" spans="1:20">
      <c r="A1436" s="248">
        <v>1822</v>
      </c>
      <c r="B1436" s="251">
        <v>1</v>
      </c>
      <c r="C1436" s="252"/>
      <c r="D1436" s="249"/>
      <c r="E1436" s="253"/>
      <c r="F1436" s="254"/>
      <c r="G1436" s="255"/>
      <c r="H1436" s="253"/>
      <c r="I1436" s="253"/>
      <c r="J1436" s="260"/>
      <c r="K1436" s="260"/>
      <c r="L1436" s="260"/>
      <c r="M1436" s="260"/>
      <c r="N1436" s="253"/>
      <c r="O1436" s="253"/>
      <c r="P1436" s="253"/>
      <c r="S1436" s="261"/>
      <c r="T1436" s="241"/>
    </row>
    <row r="1437" s="240" customFormat="1" ht="20" customHeight="1" spans="1:20">
      <c r="A1437" s="248">
        <v>1823</v>
      </c>
      <c r="B1437" s="251">
        <v>1</v>
      </c>
      <c r="C1437" s="252"/>
      <c r="D1437" s="249"/>
      <c r="E1437" s="253"/>
      <c r="F1437" s="254"/>
      <c r="G1437" s="255"/>
      <c r="H1437" s="253"/>
      <c r="I1437" s="253"/>
      <c r="J1437" s="260"/>
      <c r="K1437" s="260"/>
      <c r="L1437" s="260"/>
      <c r="M1437" s="260"/>
      <c r="N1437" s="253"/>
      <c r="O1437" s="253"/>
      <c r="P1437" s="253"/>
      <c r="S1437" s="261"/>
      <c r="T1437" s="241"/>
    </row>
    <row r="1438" s="240" customFormat="1" ht="20" customHeight="1" spans="1:20">
      <c r="A1438" s="248">
        <v>1824</v>
      </c>
      <c r="B1438" s="251">
        <v>1</v>
      </c>
      <c r="C1438" s="252"/>
      <c r="D1438" s="249"/>
      <c r="E1438" s="253"/>
      <c r="F1438" s="254"/>
      <c r="G1438" s="255"/>
      <c r="H1438" s="253"/>
      <c r="I1438" s="253"/>
      <c r="J1438" s="260"/>
      <c r="K1438" s="260"/>
      <c r="L1438" s="260"/>
      <c r="M1438" s="260"/>
      <c r="N1438" s="253"/>
      <c r="O1438" s="253"/>
      <c r="P1438" s="253"/>
      <c r="S1438" s="261"/>
      <c r="T1438" s="241"/>
    </row>
    <row r="1439" s="240" customFormat="1" ht="20" customHeight="1" spans="1:20">
      <c r="A1439" s="248">
        <v>1825</v>
      </c>
      <c r="B1439" s="251">
        <v>1</v>
      </c>
      <c r="C1439" s="252"/>
      <c r="D1439" s="249"/>
      <c r="E1439" s="253"/>
      <c r="F1439" s="254"/>
      <c r="G1439" s="255"/>
      <c r="H1439" s="253"/>
      <c r="I1439" s="253"/>
      <c r="J1439" s="260"/>
      <c r="K1439" s="260"/>
      <c r="L1439" s="260"/>
      <c r="M1439" s="260"/>
      <c r="N1439" s="253"/>
      <c r="O1439" s="253"/>
      <c r="P1439" s="253"/>
      <c r="S1439" s="261"/>
      <c r="T1439" s="241"/>
    </row>
    <row r="1440" s="240" customFormat="1" ht="20" customHeight="1" spans="1:20">
      <c r="A1440" s="248">
        <v>1826</v>
      </c>
      <c r="B1440" s="251">
        <v>1</v>
      </c>
      <c r="C1440" s="252"/>
      <c r="D1440" s="249"/>
      <c r="E1440" s="253"/>
      <c r="F1440" s="254"/>
      <c r="G1440" s="255"/>
      <c r="H1440" s="253"/>
      <c r="I1440" s="253"/>
      <c r="J1440" s="260"/>
      <c r="K1440" s="260"/>
      <c r="L1440" s="260"/>
      <c r="M1440" s="260"/>
      <c r="N1440" s="253"/>
      <c r="O1440" s="253"/>
      <c r="P1440" s="253"/>
      <c r="S1440" s="261"/>
      <c r="T1440" s="241"/>
    </row>
    <row r="1441" s="240" customFormat="1" ht="20" customHeight="1" spans="1:20">
      <c r="A1441" s="248">
        <v>1827</v>
      </c>
      <c r="B1441" s="251">
        <v>1</v>
      </c>
      <c r="C1441" s="252"/>
      <c r="D1441" s="249"/>
      <c r="E1441" s="253"/>
      <c r="F1441" s="254"/>
      <c r="G1441" s="255"/>
      <c r="H1441" s="253"/>
      <c r="I1441" s="253"/>
      <c r="J1441" s="260"/>
      <c r="K1441" s="260"/>
      <c r="L1441" s="260"/>
      <c r="M1441" s="260"/>
      <c r="N1441" s="253"/>
      <c r="O1441" s="253"/>
      <c r="P1441" s="253"/>
      <c r="S1441" s="261"/>
      <c r="T1441" s="241"/>
    </row>
    <row r="1442" s="240" customFormat="1" ht="20" customHeight="1" spans="1:20">
      <c r="A1442" s="248">
        <v>1828</v>
      </c>
      <c r="B1442" s="251">
        <v>1</v>
      </c>
      <c r="C1442" s="252"/>
      <c r="D1442" s="249"/>
      <c r="E1442" s="253"/>
      <c r="F1442" s="254"/>
      <c r="G1442" s="255"/>
      <c r="H1442" s="253"/>
      <c r="I1442" s="253"/>
      <c r="J1442" s="260"/>
      <c r="K1442" s="260"/>
      <c r="L1442" s="260"/>
      <c r="M1442" s="260"/>
      <c r="N1442" s="253"/>
      <c r="O1442" s="253"/>
      <c r="P1442" s="253"/>
      <c r="S1442" s="261"/>
      <c r="T1442" s="241"/>
    </row>
    <row r="1443" s="240" customFormat="1" ht="20" customHeight="1" spans="1:20">
      <c r="A1443" s="248">
        <v>1829</v>
      </c>
      <c r="B1443" s="251">
        <v>1</v>
      </c>
      <c r="C1443" s="252"/>
      <c r="D1443" s="249"/>
      <c r="E1443" s="253"/>
      <c r="F1443" s="254"/>
      <c r="G1443" s="255"/>
      <c r="H1443" s="253"/>
      <c r="I1443" s="253"/>
      <c r="J1443" s="260"/>
      <c r="K1443" s="260"/>
      <c r="L1443" s="260"/>
      <c r="M1443" s="260"/>
      <c r="N1443" s="253"/>
      <c r="O1443" s="253"/>
      <c r="P1443" s="253"/>
      <c r="S1443" s="261"/>
      <c r="T1443" s="241"/>
    </row>
    <row r="1444" s="240" customFormat="1" ht="20" customHeight="1" spans="1:20">
      <c r="A1444" s="248">
        <v>1830</v>
      </c>
      <c r="B1444" s="251">
        <v>1</v>
      </c>
      <c r="C1444" s="252"/>
      <c r="D1444" s="249"/>
      <c r="E1444" s="253"/>
      <c r="F1444" s="254"/>
      <c r="G1444" s="255"/>
      <c r="H1444" s="253"/>
      <c r="I1444" s="253"/>
      <c r="J1444" s="260"/>
      <c r="K1444" s="260"/>
      <c r="L1444" s="260"/>
      <c r="M1444" s="260"/>
      <c r="N1444" s="253"/>
      <c r="O1444" s="253"/>
      <c r="P1444" s="253"/>
      <c r="S1444" s="261"/>
      <c r="T1444" s="241"/>
    </row>
    <row r="1445" s="240" customFormat="1" ht="20" customHeight="1" spans="1:20">
      <c r="A1445" s="248">
        <v>1831</v>
      </c>
      <c r="B1445" s="251">
        <v>1</v>
      </c>
      <c r="C1445" s="252"/>
      <c r="D1445" s="249"/>
      <c r="E1445" s="253"/>
      <c r="F1445" s="254"/>
      <c r="G1445" s="255"/>
      <c r="H1445" s="253"/>
      <c r="I1445" s="253"/>
      <c r="J1445" s="260"/>
      <c r="K1445" s="260"/>
      <c r="L1445" s="260"/>
      <c r="M1445" s="260"/>
      <c r="N1445" s="253"/>
      <c r="O1445" s="253"/>
      <c r="P1445" s="253"/>
      <c r="S1445" s="261"/>
      <c r="T1445" s="241"/>
    </row>
    <row r="1446" s="240" customFormat="1" ht="20" customHeight="1" spans="1:20">
      <c r="A1446" s="248">
        <v>1832</v>
      </c>
      <c r="B1446" s="251">
        <v>1</v>
      </c>
      <c r="C1446" s="252"/>
      <c r="D1446" s="249"/>
      <c r="E1446" s="253"/>
      <c r="F1446" s="254"/>
      <c r="G1446" s="255"/>
      <c r="H1446" s="253"/>
      <c r="I1446" s="253"/>
      <c r="J1446" s="260"/>
      <c r="K1446" s="260"/>
      <c r="L1446" s="260"/>
      <c r="M1446" s="260"/>
      <c r="N1446" s="253"/>
      <c r="O1446" s="253"/>
      <c r="P1446" s="253"/>
      <c r="S1446" s="261"/>
      <c r="T1446" s="241"/>
    </row>
    <row r="1447" s="240" customFormat="1" ht="20" customHeight="1" spans="1:20">
      <c r="A1447" s="248">
        <v>1833</v>
      </c>
      <c r="B1447" s="251">
        <v>1</v>
      </c>
      <c r="C1447" s="252"/>
      <c r="D1447" s="249"/>
      <c r="E1447" s="253"/>
      <c r="F1447" s="254"/>
      <c r="G1447" s="255"/>
      <c r="H1447" s="253"/>
      <c r="I1447" s="253"/>
      <c r="J1447" s="260"/>
      <c r="K1447" s="260"/>
      <c r="L1447" s="260"/>
      <c r="M1447" s="260"/>
      <c r="N1447" s="253"/>
      <c r="O1447" s="253"/>
      <c r="P1447" s="253"/>
      <c r="S1447" s="261"/>
      <c r="T1447" s="241"/>
    </row>
    <row r="1448" s="240" customFormat="1" ht="20" customHeight="1" spans="1:20">
      <c r="A1448" s="248">
        <v>1834</v>
      </c>
      <c r="B1448" s="251">
        <v>1</v>
      </c>
      <c r="C1448" s="252"/>
      <c r="D1448" s="249"/>
      <c r="E1448" s="253"/>
      <c r="F1448" s="254"/>
      <c r="G1448" s="255"/>
      <c r="H1448" s="253"/>
      <c r="I1448" s="253"/>
      <c r="J1448" s="260"/>
      <c r="K1448" s="260"/>
      <c r="L1448" s="260"/>
      <c r="M1448" s="260"/>
      <c r="N1448" s="253"/>
      <c r="O1448" s="253"/>
      <c r="P1448" s="253"/>
      <c r="S1448" s="261"/>
      <c r="T1448" s="241"/>
    </row>
    <row r="1449" s="240" customFormat="1" ht="20" customHeight="1" spans="1:20">
      <c r="A1449" s="248">
        <v>1835</v>
      </c>
      <c r="B1449" s="251">
        <v>1</v>
      </c>
      <c r="C1449" s="252"/>
      <c r="D1449" s="249"/>
      <c r="E1449" s="253"/>
      <c r="F1449" s="254"/>
      <c r="G1449" s="255"/>
      <c r="H1449" s="253"/>
      <c r="I1449" s="253"/>
      <c r="J1449" s="260"/>
      <c r="K1449" s="260"/>
      <c r="L1449" s="260"/>
      <c r="M1449" s="260"/>
      <c r="N1449" s="253"/>
      <c r="O1449" s="253"/>
      <c r="P1449" s="253"/>
      <c r="S1449" s="261"/>
      <c r="T1449" s="241"/>
    </row>
    <row r="1450" s="240" customFormat="1" ht="20" customHeight="1" spans="1:20">
      <c r="A1450" s="248">
        <v>1836</v>
      </c>
      <c r="B1450" s="251">
        <v>1</v>
      </c>
      <c r="C1450" s="252"/>
      <c r="D1450" s="249"/>
      <c r="E1450" s="253"/>
      <c r="F1450" s="254"/>
      <c r="G1450" s="255"/>
      <c r="H1450" s="253"/>
      <c r="I1450" s="253"/>
      <c r="J1450" s="260"/>
      <c r="K1450" s="260"/>
      <c r="L1450" s="260"/>
      <c r="M1450" s="260"/>
      <c r="N1450" s="253"/>
      <c r="O1450" s="253"/>
      <c r="P1450" s="253"/>
      <c r="S1450" s="261"/>
      <c r="T1450" s="241"/>
    </row>
    <row r="1451" s="240" customFormat="1" ht="20" customHeight="1" spans="1:20">
      <c r="A1451" s="248">
        <v>1837</v>
      </c>
      <c r="B1451" s="251">
        <v>1</v>
      </c>
      <c r="C1451" s="252"/>
      <c r="D1451" s="249"/>
      <c r="E1451" s="253"/>
      <c r="F1451" s="254"/>
      <c r="G1451" s="255"/>
      <c r="H1451" s="253"/>
      <c r="I1451" s="253"/>
      <c r="J1451" s="260"/>
      <c r="K1451" s="260"/>
      <c r="L1451" s="260"/>
      <c r="M1451" s="260"/>
      <c r="N1451" s="253"/>
      <c r="O1451" s="253"/>
      <c r="P1451" s="253"/>
      <c r="S1451" s="261"/>
      <c r="T1451" s="241"/>
    </row>
    <row r="1452" s="240" customFormat="1" ht="20" customHeight="1" spans="1:20">
      <c r="A1452" s="248">
        <v>1838</v>
      </c>
      <c r="B1452" s="251">
        <v>1</v>
      </c>
      <c r="C1452" s="252"/>
      <c r="D1452" s="249"/>
      <c r="E1452" s="253"/>
      <c r="F1452" s="254"/>
      <c r="G1452" s="255"/>
      <c r="H1452" s="253"/>
      <c r="I1452" s="253"/>
      <c r="J1452" s="260"/>
      <c r="K1452" s="260"/>
      <c r="L1452" s="260"/>
      <c r="M1452" s="260"/>
      <c r="N1452" s="253"/>
      <c r="O1452" s="253"/>
      <c r="P1452" s="253"/>
      <c r="S1452" s="261"/>
      <c r="T1452" s="241"/>
    </row>
    <row r="1453" s="240" customFormat="1" ht="20" customHeight="1" spans="1:20">
      <c r="A1453" s="248">
        <v>1839</v>
      </c>
      <c r="B1453" s="251">
        <v>1</v>
      </c>
      <c r="C1453" s="252"/>
      <c r="D1453" s="249"/>
      <c r="E1453" s="253"/>
      <c r="F1453" s="254"/>
      <c r="G1453" s="255"/>
      <c r="H1453" s="253"/>
      <c r="I1453" s="253"/>
      <c r="J1453" s="260"/>
      <c r="K1453" s="260"/>
      <c r="L1453" s="260"/>
      <c r="M1453" s="260"/>
      <c r="N1453" s="253"/>
      <c r="O1453" s="253"/>
      <c r="P1453" s="253"/>
      <c r="S1453" s="261"/>
      <c r="T1453" s="241"/>
    </row>
    <row r="1454" s="240" customFormat="1" ht="20" customHeight="1" spans="1:20">
      <c r="A1454" s="248">
        <v>1840</v>
      </c>
      <c r="B1454" s="251">
        <v>1</v>
      </c>
      <c r="C1454" s="252"/>
      <c r="D1454" s="249"/>
      <c r="E1454" s="253"/>
      <c r="F1454" s="254"/>
      <c r="G1454" s="255"/>
      <c r="H1454" s="253"/>
      <c r="I1454" s="253"/>
      <c r="J1454" s="260"/>
      <c r="K1454" s="260"/>
      <c r="L1454" s="260"/>
      <c r="M1454" s="260"/>
      <c r="N1454" s="253"/>
      <c r="O1454" s="253"/>
      <c r="P1454" s="253"/>
      <c r="S1454" s="261"/>
      <c r="T1454" s="241"/>
    </row>
    <row r="1455" s="240" customFormat="1" ht="20" customHeight="1" spans="1:20">
      <c r="A1455" s="248">
        <v>1841</v>
      </c>
      <c r="B1455" s="251">
        <v>1</v>
      </c>
      <c r="C1455" s="252"/>
      <c r="D1455" s="249"/>
      <c r="E1455" s="253"/>
      <c r="F1455" s="254"/>
      <c r="G1455" s="255"/>
      <c r="H1455" s="253"/>
      <c r="I1455" s="253"/>
      <c r="J1455" s="260"/>
      <c r="K1455" s="260"/>
      <c r="L1455" s="260"/>
      <c r="M1455" s="260"/>
      <c r="N1455" s="253"/>
      <c r="O1455" s="253"/>
      <c r="P1455" s="253"/>
      <c r="S1455" s="261"/>
      <c r="T1455" s="241"/>
    </row>
    <row r="1456" s="240" customFormat="1" ht="20" customHeight="1" spans="1:20">
      <c r="A1456" s="248">
        <v>1842</v>
      </c>
      <c r="B1456" s="251">
        <v>1</v>
      </c>
      <c r="C1456" s="252"/>
      <c r="D1456" s="249"/>
      <c r="E1456" s="253"/>
      <c r="F1456" s="254"/>
      <c r="G1456" s="255"/>
      <c r="H1456" s="253"/>
      <c r="I1456" s="253"/>
      <c r="J1456" s="260"/>
      <c r="K1456" s="260"/>
      <c r="L1456" s="260"/>
      <c r="M1456" s="260"/>
      <c r="N1456" s="253"/>
      <c r="O1456" s="253"/>
      <c r="P1456" s="253"/>
      <c r="S1456" s="261"/>
      <c r="T1456" s="241"/>
    </row>
    <row r="1457" s="240" customFormat="1" ht="20" customHeight="1" spans="1:20">
      <c r="A1457" s="248">
        <v>1843</v>
      </c>
      <c r="B1457" s="251">
        <v>1</v>
      </c>
      <c r="C1457" s="252"/>
      <c r="D1457" s="249"/>
      <c r="E1457" s="253"/>
      <c r="F1457" s="254"/>
      <c r="G1457" s="255"/>
      <c r="H1457" s="253"/>
      <c r="I1457" s="253"/>
      <c r="J1457" s="260"/>
      <c r="K1457" s="260"/>
      <c r="L1457" s="260"/>
      <c r="M1457" s="260"/>
      <c r="N1457" s="253"/>
      <c r="O1457" s="253"/>
      <c r="P1457" s="253"/>
      <c r="S1457" s="261"/>
      <c r="T1457" s="241"/>
    </row>
    <row r="1458" s="240" customFormat="1" ht="20" customHeight="1" spans="1:20">
      <c r="A1458" s="248">
        <v>1844</v>
      </c>
      <c r="B1458" s="251">
        <v>1</v>
      </c>
      <c r="C1458" s="252"/>
      <c r="D1458" s="249"/>
      <c r="E1458" s="253"/>
      <c r="F1458" s="254"/>
      <c r="G1458" s="255"/>
      <c r="H1458" s="253"/>
      <c r="I1458" s="253"/>
      <c r="J1458" s="260"/>
      <c r="K1458" s="260"/>
      <c r="L1458" s="260"/>
      <c r="M1458" s="260"/>
      <c r="N1458" s="253"/>
      <c r="O1458" s="253"/>
      <c r="P1458" s="253"/>
      <c r="S1458" s="261"/>
      <c r="T1458" s="241"/>
    </row>
    <row r="1459" s="240" customFormat="1" ht="20" customHeight="1" spans="1:20">
      <c r="A1459" s="248">
        <v>1845</v>
      </c>
      <c r="B1459" s="251">
        <v>1</v>
      </c>
      <c r="C1459" s="252"/>
      <c r="D1459" s="249"/>
      <c r="E1459" s="253"/>
      <c r="F1459" s="254"/>
      <c r="G1459" s="255"/>
      <c r="H1459" s="253"/>
      <c r="I1459" s="253"/>
      <c r="J1459" s="260"/>
      <c r="K1459" s="260"/>
      <c r="L1459" s="260"/>
      <c r="M1459" s="260"/>
      <c r="N1459" s="253"/>
      <c r="O1459" s="253"/>
      <c r="P1459" s="253"/>
      <c r="S1459" s="261"/>
      <c r="T1459" s="241"/>
    </row>
    <row r="1460" s="240" customFormat="1" ht="20" customHeight="1" spans="1:20">
      <c r="A1460" s="248">
        <v>1846</v>
      </c>
      <c r="B1460" s="251">
        <v>1</v>
      </c>
      <c r="C1460" s="252"/>
      <c r="D1460" s="249"/>
      <c r="E1460" s="253"/>
      <c r="F1460" s="254"/>
      <c r="G1460" s="255"/>
      <c r="H1460" s="253"/>
      <c r="I1460" s="253"/>
      <c r="J1460" s="260"/>
      <c r="K1460" s="260"/>
      <c r="L1460" s="260"/>
      <c r="M1460" s="260"/>
      <c r="N1460" s="253"/>
      <c r="O1460" s="253"/>
      <c r="P1460" s="253"/>
      <c r="S1460" s="261"/>
      <c r="T1460" s="241"/>
    </row>
    <row r="1461" s="240" customFormat="1" ht="20" customHeight="1" spans="1:20">
      <c r="A1461" s="248">
        <v>1847</v>
      </c>
      <c r="B1461" s="251">
        <v>1</v>
      </c>
      <c r="C1461" s="252"/>
      <c r="D1461" s="249"/>
      <c r="E1461" s="253"/>
      <c r="F1461" s="254"/>
      <c r="G1461" s="255"/>
      <c r="H1461" s="253"/>
      <c r="I1461" s="253"/>
      <c r="J1461" s="260"/>
      <c r="K1461" s="260"/>
      <c r="L1461" s="260"/>
      <c r="M1461" s="260"/>
      <c r="N1461" s="253"/>
      <c r="O1461" s="253"/>
      <c r="P1461" s="253"/>
      <c r="S1461" s="261"/>
      <c r="T1461" s="241"/>
    </row>
    <row r="1462" s="240" customFormat="1" ht="20" customHeight="1" spans="1:20">
      <c r="A1462" s="248">
        <v>1848</v>
      </c>
      <c r="B1462" s="251">
        <v>1</v>
      </c>
      <c r="C1462" s="252"/>
      <c r="D1462" s="249"/>
      <c r="E1462" s="253"/>
      <c r="F1462" s="254"/>
      <c r="G1462" s="255"/>
      <c r="H1462" s="253"/>
      <c r="I1462" s="253"/>
      <c r="J1462" s="260"/>
      <c r="K1462" s="260"/>
      <c r="L1462" s="260"/>
      <c r="M1462" s="260"/>
      <c r="N1462" s="253"/>
      <c r="O1462" s="253"/>
      <c r="P1462" s="253"/>
      <c r="S1462" s="261"/>
      <c r="T1462" s="241"/>
    </row>
    <row r="1463" s="240" customFormat="1" ht="20" customHeight="1" spans="1:20">
      <c r="A1463" s="248">
        <v>1849</v>
      </c>
      <c r="B1463" s="251">
        <v>1</v>
      </c>
      <c r="C1463" s="252"/>
      <c r="D1463" s="249"/>
      <c r="E1463" s="253"/>
      <c r="F1463" s="254"/>
      <c r="G1463" s="255"/>
      <c r="H1463" s="253"/>
      <c r="I1463" s="253"/>
      <c r="J1463" s="260"/>
      <c r="K1463" s="260"/>
      <c r="L1463" s="260"/>
      <c r="M1463" s="260"/>
      <c r="N1463" s="253"/>
      <c r="O1463" s="253"/>
      <c r="P1463" s="253"/>
      <c r="S1463" s="261"/>
      <c r="T1463" s="241"/>
    </row>
    <row r="1464" s="240" customFormat="1" ht="20" customHeight="1" spans="1:20">
      <c r="A1464" s="248">
        <v>1850</v>
      </c>
      <c r="B1464" s="251">
        <v>1</v>
      </c>
      <c r="C1464" s="252"/>
      <c r="D1464" s="249"/>
      <c r="E1464" s="253"/>
      <c r="F1464" s="254"/>
      <c r="G1464" s="255"/>
      <c r="H1464" s="253"/>
      <c r="I1464" s="253"/>
      <c r="J1464" s="260"/>
      <c r="K1464" s="260"/>
      <c r="L1464" s="260"/>
      <c r="M1464" s="260"/>
      <c r="N1464" s="253"/>
      <c r="O1464" s="253"/>
      <c r="P1464" s="253"/>
      <c r="S1464" s="261"/>
      <c r="T1464" s="241"/>
    </row>
    <row r="1465" s="240" customFormat="1" ht="20" customHeight="1" spans="1:20">
      <c r="A1465" s="248">
        <v>1851</v>
      </c>
      <c r="B1465" s="251">
        <v>1</v>
      </c>
      <c r="C1465" s="252"/>
      <c r="D1465" s="249"/>
      <c r="E1465" s="253"/>
      <c r="F1465" s="254"/>
      <c r="G1465" s="255"/>
      <c r="H1465" s="253"/>
      <c r="I1465" s="253"/>
      <c r="J1465" s="260"/>
      <c r="K1465" s="260"/>
      <c r="L1465" s="260"/>
      <c r="M1465" s="260"/>
      <c r="N1465" s="253"/>
      <c r="O1465" s="253"/>
      <c r="P1465" s="253"/>
      <c r="S1465" s="261"/>
      <c r="T1465" s="241"/>
    </row>
    <row r="1466" s="240" customFormat="1" ht="20" customHeight="1" spans="1:20">
      <c r="A1466" s="248">
        <v>1852</v>
      </c>
      <c r="B1466" s="251">
        <v>1</v>
      </c>
      <c r="C1466" s="252"/>
      <c r="D1466" s="249"/>
      <c r="E1466" s="253"/>
      <c r="F1466" s="254"/>
      <c r="G1466" s="255"/>
      <c r="H1466" s="253"/>
      <c r="I1466" s="253"/>
      <c r="J1466" s="260"/>
      <c r="K1466" s="260"/>
      <c r="L1466" s="260"/>
      <c r="M1466" s="260"/>
      <c r="N1466" s="253"/>
      <c r="O1466" s="253"/>
      <c r="P1466" s="253"/>
      <c r="S1466" s="261"/>
      <c r="T1466" s="241"/>
    </row>
    <row r="1467" s="240" customFormat="1" ht="20" customHeight="1" spans="1:20">
      <c r="A1467" s="248">
        <v>1853</v>
      </c>
      <c r="B1467" s="251">
        <v>1</v>
      </c>
      <c r="C1467" s="252"/>
      <c r="D1467" s="249"/>
      <c r="E1467" s="253"/>
      <c r="F1467" s="254"/>
      <c r="G1467" s="255"/>
      <c r="H1467" s="253"/>
      <c r="I1467" s="253"/>
      <c r="J1467" s="260"/>
      <c r="K1467" s="260"/>
      <c r="L1467" s="260"/>
      <c r="M1467" s="260"/>
      <c r="N1467" s="253"/>
      <c r="O1467" s="253"/>
      <c r="P1467" s="253"/>
      <c r="S1467" s="261"/>
      <c r="T1467" s="241"/>
    </row>
    <row r="1468" s="240" customFormat="1" ht="20" customHeight="1" spans="1:20">
      <c r="A1468" s="248">
        <v>1854</v>
      </c>
      <c r="B1468" s="251">
        <v>1</v>
      </c>
      <c r="C1468" s="252"/>
      <c r="D1468" s="249"/>
      <c r="E1468" s="253"/>
      <c r="F1468" s="254"/>
      <c r="G1468" s="255"/>
      <c r="H1468" s="253"/>
      <c r="I1468" s="253"/>
      <c r="J1468" s="260"/>
      <c r="K1468" s="260"/>
      <c r="L1468" s="260"/>
      <c r="M1468" s="260"/>
      <c r="N1468" s="253"/>
      <c r="O1468" s="253"/>
      <c r="P1468" s="253"/>
      <c r="S1468" s="261"/>
      <c r="T1468" s="241"/>
    </row>
    <row r="1469" s="240" customFormat="1" ht="20" customHeight="1" spans="1:20">
      <c r="A1469" s="248">
        <v>1855</v>
      </c>
      <c r="B1469" s="251">
        <v>1</v>
      </c>
      <c r="C1469" s="252"/>
      <c r="D1469" s="249"/>
      <c r="E1469" s="253"/>
      <c r="F1469" s="254"/>
      <c r="G1469" s="255"/>
      <c r="H1469" s="253"/>
      <c r="I1469" s="253"/>
      <c r="J1469" s="260"/>
      <c r="K1469" s="260"/>
      <c r="L1469" s="260"/>
      <c r="M1469" s="260"/>
      <c r="N1469" s="253"/>
      <c r="O1469" s="253"/>
      <c r="P1469" s="253"/>
      <c r="S1469" s="261"/>
      <c r="T1469" s="241"/>
    </row>
    <row r="1470" s="240" customFormat="1" ht="20" customHeight="1" spans="1:20">
      <c r="A1470" s="248">
        <v>1856</v>
      </c>
      <c r="B1470" s="251">
        <v>1</v>
      </c>
      <c r="C1470" s="252"/>
      <c r="D1470" s="249"/>
      <c r="E1470" s="253"/>
      <c r="F1470" s="254"/>
      <c r="G1470" s="255"/>
      <c r="H1470" s="253"/>
      <c r="I1470" s="253"/>
      <c r="J1470" s="260"/>
      <c r="K1470" s="260"/>
      <c r="L1470" s="260"/>
      <c r="M1470" s="260"/>
      <c r="N1470" s="253"/>
      <c r="O1470" s="253"/>
      <c r="P1470" s="253"/>
      <c r="S1470" s="261"/>
      <c r="T1470" s="241"/>
    </row>
    <row r="1471" s="240" customFormat="1" ht="20" customHeight="1" spans="1:20">
      <c r="A1471" s="248">
        <v>1857</v>
      </c>
      <c r="B1471" s="251">
        <v>1</v>
      </c>
      <c r="C1471" s="252"/>
      <c r="D1471" s="249"/>
      <c r="E1471" s="253"/>
      <c r="F1471" s="254"/>
      <c r="G1471" s="255"/>
      <c r="H1471" s="253"/>
      <c r="I1471" s="253"/>
      <c r="J1471" s="260"/>
      <c r="K1471" s="260"/>
      <c r="L1471" s="260"/>
      <c r="M1471" s="260"/>
      <c r="N1471" s="253"/>
      <c r="O1471" s="253"/>
      <c r="P1471" s="253"/>
      <c r="S1471" s="261"/>
      <c r="T1471" s="241"/>
    </row>
    <row r="1472" s="240" customFormat="1" ht="20" customHeight="1" spans="1:20">
      <c r="A1472" s="248">
        <v>1858</v>
      </c>
      <c r="B1472" s="251">
        <v>1</v>
      </c>
      <c r="C1472" s="252"/>
      <c r="D1472" s="249"/>
      <c r="E1472" s="253"/>
      <c r="F1472" s="254"/>
      <c r="G1472" s="255"/>
      <c r="H1472" s="253"/>
      <c r="I1472" s="253"/>
      <c r="J1472" s="260"/>
      <c r="K1472" s="260"/>
      <c r="L1472" s="260"/>
      <c r="M1472" s="260"/>
      <c r="N1472" s="253"/>
      <c r="O1472" s="253"/>
      <c r="P1472" s="253"/>
      <c r="S1472" s="261"/>
      <c r="T1472" s="241"/>
    </row>
    <row r="1473" s="240" customFormat="1" ht="20" customHeight="1" spans="1:20">
      <c r="A1473" s="248">
        <v>1859</v>
      </c>
      <c r="B1473" s="251">
        <v>1</v>
      </c>
      <c r="C1473" s="252"/>
      <c r="D1473" s="249"/>
      <c r="E1473" s="253"/>
      <c r="F1473" s="254"/>
      <c r="G1473" s="255"/>
      <c r="H1473" s="253"/>
      <c r="I1473" s="253"/>
      <c r="J1473" s="260"/>
      <c r="K1473" s="260"/>
      <c r="L1473" s="260"/>
      <c r="M1473" s="260"/>
      <c r="N1473" s="253"/>
      <c r="O1473" s="253"/>
      <c r="P1473" s="253"/>
      <c r="S1473" s="261"/>
      <c r="T1473" s="241"/>
    </row>
    <row r="1474" s="240" customFormat="1" ht="20" customHeight="1" spans="1:20">
      <c r="A1474" s="248">
        <v>1860</v>
      </c>
      <c r="B1474" s="251">
        <v>1</v>
      </c>
      <c r="C1474" s="252"/>
      <c r="D1474" s="249"/>
      <c r="E1474" s="253"/>
      <c r="F1474" s="254"/>
      <c r="G1474" s="255"/>
      <c r="H1474" s="253"/>
      <c r="I1474" s="253"/>
      <c r="J1474" s="260"/>
      <c r="K1474" s="260"/>
      <c r="L1474" s="260"/>
      <c r="M1474" s="260"/>
      <c r="N1474" s="253"/>
      <c r="O1474" s="253"/>
      <c r="P1474" s="253"/>
      <c r="S1474" s="261"/>
      <c r="T1474" s="241"/>
    </row>
    <row r="1475" s="240" customFormat="1" ht="20" customHeight="1" spans="1:20">
      <c r="A1475" s="248">
        <v>1861</v>
      </c>
      <c r="B1475" s="251">
        <v>1</v>
      </c>
      <c r="C1475" s="252"/>
      <c r="D1475" s="249"/>
      <c r="E1475" s="253"/>
      <c r="F1475" s="254"/>
      <c r="G1475" s="255"/>
      <c r="H1475" s="253"/>
      <c r="I1475" s="253"/>
      <c r="J1475" s="260"/>
      <c r="K1475" s="260"/>
      <c r="L1475" s="260"/>
      <c r="M1475" s="260"/>
      <c r="N1475" s="253"/>
      <c r="O1475" s="253"/>
      <c r="P1475" s="253"/>
      <c r="S1475" s="261"/>
      <c r="T1475" s="241"/>
    </row>
    <row r="1476" s="240" customFormat="1" ht="20" customHeight="1" spans="1:20">
      <c r="A1476" s="248">
        <v>1862</v>
      </c>
      <c r="B1476" s="251">
        <v>1</v>
      </c>
      <c r="C1476" s="252"/>
      <c r="D1476" s="249"/>
      <c r="E1476" s="253"/>
      <c r="F1476" s="254"/>
      <c r="G1476" s="255"/>
      <c r="H1476" s="253"/>
      <c r="I1476" s="253"/>
      <c r="J1476" s="260"/>
      <c r="K1476" s="260"/>
      <c r="L1476" s="260"/>
      <c r="M1476" s="260"/>
      <c r="N1476" s="253"/>
      <c r="O1476" s="253"/>
      <c r="P1476" s="253"/>
      <c r="S1476" s="261"/>
      <c r="T1476" s="241"/>
    </row>
    <row r="1477" s="240" customFormat="1" ht="20" customHeight="1" spans="1:20">
      <c r="A1477" s="248">
        <v>1863</v>
      </c>
      <c r="B1477" s="251">
        <v>1</v>
      </c>
      <c r="C1477" s="252"/>
      <c r="D1477" s="249"/>
      <c r="E1477" s="253"/>
      <c r="F1477" s="254"/>
      <c r="G1477" s="255"/>
      <c r="H1477" s="253"/>
      <c r="I1477" s="253"/>
      <c r="J1477" s="260"/>
      <c r="K1477" s="260"/>
      <c r="L1477" s="260"/>
      <c r="M1477" s="260"/>
      <c r="N1477" s="253"/>
      <c r="O1477" s="253"/>
      <c r="P1477" s="253"/>
      <c r="S1477" s="261"/>
      <c r="T1477" s="241"/>
    </row>
    <row r="1478" s="240" customFormat="1" ht="20" customHeight="1" spans="1:20">
      <c r="A1478" s="248">
        <v>1864</v>
      </c>
      <c r="B1478" s="251">
        <v>1</v>
      </c>
      <c r="C1478" s="252"/>
      <c r="D1478" s="249"/>
      <c r="E1478" s="253"/>
      <c r="F1478" s="254"/>
      <c r="G1478" s="255"/>
      <c r="H1478" s="253"/>
      <c r="I1478" s="253"/>
      <c r="J1478" s="260"/>
      <c r="K1478" s="260"/>
      <c r="L1478" s="260"/>
      <c r="M1478" s="260"/>
      <c r="N1478" s="253"/>
      <c r="O1478" s="253"/>
      <c r="P1478" s="253"/>
      <c r="S1478" s="261"/>
      <c r="T1478" s="241"/>
    </row>
    <row r="1479" s="240" customFormat="1" ht="20" customHeight="1" spans="1:20">
      <c r="A1479" s="248">
        <v>1865</v>
      </c>
      <c r="B1479" s="251">
        <v>1</v>
      </c>
      <c r="C1479" s="252"/>
      <c r="D1479" s="249"/>
      <c r="E1479" s="253"/>
      <c r="F1479" s="254"/>
      <c r="G1479" s="255"/>
      <c r="H1479" s="253"/>
      <c r="I1479" s="253"/>
      <c r="J1479" s="260"/>
      <c r="K1479" s="260"/>
      <c r="L1479" s="260"/>
      <c r="M1479" s="260"/>
      <c r="N1479" s="253"/>
      <c r="O1479" s="253"/>
      <c r="P1479" s="253"/>
      <c r="S1479" s="261"/>
      <c r="T1479" s="241"/>
    </row>
    <row r="1480" s="240" customFormat="1" ht="20" customHeight="1" spans="1:20">
      <c r="A1480" s="248">
        <v>1866</v>
      </c>
      <c r="B1480" s="251">
        <v>1</v>
      </c>
      <c r="C1480" s="252"/>
      <c r="D1480" s="249"/>
      <c r="E1480" s="253"/>
      <c r="F1480" s="254"/>
      <c r="G1480" s="255"/>
      <c r="H1480" s="253"/>
      <c r="I1480" s="253"/>
      <c r="J1480" s="260"/>
      <c r="K1480" s="260"/>
      <c r="L1480" s="260"/>
      <c r="M1480" s="260"/>
      <c r="N1480" s="253"/>
      <c r="O1480" s="253"/>
      <c r="P1480" s="253"/>
      <c r="S1480" s="261"/>
      <c r="T1480" s="241"/>
    </row>
    <row r="1481" s="240" customFormat="1" ht="20" customHeight="1" spans="1:20">
      <c r="A1481" s="248">
        <v>1867</v>
      </c>
      <c r="B1481" s="251">
        <v>1</v>
      </c>
      <c r="C1481" s="252"/>
      <c r="D1481" s="249"/>
      <c r="E1481" s="253"/>
      <c r="F1481" s="254"/>
      <c r="G1481" s="255"/>
      <c r="H1481" s="253"/>
      <c r="I1481" s="253"/>
      <c r="J1481" s="260"/>
      <c r="K1481" s="260"/>
      <c r="L1481" s="260"/>
      <c r="M1481" s="260"/>
      <c r="N1481" s="253"/>
      <c r="O1481" s="253"/>
      <c r="P1481" s="253"/>
      <c r="S1481" s="261"/>
      <c r="T1481" s="241"/>
    </row>
    <row r="1482" s="240" customFormat="1" ht="20" customHeight="1" spans="1:20">
      <c r="A1482" s="248">
        <v>1868</v>
      </c>
      <c r="B1482" s="251">
        <v>1</v>
      </c>
      <c r="C1482" s="252"/>
      <c r="D1482" s="249"/>
      <c r="E1482" s="253"/>
      <c r="F1482" s="254"/>
      <c r="G1482" s="255"/>
      <c r="H1482" s="253"/>
      <c r="I1482" s="253"/>
      <c r="J1482" s="260"/>
      <c r="K1482" s="260"/>
      <c r="L1482" s="260"/>
      <c r="M1482" s="260"/>
      <c r="N1482" s="253"/>
      <c r="O1482" s="253"/>
      <c r="P1482" s="253"/>
      <c r="S1482" s="261"/>
      <c r="T1482" s="241"/>
    </row>
    <row r="1483" s="240" customFormat="1" ht="20" customHeight="1" spans="1:20">
      <c r="A1483" s="248">
        <v>1869</v>
      </c>
      <c r="B1483" s="251">
        <v>1</v>
      </c>
      <c r="C1483" s="252"/>
      <c r="D1483" s="249"/>
      <c r="E1483" s="253"/>
      <c r="F1483" s="254"/>
      <c r="G1483" s="255"/>
      <c r="H1483" s="253"/>
      <c r="I1483" s="253"/>
      <c r="J1483" s="260"/>
      <c r="K1483" s="260"/>
      <c r="L1483" s="260"/>
      <c r="M1483" s="260"/>
      <c r="N1483" s="253"/>
      <c r="O1483" s="253"/>
      <c r="P1483" s="253"/>
      <c r="S1483" s="261"/>
      <c r="T1483" s="241"/>
    </row>
    <row r="1484" s="240" customFormat="1" ht="20" customHeight="1" spans="1:20">
      <c r="A1484" s="248">
        <v>1870</v>
      </c>
      <c r="B1484" s="251">
        <v>1</v>
      </c>
      <c r="C1484" s="252"/>
      <c r="D1484" s="249"/>
      <c r="E1484" s="253"/>
      <c r="F1484" s="254"/>
      <c r="G1484" s="255"/>
      <c r="H1484" s="253"/>
      <c r="I1484" s="253"/>
      <c r="J1484" s="260"/>
      <c r="K1484" s="260"/>
      <c r="L1484" s="260"/>
      <c r="M1484" s="260"/>
      <c r="N1484" s="253"/>
      <c r="O1484" s="253"/>
      <c r="P1484" s="253"/>
      <c r="S1484" s="261"/>
      <c r="T1484" s="241"/>
    </row>
    <row r="1485" s="240" customFormat="1" ht="20" customHeight="1" spans="1:20">
      <c r="A1485" s="248">
        <v>1871</v>
      </c>
      <c r="B1485" s="251">
        <v>1</v>
      </c>
      <c r="C1485" s="252"/>
      <c r="D1485" s="249"/>
      <c r="E1485" s="253"/>
      <c r="F1485" s="254"/>
      <c r="G1485" s="255"/>
      <c r="H1485" s="253"/>
      <c r="I1485" s="253"/>
      <c r="J1485" s="260"/>
      <c r="K1485" s="260"/>
      <c r="L1485" s="260"/>
      <c r="M1485" s="260"/>
      <c r="N1485" s="253"/>
      <c r="O1485" s="253"/>
      <c r="P1485" s="253"/>
      <c r="S1485" s="261"/>
      <c r="T1485" s="241"/>
    </row>
    <row r="1486" s="240" customFormat="1" ht="20" customHeight="1" spans="1:20">
      <c r="A1486" s="248">
        <v>1872</v>
      </c>
      <c r="B1486" s="251">
        <v>1</v>
      </c>
      <c r="C1486" s="252"/>
      <c r="D1486" s="249"/>
      <c r="E1486" s="253"/>
      <c r="F1486" s="254"/>
      <c r="G1486" s="255"/>
      <c r="H1486" s="253"/>
      <c r="I1486" s="253"/>
      <c r="J1486" s="260"/>
      <c r="K1486" s="260"/>
      <c r="L1486" s="260"/>
      <c r="M1486" s="260"/>
      <c r="N1486" s="253"/>
      <c r="O1486" s="253"/>
      <c r="P1486" s="253"/>
      <c r="S1486" s="261"/>
      <c r="T1486" s="241"/>
    </row>
    <row r="1487" s="240" customFormat="1" ht="20" customHeight="1" spans="1:20">
      <c r="A1487" s="248">
        <v>1873</v>
      </c>
      <c r="B1487" s="251">
        <v>1</v>
      </c>
      <c r="C1487" s="252"/>
      <c r="D1487" s="249"/>
      <c r="E1487" s="253"/>
      <c r="F1487" s="254"/>
      <c r="G1487" s="255"/>
      <c r="H1487" s="253"/>
      <c r="I1487" s="253"/>
      <c r="J1487" s="260"/>
      <c r="K1487" s="260"/>
      <c r="L1487" s="260"/>
      <c r="M1487" s="260"/>
      <c r="N1487" s="253"/>
      <c r="O1487" s="253"/>
      <c r="P1487" s="253"/>
      <c r="S1487" s="261"/>
      <c r="T1487" s="241"/>
    </row>
    <row r="1488" s="240" customFormat="1" ht="20" customHeight="1" spans="1:20">
      <c r="A1488" s="248">
        <v>1874</v>
      </c>
      <c r="B1488" s="251">
        <v>1</v>
      </c>
      <c r="C1488" s="252"/>
      <c r="D1488" s="249"/>
      <c r="E1488" s="253"/>
      <c r="F1488" s="254"/>
      <c r="G1488" s="255"/>
      <c r="H1488" s="253"/>
      <c r="I1488" s="253"/>
      <c r="J1488" s="260"/>
      <c r="K1488" s="260"/>
      <c r="L1488" s="260"/>
      <c r="M1488" s="260"/>
      <c r="N1488" s="253"/>
      <c r="O1488" s="253"/>
      <c r="P1488" s="253"/>
      <c r="S1488" s="261"/>
      <c r="T1488" s="241"/>
    </row>
    <row r="1489" s="240" customFormat="1" ht="20" customHeight="1" spans="1:20">
      <c r="A1489" s="248">
        <v>1875</v>
      </c>
      <c r="B1489" s="251">
        <v>1</v>
      </c>
      <c r="C1489" s="252"/>
      <c r="D1489" s="249"/>
      <c r="E1489" s="253"/>
      <c r="F1489" s="254"/>
      <c r="G1489" s="255"/>
      <c r="H1489" s="253"/>
      <c r="I1489" s="253"/>
      <c r="J1489" s="260"/>
      <c r="K1489" s="260"/>
      <c r="L1489" s="260"/>
      <c r="M1489" s="260"/>
      <c r="N1489" s="253"/>
      <c r="O1489" s="253"/>
      <c r="P1489" s="253"/>
      <c r="S1489" s="261"/>
      <c r="T1489" s="241"/>
    </row>
    <row r="1490" s="240" customFormat="1" ht="20" customHeight="1" spans="1:20">
      <c r="A1490" s="248">
        <v>1876</v>
      </c>
      <c r="B1490" s="251">
        <v>1</v>
      </c>
      <c r="C1490" s="252"/>
      <c r="D1490" s="249"/>
      <c r="E1490" s="253"/>
      <c r="F1490" s="254"/>
      <c r="G1490" s="255"/>
      <c r="H1490" s="253"/>
      <c r="I1490" s="253"/>
      <c r="J1490" s="260"/>
      <c r="K1490" s="260"/>
      <c r="L1490" s="260"/>
      <c r="M1490" s="260"/>
      <c r="N1490" s="253"/>
      <c r="O1490" s="253"/>
      <c r="P1490" s="253"/>
      <c r="S1490" s="261"/>
      <c r="T1490" s="241"/>
    </row>
    <row r="1491" s="240" customFormat="1" ht="20" customHeight="1" spans="1:20">
      <c r="A1491" s="248">
        <v>1877</v>
      </c>
      <c r="B1491" s="251">
        <v>1</v>
      </c>
      <c r="C1491" s="252"/>
      <c r="D1491" s="249"/>
      <c r="E1491" s="253"/>
      <c r="F1491" s="254"/>
      <c r="G1491" s="255"/>
      <c r="H1491" s="253"/>
      <c r="I1491" s="253"/>
      <c r="J1491" s="260"/>
      <c r="K1491" s="260"/>
      <c r="L1491" s="260"/>
      <c r="M1491" s="260"/>
      <c r="N1491" s="253"/>
      <c r="O1491" s="253"/>
      <c r="P1491" s="253"/>
      <c r="S1491" s="261"/>
      <c r="T1491" s="241"/>
    </row>
    <row r="1492" s="240" customFormat="1" ht="20" customHeight="1" spans="1:20">
      <c r="A1492" s="248">
        <v>1878</v>
      </c>
      <c r="B1492" s="251">
        <v>1</v>
      </c>
      <c r="C1492" s="252"/>
      <c r="D1492" s="249"/>
      <c r="E1492" s="253"/>
      <c r="F1492" s="254"/>
      <c r="G1492" s="255"/>
      <c r="H1492" s="253"/>
      <c r="I1492" s="253"/>
      <c r="J1492" s="260"/>
      <c r="K1492" s="260"/>
      <c r="L1492" s="260"/>
      <c r="M1492" s="260"/>
      <c r="N1492" s="253"/>
      <c r="O1492" s="253"/>
      <c r="P1492" s="253"/>
      <c r="S1492" s="261"/>
      <c r="T1492" s="241"/>
    </row>
    <row r="1493" s="240" customFormat="1" ht="20" customHeight="1" spans="1:20">
      <c r="A1493" s="248">
        <v>1879</v>
      </c>
      <c r="B1493" s="251">
        <v>1</v>
      </c>
      <c r="C1493" s="252"/>
      <c r="D1493" s="249"/>
      <c r="E1493" s="253"/>
      <c r="F1493" s="254"/>
      <c r="G1493" s="255"/>
      <c r="H1493" s="253"/>
      <c r="I1493" s="253"/>
      <c r="J1493" s="260"/>
      <c r="K1493" s="260"/>
      <c r="L1493" s="260"/>
      <c r="M1493" s="260"/>
      <c r="N1493" s="253"/>
      <c r="O1493" s="253"/>
      <c r="P1493" s="253"/>
      <c r="S1493" s="261"/>
      <c r="T1493" s="241"/>
    </row>
    <row r="1494" s="240" customFormat="1" ht="20" customHeight="1" spans="1:20">
      <c r="A1494" s="248">
        <v>1880</v>
      </c>
      <c r="B1494" s="251">
        <v>1</v>
      </c>
      <c r="C1494" s="252"/>
      <c r="D1494" s="249"/>
      <c r="E1494" s="253"/>
      <c r="F1494" s="254"/>
      <c r="G1494" s="255"/>
      <c r="H1494" s="253"/>
      <c r="I1494" s="253"/>
      <c r="J1494" s="260"/>
      <c r="K1494" s="260"/>
      <c r="L1494" s="260"/>
      <c r="M1494" s="260"/>
      <c r="N1494" s="253"/>
      <c r="O1494" s="253"/>
      <c r="P1494" s="253"/>
      <c r="S1494" s="261"/>
      <c r="T1494" s="241"/>
    </row>
    <row r="1495" s="240" customFormat="1" ht="20" customHeight="1" spans="1:20">
      <c r="A1495" s="248">
        <v>1881</v>
      </c>
      <c r="B1495" s="251">
        <v>1</v>
      </c>
      <c r="C1495" s="252"/>
      <c r="D1495" s="249"/>
      <c r="E1495" s="253"/>
      <c r="F1495" s="254"/>
      <c r="G1495" s="255"/>
      <c r="H1495" s="253"/>
      <c r="I1495" s="253"/>
      <c r="J1495" s="260"/>
      <c r="K1495" s="260"/>
      <c r="L1495" s="260"/>
      <c r="M1495" s="260"/>
      <c r="N1495" s="253"/>
      <c r="O1495" s="253"/>
      <c r="P1495" s="253"/>
      <c r="S1495" s="261"/>
      <c r="T1495" s="241"/>
    </row>
    <row r="1496" s="240" customFormat="1" ht="20" customHeight="1" spans="1:20">
      <c r="A1496" s="248">
        <v>1882</v>
      </c>
      <c r="B1496" s="251">
        <v>1</v>
      </c>
      <c r="C1496" s="252"/>
      <c r="D1496" s="249"/>
      <c r="E1496" s="253"/>
      <c r="F1496" s="254"/>
      <c r="G1496" s="255"/>
      <c r="H1496" s="253"/>
      <c r="I1496" s="253"/>
      <c r="J1496" s="260"/>
      <c r="K1496" s="260"/>
      <c r="L1496" s="260"/>
      <c r="M1496" s="260"/>
      <c r="N1496" s="253"/>
      <c r="O1496" s="253"/>
      <c r="P1496" s="253"/>
      <c r="S1496" s="261"/>
      <c r="T1496" s="241"/>
    </row>
    <row r="1497" s="240" customFormat="1" ht="20" customHeight="1" spans="1:20">
      <c r="A1497" s="248">
        <v>1883</v>
      </c>
      <c r="B1497" s="251">
        <v>1</v>
      </c>
      <c r="C1497" s="252"/>
      <c r="D1497" s="249"/>
      <c r="E1497" s="253"/>
      <c r="F1497" s="254"/>
      <c r="G1497" s="255"/>
      <c r="H1497" s="253"/>
      <c r="I1497" s="253"/>
      <c r="J1497" s="260"/>
      <c r="K1497" s="260"/>
      <c r="L1497" s="260"/>
      <c r="M1497" s="260"/>
      <c r="N1497" s="253"/>
      <c r="O1497" s="253"/>
      <c r="P1497" s="253"/>
      <c r="S1497" s="261"/>
      <c r="T1497" s="241"/>
    </row>
    <row r="1498" s="240" customFormat="1" ht="20" customHeight="1" spans="1:20">
      <c r="A1498" s="248">
        <v>1884</v>
      </c>
      <c r="B1498" s="251">
        <v>1</v>
      </c>
      <c r="C1498" s="252"/>
      <c r="D1498" s="249"/>
      <c r="E1498" s="253"/>
      <c r="F1498" s="254"/>
      <c r="G1498" s="255"/>
      <c r="H1498" s="253"/>
      <c r="I1498" s="253"/>
      <c r="J1498" s="260"/>
      <c r="K1498" s="260"/>
      <c r="L1498" s="260"/>
      <c r="M1498" s="260"/>
      <c r="N1498" s="253"/>
      <c r="O1498" s="253"/>
      <c r="P1498" s="253"/>
      <c r="S1498" s="261"/>
      <c r="T1498" s="241"/>
    </row>
    <row r="1499" s="240" customFormat="1" ht="20" customHeight="1" spans="1:20">
      <c r="A1499" s="248">
        <v>1885</v>
      </c>
      <c r="B1499" s="251">
        <v>1</v>
      </c>
      <c r="C1499" s="252"/>
      <c r="D1499" s="249"/>
      <c r="E1499" s="253"/>
      <c r="F1499" s="254"/>
      <c r="G1499" s="255"/>
      <c r="H1499" s="253"/>
      <c r="I1499" s="253"/>
      <c r="J1499" s="260"/>
      <c r="K1499" s="260"/>
      <c r="L1499" s="260"/>
      <c r="M1499" s="260"/>
      <c r="N1499" s="253"/>
      <c r="O1499" s="253"/>
      <c r="P1499" s="253"/>
      <c r="S1499" s="261"/>
      <c r="T1499" s="241"/>
    </row>
    <row r="1500" s="240" customFormat="1" ht="20" customHeight="1" spans="1:20">
      <c r="A1500" s="248">
        <v>1886</v>
      </c>
      <c r="B1500" s="251">
        <v>1</v>
      </c>
      <c r="C1500" s="252"/>
      <c r="D1500" s="249"/>
      <c r="E1500" s="253"/>
      <c r="F1500" s="254"/>
      <c r="G1500" s="255"/>
      <c r="H1500" s="253"/>
      <c r="I1500" s="253"/>
      <c r="J1500" s="260"/>
      <c r="K1500" s="260"/>
      <c r="L1500" s="260"/>
      <c r="M1500" s="260"/>
      <c r="N1500" s="253"/>
      <c r="O1500" s="253"/>
      <c r="P1500" s="253"/>
      <c r="S1500" s="261"/>
      <c r="T1500" s="241"/>
    </row>
    <row r="1501" s="240" customFormat="1" ht="20" customHeight="1" spans="1:20">
      <c r="A1501" s="248">
        <v>1887</v>
      </c>
      <c r="B1501" s="251">
        <v>1</v>
      </c>
      <c r="C1501" s="252"/>
      <c r="D1501" s="249"/>
      <c r="E1501" s="253"/>
      <c r="F1501" s="254"/>
      <c r="G1501" s="255"/>
      <c r="H1501" s="253"/>
      <c r="I1501" s="253"/>
      <c r="J1501" s="260"/>
      <c r="K1501" s="260"/>
      <c r="L1501" s="260"/>
      <c r="M1501" s="260"/>
      <c r="N1501" s="253"/>
      <c r="O1501" s="253"/>
      <c r="P1501" s="253"/>
      <c r="S1501" s="261"/>
      <c r="T1501" s="241"/>
    </row>
    <row r="1502" s="240" customFormat="1" ht="20" customHeight="1" spans="1:20">
      <c r="A1502" s="248">
        <v>1888</v>
      </c>
      <c r="B1502" s="251">
        <v>1</v>
      </c>
      <c r="C1502" s="252"/>
      <c r="D1502" s="249"/>
      <c r="E1502" s="253"/>
      <c r="F1502" s="254"/>
      <c r="G1502" s="255"/>
      <c r="H1502" s="253"/>
      <c r="I1502" s="253"/>
      <c r="J1502" s="260"/>
      <c r="K1502" s="260"/>
      <c r="L1502" s="260"/>
      <c r="M1502" s="260"/>
      <c r="N1502" s="253"/>
      <c r="O1502" s="253"/>
      <c r="P1502" s="253"/>
      <c r="S1502" s="261"/>
      <c r="T1502" s="241"/>
    </row>
    <row r="1503" s="240" customFormat="1" ht="20" customHeight="1" spans="1:20">
      <c r="A1503" s="248">
        <v>1889</v>
      </c>
      <c r="B1503" s="251">
        <v>1</v>
      </c>
      <c r="C1503" s="252"/>
      <c r="D1503" s="249"/>
      <c r="E1503" s="253"/>
      <c r="F1503" s="254"/>
      <c r="G1503" s="255"/>
      <c r="H1503" s="253"/>
      <c r="I1503" s="253"/>
      <c r="J1503" s="260"/>
      <c r="K1503" s="260"/>
      <c r="L1503" s="260"/>
      <c r="M1503" s="260"/>
      <c r="N1503" s="253"/>
      <c r="O1503" s="253"/>
      <c r="P1503" s="253"/>
      <c r="S1503" s="261"/>
      <c r="T1503" s="241"/>
    </row>
    <row r="1504" s="240" customFormat="1" ht="20" customHeight="1" spans="1:20">
      <c r="A1504" s="248">
        <v>1890</v>
      </c>
      <c r="B1504" s="251">
        <v>1</v>
      </c>
      <c r="C1504" s="252"/>
      <c r="D1504" s="249"/>
      <c r="E1504" s="253"/>
      <c r="F1504" s="254"/>
      <c r="G1504" s="255"/>
      <c r="H1504" s="253"/>
      <c r="I1504" s="253"/>
      <c r="J1504" s="260"/>
      <c r="K1504" s="260"/>
      <c r="L1504" s="260"/>
      <c r="M1504" s="260"/>
      <c r="N1504" s="253"/>
      <c r="O1504" s="253"/>
      <c r="P1504" s="253"/>
      <c r="S1504" s="261"/>
      <c r="T1504" s="241"/>
    </row>
    <row r="1505" s="240" customFormat="1" ht="20" customHeight="1" spans="1:20">
      <c r="A1505" s="248">
        <v>1891</v>
      </c>
      <c r="B1505" s="251">
        <v>1</v>
      </c>
      <c r="C1505" s="252"/>
      <c r="D1505" s="249"/>
      <c r="E1505" s="253"/>
      <c r="F1505" s="254"/>
      <c r="G1505" s="255"/>
      <c r="H1505" s="253"/>
      <c r="I1505" s="253"/>
      <c r="J1505" s="260"/>
      <c r="K1505" s="260"/>
      <c r="L1505" s="260"/>
      <c r="M1505" s="260"/>
      <c r="N1505" s="253"/>
      <c r="O1505" s="253"/>
      <c r="P1505" s="253"/>
      <c r="S1505" s="261"/>
      <c r="T1505" s="241"/>
    </row>
    <row r="1506" s="240" customFormat="1" ht="20" customHeight="1" spans="1:20">
      <c r="A1506" s="248">
        <v>1892</v>
      </c>
      <c r="B1506" s="251">
        <v>1</v>
      </c>
      <c r="C1506" s="252"/>
      <c r="D1506" s="249"/>
      <c r="E1506" s="253"/>
      <c r="F1506" s="254"/>
      <c r="G1506" s="255"/>
      <c r="H1506" s="253"/>
      <c r="I1506" s="253"/>
      <c r="J1506" s="260"/>
      <c r="K1506" s="260"/>
      <c r="L1506" s="260"/>
      <c r="M1506" s="260"/>
      <c r="N1506" s="253"/>
      <c r="O1506" s="253"/>
      <c r="P1506" s="253"/>
      <c r="S1506" s="261"/>
      <c r="T1506" s="241"/>
    </row>
    <row r="1507" s="240" customFormat="1" ht="20" customHeight="1" spans="1:20">
      <c r="A1507" s="248">
        <v>1893</v>
      </c>
      <c r="B1507" s="251">
        <v>1</v>
      </c>
      <c r="C1507" s="252"/>
      <c r="D1507" s="249"/>
      <c r="E1507" s="253"/>
      <c r="F1507" s="254"/>
      <c r="G1507" s="255"/>
      <c r="H1507" s="253"/>
      <c r="I1507" s="253"/>
      <c r="J1507" s="260"/>
      <c r="K1507" s="260"/>
      <c r="L1507" s="260"/>
      <c r="M1507" s="260"/>
      <c r="N1507" s="253"/>
      <c r="O1507" s="253"/>
      <c r="P1507" s="253"/>
      <c r="S1507" s="261"/>
      <c r="T1507" s="241"/>
    </row>
    <row r="1508" s="240" customFormat="1" ht="20" customHeight="1" spans="1:20">
      <c r="A1508" s="248">
        <v>1894</v>
      </c>
      <c r="B1508" s="251">
        <v>1</v>
      </c>
      <c r="C1508" s="252"/>
      <c r="D1508" s="249"/>
      <c r="E1508" s="253"/>
      <c r="F1508" s="254"/>
      <c r="G1508" s="255"/>
      <c r="H1508" s="253"/>
      <c r="I1508" s="253"/>
      <c r="J1508" s="260"/>
      <c r="K1508" s="260"/>
      <c r="L1508" s="260"/>
      <c r="M1508" s="260"/>
      <c r="N1508" s="253"/>
      <c r="O1508" s="253"/>
      <c r="P1508" s="253"/>
      <c r="S1508" s="261"/>
      <c r="T1508" s="241"/>
    </row>
    <row r="1509" s="240" customFormat="1" ht="20" customHeight="1" spans="1:20">
      <c r="A1509" s="248">
        <v>1895</v>
      </c>
      <c r="B1509" s="251">
        <v>1</v>
      </c>
      <c r="C1509" s="252"/>
      <c r="D1509" s="249"/>
      <c r="E1509" s="253"/>
      <c r="F1509" s="254"/>
      <c r="G1509" s="255"/>
      <c r="H1509" s="253"/>
      <c r="I1509" s="253"/>
      <c r="J1509" s="260"/>
      <c r="K1509" s="260"/>
      <c r="L1509" s="260"/>
      <c r="M1509" s="260"/>
      <c r="N1509" s="253"/>
      <c r="O1509" s="253"/>
      <c r="P1509" s="253"/>
      <c r="S1509" s="261"/>
      <c r="T1509" s="241"/>
    </row>
    <row r="1510" s="240" customFormat="1" ht="20" customHeight="1" spans="1:20">
      <c r="A1510" s="248">
        <v>1896</v>
      </c>
      <c r="B1510" s="251">
        <v>1</v>
      </c>
      <c r="C1510" s="252"/>
      <c r="D1510" s="249"/>
      <c r="E1510" s="253"/>
      <c r="F1510" s="254"/>
      <c r="G1510" s="255"/>
      <c r="H1510" s="253"/>
      <c r="I1510" s="253"/>
      <c r="J1510" s="260"/>
      <c r="K1510" s="260"/>
      <c r="L1510" s="260"/>
      <c r="M1510" s="260"/>
      <c r="N1510" s="253"/>
      <c r="O1510" s="253"/>
      <c r="P1510" s="253"/>
      <c r="S1510" s="261"/>
      <c r="T1510" s="241"/>
    </row>
    <row r="1511" s="240" customFormat="1" ht="20" customHeight="1" spans="1:20">
      <c r="A1511" s="248">
        <v>1897</v>
      </c>
      <c r="B1511" s="251">
        <v>1</v>
      </c>
      <c r="C1511" s="252"/>
      <c r="D1511" s="249"/>
      <c r="E1511" s="253"/>
      <c r="F1511" s="254"/>
      <c r="G1511" s="255"/>
      <c r="H1511" s="253"/>
      <c r="I1511" s="253"/>
      <c r="J1511" s="260"/>
      <c r="K1511" s="260"/>
      <c r="L1511" s="260"/>
      <c r="M1511" s="260"/>
      <c r="N1511" s="253"/>
      <c r="O1511" s="253"/>
      <c r="P1511" s="253"/>
      <c r="S1511" s="261"/>
      <c r="T1511" s="241"/>
    </row>
    <row r="1512" s="240" customFormat="1" ht="20" customHeight="1" spans="1:20">
      <c r="A1512" s="248">
        <v>1898</v>
      </c>
      <c r="B1512" s="251">
        <v>1</v>
      </c>
      <c r="C1512" s="252"/>
      <c r="D1512" s="249"/>
      <c r="E1512" s="253"/>
      <c r="F1512" s="254"/>
      <c r="G1512" s="255"/>
      <c r="H1512" s="253"/>
      <c r="I1512" s="253"/>
      <c r="J1512" s="260"/>
      <c r="K1512" s="260"/>
      <c r="L1512" s="260"/>
      <c r="M1512" s="260"/>
      <c r="N1512" s="253"/>
      <c r="O1512" s="253"/>
      <c r="P1512" s="253"/>
      <c r="S1512" s="261"/>
      <c r="T1512" s="241"/>
    </row>
    <row r="1513" s="240" customFormat="1" ht="20" customHeight="1" spans="1:20">
      <c r="A1513" s="248">
        <v>1899</v>
      </c>
      <c r="B1513" s="251">
        <v>1</v>
      </c>
      <c r="C1513" s="252"/>
      <c r="D1513" s="249"/>
      <c r="E1513" s="253"/>
      <c r="F1513" s="254"/>
      <c r="G1513" s="255"/>
      <c r="H1513" s="253"/>
      <c r="I1513" s="253"/>
      <c r="J1513" s="260"/>
      <c r="K1513" s="260"/>
      <c r="L1513" s="260"/>
      <c r="M1513" s="260"/>
      <c r="N1513" s="253"/>
      <c r="O1513" s="253"/>
      <c r="P1513" s="253"/>
      <c r="S1513" s="261"/>
      <c r="T1513" s="241"/>
    </row>
    <row r="1514" s="240" customFormat="1" ht="20" customHeight="1" spans="1:20">
      <c r="A1514" s="248">
        <v>1900</v>
      </c>
      <c r="B1514" s="251">
        <v>1</v>
      </c>
      <c r="C1514" s="252"/>
      <c r="D1514" s="249"/>
      <c r="E1514" s="253"/>
      <c r="F1514" s="254"/>
      <c r="G1514" s="255"/>
      <c r="H1514" s="253"/>
      <c r="I1514" s="253"/>
      <c r="J1514" s="260"/>
      <c r="K1514" s="260"/>
      <c r="L1514" s="260"/>
      <c r="M1514" s="260"/>
      <c r="N1514" s="253"/>
      <c r="O1514" s="253"/>
      <c r="P1514" s="253"/>
      <c r="S1514" s="261"/>
      <c r="T1514" s="241"/>
    </row>
    <row r="1515" s="240" customFormat="1" ht="20" customHeight="1" spans="1:20">
      <c r="A1515" s="248">
        <v>1901</v>
      </c>
      <c r="B1515" s="251">
        <v>1</v>
      </c>
      <c r="C1515" s="252"/>
      <c r="D1515" s="249"/>
      <c r="E1515" s="253"/>
      <c r="F1515" s="254"/>
      <c r="G1515" s="255"/>
      <c r="H1515" s="253"/>
      <c r="I1515" s="253"/>
      <c r="J1515" s="260"/>
      <c r="K1515" s="260"/>
      <c r="L1515" s="260"/>
      <c r="M1515" s="260"/>
      <c r="N1515" s="253"/>
      <c r="O1515" s="253"/>
      <c r="P1515" s="253"/>
      <c r="S1515" s="261"/>
      <c r="T1515" s="241"/>
    </row>
    <row r="1516" s="240" customFormat="1" ht="20" customHeight="1" spans="1:20">
      <c r="A1516" s="248">
        <v>1902</v>
      </c>
      <c r="B1516" s="251">
        <v>1</v>
      </c>
      <c r="C1516" s="252"/>
      <c r="D1516" s="249"/>
      <c r="E1516" s="253"/>
      <c r="F1516" s="254"/>
      <c r="G1516" s="255"/>
      <c r="H1516" s="253"/>
      <c r="I1516" s="253"/>
      <c r="J1516" s="260"/>
      <c r="K1516" s="260"/>
      <c r="L1516" s="260"/>
      <c r="M1516" s="260"/>
      <c r="N1516" s="253"/>
      <c r="O1516" s="253"/>
      <c r="P1516" s="253"/>
      <c r="S1516" s="261"/>
      <c r="T1516" s="241"/>
    </row>
    <row r="1517" s="240" customFormat="1" ht="20" customHeight="1" spans="1:20">
      <c r="A1517" s="248">
        <v>1903</v>
      </c>
      <c r="B1517" s="251">
        <v>1</v>
      </c>
      <c r="C1517" s="252"/>
      <c r="D1517" s="249"/>
      <c r="E1517" s="253"/>
      <c r="F1517" s="254"/>
      <c r="G1517" s="255"/>
      <c r="H1517" s="253"/>
      <c r="I1517" s="253"/>
      <c r="J1517" s="260"/>
      <c r="K1517" s="260"/>
      <c r="L1517" s="260"/>
      <c r="M1517" s="260"/>
      <c r="N1517" s="253"/>
      <c r="O1517" s="253"/>
      <c r="P1517" s="253"/>
      <c r="S1517" s="261"/>
      <c r="T1517" s="241"/>
    </row>
    <row r="1518" s="240" customFormat="1" ht="20" customHeight="1" spans="1:20">
      <c r="A1518" s="248">
        <v>1904</v>
      </c>
      <c r="B1518" s="251">
        <v>1</v>
      </c>
      <c r="C1518" s="252"/>
      <c r="D1518" s="249"/>
      <c r="E1518" s="253"/>
      <c r="F1518" s="254"/>
      <c r="G1518" s="255"/>
      <c r="H1518" s="253"/>
      <c r="I1518" s="253"/>
      <c r="J1518" s="260"/>
      <c r="K1518" s="260"/>
      <c r="L1518" s="260"/>
      <c r="M1518" s="260"/>
      <c r="N1518" s="253"/>
      <c r="O1518" s="253"/>
      <c r="P1518" s="253"/>
      <c r="S1518" s="261"/>
      <c r="T1518" s="241"/>
    </row>
    <row r="1519" s="240" customFormat="1" ht="20" customHeight="1" spans="1:20">
      <c r="A1519" s="248">
        <v>1905</v>
      </c>
      <c r="B1519" s="251">
        <v>1</v>
      </c>
      <c r="C1519" s="252"/>
      <c r="D1519" s="249"/>
      <c r="E1519" s="253"/>
      <c r="F1519" s="254"/>
      <c r="G1519" s="255"/>
      <c r="H1519" s="253"/>
      <c r="I1519" s="253"/>
      <c r="J1519" s="260"/>
      <c r="K1519" s="260"/>
      <c r="L1519" s="260"/>
      <c r="M1519" s="260"/>
      <c r="N1519" s="253"/>
      <c r="O1519" s="253"/>
      <c r="P1519" s="253"/>
      <c r="S1519" s="261"/>
      <c r="T1519" s="241"/>
    </row>
    <row r="1520" s="240" customFormat="1" ht="20" customHeight="1" spans="1:20">
      <c r="A1520" s="248">
        <v>1906</v>
      </c>
      <c r="B1520" s="251">
        <v>1</v>
      </c>
      <c r="C1520" s="252"/>
      <c r="D1520" s="249"/>
      <c r="E1520" s="253"/>
      <c r="F1520" s="254"/>
      <c r="G1520" s="255"/>
      <c r="H1520" s="253"/>
      <c r="I1520" s="253"/>
      <c r="J1520" s="260"/>
      <c r="K1520" s="260"/>
      <c r="L1520" s="260"/>
      <c r="M1520" s="260"/>
      <c r="N1520" s="253"/>
      <c r="O1520" s="253"/>
      <c r="P1520" s="253"/>
      <c r="S1520" s="261"/>
      <c r="T1520" s="241"/>
    </row>
    <row r="1521" s="240" customFormat="1" ht="20" customHeight="1" spans="1:20">
      <c r="A1521" s="248">
        <v>1907</v>
      </c>
      <c r="B1521" s="251">
        <v>1</v>
      </c>
      <c r="C1521" s="252"/>
      <c r="D1521" s="249"/>
      <c r="E1521" s="253"/>
      <c r="F1521" s="254"/>
      <c r="G1521" s="255"/>
      <c r="H1521" s="253"/>
      <c r="I1521" s="253"/>
      <c r="J1521" s="260"/>
      <c r="K1521" s="260"/>
      <c r="L1521" s="260"/>
      <c r="M1521" s="260"/>
      <c r="N1521" s="253"/>
      <c r="O1521" s="253"/>
      <c r="P1521" s="253"/>
      <c r="S1521" s="261"/>
      <c r="T1521" s="241"/>
    </row>
    <row r="1522" s="240" customFormat="1" ht="20" customHeight="1" spans="1:20">
      <c r="A1522" s="248">
        <v>1908</v>
      </c>
      <c r="B1522" s="251">
        <v>1</v>
      </c>
      <c r="C1522" s="252"/>
      <c r="D1522" s="249"/>
      <c r="E1522" s="253"/>
      <c r="F1522" s="254"/>
      <c r="G1522" s="255"/>
      <c r="H1522" s="253"/>
      <c r="I1522" s="253"/>
      <c r="J1522" s="260"/>
      <c r="K1522" s="260"/>
      <c r="L1522" s="260"/>
      <c r="M1522" s="260"/>
      <c r="N1522" s="253"/>
      <c r="O1522" s="253"/>
      <c r="P1522" s="253"/>
      <c r="S1522" s="261"/>
      <c r="T1522" s="241"/>
    </row>
    <row r="1523" s="240" customFormat="1" ht="20" customHeight="1" spans="1:20">
      <c r="A1523" s="248">
        <v>1909</v>
      </c>
      <c r="B1523" s="251">
        <v>1</v>
      </c>
      <c r="C1523" s="252"/>
      <c r="D1523" s="249"/>
      <c r="E1523" s="253"/>
      <c r="F1523" s="254"/>
      <c r="G1523" s="255"/>
      <c r="H1523" s="253"/>
      <c r="I1523" s="253"/>
      <c r="J1523" s="260"/>
      <c r="K1523" s="260"/>
      <c r="L1523" s="260"/>
      <c r="M1523" s="260"/>
      <c r="N1523" s="253"/>
      <c r="O1523" s="253"/>
      <c r="P1523" s="253"/>
      <c r="S1523" s="261"/>
      <c r="T1523" s="241"/>
    </row>
    <row r="1524" s="240" customFormat="1" ht="20" customHeight="1" spans="1:20">
      <c r="A1524" s="248">
        <v>1910</v>
      </c>
      <c r="B1524" s="251">
        <v>1</v>
      </c>
      <c r="C1524" s="252"/>
      <c r="D1524" s="249"/>
      <c r="E1524" s="253"/>
      <c r="F1524" s="254"/>
      <c r="G1524" s="255"/>
      <c r="H1524" s="253"/>
      <c r="I1524" s="253"/>
      <c r="J1524" s="260"/>
      <c r="K1524" s="260"/>
      <c r="L1524" s="260"/>
      <c r="M1524" s="260"/>
      <c r="N1524" s="253"/>
      <c r="O1524" s="253"/>
      <c r="P1524" s="253"/>
      <c r="S1524" s="261"/>
      <c r="T1524" s="241"/>
    </row>
    <row r="1525" s="240" customFormat="1" ht="20" customHeight="1" spans="1:20">
      <c r="A1525" s="248">
        <v>1911</v>
      </c>
      <c r="B1525" s="251">
        <v>1</v>
      </c>
      <c r="C1525" s="252"/>
      <c r="D1525" s="249"/>
      <c r="E1525" s="253"/>
      <c r="F1525" s="254"/>
      <c r="G1525" s="255"/>
      <c r="H1525" s="253"/>
      <c r="I1525" s="253"/>
      <c r="J1525" s="260"/>
      <c r="K1525" s="260"/>
      <c r="L1525" s="260"/>
      <c r="M1525" s="260"/>
      <c r="N1525" s="253"/>
      <c r="O1525" s="253"/>
      <c r="P1525" s="253"/>
      <c r="S1525" s="261"/>
      <c r="T1525" s="241"/>
    </row>
    <row r="1526" s="240" customFormat="1" ht="20" customHeight="1" spans="1:20">
      <c r="A1526" s="248">
        <v>1912</v>
      </c>
      <c r="B1526" s="251">
        <v>1</v>
      </c>
      <c r="C1526" s="252"/>
      <c r="D1526" s="249"/>
      <c r="E1526" s="253"/>
      <c r="F1526" s="254"/>
      <c r="G1526" s="255"/>
      <c r="H1526" s="253"/>
      <c r="I1526" s="253"/>
      <c r="J1526" s="260"/>
      <c r="K1526" s="260"/>
      <c r="L1526" s="260"/>
      <c r="M1526" s="260"/>
      <c r="N1526" s="253"/>
      <c r="O1526" s="253"/>
      <c r="P1526" s="253"/>
      <c r="S1526" s="261"/>
      <c r="T1526" s="241"/>
    </row>
    <row r="1527" s="240" customFormat="1" ht="20" customHeight="1" spans="1:20">
      <c r="A1527" s="248">
        <v>1913</v>
      </c>
      <c r="B1527" s="251">
        <v>1</v>
      </c>
      <c r="C1527" s="252"/>
      <c r="D1527" s="249"/>
      <c r="E1527" s="253"/>
      <c r="F1527" s="254"/>
      <c r="G1527" s="255"/>
      <c r="H1527" s="253"/>
      <c r="I1527" s="253"/>
      <c r="J1527" s="260"/>
      <c r="K1527" s="260"/>
      <c r="L1527" s="260"/>
      <c r="M1527" s="260"/>
      <c r="N1527" s="253"/>
      <c r="O1527" s="253"/>
      <c r="P1527" s="253"/>
      <c r="S1527" s="261"/>
      <c r="T1527" s="241"/>
    </row>
    <row r="1528" s="240" customFormat="1" ht="20" customHeight="1" spans="1:20">
      <c r="A1528" s="248">
        <v>1914</v>
      </c>
      <c r="B1528" s="251">
        <v>1</v>
      </c>
      <c r="C1528" s="252"/>
      <c r="D1528" s="249"/>
      <c r="E1528" s="253"/>
      <c r="F1528" s="254"/>
      <c r="G1528" s="255"/>
      <c r="H1528" s="253"/>
      <c r="I1528" s="253"/>
      <c r="J1528" s="260"/>
      <c r="K1528" s="260"/>
      <c r="L1528" s="260"/>
      <c r="M1528" s="260"/>
      <c r="N1528" s="253"/>
      <c r="O1528" s="253"/>
      <c r="P1528" s="253"/>
      <c r="S1528" s="261"/>
      <c r="T1528" s="241"/>
    </row>
    <row r="1529" s="240" customFormat="1" ht="20" customHeight="1" spans="1:20">
      <c r="A1529" s="248">
        <v>1915</v>
      </c>
      <c r="B1529" s="251">
        <v>1</v>
      </c>
      <c r="C1529" s="252"/>
      <c r="D1529" s="249"/>
      <c r="E1529" s="253"/>
      <c r="F1529" s="254"/>
      <c r="G1529" s="255"/>
      <c r="H1529" s="253"/>
      <c r="I1529" s="253"/>
      <c r="J1529" s="260"/>
      <c r="K1529" s="260"/>
      <c r="L1529" s="260"/>
      <c r="M1529" s="260"/>
      <c r="N1529" s="253"/>
      <c r="O1529" s="253"/>
      <c r="P1529" s="253"/>
      <c r="S1529" s="261"/>
      <c r="T1529" s="241"/>
    </row>
    <row r="1530" s="240" customFormat="1" ht="20" customHeight="1" spans="1:20">
      <c r="A1530" s="248">
        <v>1916</v>
      </c>
      <c r="B1530" s="251">
        <v>1</v>
      </c>
      <c r="C1530" s="252"/>
      <c r="D1530" s="249"/>
      <c r="E1530" s="253"/>
      <c r="F1530" s="254"/>
      <c r="G1530" s="255"/>
      <c r="H1530" s="253"/>
      <c r="I1530" s="253"/>
      <c r="J1530" s="260"/>
      <c r="K1530" s="260"/>
      <c r="L1530" s="260"/>
      <c r="M1530" s="260"/>
      <c r="N1530" s="253"/>
      <c r="O1530" s="253"/>
      <c r="P1530" s="253"/>
      <c r="S1530" s="261"/>
      <c r="T1530" s="241"/>
    </row>
    <row r="1531" s="240" customFormat="1" ht="20" customHeight="1" spans="1:20">
      <c r="A1531" s="248">
        <v>1917</v>
      </c>
      <c r="B1531" s="251">
        <v>1</v>
      </c>
      <c r="C1531" s="252"/>
      <c r="D1531" s="249"/>
      <c r="E1531" s="253"/>
      <c r="F1531" s="254"/>
      <c r="G1531" s="255"/>
      <c r="H1531" s="253"/>
      <c r="I1531" s="253"/>
      <c r="J1531" s="260"/>
      <c r="K1531" s="260"/>
      <c r="L1531" s="260"/>
      <c r="M1531" s="260"/>
      <c r="N1531" s="253"/>
      <c r="O1531" s="253"/>
      <c r="P1531" s="253"/>
      <c r="S1531" s="261"/>
      <c r="T1531" s="241"/>
    </row>
    <row r="1532" s="240" customFormat="1" ht="20" customHeight="1" spans="1:20">
      <c r="A1532" s="248">
        <v>1918</v>
      </c>
      <c r="B1532" s="251">
        <v>1</v>
      </c>
      <c r="C1532" s="252"/>
      <c r="D1532" s="249"/>
      <c r="E1532" s="253"/>
      <c r="F1532" s="254"/>
      <c r="G1532" s="255"/>
      <c r="H1532" s="253"/>
      <c r="I1532" s="253"/>
      <c r="J1532" s="260"/>
      <c r="K1532" s="260"/>
      <c r="L1532" s="260"/>
      <c r="M1532" s="260"/>
      <c r="N1532" s="253"/>
      <c r="O1532" s="253"/>
      <c r="P1532" s="253"/>
      <c r="S1532" s="261"/>
      <c r="T1532" s="241"/>
    </row>
    <row r="1533" s="240" customFormat="1" ht="20" customHeight="1" spans="1:20">
      <c r="A1533" s="248">
        <v>1919</v>
      </c>
      <c r="B1533" s="251">
        <v>1</v>
      </c>
      <c r="C1533" s="252"/>
      <c r="D1533" s="249"/>
      <c r="E1533" s="253"/>
      <c r="F1533" s="254"/>
      <c r="G1533" s="255"/>
      <c r="H1533" s="253"/>
      <c r="I1533" s="253"/>
      <c r="J1533" s="260"/>
      <c r="K1533" s="260"/>
      <c r="L1533" s="260"/>
      <c r="M1533" s="260"/>
      <c r="N1533" s="253"/>
      <c r="O1533" s="253"/>
      <c r="P1533" s="253"/>
      <c r="S1533" s="261"/>
      <c r="T1533" s="241"/>
    </row>
    <row r="1534" s="240" customFormat="1" ht="20" customHeight="1" spans="1:20">
      <c r="A1534" s="248">
        <v>1920</v>
      </c>
      <c r="B1534" s="251">
        <v>1</v>
      </c>
      <c r="C1534" s="252"/>
      <c r="D1534" s="249"/>
      <c r="E1534" s="253"/>
      <c r="F1534" s="254"/>
      <c r="G1534" s="255"/>
      <c r="H1534" s="253"/>
      <c r="I1534" s="253"/>
      <c r="J1534" s="260"/>
      <c r="K1534" s="260"/>
      <c r="L1534" s="260"/>
      <c r="M1534" s="260"/>
      <c r="N1534" s="253"/>
      <c r="O1534" s="253"/>
      <c r="P1534" s="253"/>
      <c r="S1534" s="261"/>
      <c r="T1534" s="241"/>
    </row>
    <row r="1535" s="240" customFormat="1" ht="20" customHeight="1" spans="1:20">
      <c r="A1535" s="248">
        <v>1921</v>
      </c>
      <c r="B1535" s="251">
        <v>1</v>
      </c>
      <c r="C1535" s="252"/>
      <c r="D1535" s="249"/>
      <c r="E1535" s="253"/>
      <c r="F1535" s="254"/>
      <c r="G1535" s="255"/>
      <c r="H1535" s="253"/>
      <c r="I1535" s="253"/>
      <c r="J1535" s="260"/>
      <c r="K1535" s="260"/>
      <c r="L1535" s="260"/>
      <c r="M1535" s="260"/>
      <c r="N1535" s="253"/>
      <c r="O1535" s="253"/>
      <c r="P1535" s="253"/>
      <c r="S1535" s="261"/>
      <c r="T1535" s="241"/>
    </row>
    <row r="1536" s="240" customFormat="1" ht="20" customHeight="1" spans="1:20">
      <c r="A1536" s="248">
        <v>1922</v>
      </c>
      <c r="B1536" s="251">
        <v>1</v>
      </c>
      <c r="C1536" s="252"/>
      <c r="D1536" s="249"/>
      <c r="E1536" s="253"/>
      <c r="F1536" s="254"/>
      <c r="G1536" s="255"/>
      <c r="H1536" s="253"/>
      <c r="I1536" s="253"/>
      <c r="J1536" s="260"/>
      <c r="K1536" s="260"/>
      <c r="L1536" s="260"/>
      <c r="M1536" s="260"/>
      <c r="N1536" s="253"/>
      <c r="O1536" s="253"/>
      <c r="P1536" s="253"/>
      <c r="S1536" s="261"/>
      <c r="T1536" s="241"/>
    </row>
    <row r="1537" s="240" customFormat="1" ht="20" customHeight="1" spans="1:20">
      <c r="A1537" s="248">
        <v>1923</v>
      </c>
      <c r="B1537" s="251">
        <v>1</v>
      </c>
      <c r="C1537" s="252"/>
      <c r="D1537" s="249"/>
      <c r="E1537" s="253"/>
      <c r="F1537" s="254"/>
      <c r="G1537" s="255"/>
      <c r="H1537" s="253"/>
      <c r="I1537" s="253"/>
      <c r="J1537" s="260"/>
      <c r="K1537" s="260"/>
      <c r="L1537" s="260"/>
      <c r="M1537" s="260"/>
      <c r="N1537" s="253"/>
      <c r="O1537" s="253"/>
      <c r="P1537" s="253"/>
      <c r="S1537" s="261"/>
      <c r="T1537" s="241"/>
    </row>
    <row r="1538" s="240" customFormat="1" ht="20" customHeight="1" spans="1:20">
      <c r="A1538" s="248">
        <v>1924</v>
      </c>
      <c r="B1538" s="251">
        <v>1</v>
      </c>
      <c r="C1538" s="252"/>
      <c r="D1538" s="249"/>
      <c r="E1538" s="253"/>
      <c r="F1538" s="254"/>
      <c r="G1538" s="255"/>
      <c r="H1538" s="253"/>
      <c r="I1538" s="253"/>
      <c r="J1538" s="260"/>
      <c r="K1538" s="260"/>
      <c r="L1538" s="260"/>
      <c r="M1538" s="260"/>
      <c r="N1538" s="253"/>
      <c r="O1538" s="253"/>
      <c r="P1538" s="253"/>
      <c r="S1538" s="261"/>
      <c r="T1538" s="241"/>
    </row>
    <row r="1539" s="240" customFormat="1" ht="20" customHeight="1" spans="1:20">
      <c r="A1539" s="248">
        <v>1925</v>
      </c>
      <c r="B1539" s="251">
        <v>1</v>
      </c>
      <c r="C1539" s="252"/>
      <c r="D1539" s="249"/>
      <c r="E1539" s="253"/>
      <c r="F1539" s="254"/>
      <c r="G1539" s="255"/>
      <c r="H1539" s="253"/>
      <c r="I1539" s="253"/>
      <c r="J1539" s="260"/>
      <c r="K1539" s="260"/>
      <c r="L1539" s="260"/>
      <c r="M1539" s="260"/>
      <c r="N1539" s="253"/>
      <c r="O1539" s="253"/>
      <c r="P1539" s="253"/>
      <c r="S1539" s="261"/>
      <c r="T1539" s="241"/>
    </row>
    <row r="1540" s="240" customFormat="1" ht="20" customHeight="1" spans="1:20">
      <c r="A1540" s="248">
        <v>1926</v>
      </c>
      <c r="B1540" s="251">
        <v>1</v>
      </c>
      <c r="C1540" s="252"/>
      <c r="D1540" s="249"/>
      <c r="E1540" s="253"/>
      <c r="F1540" s="254"/>
      <c r="G1540" s="255"/>
      <c r="H1540" s="253"/>
      <c r="I1540" s="253"/>
      <c r="J1540" s="260"/>
      <c r="K1540" s="260"/>
      <c r="L1540" s="260"/>
      <c r="M1540" s="260"/>
      <c r="N1540" s="253"/>
      <c r="O1540" s="253"/>
      <c r="P1540" s="253"/>
      <c r="S1540" s="261"/>
      <c r="T1540" s="241"/>
    </row>
    <row r="1541" s="240" customFormat="1" ht="20" customHeight="1" spans="1:20">
      <c r="A1541" s="248">
        <v>1927</v>
      </c>
      <c r="B1541" s="251">
        <v>1</v>
      </c>
      <c r="C1541" s="252"/>
      <c r="D1541" s="249"/>
      <c r="E1541" s="253"/>
      <c r="F1541" s="254"/>
      <c r="G1541" s="255"/>
      <c r="H1541" s="253"/>
      <c r="I1541" s="253"/>
      <c r="J1541" s="260"/>
      <c r="K1541" s="260"/>
      <c r="L1541" s="260"/>
      <c r="M1541" s="260"/>
      <c r="N1541" s="253"/>
      <c r="O1541" s="253"/>
      <c r="P1541" s="253"/>
      <c r="S1541" s="261"/>
      <c r="T1541" s="241"/>
    </row>
    <row r="1542" s="240" customFormat="1" ht="20" customHeight="1" spans="1:20">
      <c r="A1542" s="248">
        <v>1928</v>
      </c>
      <c r="B1542" s="251">
        <v>1</v>
      </c>
      <c r="C1542" s="252"/>
      <c r="D1542" s="249"/>
      <c r="E1542" s="253"/>
      <c r="F1542" s="254"/>
      <c r="G1542" s="255"/>
      <c r="H1542" s="253"/>
      <c r="I1542" s="253"/>
      <c r="J1542" s="260"/>
      <c r="K1542" s="260"/>
      <c r="L1542" s="260"/>
      <c r="M1542" s="260"/>
      <c r="N1542" s="253"/>
      <c r="O1542" s="253"/>
      <c r="P1542" s="253"/>
      <c r="S1542" s="261"/>
      <c r="T1542" s="241"/>
    </row>
    <row r="1543" s="240" customFormat="1" ht="20" customHeight="1" spans="1:20">
      <c r="A1543" s="248">
        <v>1929</v>
      </c>
      <c r="B1543" s="251">
        <v>1</v>
      </c>
      <c r="C1543" s="252"/>
      <c r="D1543" s="249"/>
      <c r="E1543" s="253"/>
      <c r="F1543" s="254"/>
      <c r="G1543" s="255"/>
      <c r="H1543" s="253"/>
      <c r="I1543" s="253"/>
      <c r="J1543" s="260"/>
      <c r="K1543" s="260"/>
      <c r="L1543" s="260"/>
      <c r="M1543" s="260"/>
      <c r="N1543" s="253"/>
      <c r="O1543" s="253"/>
      <c r="P1543" s="253"/>
      <c r="S1543" s="261"/>
      <c r="T1543" s="241"/>
    </row>
    <row r="1544" s="240" customFormat="1" ht="20" customHeight="1" spans="1:20">
      <c r="A1544" s="248">
        <v>1930</v>
      </c>
      <c r="B1544" s="251">
        <v>1</v>
      </c>
      <c r="C1544" s="252"/>
      <c r="D1544" s="249"/>
      <c r="E1544" s="253"/>
      <c r="F1544" s="254"/>
      <c r="G1544" s="255"/>
      <c r="H1544" s="253"/>
      <c r="I1544" s="253"/>
      <c r="J1544" s="260"/>
      <c r="K1544" s="260"/>
      <c r="L1544" s="260"/>
      <c r="M1544" s="260"/>
      <c r="N1544" s="253"/>
      <c r="O1544" s="253"/>
      <c r="P1544" s="253"/>
      <c r="S1544" s="261"/>
      <c r="T1544" s="241"/>
    </row>
    <row r="1545" s="240" customFormat="1" ht="20" customHeight="1" spans="1:20">
      <c r="A1545" s="248">
        <v>1931</v>
      </c>
      <c r="B1545" s="251">
        <v>1</v>
      </c>
      <c r="C1545" s="252"/>
      <c r="D1545" s="249"/>
      <c r="E1545" s="253"/>
      <c r="F1545" s="254"/>
      <c r="G1545" s="255"/>
      <c r="H1545" s="253"/>
      <c r="I1545" s="253"/>
      <c r="J1545" s="260"/>
      <c r="K1545" s="260"/>
      <c r="L1545" s="260"/>
      <c r="M1545" s="260"/>
      <c r="N1545" s="253"/>
      <c r="O1545" s="253"/>
      <c r="P1545" s="253"/>
      <c r="S1545" s="261"/>
      <c r="T1545" s="241"/>
    </row>
    <row r="1546" s="240" customFormat="1" ht="20" customHeight="1" spans="1:20">
      <c r="A1546" s="248">
        <v>1932</v>
      </c>
      <c r="B1546" s="251">
        <v>1</v>
      </c>
      <c r="C1546" s="252"/>
      <c r="D1546" s="249"/>
      <c r="E1546" s="253"/>
      <c r="F1546" s="254"/>
      <c r="G1546" s="255"/>
      <c r="H1546" s="253"/>
      <c r="I1546" s="253"/>
      <c r="J1546" s="260"/>
      <c r="K1546" s="260"/>
      <c r="L1546" s="260"/>
      <c r="M1546" s="260"/>
      <c r="N1546" s="253"/>
      <c r="O1546" s="253"/>
      <c r="P1546" s="253"/>
      <c r="S1546" s="261"/>
      <c r="T1546" s="241"/>
    </row>
    <row r="1547" s="240" customFormat="1" ht="20" customHeight="1" spans="1:20">
      <c r="A1547" s="248">
        <v>1933</v>
      </c>
      <c r="B1547" s="251">
        <v>1</v>
      </c>
      <c r="C1547" s="252"/>
      <c r="D1547" s="249"/>
      <c r="E1547" s="253"/>
      <c r="F1547" s="254"/>
      <c r="G1547" s="255"/>
      <c r="H1547" s="253"/>
      <c r="I1547" s="253"/>
      <c r="J1547" s="260"/>
      <c r="K1547" s="260"/>
      <c r="L1547" s="260"/>
      <c r="M1547" s="260"/>
      <c r="N1547" s="253"/>
      <c r="O1547" s="253"/>
      <c r="P1547" s="253"/>
      <c r="S1547" s="261"/>
      <c r="T1547" s="241"/>
    </row>
    <row r="1548" s="240" customFormat="1" ht="20" customHeight="1" spans="1:20">
      <c r="A1548" s="248">
        <v>1934</v>
      </c>
      <c r="B1548" s="251">
        <v>1</v>
      </c>
      <c r="C1548" s="252"/>
      <c r="D1548" s="249"/>
      <c r="E1548" s="253"/>
      <c r="F1548" s="254"/>
      <c r="G1548" s="255"/>
      <c r="H1548" s="253"/>
      <c r="I1548" s="253"/>
      <c r="J1548" s="260"/>
      <c r="K1548" s="260"/>
      <c r="L1548" s="260"/>
      <c r="M1548" s="260"/>
      <c r="N1548" s="253"/>
      <c r="O1548" s="253"/>
      <c r="P1548" s="253"/>
      <c r="S1548" s="261"/>
      <c r="T1548" s="241"/>
    </row>
    <row r="1549" s="240" customFormat="1" ht="20" customHeight="1" spans="1:20">
      <c r="A1549" s="248">
        <v>1935</v>
      </c>
      <c r="B1549" s="251">
        <v>1</v>
      </c>
      <c r="C1549" s="252"/>
      <c r="D1549" s="249"/>
      <c r="E1549" s="253"/>
      <c r="F1549" s="254"/>
      <c r="G1549" s="255"/>
      <c r="H1549" s="253"/>
      <c r="I1549" s="253"/>
      <c r="J1549" s="260"/>
      <c r="K1549" s="260"/>
      <c r="L1549" s="260"/>
      <c r="M1549" s="260"/>
      <c r="N1549" s="253"/>
      <c r="O1549" s="253"/>
      <c r="P1549" s="253"/>
      <c r="S1549" s="261"/>
      <c r="T1549" s="241"/>
    </row>
    <row r="1550" s="240" customFormat="1" ht="20" customHeight="1" spans="1:20">
      <c r="A1550" s="248">
        <v>1936</v>
      </c>
      <c r="B1550" s="251">
        <v>1</v>
      </c>
      <c r="C1550" s="252"/>
      <c r="D1550" s="249"/>
      <c r="E1550" s="253"/>
      <c r="F1550" s="254"/>
      <c r="G1550" s="255"/>
      <c r="H1550" s="253"/>
      <c r="I1550" s="253"/>
      <c r="J1550" s="260"/>
      <c r="K1550" s="260"/>
      <c r="L1550" s="260"/>
      <c r="M1550" s="260"/>
      <c r="N1550" s="253"/>
      <c r="O1550" s="253"/>
      <c r="P1550" s="253"/>
      <c r="S1550" s="261"/>
      <c r="T1550" s="241"/>
    </row>
    <row r="1551" s="240" customFormat="1" ht="20" customHeight="1" spans="1:20">
      <c r="A1551" s="248">
        <v>1937</v>
      </c>
      <c r="B1551" s="251">
        <v>1</v>
      </c>
      <c r="C1551" s="252"/>
      <c r="D1551" s="249"/>
      <c r="E1551" s="253"/>
      <c r="F1551" s="254"/>
      <c r="G1551" s="255"/>
      <c r="H1551" s="253"/>
      <c r="I1551" s="253"/>
      <c r="J1551" s="260"/>
      <c r="K1551" s="260"/>
      <c r="L1551" s="260"/>
      <c r="M1551" s="260"/>
      <c r="N1551" s="253"/>
      <c r="O1551" s="253"/>
      <c r="P1551" s="253"/>
      <c r="S1551" s="261"/>
      <c r="T1551" s="241"/>
    </row>
    <row r="1552" s="240" customFormat="1" ht="20" customHeight="1" spans="1:20">
      <c r="A1552" s="248">
        <v>1938</v>
      </c>
      <c r="B1552" s="251">
        <v>1</v>
      </c>
      <c r="C1552" s="252"/>
      <c r="D1552" s="249"/>
      <c r="E1552" s="253"/>
      <c r="F1552" s="254"/>
      <c r="G1552" s="255"/>
      <c r="H1552" s="253"/>
      <c r="I1552" s="253"/>
      <c r="J1552" s="260"/>
      <c r="K1552" s="260"/>
      <c r="L1552" s="260"/>
      <c r="M1552" s="260"/>
      <c r="N1552" s="253"/>
      <c r="O1552" s="253"/>
      <c r="P1552" s="253"/>
      <c r="S1552" s="261"/>
      <c r="T1552" s="241"/>
    </row>
    <row r="1553" s="240" customFormat="1" ht="20" customHeight="1" spans="1:20">
      <c r="A1553" s="248">
        <v>1939</v>
      </c>
      <c r="B1553" s="251">
        <v>1</v>
      </c>
      <c r="C1553" s="252"/>
      <c r="D1553" s="249"/>
      <c r="E1553" s="253"/>
      <c r="F1553" s="254"/>
      <c r="G1553" s="255"/>
      <c r="H1553" s="253"/>
      <c r="I1553" s="253"/>
      <c r="J1553" s="260"/>
      <c r="K1553" s="260"/>
      <c r="L1553" s="260"/>
      <c r="M1553" s="260"/>
      <c r="N1553" s="253"/>
      <c r="O1553" s="253"/>
      <c r="P1553" s="253"/>
      <c r="S1553" s="261"/>
      <c r="T1553" s="241"/>
    </row>
    <row r="1554" s="240" customFormat="1" ht="20" customHeight="1" spans="1:20">
      <c r="A1554" s="248">
        <v>1940</v>
      </c>
      <c r="B1554" s="251">
        <v>1</v>
      </c>
      <c r="C1554" s="252"/>
      <c r="D1554" s="249"/>
      <c r="E1554" s="253"/>
      <c r="F1554" s="254"/>
      <c r="G1554" s="255"/>
      <c r="H1554" s="253"/>
      <c r="I1554" s="253"/>
      <c r="J1554" s="260"/>
      <c r="K1554" s="260"/>
      <c r="L1554" s="260"/>
      <c r="M1554" s="260"/>
      <c r="N1554" s="253"/>
      <c r="O1554" s="253"/>
      <c r="P1554" s="253"/>
      <c r="S1554" s="261"/>
      <c r="T1554" s="241"/>
    </row>
    <row r="1555" s="240" customFormat="1" ht="20" customHeight="1" spans="1:20">
      <c r="A1555" s="248">
        <v>1941</v>
      </c>
      <c r="B1555" s="251">
        <v>1</v>
      </c>
      <c r="C1555" s="252"/>
      <c r="D1555" s="249"/>
      <c r="E1555" s="253"/>
      <c r="F1555" s="254"/>
      <c r="G1555" s="255"/>
      <c r="H1555" s="253"/>
      <c r="I1555" s="253"/>
      <c r="J1555" s="260"/>
      <c r="K1555" s="260"/>
      <c r="L1555" s="260"/>
      <c r="M1555" s="260"/>
      <c r="N1555" s="253"/>
      <c r="O1555" s="253"/>
      <c r="P1555" s="253"/>
      <c r="S1555" s="261"/>
      <c r="T1555" s="241"/>
    </row>
    <row r="1556" s="240" customFormat="1" ht="20" customHeight="1" spans="1:20">
      <c r="A1556" s="248">
        <v>1942</v>
      </c>
      <c r="B1556" s="251">
        <v>1</v>
      </c>
      <c r="C1556" s="252"/>
      <c r="D1556" s="249"/>
      <c r="E1556" s="253"/>
      <c r="F1556" s="254"/>
      <c r="G1556" s="255"/>
      <c r="H1556" s="253"/>
      <c r="I1556" s="253"/>
      <c r="J1556" s="260"/>
      <c r="K1556" s="260"/>
      <c r="L1556" s="260"/>
      <c r="M1556" s="260"/>
      <c r="N1556" s="253"/>
      <c r="O1556" s="253"/>
      <c r="P1556" s="253"/>
      <c r="S1556" s="261"/>
      <c r="T1556" s="241"/>
    </row>
    <row r="1557" s="240" customFormat="1" ht="20" customHeight="1" spans="1:20">
      <c r="A1557" s="248">
        <v>1943</v>
      </c>
      <c r="B1557" s="251">
        <v>1</v>
      </c>
      <c r="C1557" s="252"/>
      <c r="D1557" s="249"/>
      <c r="E1557" s="253"/>
      <c r="F1557" s="254"/>
      <c r="G1557" s="255"/>
      <c r="H1557" s="253"/>
      <c r="I1557" s="253"/>
      <c r="J1557" s="260"/>
      <c r="K1557" s="260"/>
      <c r="L1557" s="260"/>
      <c r="M1557" s="260"/>
      <c r="N1557" s="253"/>
      <c r="O1557" s="253"/>
      <c r="P1557" s="253"/>
      <c r="S1557" s="261"/>
      <c r="T1557" s="241"/>
    </row>
    <row r="1558" s="240" customFormat="1" ht="20" customHeight="1" spans="1:20">
      <c r="A1558" s="248">
        <v>1944</v>
      </c>
      <c r="B1558" s="251">
        <v>1</v>
      </c>
      <c r="C1558" s="252"/>
      <c r="D1558" s="249"/>
      <c r="E1558" s="253"/>
      <c r="F1558" s="254"/>
      <c r="G1558" s="255"/>
      <c r="H1558" s="253"/>
      <c r="I1558" s="253"/>
      <c r="J1558" s="260"/>
      <c r="K1558" s="260"/>
      <c r="L1558" s="260"/>
      <c r="M1558" s="260"/>
      <c r="N1558" s="253"/>
      <c r="O1558" s="253"/>
      <c r="P1558" s="253"/>
      <c r="S1558" s="261"/>
      <c r="T1558" s="241"/>
    </row>
    <row r="1559" s="240" customFormat="1" ht="20" customHeight="1" spans="1:20">
      <c r="A1559" s="248">
        <v>1945</v>
      </c>
      <c r="B1559" s="251">
        <v>1</v>
      </c>
      <c r="C1559" s="252"/>
      <c r="D1559" s="249"/>
      <c r="E1559" s="253"/>
      <c r="F1559" s="254"/>
      <c r="G1559" s="255"/>
      <c r="H1559" s="253"/>
      <c r="I1559" s="253"/>
      <c r="J1559" s="260"/>
      <c r="K1559" s="260"/>
      <c r="L1559" s="260"/>
      <c r="M1559" s="260"/>
      <c r="N1559" s="253"/>
      <c r="O1559" s="253"/>
      <c r="P1559" s="253"/>
      <c r="S1559" s="261"/>
      <c r="T1559" s="241"/>
    </row>
    <row r="1560" s="240" customFormat="1" ht="20" customHeight="1" spans="1:20">
      <c r="A1560" s="248">
        <v>1946</v>
      </c>
      <c r="B1560" s="251">
        <v>1</v>
      </c>
      <c r="C1560" s="252"/>
      <c r="D1560" s="249"/>
      <c r="E1560" s="253"/>
      <c r="F1560" s="254"/>
      <c r="G1560" s="255"/>
      <c r="H1560" s="253"/>
      <c r="I1560" s="253"/>
      <c r="J1560" s="260"/>
      <c r="K1560" s="260"/>
      <c r="L1560" s="260"/>
      <c r="M1560" s="260"/>
      <c r="N1560" s="253"/>
      <c r="O1560" s="253"/>
      <c r="P1560" s="253"/>
      <c r="S1560" s="261"/>
      <c r="T1560" s="241"/>
    </row>
    <row r="1561" s="240" customFormat="1" ht="20" customHeight="1" spans="1:20">
      <c r="A1561" s="248">
        <v>1947</v>
      </c>
      <c r="B1561" s="251">
        <v>1</v>
      </c>
      <c r="C1561" s="252"/>
      <c r="D1561" s="249"/>
      <c r="E1561" s="253"/>
      <c r="F1561" s="254"/>
      <c r="G1561" s="255"/>
      <c r="H1561" s="253"/>
      <c r="I1561" s="253"/>
      <c r="J1561" s="260"/>
      <c r="K1561" s="260"/>
      <c r="L1561" s="260"/>
      <c r="M1561" s="260"/>
      <c r="N1561" s="253"/>
      <c r="O1561" s="253"/>
      <c r="P1561" s="253"/>
      <c r="S1561" s="261"/>
      <c r="T1561" s="241"/>
    </row>
    <row r="1562" s="240" customFormat="1" ht="20" customHeight="1" spans="1:20">
      <c r="A1562" s="248">
        <v>1948</v>
      </c>
      <c r="B1562" s="251">
        <v>1</v>
      </c>
      <c r="C1562" s="252"/>
      <c r="D1562" s="249"/>
      <c r="E1562" s="253"/>
      <c r="F1562" s="254"/>
      <c r="G1562" s="255"/>
      <c r="H1562" s="253"/>
      <c r="I1562" s="253"/>
      <c r="J1562" s="260"/>
      <c r="K1562" s="260"/>
      <c r="L1562" s="260"/>
      <c r="M1562" s="260"/>
      <c r="N1562" s="253"/>
      <c r="O1562" s="253"/>
      <c r="P1562" s="253"/>
      <c r="S1562" s="261"/>
      <c r="T1562" s="241"/>
    </row>
    <row r="1563" s="240" customFormat="1" ht="20" customHeight="1" spans="1:20">
      <c r="A1563" s="248">
        <v>1949</v>
      </c>
      <c r="B1563" s="251">
        <v>1</v>
      </c>
      <c r="C1563" s="252"/>
      <c r="D1563" s="249"/>
      <c r="E1563" s="253"/>
      <c r="F1563" s="254"/>
      <c r="G1563" s="255"/>
      <c r="H1563" s="253"/>
      <c r="I1563" s="253"/>
      <c r="J1563" s="260"/>
      <c r="K1563" s="260"/>
      <c r="L1563" s="260"/>
      <c r="M1563" s="260"/>
      <c r="N1563" s="253"/>
      <c r="O1563" s="253"/>
      <c r="P1563" s="253"/>
      <c r="S1563" s="261"/>
      <c r="T1563" s="241"/>
    </row>
    <row r="1564" s="240" customFormat="1" ht="20" customHeight="1" spans="1:20">
      <c r="A1564" s="248">
        <v>1950</v>
      </c>
      <c r="B1564" s="251">
        <v>1</v>
      </c>
      <c r="C1564" s="252"/>
      <c r="D1564" s="249"/>
      <c r="E1564" s="253"/>
      <c r="F1564" s="254"/>
      <c r="G1564" s="255"/>
      <c r="H1564" s="253"/>
      <c r="I1564" s="253"/>
      <c r="J1564" s="260"/>
      <c r="K1564" s="260"/>
      <c r="L1564" s="260"/>
      <c r="M1564" s="260"/>
      <c r="N1564" s="253"/>
      <c r="O1564" s="253"/>
      <c r="P1564" s="253"/>
      <c r="S1564" s="261"/>
      <c r="T1564" s="241"/>
    </row>
    <row r="1565" s="240" customFormat="1" ht="20" customHeight="1" spans="1:20">
      <c r="A1565" s="248">
        <v>1951</v>
      </c>
      <c r="B1565" s="251">
        <v>1</v>
      </c>
      <c r="C1565" s="252"/>
      <c r="D1565" s="249"/>
      <c r="E1565" s="253"/>
      <c r="F1565" s="254"/>
      <c r="G1565" s="255"/>
      <c r="H1565" s="253"/>
      <c r="I1565" s="253"/>
      <c r="J1565" s="260"/>
      <c r="K1565" s="260"/>
      <c r="L1565" s="260"/>
      <c r="M1565" s="260"/>
      <c r="N1565" s="253"/>
      <c r="O1565" s="253"/>
      <c r="P1565" s="253"/>
      <c r="S1565" s="261"/>
      <c r="T1565" s="241"/>
    </row>
    <row r="1566" s="240" customFormat="1" ht="20" customHeight="1" spans="1:20">
      <c r="A1566" s="248">
        <v>1952</v>
      </c>
      <c r="B1566" s="251">
        <v>1</v>
      </c>
      <c r="C1566" s="252"/>
      <c r="D1566" s="249"/>
      <c r="E1566" s="253"/>
      <c r="F1566" s="254"/>
      <c r="G1566" s="255"/>
      <c r="H1566" s="253"/>
      <c r="I1566" s="253"/>
      <c r="J1566" s="260"/>
      <c r="K1566" s="260"/>
      <c r="L1566" s="260"/>
      <c r="M1566" s="260"/>
      <c r="N1566" s="253"/>
      <c r="O1566" s="253"/>
      <c r="P1566" s="253"/>
      <c r="S1566" s="261"/>
      <c r="T1566" s="241"/>
    </row>
    <row r="1567" s="240" customFormat="1" ht="20" customHeight="1" spans="1:20">
      <c r="A1567" s="248">
        <v>1953</v>
      </c>
      <c r="B1567" s="251">
        <v>1</v>
      </c>
      <c r="C1567" s="252"/>
      <c r="D1567" s="249"/>
      <c r="E1567" s="253"/>
      <c r="F1567" s="254"/>
      <c r="G1567" s="255"/>
      <c r="H1567" s="253"/>
      <c r="I1567" s="253"/>
      <c r="J1567" s="260"/>
      <c r="K1567" s="260"/>
      <c r="L1567" s="260"/>
      <c r="M1567" s="260"/>
      <c r="N1567" s="253"/>
      <c r="O1567" s="253"/>
      <c r="P1567" s="253"/>
      <c r="S1567" s="261"/>
      <c r="T1567" s="241"/>
    </row>
    <row r="1568" s="240" customFormat="1" ht="20" customHeight="1" spans="1:20">
      <c r="A1568" s="248">
        <v>1954</v>
      </c>
      <c r="B1568" s="251">
        <v>1</v>
      </c>
      <c r="C1568" s="252"/>
      <c r="D1568" s="249"/>
      <c r="E1568" s="253"/>
      <c r="F1568" s="254"/>
      <c r="G1568" s="255"/>
      <c r="H1568" s="253"/>
      <c r="I1568" s="253"/>
      <c r="J1568" s="260"/>
      <c r="K1568" s="260"/>
      <c r="L1568" s="260"/>
      <c r="M1568" s="260"/>
      <c r="N1568" s="253"/>
      <c r="O1568" s="253"/>
      <c r="P1568" s="253"/>
      <c r="S1568" s="261"/>
      <c r="T1568" s="241"/>
    </row>
    <row r="1569" s="240" customFormat="1" ht="20" customHeight="1" spans="1:20">
      <c r="A1569" s="248">
        <v>1955</v>
      </c>
      <c r="B1569" s="251">
        <v>1</v>
      </c>
      <c r="C1569" s="252"/>
      <c r="D1569" s="249"/>
      <c r="E1569" s="253"/>
      <c r="F1569" s="254"/>
      <c r="G1569" s="255"/>
      <c r="H1569" s="253"/>
      <c r="I1569" s="253"/>
      <c r="J1569" s="260"/>
      <c r="K1569" s="260"/>
      <c r="L1569" s="260"/>
      <c r="M1569" s="260"/>
      <c r="N1569" s="253"/>
      <c r="O1569" s="253"/>
      <c r="P1569" s="253"/>
      <c r="S1569" s="261"/>
      <c r="T1569" s="241"/>
    </row>
    <row r="1570" s="240" customFormat="1" ht="20" customHeight="1" spans="1:20">
      <c r="A1570" s="248">
        <v>1956</v>
      </c>
      <c r="B1570" s="251">
        <v>1</v>
      </c>
      <c r="C1570" s="252"/>
      <c r="D1570" s="249"/>
      <c r="E1570" s="253"/>
      <c r="F1570" s="254"/>
      <c r="G1570" s="255"/>
      <c r="H1570" s="253"/>
      <c r="I1570" s="253"/>
      <c r="J1570" s="260"/>
      <c r="K1570" s="260"/>
      <c r="L1570" s="260"/>
      <c r="M1570" s="260"/>
      <c r="N1570" s="253"/>
      <c r="O1570" s="253"/>
      <c r="P1570" s="253"/>
      <c r="S1570" s="261"/>
      <c r="T1570" s="241"/>
    </row>
    <row r="1571" s="240" customFormat="1" ht="20" customHeight="1" spans="1:20">
      <c r="A1571" s="248">
        <v>1957</v>
      </c>
      <c r="B1571" s="251">
        <v>1</v>
      </c>
      <c r="C1571" s="252"/>
      <c r="D1571" s="249"/>
      <c r="E1571" s="253"/>
      <c r="F1571" s="254"/>
      <c r="G1571" s="255"/>
      <c r="H1571" s="253"/>
      <c r="I1571" s="253"/>
      <c r="J1571" s="260"/>
      <c r="K1571" s="260"/>
      <c r="L1571" s="260"/>
      <c r="M1571" s="260"/>
      <c r="N1571" s="253"/>
      <c r="O1571" s="253"/>
      <c r="P1571" s="253"/>
      <c r="S1571" s="261"/>
      <c r="T1571" s="241"/>
    </row>
    <row r="1572" s="240" customFormat="1" ht="20" customHeight="1" spans="1:20">
      <c r="A1572" s="248">
        <v>1958</v>
      </c>
      <c r="B1572" s="251">
        <v>1</v>
      </c>
      <c r="C1572" s="252"/>
      <c r="D1572" s="249"/>
      <c r="E1572" s="253"/>
      <c r="F1572" s="254"/>
      <c r="G1572" s="255"/>
      <c r="H1572" s="253"/>
      <c r="I1572" s="253"/>
      <c r="J1572" s="260"/>
      <c r="K1572" s="260"/>
      <c r="L1572" s="260"/>
      <c r="M1572" s="260"/>
      <c r="N1572" s="253"/>
      <c r="O1572" s="253"/>
      <c r="P1572" s="253"/>
      <c r="S1572" s="261"/>
      <c r="T1572" s="241"/>
    </row>
    <row r="1573" s="240" customFormat="1" ht="20" customHeight="1" spans="1:20">
      <c r="A1573" s="248">
        <v>1959</v>
      </c>
      <c r="B1573" s="251">
        <v>1</v>
      </c>
      <c r="C1573" s="252"/>
      <c r="D1573" s="249"/>
      <c r="E1573" s="253"/>
      <c r="F1573" s="254"/>
      <c r="G1573" s="255"/>
      <c r="H1573" s="253"/>
      <c r="I1573" s="253"/>
      <c r="J1573" s="260"/>
      <c r="K1573" s="260"/>
      <c r="L1573" s="260"/>
      <c r="M1573" s="260"/>
      <c r="N1573" s="253"/>
      <c r="O1573" s="253"/>
      <c r="P1573" s="253"/>
      <c r="S1573" s="261"/>
      <c r="T1573" s="241"/>
    </row>
    <row r="1574" s="240" customFormat="1" ht="20" customHeight="1" spans="1:20">
      <c r="A1574" s="248">
        <v>1960</v>
      </c>
      <c r="B1574" s="251">
        <v>1</v>
      </c>
      <c r="C1574" s="252"/>
      <c r="D1574" s="249"/>
      <c r="E1574" s="253"/>
      <c r="F1574" s="254"/>
      <c r="G1574" s="255"/>
      <c r="H1574" s="253"/>
      <c r="I1574" s="253"/>
      <c r="J1574" s="260"/>
      <c r="K1574" s="260"/>
      <c r="L1574" s="260"/>
      <c r="M1574" s="260"/>
      <c r="N1574" s="253"/>
      <c r="O1574" s="253"/>
      <c r="P1574" s="253"/>
      <c r="S1574" s="261"/>
      <c r="T1574" s="241"/>
    </row>
    <row r="1575" s="240" customFormat="1" ht="20" customHeight="1" spans="1:20">
      <c r="A1575" s="248">
        <v>1961</v>
      </c>
      <c r="B1575" s="251">
        <v>1</v>
      </c>
      <c r="C1575" s="252"/>
      <c r="D1575" s="249"/>
      <c r="E1575" s="253"/>
      <c r="F1575" s="254"/>
      <c r="G1575" s="255"/>
      <c r="H1575" s="253"/>
      <c r="I1575" s="253"/>
      <c r="J1575" s="260"/>
      <c r="K1575" s="260"/>
      <c r="L1575" s="260"/>
      <c r="M1575" s="260"/>
      <c r="N1575" s="253"/>
      <c r="O1575" s="253"/>
      <c r="P1575" s="253"/>
      <c r="S1575" s="261"/>
      <c r="T1575" s="241"/>
    </row>
    <row r="1576" s="240" customFormat="1" ht="20" customHeight="1" spans="1:20">
      <c r="A1576" s="248">
        <v>1962</v>
      </c>
      <c r="B1576" s="251">
        <v>1</v>
      </c>
      <c r="C1576" s="252"/>
      <c r="D1576" s="249"/>
      <c r="E1576" s="253"/>
      <c r="F1576" s="254"/>
      <c r="G1576" s="255"/>
      <c r="H1576" s="253"/>
      <c r="I1576" s="253"/>
      <c r="J1576" s="260"/>
      <c r="K1576" s="260"/>
      <c r="L1576" s="260"/>
      <c r="M1576" s="260"/>
      <c r="N1576" s="253"/>
      <c r="O1576" s="253"/>
      <c r="P1576" s="253"/>
      <c r="S1576" s="261"/>
      <c r="T1576" s="241"/>
    </row>
    <row r="1577" s="240" customFormat="1" ht="20" customHeight="1" spans="1:20">
      <c r="A1577" s="248">
        <v>1963</v>
      </c>
      <c r="B1577" s="251">
        <v>1</v>
      </c>
      <c r="C1577" s="252"/>
      <c r="D1577" s="249"/>
      <c r="E1577" s="253"/>
      <c r="F1577" s="254"/>
      <c r="G1577" s="255"/>
      <c r="H1577" s="253"/>
      <c r="I1577" s="253"/>
      <c r="J1577" s="260"/>
      <c r="K1577" s="260"/>
      <c r="L1577" s="260"/>
      <c r="M1577" s="260"/>
      <c r="N1577" s="253"/>
      <c r="O1577" s="253"/>
      <c r="P1577" s="253"/>
      <c r="S1577" s="261"/>
      <c r="T1577" s="241"/>
    </row>
    <row r="1578" s="240" customFormat="1" ht="20" customHeight="1" spans="1:20">
      <c r="A1578" s="248">
        <v>1964</v>
      </c>
      <c r="B1578" s="251">
        <v>1</v>
      </c>
      <c r="C1578" s="252"/>
      <c r="D1578" s="249"/>
      <c r="E1578" s="253"/>
      <c r="F1578" s="254"/>
      <c r="G1578" s="255"/>
      <c r="H1578" s="253"/>
      <c r="I1578" s="253"/>
      <c r="J1578" s="260"/>
      <c r="K1578" s="260"/>
      <c r="L1578" s="260"/>
      <c r="M1578" s="260"/>
      <c r="N1578" s="253"/>
      <c r="O1578" s="253"/>
      <c r="P1578" s="253"/>
      <c r="S1578" s="261"/>
      <c r="T1578" s="241"/>
    </row>
    <row r="1579" s="240" customFormat="1" ht="20" customHeight="1" spans="1:20">
      <c r="A1579" s="248">
        <v>1965</v>
      </c>
      <c r="B1579" s="251">
        <v>1</v>
      </c>
      <c r="C1579" s="252"/>
      <c r="D1579" s="249"/>
      <c r="E1579" s="253"/>
      <c r="F1579" s="254"/>
      <c r="G1579" s="255"/>
      <c r="H1579" s="253"/>
      <c r="I1579" s="253"/>
      <c r="J1579" s="260"/>
      <c r="K1579" s="260"/>
      <c r="L1579" s="260"/>
      <c r="M1579" s="260"/>
      <c r="N1579" s="253"/>
      <c r="O1579" s="253"/>
      <c r="P1579" s="253"/>
      <c r="S1579" s="261"/>
      <c r="T1579" s="241"/>
    </row>
    <row r="1580" s="240" customFormat="1" ht="20" customHeight="1" spans="1:20">
      <c r="A1580" s="248">
        <v>1966</v>
      </c>
      <c r="B1580" s="251">
        <v>1</v>
      </c>
      <c r="C1580" s="252"/>
      <c r="D1580" s="249"/>
      <c r="E1580" s="253"/>
      <c r="F1580" s="254"/>
      <c r="G1580" s="255"/>
      <c r="H1580" s="253"/>
      <c r="I1580" s="253"/>
      <c r="J1580" s="260"/>
      <c r="K1580" s="260"/>
      <c r="L1580" s="260"/>
      <c r="M1580" s="260"/>
      <c r="N1580" s="253"/>
      <c r="O1580" s="253"/>
      <c r="P1580" s="253"/>
      <c r="S1580" s="261"/>
      <c r="T1580" s="241"/>
    </row>
    <row r="1581" s="240" customFormat="1" ht="20" customHeight="1" spans="1:20">
      <c r="A1581" s="248">
        <v>1967</v>
      </c>
      <c r="B1581" s="251">
        <v>1</v>
      </c>
      <c r="C1581" s="252"/>
      <c r="D1581" s="249"/>
      <c r="E1581" s="253"/>
      <c r="F1581" s="254"/>
      <c r="G1581" s="255"/>
      <c r="H1581" s="253"/>
      <c r="I1581" s="253"/>
      <c r="J1581" s="260"/>
      <c r="K1581" s="260"/>
      <c r="L1581" s="260"/>
      <c r="M1581" s="260"/>
      <c r="N1581" s="253"/>
      <c r="O1581" s="253"/>
      <c r="P1581" s="253"/>
      <c r="S1581" s="261"/>
      <c r="T1581" s="241"/>
    </row>
    <row r="1582" s="240" customFormat="1" ht="20" customHeight="1" spans="1:20">
      <c r="A1582" s="248">
        <v>1968</v>
      </c>
      <c r="B1582" s="251">
        <v>1</v>
      </c>
      <c r="C1582" s="252"/>
      <c r="D1582" s="249"/>
      <c r="E1582" s="253"/>
      <c r="F1582" s="254"/>
      <c r="G1582" s="255"/>
      <c r="H1582" s="253"/>
      <c r="I1582" s="253"/>
      <c r="J1582" s="260"/>
      <c r="K1582" s="260"/>
      <c r="L1582" s="260"/>
      <c r="M1582" s="260"/>
      <c r="N1582" s="253"/>
      <c r="O1582" s="253"/>
      <c r="P1582" s="253"/>
      <c r="S1582" s="261"/>
      <c r="T1582" s="241"/>
    </row>
    <row r="1583" s="240" customFormat="1" ht="20" customHeight="1" spans="1:20">
      <c r="A1583" s="248">
        <v>1969</v>
      </c>
      <c r="B1583" s="251">
        <v>1</v>
      </c>
      <c r="C1583" s="252"/>
      <c r="D1583" s="249"/>
      <c r="E1583" s="253"/>
      <c r="F1583" s="254"/>
      <c r="G1583" s="255"/>
      <c r="H1583" s="253"/>
      <c r="I1583" s="253"/>
      <c r="J1583" s="260"/>
      <c r="K1583" s="260"/>
      <c r="L1583" s="260"/>
      <c r="M1583" s="260"/>
      <c r="N1583" s="253"/>
      <c r="O1583" s="253"/>
      <c r="P1583" s="253"/>
      <c r="S1583" s="261"/>
      <c r="T1583" s="241"/>
    </row>
    <row r="1584" s="240" customFormat="1" ht="20" customHeight="1" spans="1:20">
      <c r="A1584" s="248">
        <v>1970</v>
      </c>
      <c r="B1584" s="251">
        <v>1</v>
      </c>
      <c r="C1584" s="252"/>
      <c r="D1584" s="249"/>
      <c r="E1584" s="253"/>
      <c r="F1584" s="254"/>
      <c r="G1584" s="255"/>
      <c r="H1584" s="253"/>
      <c r="I1584" s="253"/>
      <c r="J1584" s="260"/>
      <c r="K1584" s="260"/>
      <c r="L1584" s="260"/>
      <c r="M1584" s="260"/>
      <c r="N1584" s="253"/>
      <c r="O1584" s="253"/>
      <c r="P1584" s="253"/>
      <c r="S1584" s="261"/>
      <c r="T1584" s="241"/>
    </row>
    <row r="1585" s="240" customFormat="1" ht="20" customHeight="1" spans="1:20">
      <c r="A1585" s="248">
        <v>1971</v>
      </c>
      <c r="B1585" s="251">
        <v>1</v>
      </c>
      <c r="C1585" s="252"/>
      <c r="D1585" s="249"/>
      <c r="E1585" s="253"/>
      <c r="F1585" s="254"/>
      <c r="G1585" s="255"/>
      <c r="H1585" s="253"/>
      <c r="I1585" s="253"/>
      <c r="J1585" s="260"/>
      <c r="K1585" s="260"/>
      <c r="L1585" s="260"/>
      <c r="M1585" s="260"/>
      <c r="N1585" s="253"/>
      <c r="O1585" s="253"/>
      <c r="P1585" s="253"/>
      <c r="S1585" s="261"/>
      <c r="T1585" s="241"/>
    </row>
    <row r="1586" s="240" customFormat="1" ht="20" customHeight="1" spans="1:20">
      <c r="A1586" s="248">
        <v>1972</v>
      </c>
      <c r="B1586" s="251">
        <v>1</v>
      </c>
      <c r="C1586" s="252"/>
      <c r="D1586" s="249"/>
      <c r="E1586" s="253"/>
      <c r="F1586" s="254"/>
      <c r="G1586" s="255"/>
      <c r="H1586" s="253"/>
      <c r="I1586" s="253"/>
      <c r="J1586" s="260"/>
      <c r="K1586" s="260"/>
      <c r="L1586" s="260"/>
      <c r="M1586" s="260"/>
      <c r="N1586" s="253"/>
      <c r="O1586" s="253"/>
      <c r="P1586" s="253"/>
      <c r="S1586" s="261"/>
      <c r="T1586" s="241"/>
    </row>
    <row r="1587" s="240" customFormat="1" ht="20" customHeight="1" spans="1:20">
      <c r="A1587" s="248">
        <v>1973</v>
      </c>
      <c r="B1587" s="251">
        <v>1</v>
      </c>
      <c r="C1587" s="252"/>
      <c r="D1587" s="249"/>
      <c r="E1587" s="253"/>
      <c r="F1587" s="254"/>
      <c r="G1587" s="255"/>
      <c r="H1587" s="253"/>
      <c r="I1587" s="253"/>
      <c r="J1587" s="260"/>
      <c r="K1587" s="260"/>
      <c r="L1587" s="260"/>
      <c r="M1587" s="260"/>
      <c r="N1587" s="253"/>
      <c r="O1587" s="253"/>
      <c r="P1587" s="253"/>
      <c r="S1587" s="261"/>
      <c r="T1587" s="241"/>
    </row>
    <row r="1588" s="240" customFormat="1" ht="20" customHeight="1" spans="1:20">
      <c r="A1588" s="248">
        <v>1974</v>
      </c>
      <c r="B1588" s="251">
        <v>1</v>
      </c>
      <c r="C1588" s="252"/>
      <c r="D1588" s="249"/>
      <c r="E1588" s="253"/>
      <c r="F1588" s="254"/>
      <c r="G1588" s="255"/>
      <c r="H1588" s="253"/>
      <c r="I1588" s="253"/>
      <c r="J1588" s="260"/>
      <c r="K1588" s="260"/>
      <c r="L1588" s="260"/>
      <c r="M1588" s="260"/>
      <c r="N1588" s="253"/>
      <c r="O1588" s="253"/>
      <c r="P1588" s="253"/>
      <c r="S1588" s="261"/>
      <c r="T1588" s="241"/>
    </row>
    <row r="1589" s="240" customFormat="1" ht="20" customHeight="1" spans="1:20">
      <c r="A1589" s="248">
        <v>1975</v>
      </c>
      <c r="B1589" s="251">
        <v>1</v>
      </c>
      <c r="C1589" s="252"/>
      <c r="D1589" s="249"/>
      <c r="E1589" s="253"/>
      <c r="F1589" s="254"/>
      <c r="G1589" s="255"/>
      <c r="H1589" s="253"/>
      <c r="I1589" s="253"/>
      <c r="J1589" s="260"/>
      <c r="K1589" s="260"/>
      <c r="L1589" s="260"/>
      <c r="M1589" s="260"/>
      <c r="N1589" s="253"/>
      <c r="O1589" s="253"/>
      <c r="P1589" s="253"/>
      <c r="S1589" s="261"/>
      <c r="T1589" s="241"/>
    </row>
    <row r="1590" s="240" customFormat="1" ht="20" customHeight="1" spans="1:20">
      <c r="A1590" s="248">
        <v>1976</v>
      </c>
      <c r="B1590" s="251">
        <v>1</v>
      </c>
      <c r="C1590" s="252"/>
      <c r="D1590" s="249"/>
      <c r="E1590" s="253"/>
      <c r="F1590" s="254"/>
      <c r="G1590" s="255"/>
      <c r="H1590" s="253"/>
      <c r="I1590" s="253"/>
      <c r="J1590" s="260"/>
      <c r="K1590" s="260"/>
      <c r="L1590" s="260"/>
      <c r="M1590" s="260"/>
      <c r="N1590" s="253"/>
      <c r="O1590" s="253"/>
      <c r="P1590" s="253"/>
      <c r="S1590" s="261"/>
      <c r="T1590" s="241"/>
    </row>
    <row r="1591" s="240" customFormat="1" ht="20" customHeight="1" spans="1:20">
      <c r="A1591" s="248">
        <v>1977</v>
      </c>
      <c r="B1591" s="251">
        <v>1</v>
      </c>
      <c r="C1591" s="252"/>
      <c r="D1591" s="249"/>
      <c r="E1591" s="253"/>
      <c r="F1591" s="254"/>
      <c r="G1591" s="255"/>
      <c r="H1591" s="253"/>
      <c r="I1591" s="253"/>
      <c r="J1591" s="260"/>
      <c r="K1591" s="260"/>
      <c r="L1591" s="260"/>
      <c r="M1591" s="260"/>
      <c r="N1591" s="253"/>
      <c r="O1591" s="253"/>
      <c r="P1591" s="253"/>
      <c r="S1591" s="261"/>
      <c r="T1591" s="241"/>
    </row>
    <row r="1592" s="240" customFormat="1" ht="20" customHeight="1" spans="1:20">
      <c r="A1592" s="248">
        <v>1978</v>
      </c>
      <c r="B1592" s="251">
        <v>1</v>
      </c>
      <c r="C1592" s="252"/>
      <c r="D1592" s="249"/>
      <c r="E1592" s="253"/>
      <c r="F1592" s="254"/>
      <c r="G1592" s="255"/>
      <c r="H1592" s="253"/>
      <c r="I1592" s="253"/>
      <c r="J1592" s="260"/>
      <c r="K1592" s="260"/>
      <c r="L1592" s="260"/>
      <c r="M1592" s="260"/>
      <c r="N1592" s="253"/>
      <c r="O1592" s="253"/>
      <c r="P1592" s="253"/>
      <c r="S1592" s="261"/>
      <c r="T1592" s="241"/>
    </row>
    <row r="1593" s="240" customFormat="1" ht="20" customHeight="1" spans="1:20">
      <c r="A1593" s="248">
        <v>1979</v>
      </c>
      <c r="B1593" s="251">
        <v>1</v>
      </c>
      <c r="C1593" s="252"/>
      <c r="D1593" s="249"/>
      <c r="E1593" s="253"/>
      <c r="F1593" s="254"/>
      <c r="G1593" s="255"/>
      <c r="H1593" s="253"/>
      <c r="I1593" s="253"/>
      <c r="J1593" s="260"/>
      <c r="K1593" s="260"/>
      <c r="L1593" s="260"/>
      <c r="M1593" s="260"/>
      <c r="N1593" s="253"/>
      <c r="O1593" s="253"/>
      <c r="P1593" s="253"/>
      <c r="S1593" s="261"/>
      <c r="T1593" s="241"/>
    </row>
    <row r="1594" s="240" customFormat="1" ht="20" customHeight="1" spans="1:20">
      <c r="A1594" s="248">
        <v>1980</v>
      </c>
      <c r="B1594" s="251">
        <v>1</v>
      </c>
      <c r="C1594" s="252"/>
      <c r="D1594" s="249"/>
      <c r="E1594" s="253"/>
      <c r="F1594" s="254"/>
      <c r="G1594" s="255"/>
      <c r="H1594" s="253"/>
      <c r="I1594" s="253"/>
      <c r="J1594" s="260"/>
      <c r="K1594" s="260"/>
      <c r="L1594" s="260"/>
      <c r="M1594" s="260"/>
      <c r="N1594" s="253"/>
      <c r="O1594" s="253"/>
      <c r="P1594" s="253"/>
      <c r="S1594" s="261"/>
      <c r="T1594" s="241"/>
    </row>
    <row r="1595" s="240" customFormat="1" ht="20" customHeight="1" spans="1:20">
      <c r="A1595" s="248">
        <v>1981</v>
      </c>
      <c r="B1595" s="251">
        <v>1</v>
      </c>
      <c r="C1595" s="252"/>
      <c r="D1595" s="249"/>
      <c r="E1595" s="253"/>
      <c r="F1595" s="254"/>
      <c r="G1595" s="255"/>
      <c r="H1595" s="253"/>
      <c r="I1595" s="253"/>
      <c r="J1595" s="260"/>
      <c r="K1595" s="260"/>
      <c r="L1595" s="260"/>
      <c r="M1595" s="260"/>
      <c r="N1595" s="253"/>
      <c r="O1595" s="253"/>
      <c r="P1595" s="253"/>
      <c r="S1595" s="261"/>
      <c r="T1595" s="241"/>
    </row>
    <row r="1596" s="240" customFormat="1" ht="20" customHeight="1" spans="1:20">
      <c r="A1596" s="248">
        <v>1982</v>
      </c>
      <c r="B1596" s="251">
        <v>1</v>
      </c>
      <c r="C1596" s="252"/>
      <c r="D1596" s="249"/>
      <c r="E1596" s="253"/>
      <c r="F1596" s="254"/>
      <c r="G1596" s="255"/>
      <c r="H1596" s="253"/>
      <c r="I1596" s="253"/>
      <c r="J1596" s="260"/>
      <c r="K1596" s="260"/>
      <c r="L1596" s="260"/>
      <c r="M1596" s="260"/>
      <c r="N1596" s="253"/>
      <c r="O1596" s="253"/>
      <c r="P1596" s="253"/>
      <c r="S1596" s="261"/>
      <c r="T1596" s="241"/>
    </row>
    <row r="1597" s="240" customFormat="1" ht="20" customHeight="1" spans="1:20">
      <c r="A1597" s="248">
        <v>1983</v>
      </c>
      <c r="B1597" s="251">
        <v>1</v>
      </c>
      <c r="C1597" s="252"/>
      <c r="D1597" s="249"/>
      <c r="E1597" s="253"/>
      <c r="F1597" s="254"/>
      <c r="G1597" s="255"/>
      <c r="H1597" s="253"/>
      <c r="I1597" s="253"/>
      <c r="J1597" s="260"/>
      <c r="K1597" s="260"/>
      <c r="L1597" s="260"/>
      <c r="M1597" s="260"/>
      <c r="N1597" s="253"/>
      <c r="O1597" s="253"/>
      <c r="P1597" s="253"/>
      <c r="S1597" s="261"/>
      <c r="T1597" s="241"/>
    </row>
    <row r="1598" s="240" customFormat="1" ht="20" customHeight="1" spans="1:20">
      <c r="A1598" s="248">
        <v>1984</v>
      </c>
      <c r="B1598" s="251">
        <v>1</v>
      </c>
      <c r="C1598" s="252"/>
      <c r="D1598" s="249"/>
      <c r="E1598" s="253"/>
      <c r="F1598" s="254"/>
      <c r="G1598" s="255"/>
      <c r="H1598" s="253"/>
      <c r="I1598" s="253"/>
      <c r="J1598" s="260"/>
      <c r="K1598" s="260"/>
      <c r="L1598" s="260"/>
      <c r="M1598" s="260"/>
      <c r="N1598" s="253"/>
      <c r="O1598" s="253"/>
      <c r="P1598" s="253"/>
      <c r="S1598" s="261"/>
      <c r="T1598" s="241"/>
    </row>
    <row r="1599" s="240" customFormat="1" ht="20" customHeight="1" spans="1:20">
      <c r="A1599" s="248">
        <v>1985</v>
      </c>
      <c r="B1599" s="251">
        <v>1</v>
      </c>
      <c r="C1599" s="252"/>
      <c r="D1599" s="249"/>
      <c r="E1599" s="253"/>
      <c r="F1599" s="254"/>
      <c r="G1599" s="255"/>
      <c r="H1599" s="253"/>
      <c r="I1599" s="253"/>
      <c r="J1599" s="260"/>
      <c r="K1599" s="260"/>
      <c r="L1599" s="260"/>
      <c r="M1599" s="260"/>
      <c r="N1599" s="253"/>
      <c r="O1599" s="253"/>
      <c r="P1599" s="253"/>
      <c r="S1599" s="261"/>
      <c r="T1599" s="241"/>
    </row>
    <row r="1600" s="240" customFormat="1" ht="20" customHeight="1" spans="1:20">
      <c r="A1600" s="248">
        <v>1986</v>
      </c>
      <c r="B1600" s="251">
        <v>1</v>
      </c>
      <c r="C1600" s="252"/>
      <c r="D1600" s="249"/>
      <c r="E1600" s="253"/>
      <c r="F1600" s="254"/>
      <c r="G1600" s="255"/>
      <c r="H1600" s="253"/>
      <c r="I1600" s="253"/>
      <c r="J1600" s="260"/>
      <c r="K1600" s="260"/>
      <c r="L1600" s="260"/>
      <c r="M1600" s="260"/>
      <c r="N1600" s="253"/>
      <c r="O1600" s="253"/>
      <c r="P1600" s="253"/>
      <c r="S1600" s="261"/>
      <c r="T1600" s="241"/>
    </row>
    <row r="1601" s="240" customFormat="1" ht="20" customHeight="1" spans="1:20">
      <c r="A1601" s="248">
        <v>1987</v>
      </c>
      <c r="B1601" s="251">
        <v>1</v>
      </c>
      <c r="C1601" s="252"/>
      <c r="D1601" s="249"/>
      <c r="E1601" s="253"/>
      <c r="F1601" s="254"/>
      <c r="G1601" s="255"/>
      <c r="H1601" s="253"/>
      <c r="I1601" s="253"/>
      <c r="J1601" s="260"/>
      <c r="K1601" s="260"/>
      <c r="L1601" s="260"/>
      <c r="M1601" s="260"/>
      <c r="N1601" s="253"/>
      <c r="O1601" s="253"/>
      <c r="P1601" s="253"/>
      <c r="S1601" s="261"/>
      <c r="T1601" s="241"/>
    </row>
    <row r="1602" s="240" customFormat="1" ht="20" customHeight="1" spans="1:20">
      <c r="A1602" s="248">
        <v>1988</v>
      </c>
      <c r="B1602" s="251">
        <v>1</v>
      </c>
      <c r="C1602" s="252"/>
      <c r="D1602" s="249"/>
      <c r="E1602" s="253"/>
      <c r="F1602" s="254"/>
      <c r="G1602" s="255"/>
      <c r="H1602" s="253"/>
      <c r="I1602" s="253"/>
      <c r="J1602" s="260"/>
      <c r="K1602" s="260"/>
      <c r="L1602" s="260"/>
      <c r="M1602" s="260"/>
      <c r="N1602" s="253"/>
      <c r="O1602" s="253"/>
      <c r="P1602" s="253"/>
      <c r="S1602" s="261"/>
      <c r="T1602" s="241"/>
    </row>
    <row r="1603" s="240" customFormat="1" ht="20" customHeight="1" spans="1:20">
      <c r="A1603" s="248">
        <v>1989</v>
      </c>
      <c r="B1603" s="251">
        <v>1</v>
      </c>
      <c r="C1603" s="252"/>
      <c r="D1603" s="249"/>
      <c r="E1603" s="253"/>
      <c r="F1603" s="254"/>
      <c r="G1603" s="255"/>
      <c r="H1603" s="253"/>
      <c r="I1603" s="253"/>
      <c r="J1603" s="260"/>
      <c r="K1603" s="260"/>
      <c r="L1603" s="260"/>
      <c r="M1603" s="260"/>
      <c r="N1603" s="253"/>
      <c r="O1603" s="253"/>
      <c r="P1603" s="253"/>
      <c r="S1603" s="261"/>
      <c r="T1603" s="241"/>
    </row>
    <row r="1604" s="240" customFormat="1" ht="20" customHeight="1" spans="1:20">
      <c r="A1604" s="248">
        <v>1990</v>
      </c>
      <c r="B1604" s="251">
        <v>1</v>
      </c>
      <c r="C1604" s="252"/>
      <c r="D1604" s="249"/>
      <c r="E1604" s="253"/>
      <c r="F1604" s="254"/>
      <c r="G1604" s="255"/>
      <c r="H1604" s="253"/>
      <c r="I1604" s="253"/>
      <c r="J1604" s="260"/>
      <c r="K1604" s="260"/>
      <c r="L1604" s="260"/>
      <c r="M1604" s="260"/>
      <c r="N1604" s="253"/>
      <c r="O1604" s="253"/>
      <c r="P1604" s="253"/>
      <c r="S1604" s="261"/>
      <c r="T1604" s="241"/>
    </row>
    <row r="1605" s="240" customFormat="1" ht="20" customHeight="1" spans="1:20">
      <c r="A1605" s="248">
        <v>1991</v>
      </c>
      <c r="B1605" s="251">
        <v>1</v>
      </c>
      <c r="C1605" s="252"/>
      <c r="D1605" s="249"/>
      <c r="E1605" s="253"/>
      <c r="F1605" s="254"/>
      <c r="G1605" s="255"/>
      <c r="H1605" s="253"/>
      <c r="I1605" s="253"/>
      <c r="J1605" s="260"/>
      <c r="K1605" s="260"/>
      <c r="L1605" s="260"/>
      <c r="M1605" s="260"/>
      <c r="N1605" s="253"/>
      <c r="O1605" s="253"/>
      <c r="P1605" s="253"/>
      <c r="S1605" s="261"/>
      <c r="T1605" s="241"/>
    </row>
    <row r="1606" s="240" customFormat="1" ht="20" customHeight="1" spans="1:20">
      <c r="A1606" s="248">
        <v>1992</v>
      </c>
      <c r="B1606" s="251">
        <v>1</v>
      </c>
      <c r="C1606" s="252"/>
      <c r="D1606" s="249"/>
      <c r="E1606" s="253"/>
      <c r="F1606" s="254"/>
      <c r="G1606" s="255"/>
      <c r="H1606" s="253"/>
      <c r="I1606" s="253"/>
      <c r="J1606" s="260"/>
      <c r="K1606" s="260"/>
      <c r="L1606" s="260"/>
      <c r="M1606" s="260"/>
      <c r="N1606" s="253"/>
      <c r="O1606" s="253"/>
      <c r="P1606" s="253"/>
      <c r="S1606" s="261"/>
      <c r="T1606" s="241"/>
    </row>
    <row r="1607" s="240" customFormat="1" ht="20" customHeight="1" spans="1:20">
      <c r="A1607" s="248">
        <v>1993</v>
      </c>
      <c r="B1607" s="251">
        <v>1</v>
      </c>
      <c r="C1607" s="252"/>
      <c r="D1607" s="249"/>
      <c r="E1607" s="253"/>
      <c r="F1607" s="254"/>
      <c r="G1607" s="255"/>
      <c r="H1607" s="253"/>
      <c r="I1607" s="253"/>
      <c r="J1607" s="260"/>
      <c r="K1607" s="260"/>
      <c r="L1607" s="260"/>
      <c r="M1607" s="260"/>
      <c r="N1607" s="253"/>
      <c r="O1607" s="253"/>
      <c r="P1607" s="253"/>
      <c r="S1607" s="261"/>
      <c r="T1607" s="241"/>
    </row>
    <row r="1608" s="240" customFormat="1" ht="20" customHeight="1" spans="1:20">
      <c r="A1608" s="248">
        <v>1994</v>
      </c>
      <c r="B1608" s="251">
        <v>1</v>
      </c>
      <c r="C1608" s="252"/>
      <c r="D1608" s="249"/>
      <c r="E1608" s="253"/>
      <c r="F1608" s="254"/>
      <c r="G1608" s="255"/>
      <c r="H1608" s="253"/>
      <c r="I1608" s="253"/>
      <c r="J1608" s="260"/>
      <c r="K1608" s="260"/>
      <c r="L1608" s="260"/>
      <c r="M1608" s="260"/>
      <c r="N1608" s="253"/>
      <c r="O1608" s="253"/>
      <c r="P1608" s="253"/>
      <c r="S1608" s="261"/>
      <c r="T1608" s="241"/>
    </row>
    <row r="1609" s="240" customFormat="1" ht="20" customHeight="1" spans="1:20">
      <c r="A1609" s="248">
        <v>1995</v>
      </c>
      <c r="B1609" s="251">
        <v>1</v>
      </c>
      <c r="C1609" s="252"/>
      <c r="D1609" s="249"/>
      <c r="E1609" s="253"/>
      <c r="F1609" s="254"/>
      <c r="G1609" s="255"/>
      <c r="H1609" s="253"/>
      <c r="I1609" s="253"/>
      <c r="J1609" s="260"/>
      <c r="K1609" s="260"/>
      <c r="L1609" s="260"/>
      <c r="M1609" s="260"/>
      <c r="N1609" s="253"/>
      <c r="O1609" s="253"/>
      <c r="P1609" s="253"/>
      <c r="S1609" s="261"/>
      <c r="T1609" s="241"/>
    </row>
    <row r="1610" s="240" customFormat="1" ht="20" customHeight="1" spans="1:20">
      <c r="A1610" s="248">
        <v>1996</v>
      </c>
      <c r="B1610" s="251">
        <v>1</v>
      </c>
      <c r="C1610" s="252"/>
      <c r="D1610" s="249"/>
      <c r="E1610" s="253"/>
      <c r="F1610" s="254"/>
      <c r="G1610" s="255"/>
      <c r="H1610" s="253"/>
      <c r="I1610" s="253"/>
      <c r="J1610" s="260"/>
      <c r="K1610" s="260"/>
      <c r="L1610" s="260"/>
      <c r="M1610" s="260"/>
      <c r="N1610" s="253"/>
      <c r="O1610" s="253"/>
      <c r="P1610" s="253"/>
      <c r="S1610" s="261"/>
      <c r="T1610" s="241"/>
    </row>
    <row r="1611" s="240" customFormat="1" ht="20" customHeight="1" spans="1:20">
      <c r="A1611" s="248">
        <v>1997</v>
      </c>
      <c r="B1611" s="251">
        <v>1</v>
      </c>
      <c r="C1611" s="252"/>
      <c r="D1611" s="249"/>
      <c r="E1611" s="253"/>
      <c r="F1611" s="254"/>
      <c r="G1611" s="255"/>
      <c r="H1611" s="253"/>
      <c r="I1611" s="253"/>
      <c r="J1611" s="260"/>
      <c r="K1611" s="260"/>
      <c r="L1611" s="260"/>
      <c r="M1611" s="260"/>
      <c r="N1611" s="253"/>
      <c r="O1611" s="253"/>
      <c r="P1611" s="253"/>
      <c r="S1611" s="261"/>
      <c r="T1611" s="241"/>
    </row>
    <row r="1612" s="240" customFormat="1" ht="20" customHeight="1" spans="1:20">
      <c r="A1612" s="248">
        <v>1998</v>
      </c>
      <c r="B1612" s="251">
        <v>1</v>
      </c>
      <c r="C1612" s="252"/>
      <c r="D1612" s="249"/>
      <c r="E1612" s="253"/>
      <c r="F1612" s="254"/>
      <c r="G1612" s="255"/>
      <c r="H1612" s="253"/>
      <c r="I1612" s="253"/>
      <c r="J1612" s="260"/>
      <c r="K1612" s="260"/>
      <c r="L1612" s="260"/>
      <c r="M1612" s="260"/>
      <c r="N1612" s="253"/>
      <c r="O1612" s="253"/>
      <c r="P1612" s="253"/>
      <c r="S1612" s="261"/>
      <c r="T1612" s="241"/>
    </row>
    <row r="1613" s="240" customFormat="1" ht="20" customHeight="1" spans="1:20">
      <c r="A1613" s="248">
        <v>1999</v>
      </c>
      <c r="B1613" s="251">
        <v>1</v>
      </c>
      <c r="C1613" s="252"/>
      <c r="D1613" s="249"/>
      <c r="E1613" s="253"/>
      <c r="F1613" s="254"/>
      <c r="G1613" s="255"/>
      <c r="H1613" s="253"/>
      <c r="I1613" s="253"/>
      <c r="J1613" s="260"/>
      <c r="K1613" s="260"/>
      <c r="L1613" s="260"/>
      <c r="M1613" s="260"/>
      <c r="N1613" s="253"/>
      <c r="O1613" s="253"/>
      <c r="P1613" s="253"/>
      <c r="S1613" s="261"/>
      <c r="T1613" s="241"/>
    </row>
    <row r="1614" s="240" customFormat="1" ht="20" customHeight="1" spans="1:20">
      <c r="A1614" s="248">
        <v>2000</v>
      </c>
      <c r="B1614" s="251">
        <v>1</v>
      </c>
      <c r="C1614" s="252"/>
      <c r="D1614" s="249"/>
      <c r="E1614" s="253"/>
      <c r="F1614" s="254"/>
      <c r="G1614" s="255"/>
      <c r="H1614" s="253"/>
      <c r="I1614" s="253"/>
      <c r="J1614" s="260"/>
      <c r="K1614" s="260"/>
      <c r="L1614" s="260"/>
      <c r="M1614" s="260"/>
      <c r="N1614" s="253"/>
      <c r="O1614" s="253"/>
      <c r="P1614" s="253"/>
      <c r="S1614" s="261"/>
      <c r="T1614" s="241"/>
    </row>
    <row r="1615" s="240" customFormat="1" ht="20" customHeight="1" spans="1:20">
      <c r="A1615" s="248">
        <v>2001</v>
      </c>
      <c r="B1615" s="251">
        <v>1</v>
      </c>
      <c r="C1615" s="252"/>
      <c r="D1615" s="249"/>
      <c r="E1615" s="253"/>
      <c r="F1615" s="254"/>
      <c r="G1615" s="255"/>
      <c r="H1615" s="253"/>
      <c r="I1615" s="253"/>
      <c r="J1615" s="260"/>
      <c r="K1615" s="260"/>
      <c r="L1615" s="260"/>
      <c r="M1615" s="260"/>
      <c r="N1615" s="253"/>
      <c r="O1615" s="253"/>
      <c r="P1615" s="253"/>
      <c r="S1615" s="261"/>
      <c r="T1615" s="241"/>
    </row>
    <row r="1616" s="240" customFormat="1" ht="20" customHeight="1" spans="1:20">
      <c r="A1616" s="248">
        <v>2002</v>
      </c>
      <c r="B1616" s="251">
        <v>1</v>
      </c>
      <c r="C1616" s="252"/>
      <c r="D1616" s="249"/>
      <c r="E1616" s="253"/>
      <c r="F1616" s="254"/>
      <c r="G1616" s="255"/>
      <c r="H1616" s="253"/>
      <c r="I1616" s="253"/>
      <c r="J1616" s="260"/>
      <c r="K1616" s="260"/>
      <c r="L1616" s="260"/>
      <c r="M1616" s="260"/>
      <c r="N1616" s="253"/>
      <c r="O1616" s="253"/>
      <c r="P1616" s="253"/>
      <c r="S1616" s="261"/>
      <c r="T1616" s="241"/>
    </row>
    <row r="1617" s="240" customFormat="1" ht="20" customHeight="1" spans="1:20">
      <c r="A1617" s="248">
        <v>2003</v>
      </c>
      <c r="B1617" s="251">
        <v>1</v>
      </c>
      <c r="C1617" s="252"/>
      <c r="D1617" s="249"/>
      <c r="E1617" s="253"/>
      <c r="F1617" s="254"/>
      <c r="G1617" s="255"/>
      <c r="H1617" s="253"/>
      <c r="I1617" s="253"/>
      <c r="J1617" s="260"/>
      <c r="K1617" s="260"/>
      <c r="L1617" s="260"/>
      <c r="M1617" s="260"/>
      <c r="N1617" s="253"/>
      <c r="O1617" s="253"/>
      <c r="P1617" s="253"/>
      <c r="S1617" s="261"/>
      <c r="T1617" s="241"/>
    </row>
    <row r="1618" s="240" customFormat="1" ht="20" customHeight="1" spans="1:20">
      <c r="A1618" s="248">
        <v>2004</v>
      </c>
      <c r="B1618" s="251">
        <v>1</v>
      </c>
      <c r="C1618" s="252"/>
      <c r="D1618" s="249"/>
      <c r="E1618" s="253"/>
      <c r="F1618" s="254"/>
      <c r="G1618" s="255"/>
      <c r="H1618" s="253"/>
      <c r="I1618" s="253"/>
      <c r="J1618" s="260"/>
      <c r="K1618" s="260"/>
      <c r="L1618" s="260"/>
      <c r="M1618" s="260"/>
      <c r="N1618" s="253"/>
      <c r="O1618" s="253"/>
      <c r="P1618" s="253"/>
      <c r="S1618" s="261"/>
      <c r="T1618" s="241"/>
    </row>
    <row r="1619" s="240" customFormat="1" ht="20" customHeight="1" spans="1:20">
      <c r="A1619" s="248">
        <v>2005</v>
      </c>
      <c r="B1619" s="251">
        <v>1</v>
      </c>
      <c r="C1619" s="252"/>
      <c r="D1619" s="249"/>
      <c r="E1619" s="253"/>
      <c r="F1619" s="254"/>
      <c r="G1619" s="255"/>
      <c r="H1619" s="253"/>
      <c r="I1619" s="253"/>
      <c r="J1619" s="260"/>
      <c r="K1619" s="260"/>
      <c r="L1619" s="260"/>
      <c r="M1619" s="260"/>
      <c r="N1619" s="253"/>
      <c r="O1619" s="253"/>
      <c r="P1619" s="253"/>
      <c r="S1619" s="261"/>
      <c r="T1619" s="241"/>
    </row>
    <row r="1620" s="240" customFormat="1" ht="20" customHeight="1" spans="1:20">
      <c r="A1620" s="248">
        <v>2006</v>
      </c>
      <c r="B1620" s="251">
        <v>1</v>
      </c>
      <c r="C1620" s="252"/>
      <c r="D1620" s="249"/>
      <c r="E1620" s="253"/>
      <c r="F1620" s="254"/>
      <c r="G1620" s="255"/>
      <c r="H1620" s="253"/>
      <c r="I1620" s="253"/>
      <c r="J1620" s="260"/>
      <c r="K1620" s="260"/>
      <c r="L1620" s="260"/>
      <c r="M1620" s="260"/>
      <c r="N1620" s="253"/>
      <c r="O1620" s="253"/>
      <c r="P1620" s="253"/>
      <c r="S1620" s="261"/>
      <c r="T1620" s="241"/>
    </row>
    <row r="1621" s="240" customFormat="1" ht="20" customHeight="1" spans="1:20">
      <c r="A1621" s="248">
        <v>2007</v>
      </c>
      <c r="B1621" s="251">
        <v>1</v>
      </c>
      <c r="C1621" s="252"/>
      <c r="D1621" s="249"/>
      <c r="E1621" s="253"/>
      <c r="F1621" s="254"/>
      <c r="G1621" s="255"/>
      <c r="H1621" s="253"/>
      <c r="I1621" s="253"/>
      <c r="J1621" s="260"/>
      <c r="K1621" s="260"/>
      <c r="L1621" s="260"/>
      <c r="M1621" s="260"/>
      <c r="N1621" s="253"/>
      <c r="O1621" s="253"/>
      <c r="P1621" s="253"/>
      <c r="S1621" s="261"/>
      <c r="T1621" s="241"/>
    </row>
    <row r="1622" s="240" customFormat="1" ht="20" customHeight="1" spans="1:20">
      <c r="A1622" s="248">
        <v>2008</v>
      </c>
      <c r="B1622" s="251">
        <v>1</v>
      </c>
      <c r="C1622" s="252"/>
      <c r="D1622" s="249"/>
      <c r="E1622" s="253"/>
      <c r="F1622" s="254"/>
      <c r="G1622" s="255"/>
      <c r="H1622" s="253"/>
      <c r="I1622" s="253"/>
      <c r="J1622" s="260"/>
      <c r="K1622" s="260"/>
      <c r="L1622" s="260"/>
      <c r="M1622" s="260"/>
      <c r="N1622" s="253"/>
      <c r="O1622" s="253"/>
      <c r="P1622" s="253"/>
      <c r="S1622" s="261"/>
      <c r="T1622" s="241"/>
    </row>
    <row r="1623" s="240" customFormat="1" ht="20" customHeight="1" spans="1:20">
      <c r="A1623" s="248">
        <v>2009</v>
      </c>
      <c r="B1623" s="251">
        <v>1</v>
      </c>
      <c r="C1623" s="252"/>
      <c r="D1623" s="249"/>
      <c r="E1623" s="253"/>
      <c r="F1623" s="254"/>
      <c r="G1623" s="255"/>
      <c r="H1623" s="253"/>
      <c r="I1623" s="253"/>
      <c r="J1623" s="260"/>
      <c r="K1623" s="260"/>
      <c r="L1623" s="260"/>
      <c r="M1623" s="260"/>
      <c r="N1623" s="253"/>
      <c r="O1623" s="253"/>
      <c r="P1623" s="253"/>
      <c r="S1623" s="261"/>
      <c r="T1623" s="241"/>
    </row>
    <row r="1624" s="240" customFormat="1" ht="20" customHeight="1" spans="1:20">
      <c r="A1624" s="248">
        <v>2010</v>
      </c>
      <c r="B1624" s="251">
        <v>1</v>
      </c>
      <c r="C1624" s="252"/>
      <c r="D1624" s="249"/>
      <c r="E1624" s="253"/>
      <c r="F1624" s="254"/>
      <c r="G1624" s="255"/>
      <c r="H1624" s="253"/>
      <c r="I1624" s="253"/>
      <c r="J1624" s="260"/>
      <c r="K1624" s="260"/>
      <c r="L1624" s="260"/>
      <c r="M1624" s="260"/>
      <c r="N1624" s="253"/>
      <c r="O1624" s="253"/>
      <c r="P1624" s="253"/>
      <c r="S1624" s="261"/>
      <c r="T1624" s="241"/>
    </row>
    <row r="1625" s="240" customFormat="1" ht="20" customHeight="1" spans="1:20">
      <c r="A1625" s="248">
        <v>2011</v>
      </c>
      <c r="B1625" s="251">
        <v>1</v>
      </c>
      <c r="C1625" s="252"/>
      <c r="D1625" s="249"/>
      <c r="E1625" s="253"/>
      <c r="F1625" s="254"/>
      <c r="G1625" s="255"/>
      <c r="H1625" s="253"/>
      <c r="I1625" s="253"/>
      <c r="J1625" s="260"/>
      <c r="K1625" s="260"/>
      <c r="L1625" s="260"/>
      <c r="M1625" s="260"/>
      <c r="N1625" s="253"/>
      <c r="O1625" s="253"/>
      <c r="P1625" s="253"/>
      <c r="S1625" s="261"/>
      <c r="T1625" s="241"/>
    </row>
    <row r="1626" s="240" customFormat="1" ht="20" customHeight="1" spans="1:20">
      <c r="A1626" s="248">
        <v>2012</v>
      </c>
      <c r="B1626" s="251">
        <v>1</v>
      </c>
      <c r="C1626" s="252"/>
      <c r="D1626" s="249"/>
      <c r="E1626" s="253"/>
      <c r="F1626" s="254"/>
      <c r="G1626" s="255"/>
      <c r="H1626" s="253"/>
      <c r="I1626" s="253"/>
      <c r="J1626" s="260"/>
      <c r="K1626" s="260"/>
      <c r="L1626" s="260"/>
      <c r="M1626" s="260"/>
      <c r="N1626" s="253"/>
      <c r="O1626" s="253"/>
      <c r="P1626" s="253"/>
      <c r="S1626" s="261"/>
      <c r="T1626" s="241"/>
    </row>
    <row r="1627" s="240" customFormat="1" ht="20" customHeight="1" spans="1:20">
      <c r="A1627" s="248">
        <v>2013</v>
      </c>
      <c r="B1627" s="251">
        <v>1</v>
      </c>
      <c r="C1627" s="252"/>
      <c r="D1627" s="249"/>
      <c r="E1627" s="253"/>
      <c r="F1627" s="254"/>
      <c r="G1627" s="255"/>
      <c r="H1627" s="253"/>
      <c r="I1627" s="253"/>
      <c r="J1627" s="260"/>
      <c r="K1627" s="260"/>
      <c r="L1627" s="260"/>
      <c r="M1627" s="260"/>
      <c r="N1627" s="253"/>
      <c r="O1627" s="253"/>
      <c r="P1627" s="253"/>
      <c r="S1627" s="261"/>
      <c r="T1627" s="241"/>
    </row>
    <row r="1628" s="240" customFormat="1" ht="20" customHeight="1" spans="1:20">
      <c r="A1628" s="248">
        <v>2014</v>
      </c>
      <c r="B1628" s="251">
        <v>1</v>
      </c>
      <c r="C1628" s="252"/>
      <c r="D1628" s="249"/>
      <c r="E1628" s="253"/>
      <c r="F1628" s="254"/>
      <c r="G1628" s="255"/>
      <c r="H1628" s="253"/>
      <c r="I1628" s="253"/>
      <c r="J1628" s="260"/>
      <c r="K1628" s="260"/>
      <c r="L1628" s="260"/>
      <c r="M1628" s="260"/>
      <c r="N1628" s="253"/>
      <c r="O1628" s="253"/>
      <c r="P1628" s="253"/>
      <c r="S1628" s="261"/>
      <c r="T1628" s="241"/>
    </row>
    <row r="1629" s="240" customFormat="1" ht="20" customHeight="1" spans="1:20">
      <c r="A1629" s="248">
        <v>2015</v>
      </c>
      <c r="B1629" s="251">
        <v>1</v>
      </c>
      <c r="C1629" s="252"/>
      <c r="D1629" s="249"/>
      <c r="E1629" s="253"/>
      <c r="F1629" s="254"/>
      <c r="G1629" s="255"/>
      <c r="H1629" s="253"/>
      <c r="I1629" s="253"/>
      <c r="J1629" s="260"/>
      <c r="K1629" s="260"/>
      <c r="L1629" s="260"/>
      <c r="M1629" s="260"/>
      <c r="N1629" s="253"/>
      <c r="O1629" s="253"/>
      <c r="P1629" s="253"/>
      <c r="S1629" s="261"/>
      <c r="T1629" s="241"/>
    </row>
    <row r="1630" s="240" customFormat="1" ht="20" customHeight="1" spans="1:20">
      <c r="A1630" s="248">
        <v>2016</v>
      </c>
      <c r="B1630" s="251">
        <v>1</v>
      </c>
      <c r="C1630" s="252"/>
      <c r="D1630" s="249"/>
      <c r="E1630" s="253"/>
      <c r="F1630" s="254"/>
      <c r="G1630" s="255"/>
      <c r="H1630" s="253"/>
      <c r="I1630" s="253"/>
      <c r="J1630" s="260"/>
      <c r="K1630" s="260"/>
      <c r="L1630" s="260"/>
      <c r="M1630" s="260"/>
      <c r="N1630" s="253"/>
      <c r="O1630" s="253"/>
      <c r="P1630" s="253"/>
      <c r="S1630" s="261"/>
      <c r="T1630" s="241"/>
    </row>
    <row r="1631" s="240" customFormat="1" ht="20" customHeight="1" spans="1:20">
      <c r="A1631" s="248">
        <v>2017</v>
      </c>
      <c r="B1631" s="251">
        <v>1</v>
      </c>
      <c r="C1631" s="252"/>
      <c r="D1631" s="249"/>
      <c r="E1631" s="253"/>
      <c r="F1631" s="254"/>
      <c r="G1631" s="255"/>
      <c r="H1631" s="253"/>
      <c r="I1631" s="253"/>
      <c r="J1631" s="260"/>
      <c r="K1631" s="260"/>
      <c r="L1631" s="260"/>
      <c r="M1631" s="260"/>
      <c r="N1631" s="253"/>
      <c r="O1631" s="253"/>
      <c r="P1631" s="253"/>
      <c r="S1631" s="261"/>
      <c r="T1631" s="241"/>
    </row>
    <row r="1632" s="240" customFormat="1" ht="20" customHeight="1" spans="1:20">
      <c r="A1632" s="248">
        <v>2018</v>
      </c>
      <c r="B1632" s="251">
        <v>1</v>
      </c>
      <c r="C1632" s="252"/>
      <c r="D1632" s="249"/>
      <c r="E1632" s="253"/>
      <c r="F1632" s="254"/>
      <c r="G1632" s="255"/>
      <c r="H1632" s="253"/>
      <c r="I1632" s="253"/>
      <c r="J1632" s="260"/>
      <c r="K1632" s="260"/>
      <c r="L1632" s="260"/>
      <c r="M1632" s="260"/>
      <c r="N1632" s="253"/>
      <c r="O1632" s="253"/>
      <c r="P1632" s="253"/>
      <c r="S1632" s="261"/>
      <c r="T1632" s="241"/>
    </row>
    <row r="1633" s="240" customFormat="1" ht="20" customHeight="1" spans="1:20">
      <c r="A1633" s="248">
        <v>2019</v>
      </c>
      <c r="B1633" s="251">
        <v>1</v>
      </c>
      <c r="C1633" s="252"/>
      <c r="D1633" s="249"/>
      <c r="E1633" s="253"/>
      <c r="F1633" s="254"/>
      <c r="G1633" s="255"/>
      <c r="H1633" s="253"/>
      <c r="I1633" s="253"/>
      <c r="J1633" s="260"/>
      <c r="K1633" s="260"/>
      <c r="L1633" s="260"/>
      <c r="M1633" s="260"/>
      <c r="N1633" s="253"/>
      <c r="O1633" s="253"/>
      <c r="P1633" s="253"/>
      <c r="S1633" s="261"/>
      <c r="T1633" s="241"/>
    </row>
    <row r="1634" s="240" customFormat="1" ht="20" customHeight="1" spans="1:20">
      <c r="A1634" s="248">
        <v>2020</v>
      </c>
      <c r="B1634" s="251">
        <v>1</v>
      </c>
      <c r="C1634" s="252"/>
      <c r="D1634" s="249"/>
      <c r="E1634" s="253"/>
      <c r="F1634" s="254"/>
      <c r="G1634" s="255"/>
      <c r="H1634" s="253"/>
      <c r="I1634" s="253"/>
      <c r="J1634" s="260"/>
      <c r="K1634" s="260"/>
      <c r="L1634" s="260"/>
      <c r="M1634" s="260"/>
      <c r="N1634" s="253"/>
      <c r="O1634" s="253"/>
      <c r="P1634" s="253"/>
      <c r="S1634" s="261"/>
      <c r="T1634" s="241"/>
    </row>
  </sheetData>
  <mergeCells count="3">
    <mergeCell ref="A1:Q1"/>
    <mergeCell ref="G3:G4"/>
    <mergeCell ref="H3:H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96"/>
  <sheetViews>
    <sheetView topLeftCell="A166" workbookViewId="0">
      <selection activeCell="A153" sqref="A153:AN170"/>
    </sheetView>
  </sheetViews>
  <sheetFormatPr defaultColWidth="8" defaultRowHeight="14.25" customHeight="1"/>
  <cols>
    <col min="1" max="31" width="3.25" style="1" customWidth="1"/>
    <col min="32" max="32" width="3.47222222222222" style="1" customWidth="1"/>
    <col min="33" max="40" width="3.25" style="1" customWidth="1"/>
    <col min="41" max="16384" width="8" style="1"/>
  </cols>
  <sheetData>
    <row r="1" s="1" customFormat="1" ht="24.6" customHeight="1" spans="1:42">
      <c r="A1" s="203" t="s">
        <v>85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P1" s="2"/>
    </row>
    <row r="2" s="1" customFormat="1" ht="24.6" customHeight="1" spans="1:42">
      <c r="A2" s="205" t="s">
        <v>86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06"/>
      <c r="AN2" s="206"/>
      <c r="AP2" s="2"/>
    </row>
    <row r="3" s="1" customFormat="1" ht="24.6" customHeight="1" spans="1:42">
      <c r="A3" s="207" t="s">
        <v>0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6" t="s">
        <v>87</v>
      </c>
      <c r="AF3" s="227"/>
      <c r="AG3" s="227"/>
      <c r="AH3" s="227"/>
      <c r="AI3" s="227"/>
      <c r="AJ3" s="227"/>
      <c r="AK3" s="232">
        <f>灌注桩原始记录!A5</f>
        <v>401</v>
      </c>
      <c r="AL3" s="223"/>
      <c r="AM3" s="223"/>
      <c r="AN3" s="223"/>
      <c r="AP3" s="2"/>
    </row>
    <row r="4" s="1" customFormat="1" ht="29.25" customHeight="1" spans="1:42">
      <c r="A4" s="209" t="s">
        <v>1</v>
      </c>
      <c r="B4" s="163"/>
      <c r="C4" s="163"/>
      <c r="D4" s="163"/>
      <c r="E4" s="162" t="str">
        <f>工程配置!$B$2</f>
        <v>大同七里村碧桂园一期地库桩基础工程</v>
      </c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2" t="s">
        <v>88</v>
      </c>
      <c r="R4" s="163"/>
      <c r="S4" s="163"/>
      <c r="T4" s="163"/>
      <c r="U4" s="162">
        <f>灌注桩原始记录!C5</f>
        <v>1340</v>
      </c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 t="s">
        <v>89</v>
      </c>
      <c r="AH4" s="163"/>
      <c r="AI4" s="163"/>
      <c r="AJ4" s="163"/>
      <c r="AK4" s="163">
        <f>工程配置!$B$4/1000</f>
        <v>0.6</v>
      </c>
      <c r="AL4" s="163"/>
      <c r="AM4" s="163"/>
      <c r="AN4" s="233"/>
      <c r="AP4" s="2"/>
    </row>
    <row r="5" s="1" customFormat="1" ht="29.25" customHeight="1" spans="1:42">
      <c r="A5" s="210" t="s">
        <v>90</v>
      </c>
      <c r="B5" s="57"/>
      <c r="C5" s="57"/>
      <c r="D5" s="57"/>
      <c r="E5" s="57">
        <f>工程配置!$C$4</f>
        <v>28.5</v>
      </c>
      <c r="F5" s="57"/>
      <c r="G5" s="57"/>
      <c r="H5" s="57"/>
      <c r="I5" s="180" t="s">
        <v>91</v>
      </c>
      <c r="J5" s="57"/>
      <c r="K5" s="57"/>
      <c r="L5" s="57"/>
      <c r="M5" s="57">
        <f>灌注桩原始记录!G5</f>
        <v>29.33</v>
      </c>
      <c r="N5" s="57"/>
      <c r="O5" s="57"/>
      <c r="P5" s="57"/>
      <c r="Q5" s="180" t="s">
        <v>92</v>
      </c>
      <c r="R5" s="57"/>
      <c r="S5" s="57"/>
      <c r="T5" s="57"/>
      <c r="U5" s="57">
        <f>工程配置!$D$4</f>
        <v>1047.45</v>
      </c>
      <c r="V5" s="57"/>
      <c r="W5" s="57"/>
      <c r="X5" s="57"/>
      <c r="Y5" s="180" t="s">
        <v>93</v>
      </c>
      <c r="Z5" s="57"/>
      <c r="AA5" s="57"/>
      <c r="AB5" s="57"/>
      <c r="AC5" s="57">
        <f>灌注桩原始记录!F5</f>
        <v>1047.28</v>
      </c>
      <c r="AD5" s="57"/>
      <c r="AE5" s="57"/>
      <c r="AF5" s="57"/>
      <c r="AG5" s="180" t="s">
        <v>94</v>
      </c>
      <c r="AH5" s="57"/>
      <c r="AI5" s="57"/>
      <c r="AJ5" s="57"/>
      <c r="AK5" s="57">
        <f>AC5</f>
        <v>1047.28</v>
      </c>
      <c r="AL5" s="57"/>
      <c r="AM5" s="57"/>
      <c r="AN5" s="197"/>
      <c r="AP5" s="2"/>
    </row>
    <row r="6" s="1" customFormat="1" ht="29.25" customHeight="1" spans="1:42">
      <c r="A6" s="210" t="s">
        <v>95</v>
      </c>
      <c r="B6" s="57"/>
      <c r="C6" s="57"/>
      <c r="D6" s="57"/>
      <c r="E6" s="57">
        <v>3</v>
      </c>
      <c r="F6" s="57"/>
      <c r="G6" s="57"/>
      <c r="H6" s="57"/>
      <c r="I6" s="180" t="s">
        <v>96</v>
      </c>
      <c r="J6" s="57"/>
      <c r="K6" s="57"/>
      <c r="L6" s="57"/>
      <c r="M6" s="57">
        <v>10</v>
      </c>
      <c r="N6" s="57"/>
      <c r="O6" s="57"/>
      <c r="P6" s="57"/>
      <c r="Q6" s="180" t="s">
        <v>97</v>
      </c>
      <c r="R6" s="57"/>
      <c r="S6" s="57"/>
      <c r="T6" s="57"/>
      <c r="U6" s="57">
        <f>工程配置!$E$4</f>
        <v>1017.95</v>
      </c>
      <c r="V6" s="57"/>
      <c r="W6" s="57"/>
      <c r="X6" s="57"/>
      <c r="Y6" s="180" t="s">
        <v>98</v>
      </c>
      <c r="Z6" s="57"/>
      <c r="AA6" s="57"/>
      <c r="AB6" s="57"/>
      <c r="AC6" s="57">
        <f>U6-(灌注桩原始记录!H5-灌注桩原始记录!G5)</f>
        <v>1017.55</v>
      </c>
      <c r="AD6" s="57"/>
      <c r="AE6" s="57"/>
      <c r="AF6" s="57"/>
      <c r="AG6" s="180" t="s">
        <v>99</v>
      </c>
      <c r="AH6" s="57"/>
      <c r="AI6" s="57"/>
      <c r="AJ6" s="57"/>
      <c r="AK6" s="57">
        <v>1</v>
      </c>
      <c r="AL6" s="57"/>
      <c r="AM6" s="57"/>
      <c r="AN6" s="197"/>
      <c r="AP6" s="2"/>
    </row>
    <row r="7" s="1" customFormat="1" ht="27.7" customHeight="1" spans="1:42">
      <c r="A7" s="210" t="s">
        <v>100</v>
      </c>
      <c r="B7" s="180"/>
      <c r="C7" s="180"/>
      <c r="D7" s="180"/>
      <c r="E7" s="180"/>
      <c r="F7" s="180"/>
      <c r="G7" s="180"/>
      <c r="H7" s="180"/>
      <c r="I7" s="57" t="s">
        <v>101</v>
      </c>
      <c r="J7" s="180"/>
      <c r="K7" s="180"/>
      <c r="L7" s="180"/>
      <c r="M7" s="180" t="s">
        <v>102</v>
      </c>
      <c r="N7" s="180"/>
      <c r="O7" s="180"/>
      <c r="P7" s="180"/>
      <c r="Q7" s="180"/>
      <c r="R7" s="180"/>
      <c r="S7" s="180"/>
      <c r="T7" s="180"/>
      <c r="U7" s="57">
        <f>AK4</f>
        <v>0.6</v>
      </c>
      <c r="V7" s="180"/>
      <c r="W7" s="180"/>
      <c r="X7" s="180"/>
      <c r="Y7" s="180" t="s">
        <v>89</v>
      </c>
      <c r="Z7" s="180"/>
      <c r="AA7" s="180"/>
      <c r="AB7" s="180"/>
      <c r="AC7" s="57">
        <f>AK4</f>
        <v>0.6</v>
      </c>
      <c r="AD7" s="180"/>
      <c r="AE7" s="180"/>
      <c r="AF7" s="180"/>
      <c r="AG7" s="180" t="s">
        <v>103</v>
      </c>
      <c r="AH7" s="57"/>
      <c r="AI7" s="57"/>
      <c r="AJ7" s="57"/>
      <c r="AK7" s="180" t="s">
        <v>104</v>
      </c>
      <c r="AL7" s="57"/>
      <c r="AM7" s="57"/>
      <c r="AN7" s="197"/>
      <c r="AP7" s="2"/>
    </row>
    <row r="8" s="1" customFormat="1" ht="24.6" customHeight="1" spans="1:42">
      <c r="A8" s="210" t="s">
        <v>105</v>
      </c>
      <c r="B8" s="57"/>
      <c r="C8" s="180" t="s">
        <v>106</v>
      </c>
      <c r="D8" s="180"/>
      <c r="E8" s="180"/>
      <c r="F8" s="180"/>
      <c r="G8" s="180"/>
      <c r="H8" s="211" t="s">
        <v>107</v>
      </c>
      <c r="I8" s="180"/>
      <c r="J8" s="180"/>
      <c r="K8" s="180"/>
      <c r="L8" s="180"/>
      <c r="M8" s="180"/>
      <c r="N8" s="180"/>
      <c r="O8" s="211"/>
      <c r="P8" s="211" t="s">
        <v>108</v>
      </c>
      <c r="Q8" s="211"/>
      <c r="R8" s="211" t="s">
        <v>109</v>
      </c>
      <c r="S8" s="211"/>
      <c r="T8" s="211"/>
      <c r="U8" s="211"/>
      <c r="V8" s="211"/>
      <c r="W8" s="211"/>
      <c r="X8" s="211"/>
      <c r="Y8" s="211"/>
      <c r="Z8" s="180" t="s">
        <v>110</v>
      </c>
      <c r="AA8" s="93"/>
      <c r="AB8" s="57"/>
      <c r="AC8" s="57"/>
      <c r="AD8" s="93"/>
      <c r="AE8" s="57"/>
      <c r="AF8" s="180" t="s">
        <v>111</v>
      </c>
      <c r="AG8" s="57"/>
      <c r="AH8" s="180" t="s">
        <v>112</v>
      </c>
      <c r="AI8" s="57"/>
      <c r="AJ8" s="180" t="s">
        <v>113</v>
      </c>
      <c r="AK8" s="57"/>
      <c r="AL8" s="180" t="s">
        <v>114</v>
      </c>
      <c r="AM8" s="57"/>
      <c r="AN8" s="197"/>
      <c r="AP8" s="2"/>
    </row>
    <row r="9" s="1" customFormat="1" ht="27.7" customHeight="1" spans="1:42">
      <c r="A9" s="56"/>
      <c r="B9" s="57"/>
      <c r="C9" s="180"/>
      <c r="D9" s="180"/>
      <c r="E9" s="180"/>
      <c r="F9" s="212"/>
      <c r="G9" s="180"/>
      <c r="H9" s="180" t="s">
        <v>76</v>
      </c>
      <c r="I9" s="180"/>
      <c r="J9" s="180" t="s">
        <v>115</v>
      </c>
      <c r="K9" s="180"/>
      <c r="L9" s="180" t="s">
        <v>76</v>
      </c>
      <c r="M9" s="180"/>
      <c r="N9" s="180" t="s">
        <v>115</v>
      </c>
      <c r="O9" s="180"/>
      <c r="P9" s="180"/>
      <c r="Q9" s="180"/>
      <c r="R9" s="180" t="s">
        <v>116</v>
      </c>
      <c r="S9" s="57"/>
      <c r="T9" s="180" t="s">
        <v>117</v>
      </c>
      <c r="U9" s="57"/>
      <c r="V9" s="180" t="s">
        <v>118</v>
      </c>
      <c r="W9" s="57"/>
      <c r="X9" s="180" t="s">
        <v>119</v>
      </c>
      <c r="Y9" s="57"/>
      <c r="Z9" s="180" t="s">
        <v>120</v>
      </c>
      <c r="AA9" s="57"/>
      <c r="AB9" s="180" t="s">
        <v>121</v>
      </c>
      <c r="AC9" s="57"/>
      <c r="AD9" s="180" t="s">
        <v>122</v>
      </c>
      <c r="AE9" s="57"/>
      <c r="AF9" s="57"/>
      <c r="AG9" s="57"/>
      <c r="AH9" s="57"/>
      <c r="AI9" s="57"/>
      <c r="AJ9" s="57"/>
      <c r="AK9" s="57"/>
      <c r="AL9" s="57"/>
      <c r="AM9" s="57"/>
      <c r="AN9" s="197"/>
      <c r="AP9" s="2"/>
    </row>
    <row r="10" s="1" customFormat="1" ht="19" customHeight="1" spans="1:42">
      <c r="A10" s="213">
        <v>1</v>
      </c>
      <c r="B10" s="79"/>
      <c r="C10" s="194" t="s">
        <v>123</v>
      </c>
      <c r="D10" s="214"/>
      <c r="E10" s="214"/>
      <c r="F10" s="214"/>
      <c r="G10" s="215"/>
      <c r="H10" s="194">
        <f>灌注桩原始记录!E5</f>
        <v>11.15</v>
      </c>
      <c r="I10" s="222"/>
      <c r="J10" s="166">
        <f>灌注桩原始记录!J5</f>
        <v>7.30000000000001</v>
      </c>
      <c r="K10" s="57"/>
      <c r="L10" s="194"/>
      <c r="M10" s="215"/>
      <c r="N10" s="194"/>
      <c r="O10" s="215"/>
      <c r="P10" s="194"/>
      <c r="Q10" s="215"/>
      <c r="R10" s="194">
        <v>0</v>
      </c>
      <c r="S10" s="222"/>
      <c r="T10" s="194">
        <f ca="1">RANDBETWEEN(250,300)*0.01</f>
        <v>2.91</v>
      </c>
      <c r="U10" s="222"/>
      <c r="V10" s="194">
        <f ca="1" t="shared" ref="V10:V15" si="0">T10</f>
        <v>2.91</v>
      </c>
      <c r="W10" s="222"/>
      <c r="X10" s="194">
        <f ca="1" t="shared" ref="X10:X14" si="1">T10+R10</f>
        <v>2.91</v>
      </c>
      <c r="Y10" s="222"/>
      <c r="Z10" s="194">
        <f ca="1">RANDBETWEEN(110,125)*0.01</f>
        <v>1.22</v>
      </c>
      <c r="AA10" s="222"/>
      <c r="AB10" s="194">
        <f ca="1">RANDBETWEEN(18,28)</f>
        <v>20</v>
      </c>
      <c r="AC10" s="215"/>
      <c r="AD10" s="228">
        <v>0.02</v>
      </c>
      <c r="AE10" s="215"/>
      <c r="AF10" s="229">
        <f ca="1">RANDBETWEEN(500,1000)*0.001</f>
        <v>0.858</v>
      </c>
      <c r="AG10" s="234"/>
      <c r="AH10" s="78">
        <f>$AK$4</f>
        <v>0.6</v>
      </c>
      <c r="AI10" s="79"/>
      <c r="AJ10" s="78">
        <f ca="1">RANDBETWEEN(0,100)*0.01</f>
        <v>0.09</v>
      </c>
      <c r="AK10" s="79"/>
      <c r="AL10" s="78">
        <f>AC5</f>
        <v>1047.28</v>
      </c>
      <c r="AM10" s="235"/>
      <c r="AN10" s="198"/>
      <c r="AP10" s="2"/>
    </row>
    <row r="11" s="1" customFormat="1" ht="20.75" customHeight="1" spans="1:42">
      <c r="A11" s="56">
        <v>2</v>
      </c>
      <c r="B11" s="57"/>
      <c r="C11" s="57" t="s">
        <v>124</v>
      </c>
      <c r="D11" s="57"/>
      <c r="E11" s="57"/>
      <c r="F11" s="167"/>
      <c r="G11" s="57"/>
      <c r="H11" s="194"/>
      <c r="I11" s="215"/>
      <c r="J11" s="57"/>
      <c r="K11" s="57"/>
      <c r="L11" s="194"/>
      <c r="M11" s="215"/>
      <c r="N11" s="57"/>
      <c r="O11" s="57"/>
      <c r="P11" s="57"/>
      <c r="Q11" s="57"/>
      <c r="R11" s="57">
        <f ca="1" t="shared" ref="R11:R15" si="2">X10</f>
        <v>2.91</v>
      </c>
      <c r="S11" s="93"/>
      <c r="T11" s="57">
        <f ca="1" t="shared" ref="T11:T14" si="3">RANDBETWEEN(460,500)*0.01</f>
        <v>4.63</v>
      </c>
      <c r="U11" s="93"/>
      <c r="V11" s="194">
        <f ca="1" t="shared" si="0"/>
        <v>4.63</v>
      </c>
      <c r="W11" s="222"/>
      <c r="X11" s="194">
        <f ca="1" t="shared" si="1"/>
        <v>7.54</v>
      </c>
      <c r="Y11" s="222"/>
      <c r="Z11" s="194">
        <f ca="1" t="shared" ref="Z11:Z15" si="4">Z10</f>
        <v>1.22</v>
      </c>
      <c r="AA11" s="222"/>
      <c r="AB11" s="194">
        <f ca="1" t="shared" ref="AB11:AB15" si="5">AB10</f>
        <v>20</v>
      </c>
      <c r="AC11" s="215"/>
      <c r="AD11" s="228">
        <v>0.02</v>
      </c>
      <c r="AE11" s="215"/>
      <c r="AF11" s="229">
        <f ca="1" t="shared" ref="AF11:AF15" si="6">AF10</f>
        <v>0.858</v>
      </c>
      <c r="AG11" s="234"/>
      <c r="AH11" s="78">
        <f>$AK$4</f>
        <v>0.6</v>
      </c>
      <c r="AI11" s="79"/>
      <c r="AJ11" s="78">
        <f ca="1" t="shared" ref="AJ11:AJ15" si="7">AJ10</f>
        <v>0.09</v>
      </c>
      <c r="AK11" s="79"/>
      <c r="AL11" s="57"/>
      <c r="AM11" s="57"/>
      <c r="AN11" s="197"/>
      <c r="AP11" s="2"/>
    </row>
    <row r="12" s="1" customFormat="1" ht="20.75" customHeight="1" spans="1:42">
      <c r="A12" s="56">
        <v>3</v>
      </c>
      <c r="B12" s="57"/>
      <c r="C12" s="57" t="s">
        <v>125</v>
      </c>
      <c r="D12" s="57"/>
      <c r="E12" s="57"/>
      <c r="F12" s="167"/>
      <c r="G12" s="57"/>
      <c r="H12" s="194"/>
      <c r="I12" s="215"/>
      <c r="J12" s="57"/>
      <c r="K12" s="57"/>
      <c r="L12" s="194"/>
      <c r="M12" s="215"/>
      <c r="N12" s="57"/>
      <c r="O12" s="57"/>
      <c r="P12" s="57"/>
      <c r="Q12" s="57"/>
      <c r="R12" s="57">
        <f ca="1" t="shared" si="2"/>
        <v>7.54</v>
      </c>
      <c r="S12" s="93"/>
      <c r="T12" s="57">
        <f ca="1" t="shared" si="3"/>
        <v>4.89</v>
      </c>
      <c r="U12" s="93"/>
      <c r="V12" s="194">
        <f ca="1" t="shared" si="0"/>
        <v>4.89</v>
      </c>
      <c r="W12" s="222"/>
      <c r="X12" s="194">
        <f ca="1" t="shared" si="1"/>
        <v>12.43</v>
      </c>
      <c r="Y12" s="222"/>
      <c r="Z12" s="194">
        <f ca="1" t="shared" si="4"/>
        <v>1.22</v>
      </c>
      <c r="AA12" s="222"/>
      <c r="AB12" s="194">
        <f ca="1" t="shared" si="5"/>
        <v>20</v>
      </c>
      <c r="AC12" s="215"/>
      <c r="AD12" s="228">
        <v>0.01</v>
      </c>
      <c r="AE12" s="215"/>
      <c r="AF12" s="229">
        <f ca="1" t="shared" si="6"/>
        <v>0.858</v>
      </c>
      <c r="AG12" s="234"/>
      <c r="AH12" s="78">
        <f>$AK$4</f>
        <v>0.6</v>
      </c>
      <c r="AI12" s="79"/>
      <c r="AJ12" s="78">
        <f ca="1" t="shared" si="7"/>
        <v>0.09</v>
      </c>
      <c r="AK12" s="79"/>
      <c r="AL12" s="57"/>
      <c r="AM12" s="57"/>
      <c r="AN12" s="197"/>
      <c r="AP12" s="2"/>
    </row>
    <row r="13" s="1" customFormat="1" ht="20.75" customHeight="1" spans="1:42">
      <c r="A13" s="56">
        <v>4</v>
      </c>
      <c r="B13" s="57"/>
      <c r="C13" s="57" t="s">
        <v>126</v>
      </c>
      <c r="D13" s="57"/>
      <c r="E13" s="57"/>
      <c r="F13" s="167"/>
      <c r="G13" s="57"/>
      <c r="H13" s="194"/>
      <c r="I13" s="215"/>
      <c r="J13" s="57"/>
      <c r="K13" s="57"/>
      <c r="L13" s="194"/>
      <c r="M13" s="215"/>
      <c r="N13" s="57"/>
      <c r="O13" s="57"/>
      <c r="P13" s="57"/>
      <c r="Q13" s="57"/>
      <c r="R13" s="57">
        <f ca="1" t="shared" si="2"/>
        <v>12.43</v>
      </c>
      <c r="S13" s="93"/>
      <c r="T13" s="57">
        <f ca="1" t="shared" si="3"/>
        <v>4.82</v>
      </c>
      <c r="U13" s="93"/>
      <c r="V13" s="194">
        <f ca="1" t="shared" si="0"/>
        <v>4.82</v>
      </c>
      <c r="W13" s="222"/>
      <c r="X13" s="194">
        <f ca="1" t="shared" si="1"/>
        <v>17.25</v>
      </c>
      <c r="Y13" s="222"/>
      <c r="Z13" s="194">
        <f ca="1" t="shared" si="4"/>
        <v>1.22</v>
      </c>
      <c r="AA13" s="222"/>
      <c r="AB13" s="194">
        <f ca="1" t="shared" si="5"/>
        <v>20</v>
      </c>
      <c r="AC13" s="215"/>
      <c r="AD13" s="228">
        <v>0.03</v>
      </c>
      <c r="AE13" s="215"/>
      <c r="AF13" s="229">
        <f ca="1" t="shared" si="6"/>
        <v>0.858</v>
      </c>
      <c r="AG13" s="234"/>
      <c r="AH13" s="78">
        <f>$AK$4</f>
        <v>0.6</v>
      </c>
      <c r="AI13" s="79"/>
      <c r="AJ13" s="78">
        <f ca="1" t="shared" si="7"/>
        <v>0.09</v>
      </c>
      <c r="AK13" s="79"/>
      <c r="AL13" s="57"/>
      <c r="AM13" s="57"/>
      <c r="AN13" s="197"/>
      <c r="AP13" s="2"/>
    </row>
    <row r="14" s="1" customFormat="1" ht="20.75" customHeight="1" spans="1:42">
      <c r="A14" s="56">
        <v>5</v>
      </c>
      <c r="B14" s="57"/>
      <c r="C14" s="57" t="s">
        <v>125</v>
      </c>
      <c r="D14" s="57"/>
      <c r="E14" s="57"/>
      <c r="F14" s="167"/>
      <c r="G14" s="57"/>
      <c r="H14" s="194"/>
      <c r="I14" s="215"/>
      <c r="J14" s="57"/>
      <c r="K14" s="57"/>
      <c r="L14" s="194"/>
      <c r="M14" s="215"/>
      <c r="N14" s="57"/>
      <c r="O14" s="57"/>
      <c r="P14" s="57"/>
      <c r="Q14" s="57"/>
      <c r="R14" s="57">
        <f ca="1" t="shared" si="2"/>
        <v>17.25</v>
      </c>
      <c r="S14" s="93"/>
      <c r="T14" s="57">
        <f ca="1" t="shared" si="3"/>
        <v>4.91</v>
      </c>
      <c r="U14" s="93"/>
      <c r="V14" s="194">
        <f ca="1" t="shared" si="0"/>
        <v>4.91</v>
      </c>
      <c r="W14" s="222"/>
      <c r="X14" s="194">
        <f ca="1" t="shared" si="1"/>
        <v>22.16</v>
      </c>
      <c r="Y14" s="222"/>
      <c r="Z14" s="194">
        <f ca="1" t="shared" si="4"/>
        <v>1.22</v>
      </c>
      <c r="AA14" s="222"/>
      <c r="AB14" s="194">
        <f ca="1" t="shared" si="5"/>
        <v>20</v>
      </c>
      <c r="AC14" s="215"/>
      <c r="AD14" s="228">
        <v>0.02</v>
      </c>
      <c r="AE14" s="215"/>
      <c r="AF14" s="229">
        <f ca="1" t="shared" si="6"/>
        <v>0.858</v>
      </c>
      <c r="AG14" s="234"/>
      <c r="AH14" s="78">
        <f>$AK$4</f>
        <v>0.6</v>
      </c>
      <c r="AI14" s="79"/>
      <c r="AJ14" s="78">
        <f ca="1" t="shared" si="7"/>
        <v>0.09</v>
      </c>
      <c r="AK14" s="79"/>
      <c r="AL14" s="93"/>
      <c r="AM14" s="93"/>
      <c r="AN14" s="236"/>
      <c r="AP14" s="2"/>
    </row>
    <row r="15" s="1" customFormat="1" ht="20.75" customHeight="1" spans="1:42">
      <c r="A15" s="56">
        <v>6</v>
      </c>
      <c r="B15" s="57"/>
      <c r="C15" s="57" t="s">
        <v>126</v>
      </c>
      <c r="D15" s="57"/>
      <c r="E15" s="57"/>
      <c r="F15" s="167"/>
      <c r="G15" s="57"/>
      <c r="H15" s="194"/>
      <c r="I15" s="215"/>
      <c r="J15" s="57"/>
      <c r="K15" s="57"/>
      <c r="L15" s="194">
        <f>H10</f>
        <v>11.15</v>
      </c>
      <c r="M15" s="215"/>
      <c r="N15" s="166">
        <f>灌注桩原始记录!K5</f>
        <v>7.36180555555557</v>
      </c>
      <c r="O15" s="57"/>
      <c r="P15" s="57"/>
      <c r="Q15" s="57"/>
      <c r="R15" s="57">
        <f ca="1" t="shared" si="2"/>
        <v>22.16</v>
      </c>
      <c r="S15" s="93"/>
      <c r="T15" s="57">
        <f ca="1">X15-R15</f>
        <v>7.17</v>
      </c>
      <c r="U15" s="93"/>
      <c r="V15" s="194">
        <f ca="1" t="shared" si="0"/>
        <v>7.17</v>
      </c>
      <c r="W15" s="222"/>
      <c r="X15" s="194">
        <f>M5</f>
        <v>29.33</v>
      </c>
      <c r="Y15" s="222"/>
      <c r="Z15" s="194">
        <f ca="1" t="shared" si="4"/>
        <v>1.22</v>
      </c>
      <c r="AA15" s="222"/>
      <c r="AB15" s="194">
        <f ca="1" t="shared" si="5"/>
        <v>20</v>
      </c>
      <c r="AC15" s="215"/>
      <c r="AD15" s="228">
        <v>0.03</v>
      </c>
      <c r="AE15" s="215"/>
      <c r="AF15" s="229">
        <f ca="1" t="shared" si="6"/>
        <v>0.858</v>
      </c>
      <c r="AG15" s="234"/>
      <c r="AH15" s="78">
        <f>$AK$4</f>
        <v>0.6</v>
      </c>
      <c r="AI15" s="79"/>
      <c r="AJ15" s="78">
        <f ca="1" t="shared" si="7"/>
        <v>0.09</v>
      </c>
      <c r="AK15" s="79"/>
      <c r="AL15" s="57">
        <f>AC6</f>
        <v>1017.55</v>
      </c>
      <c r="AM15" s="57"/>
      <c r="AN15" s="197"/>
      <c r="AP15" s="2"/>
    </row>
    <row r="16" s="1" customFormat="1" ht="20.75" customHeight="1" spans="1:42">
      <c r="A16" s="56"/>
      <c r="B16" s="57"/>
      <c r="C16" s="57"/>
      <c r="D16" s="57"/>
      <c r="E16" s="57"/>
      <c r="F16" s="167"/>
      <c r="G16" s="57"/>
      <c r="H16" s="194"/>
      <c r="I16" s="215"/>
      <c r="J16" s="57"/>
      <c r="K16" s="57"/>
      <c r="L16" s="194"/>
      <c r="M16" s="215"/>
      <c r="N16" s="166"/>
      <c r="O16" s="57"/>
      <c r="P16" s="57"/>
      <c r="Q16" s="57"/>
      <c r="R16" s="93"/>
      <c r="S16" s="93"/>
      <c r="T16" s="93"/>
      <c r="U16" s="93"/>
      <c r="V16" s="93"/>
      <c r="W16" s="93"/>
      <c r="X16" s="93"/>
      <c r="Y16" s="93"/>
      <c r="Z16" s="57"/>
      <c r="AA16" s="57"/>
      <c r="AB16" s="57"/>
      <c r="AC16" s="57"/>
      <c r="AD16" s="230"/>
      <c r="AE16" s="57"/>
      <c r="AF16" s="57"/>
      <c r="AG16" s="57"/>
      <c r="AH16" s="78"/>
      <c r="AI16" s="79"/>
      <c r="AJ16" s="78"/>
      <c r="AK16" s="79"/>
      <c r="AL16" s="57"/>
      <c r="AM16" s="57"/>
      <c r="AN16" s="197"/>
      <c r="AP16" s="2"/>
    </row>
    <row r="17" s="1" customFormat="1" ht="20.75" customHeight="1" spans="1:42">
      <c r="A17" s="56"/>
      <c r="B17" s="57"/>
      <c r="C17" s="57"/>
      <c r="D17" s="57"/>
      <c r="E17" s="57"/>
      <c r="F17" s="16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93"/>
      <c r="S17" s="93"/>
      <c r="T17" s="93"/>
      <c r="U17" s="93"/>
      <c r="V17" s="93"/>
      <c r="W17" s="93"/>
      <c r="X17" s="93"/>
      <c r="Y17" s="93"/>
      <c r="Z17" s="57"/>
      <c r="AA17" s="57"/>
      <c r="AB17" s="57"/>
      <c r="AC17" s="57"/>
      <c r="AD17" s="230"/>
      <c r="AE17" s="57"/>
      <c r="AF17" s="57"/>
      <c r="AG17" s="57"/>
      <c r="AH17" s="78"/>
      <c r="AI17" s="79"/>
      <c r="AJ17" s="57"/>
      <c r="AK17" s="57"/>
      <c r="AL17" s="57"/>
      <c r="AM17" s="57"/>
      <c r="AN17" s="197"/>
      <c r="AP17" s="2"/>
    </row>
    <row r="18" s="1" customFormat="1" ht="20.75" customHeight="1" spans="1:42">
      <c r="A18" s="56"/>
      <c r="B18" s="57"/>
      <c r="C18" s="57"/>
      <c r="D18" s="57"/>
      <c r="E18" s="57"/>
      <c r="F18" s="16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93"/>
      <c r="S18" s="93"/>
      <c r="T18" s="93"/>
      <c r="U18" s="93"/>
      <c r="V18" s="93"/>
      <c r="W18" s="93"/>
      <c r="X18" s="93"/>
      <c r="Y18" s="93"/>
      <c r="Z18" s="57"/>
      <c r="AA18" s="57"/>
      <c r="AB18" s="57"/>
      <c r="AC18" s="57"/>
      <c r="AD18" s="230"/>
      <c r="AE18" s="57"/>
      <c r="AF18" s="57"/>
      <c r="AG18" s="57"/>
      <c r="AH18" s="78"/>
      <c r="AI18" s="79"/>
      <c r="AJ18" s="78"/>
      <c r="AK18" s="79"/>
      <c r="AL18" s="57"/>
      <c r="AM18" s="57"/>
      <c r="AN18" s="197"/>
      <c r="AP18" s="2"/>
    </row>
    <row r="19" s="1" customFormat="1" ht="20.75" customHeight="1" spans="1:42">
      <c r="A19" s="56"/>
      <c r="B19" s="57"/>
      <c r="C19" s="57"/>
      <c r="D19" s="57"/>
      <c r="E19" s="57"/>
      <c r="F19" s="16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93"/>
      <c r="S19" s="93"/>
      <c r="T19" s="93"/>
      <c r="U19" s="93"/>
      <c r="V19" s="93"/>
      <c r="W19" s="93"/>
      <c r="X19" s="93"/>
      <c r="Y19" s="93"/>
      <c r="Z19" s="57"/>
      <c r="AA19" s="57"/>
      <c r="AB19" s="57"/>
      <c r="AC19" s="57"/>
      <c r="AD19" s="230"/>
      <c r="AE19" s="57"/>
      <c r="AF19" s="57"/>
      <c r="AG19" s="57"/>
      <c r="AH19" s="78"/>
      <c r="AI19" s="79"/>
      <c r="AJ19" s="57"/>
      <c r="AK19" s="57"/>
      <c r="AL19" s="57"/>
      <c r="AM19" s="57"/>
      <c r="AN19" s="197"/>
      <c r="AP19" s="2"/>
    </row>
    <row r="20" s="1" customFormat="1" ht="20.75" customHeight="1" spans="1:42">
      <c r="A20" s="56"/>
      <c r="B20" s="57"/>
      <c r="C20" s="57"/>
      <c r="D20" s="57"/>
      <c r="E20" s="57"/>
      <c r="F20" s="16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93"/>
      <c r="S20" s="93"/>
      <c r="T20" s="93"/>
      <c r="U20" s="93"/>
      <c r="V20" s="93"/>
      <c r="W20" s="93"/>
      <c r="X20" s="93"/>
      <c r="Y20" s="93"/>
      <c r="Z20" s="57"/>
      <c r="AA20" s="57"/>
      <c r="AB20" s="57"/>
      <c r="AC20" s="57"/>
      <c r="AD20" s="230"/>
      <c r="AE20" s="57"/>
      <c r="AF20" s="57"/>
      <c r="AG20" s="57"/>
      <c r="AH20" s="78"/>
      <c r="AI20" s="79"/>
      <c r="AJ20" s="78"/>
      <c r="AK20" s="79"/>
      <c r="AL20" s="57"/>
      <c r="AM20" s="57"/>
      <c r="AN20" s="197"/>
      <c r="AP20" s="2"/>
    </row>
    <row r="21" s="1" customFormat="1" ht="20.75" customHeight="1" spans="1:42">
      <c r="A21" s="216"/>
      <c r="B21" s="217"/>
      <c r="C21" s="217"/>
      <c r="D21" s="217"/>
      <c r="E21" s="217"/>
      <c r="F21" s="218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24"/>
      <c r="S21" s="224"/>
      <c r="T21" s="224"/>
      <c r="U21" s="224"/>
      <c r="V21" s="224"/>
      <c r="W21" s="224"/>
      <c r="X21" s="224"/>
      <c r="Y21" s="224"/>
      <c r="Z21" s="217"/>
      <c r="AA21" s="217"/>
      <c r="AB21" s="217"/>
      <c r="AC21" s="217"/>
      <c r="AD21" s="231"/>
      <c r="AE21" s="217"/>
      <c r="AF21" s="217"/>
      <c r="AG21" s="217"/>
      <c r="AH21" s="237"/>
      <c r="AI21" s="238"/>
      <c r="AJ21" s="217"/>
      <c r="AK21" s="217"/>
      <c r="AL21" s="217"/>
      <c r="AM21" s="217"/>
      <c r="AN21" s="239"/>
      <c r="AP21" s="2"/>
    </row>
    <row r="22" s="1" customFormat="1" ht="21" customHeight="1" spans="1:42">
      <c r="A22" s="219" t="s">
        <v>127</v>
      </c>
      <c r="B22" s="220"/>
      <c r="C22" s="221"/>
      <c r="D22" s="220"/>
      <c r="E22" s="220"/>
      <c r="F22" s="220"/>
      <c r="G22" s="220"/>
      <c r="H22" s="220"/>
      <c r="I22" s="220"/>
      <c r="J22" s="220"/>
      <c r="K22" s="220"/>
      <c r="L22" s="219" t="s">
        <v>128</v>
      </c>
      <c r="M22" s="220"/>
      <c r="N22" s="220"/>
      <c r="O22" s="220"/>
      <c r="P22" s="220"/>
      <c r="Q22" s="225"/>
      <c r="R22" s="225"/>
      <c r="S22" s="225"/>
      <c r="T22" s="225"/>
      <c r="U22" s="225"/>
      <c r="V22" s="219" t="s">
        <v>129</v>
      </c>
      <c r="W22" s="220"/>
      <c r="X22" s="220"/>
      <c r="Y22" s="220"/>
      <c r="Z22" s="220"/>
      <c r="AA22" s="225"/>
      <c r="AB22" s="225"/>
      <c r="AC22" s="225"/>
      <c r="AD22" s="225"/>
      <c r="AE22" s="225"/>
      <c r="AF22" s="219" t="s">
        <v>130</v>
      </c>
      <c r="AG22" s="220"/>
      <c r="AH22" s="220"/>
      <c r="AI22" s="220"/>
      <c r="AJ22" s="225"/>
      <c r="AK22" s="225"/>
      <c r="AL22" s="225"/>
      <c r="AM22" s="225"/>
      <c r="AN22" s="225"/>
      <c r="AP22" s="2"/>
    </row>
    <row r="23" s="1" customFormat="1" customHeight="1" spans="42:42">
      <c r="AP23" s="2"/>
    </row>
    <row r="24" s="1" customFormat="1" customHeight="1" spans="42:42">
      <c r="AP24" s="2"/>
    </row>
    <row r="25" s="1" customFormat="1" customHeight="1" spans="42:42">
      <c r="AP25" s="2"/>
    </row>
    <row r="26" s="1" customFormat="1" customHeight="1" spans="42:42">
      <c r="AP26" s="2"/>
    </row>
    <row r="27" s="1" customFormat="1" customHeight="1" spans="42:42">
      <c r="AP27" s="2"/>
    </row>
    <row r="28" s="1" customFormat="1" customHeight="1" spans="42:42">
      <c r="AP28" s="2"/>
    </row>
    <row r="29" s="1" customFormat="1" customHeight="1" spans="42:42">
      <c r="AP29" s="2"/>
    </row>
    <row r="30" s="1" customFormat="1" ht="24.6" customHeight="1" spans="1:42">
      <c r="A30" s="203" t="s">
        <v>85</v>
      </c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04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P30" s="2"/>
    </row>
    <row r="31" s="1" customFormat="1" ht="24.6" customHeight="1" spans="1:42">
      <c r="A31" s="205" t="s">
        <v>86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  <c r="AN31" s="206"/>
      <c r="AP31" s="2"/>
    </row>
    <row r="32" s="1" customFormat="1" ht="24.6" customHeight="1" spans="1:42">
      <c r="A32" s="207" t="s">
        <v>0</v>
      </c>
      <c r="B32" s="208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23"/>
      <c r="S32" s="223"/>
      <c r="T32" s="223"/>
      <c r="U32" s="223"/>
      <c r="V32" s="223"/>
      <c r="W32" s="223"/>
      <c r="X32" s="223"/>
      <c r="Y32" s="223"/>
      <c r="Z32" s="223"/>
      <c r="AA32" s="223"/>
      <c r="AB32" s="223"/>
      <c r="AC32" s="223"/>
      <c r="AD32" s="223"/>
      <c r="AE32" s="226" t="s">
        <v>87</v>
      </c>
      <c r="AF32" s="227"/>
      <c r="AG32" s="227"/>
      <c r="AH32" s="227"/>
      <c r="AI32" s="227"/>
      <c r="AJ32" s="227"/>
      <c r="AK32" s="232">
        <f>灌注桩原始记录!A6</f>
        <v>402</v>
      </c>
      <c r="AL32" s="223"/>
      <c r="AM32" s="223"/>
      <c r="AN32" s="223"/>
      <c r="AP32" s="2"/>
    </row>
    <row r="33" s="1" customFormat="1" ht="29.25" customHeight="1" spans="1:42">
      <c r="A33" s="209" t="s">
        <v>1</v>
      </c>
      <c r="B33" s="163"/>
      <c r="C33" s="163"/>
      <c r="D33" s="163"/>
      <c r="E33" s="162" t="str">
        <f>工程配置!$B$2</f>
        <v>大同七里村碧桂园一期地库桩基础工程</v>
      </c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2" t="s">
        <v>88</v>
      </c>
      <c r="R33" s="163"/>
      <c r="S33" s="163"/>
      <c r="T33" s="163"/>
      <c r="U33" s="162">
        <f>灌注桩原始记录!C6</f>
        <v>1341</v>
      </c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 t="s">
        <v>89</v>
      </c>
      <c r="AH33" s="163"/>
      <c r="AI33" s="163"/>
      <c r="AJ33" s="163"/>
      <c r="AK33" s="163">
        <f>工程配置!$B$4/1000</f>
        <v>0.6</v>
      </c>
      <c r="AL33" s="163"/>
      <c r="AM33" s="163"/>
      <c r="AN33" s="233"/>
      <c r="AP33" s="2"/>
    </row>
    <row r="34" s="1" customFormat="1" ht="29.25" customHeight="1" spans="1:42">
      <c r="A34" s="210" t="s">
        <v>90</v>
      </c>
      <c r="B34" s="57"/>
      <c r="C34" s="57"/>
      <c r="D34" s="57"/>
      <c r="E34" s="57">
        <f>工程配置!$C$4</f>
        <v>28.5</v>
      </c>
      <c r="F34" s="57"/>
      <c r="G34" s="57"/>
      <c r="H34" s="57"/>
      <c r="I34" s="180" t="s">
        <v>91</v>
      </c>
      <c r="J34" s="57"/>
      <c r="K34" s="57"/>
      <c r="L34" s="57"/>
      <c r="M34" s="57">
        <f>灌注桩原始记录!G6</f>
        <v>29.3</v>
      </c>
      <c r="N34" s="57"/>
      <c r="O34" s="57"/>
      <c r="P34" s="57"/>
      <c r="Q34" s="180" t="s">
        <v>92</v>
      </c>
      <c r="R34" s="57"/>
      <c r="S34" s="57"/>
      <c r="T34" s="57"/>
      <c r="U34" s="57">
        <f>工程配置!$D$4</f>
        <v>1047.45</v>
      </c>
      <c r="V34" s="57"/>
      <c r="W34" s="57"/>
      <c r="X34" s="57"/>
      <c r="Y34" s="180" t="s">
        <v>93</v>
      </c>
      <c r="Z34" s="57"/>
      <c r="AA34" s="57"/>
      <c r="AB34" s="57"/>
      <c r="AC34" s="57">
        <f>灌注桩原始记录!F6</f>
        <v>1047.25</v>
      </c>
      <c r="AD34" s="57"/>
      <c r="AE34" s="57"/>
      <c r="AF34" s="57"/>
      <c r="AG34" s="180" t="s">
        <v>94</v>
      </c>
      <c r="AH34" s="57"/>
      <c r="AI34" s="57"/>
      <c r="AJ34" s="57"/>
      <c r="AK34" s="57">
        <f>AC34</f>
        <v>1047.25</v>
      </c>
      <c r="AL34" s="57"/>
      <c r="AM34" s="57"/>
      <c r="AN34" s="197"/>
      <c r="AP34" s="2"/>
    </row>
    <row r="35" s="1" customFormat="1" ht="29.25" customHeight="1" spans="1:42">
      <c r="A35" s="210" t="s">
        <v>95</v>
      </c>
      <c r="B35" s="57"/>
      <c r="C35" s="57"/>
      <c r="D35" s="57"/>
      <c r="E35" s="57">
        <v>3</v>
      </c>
      <c r="F35" s="57"/>
      <c r="G35" s="57"/>
      <c r="H35" s="57"/>
      <c r="I35" s="180" t="s">
        <v>96</v>
      </c>
      <c r="J35" s="57"/>
      <c r="K35" s="57"/>
      <c r="L35" s="57"/>
      <c r="M35" s="57">
        <v>10</v>
      </c>
      <c r="N35" s="57"/>
      <c r="O35" s="57"/>
      <c r="P35" s="57"/>
      <c r="Q35" s="180" t="s">
        <v>97</v>
      </c>
      <c r="R35" s="57"/>
      <c r="S35" s="57"/>
      <c r="T35" s="57"/>
      <c r="U35" s="57">
        <f>工程配置!$E$4</f>
        <v>1017.95</v>
      </c>
      <c r="V35" s="57"/>
      <c r="W35" s="57"/>
      <c r="X35" s="57"/>
      <c r="Y35" s="180" t="s">
        <v>98</v>
      </c>
      <c r="Z35" s="57"/>
      <c r="AA35" s="57"/>
      <c r="AB35" s="57"/>
      <c r="AC35" s="57">
        <f>U35-(灌注桩原始记录!H6-灌注桩原始记录!G6)</f>
        <v>1017.56</v>
      </c>
      <c r="AD35" s="57"/>
      <c r="AE35" s="57"/>
      <c r="AF35" s="57"/>
      <c r="AG35" s="180" t="s">
        <v>99</v>
      </c>
      <c r="AH35" s="57"/>
      <c r="AI35" s="57"/>
      <c r="AJ35" s="57"/>
      <c r="AK35" s="57">
        <v>1</v>
      </c>
      <c r="AL35" s="57"/>
      <c r="AM35" s="57"/>
      <c r="AN35" s="197"/>
      <c r="AP35" s="2"/>
    </row>
    <row r="36" s="1" customFormat="1" ht="27.7" customHeight="1" spans="1:42">
      <c r="A36" s="210" t="s">
        <v>100</v>
      </c>
      <c r="B36" s="180"/>
      <c r="C36" s="180"/>
      <c r="D36" s="180"/>
      <c r="E36" s="180"/>
      <c r="F36" s="180"/>
      <c r="G36" s="180"/>
      <c r="H36" s="180"/>
      <c r="I36" s="57" t="s">
        <v>101</v>
      </c>
      <c r="J36" s="180"/>
      <c r="K36" s="180"/>
      <c r="L36" s="180"/>
      <c r="M36" s="180" t="s">
        <v>102</v>
      </c>
      <c r="N36" s="180"/>
      <c r="O36" s="180"/>
      <c r="P36" s="180"/>
      <c r="Q36" s="180"/>
      <c r="R36" s="180"/>
      <c r="S36" s="180"/>
      <c r="T36" s="180"/>
      <c r="U36" s="57">
        <f>AK33</f>
        <v>0.6</v>
      </c>
      <c r="V36" s="180"/>
      <c r="W36" s="180"/>
      <c r="X36" s="180"/>
      <c r="Y36" s="180" t="s">
        <v>89</v>
      </c>
      <c r="Z36" s="180"/>
      <c r="AA36" s="180"/>
      <c r="AB36" s="180"/>
      <c r="AC36" s="57">
        <f>AK33</f>
        <v>0.6</v>
      </c>
      <c r="AD36" s="180"/>
      <c r="AE36" s="180"/>
      <c r="AF36" s="180"/>
      <c r="AG36" s="180" t="s">
        <v>103</v>
      </c>
      <c r="AH36" s="57"/>
      <c r="AI36" s="57"/>
      <c r="AJ36" s="57"/>
      <c r="AK36" s="180" t="s">
        <v>104</v>
      </c>
      <c r="AL36" s="57"/>
      <c r="AM36" s="57"/>
      <c r="AN36" s="197"/>
      <c r="AP36" s="2"/>
    </row>
    <row r="37" s="1" customFormat="1" ht="24.6" customHeight="1" spans="1:42">
      <c r="A37" s="210" t="s">
        <v>105</v>
      </c>
      <c r="B37" s="57"/>
      <c r="C37" s="180" t="s">
        <v>106</v>
      </c>
      <c r="D37" s="180"/>
      <c r="E37" s="180"/>
      <c r="F37" s="180"/>
      <c r="G37" s="180"/>
      <c r="H37" s="211" t="s">
        <v>107</v>
      </c>
      <c r="I37" s="180"/>
      <c r="J37" s="180"/>
      <c r="K37" s="180"/>
      <c r="L37" s="180"/>
      <c r="M37" s="180"/>
      <c r="N37" s="180"/>
      <c r="O37" s="211"/>
      <c r="P37" s="211" t="s">
        <v>108</v>
      </c>
      <c r="Q37" s="211"/>
      <c r="R37" s="211" t="s">
        <v>109</v>
      </c>
      <c r="S37" s="211"/>
      <c r="T37" s="211"/>
      <c r="U37" s="211"/>
      <c r="V37" s="211"/>
      <c r="W37" s="211"/>
      <c r="X37" s="211"/>
      <c r="Y37" s="211"/>
      <c r="Z37" s="180" t="s">
        <v>110</v>
      </c>
      <c r="AA37" s="93"/>
      <c r="AB37" s="57"/>
      <c r="AC37" s="57"/>
      <c r="AD37" s="93"/>
      <c r="AE37" s="57"/>
      <c r="AF37" s="180" t="s">
        <v>111</v>
      </c>
      <c r="AG37" s="57"/>
      <c r="AH37" s="180" t="s">
        <v>112</v>
      </c>
      <c r="AI37" s="57"/>
      <c r="AJ37" s="180" t="s">
        <v>113</v>
      </c>
      <c r="AK37" s="57"/>
      <c r="AL37" s="180" t="s">
        <v>114</v>
      </c>
      <c r="AM37" s="57"/>
      <c r="AN37" s="197"/>
      <c r="AP37" s="2"/>
    </row>
    <row r="38" s="1" customFormat="1" ht="27.7" customHeight="1" spans="1:42">
      <c r="A38" s="56"/>
      <c r="B38" s="57"/>
      <c r="C38" s="180"/>
      <c r="D38" s="180"/>
      <c r="E38" s="180"/>
      <c r="F38" s="212"/>
      <c r="G38" s="180"/>
      <c r="H38" s="180" t="s">
        <v>76</v>
      </c>
      <c r="I38" s="180"/>
      <c r="J38" s="180" t="s">
        <v>115</v>
      </c>
      <c r="K38" s="180"/>
      <c r="L38" s="180" t="s">
        <v>76</v>
      </c>
      <c r="M38" s="180"/>
      <c r="N38" s="180" t="s">
        <v>115</v>
      </c>
      <c r="O38" s="180"/>
      <c r="P38" s="180"/>
      <c r="Q38" s="180"/>
      <c r="R38" s="180" t="s">
        <v>116</v>
      </c>
      <c r="S38" s="57"/>
      <c r="T38" s="180" t="s">
        <v>117</v>
      </c>
      <c r="U38" s="57"/>
      <c r="V38" s="180" t="s">
        <v>118</v>
      </c>
      <c r="W38" s="57"/>
      <c r="X38" s="180" t="s">
        <v>119</v>
      </c>
      <c r="Y38" s="57"/>
      <c r="Z38" s="180" t="s">
        <v>120</v>
      </c>
      <c r="AA38" s="57"/>
      <c r="AB38" s="180" t="s">
        <v>121</v>
      </c>
      <c r="AC38" s="57"/>
      <c r="AD38" s="180" t="s">
        <v>122</v>
      </c>
      <c r="AE38" s="57"/>
      <c r="AF38" s="57"/>
      <c r="AG38" s="57"/>
      <c r="AH38" s="57"/>
      <c r="AI38" s="57"/>
      <c r="AJ38" s="57"/>
      <c r="AK38" s="57"/>
      <c r="AL38" s="57"/>
      <c r="AM38" s="57"/>
      <c r="AN38" s="197"/>
      <c r="AP38" s="2"/>
    </row>
    <row r="39" s="1" customFormat="1" ht="19" customHeight="1" spans="1:42">
      <c r="A39" s="213">
        <v>1</v>
      </c>
      <c r="B39" s="79"/>
      <c r="C39" s="194" t="s">
        <v>123</v>
      </c>
      <c r="D39" s="214"/>
      <c r="E39" s="214"/>
      <c r="F39" s="214"/>
      <c r="G39" s="215"/>
      <c r="H39" s="194">
        <f>灌注桩原始记录!E6</f>
        <v>11.15</v>
      </c>
      <c r="I39" s="222"/>
      <c r="J39" s="166">
        <f>灌注桩原始记录!J6</f>
        <v>0.368055555555556</v>
      </c>
      <c r="K39" s="57"/>
      <c r="L39" s="194"/>
      <c r="M39" s="215"/>
      <c r="N39" s="194"/>
      <c r="O39" s="215"/>
      <c r="P39" s="194"/>
      <c r="Q39" s="215"/>
      <c r="R39" s="194">
        <v>0</v>
      </c>
      <c r="S39" s="222"/>
      <c r="T39" s="194">
        <f ca="1">RANDBETWEEN(250,300)*0.01</f>
        <v>2.69</v>
      </c>
      <c r="U39" s="222"/>
      <c r="V39" s="194">
        <f ca="1" t="shared" ref="V39:V44" si="8">T39</f>
        <v>2.69</v>
      </c>
      <c r="W39" s="222"/>
      <c r="X39" s="194">
        <f ca="1" t="shared" ref="X39:X43" si="9">T39+R39</f>
        <v>2.69</v>
      </c>
      <c r="Y39" s="222"/>
      <c r="Z39" s="194">
        <f ca="1">RANDBETWEEN(110,125)*0.01</f>
        <v>1.16</v>
      </c>
      <c r="AA39" s="222"/>
      <c r="AB39" s="194">
        <f ca="1">RANDBETWEEN(18,28)</f>
        <v>18</v>
      </c>
      <c r="AC39" s="215"/>
      <c r="AD39" s="228">
        <v>0.02</v>
      </c>
      <c r="AE39" s="215"/>
      <c r="AF39" s="229">
        <f ca="1">RANDBETWEEN(500,1000)*0.001</f>
        <v>0.556</v>
      </c>
      <c r="AG39" s="234"/>
      <c r="AH39" s="78">
        <f>$AK$4</f>
        <v>0.6</v>
      </c>
      <c r="AI39" s="79"/>
      <c r="AJ39" s="78">
        <f ca="1">RANDBETWEEN(0,100)*0.01</f>
        <v>0.73</v>
      </c>
      <c r="AK39" s="79"/>
      <c r="AL39" s="78">
        <f>AC34</f>
        <v>1047.25</v>
      </c>
      <c r="AM39" s="235"/>
      <c r="AN39" s="198"/>
      <c r="AP39" s="2"/>
    </row>
    <row r="40" s="1" customFormat="1" ht="20.75" customHeight="1" spans="1:42">
      <c r="A40" s="56">
        <v>2</v>
      </c>
      <c r="B40" s="57"/>
      <c r="C40" s="57" t="s">
        <v>124</v>
      </c>
      <c r="D40" s="57"/>
      <c r="E40" s="57"/>
      <c r="F40" s="167"/>
      <c r="G40" s="57"/>
      <c r="H40" s="194"/>
      <c r="I40" s="215"/>
      <c r="J40" s="57"/>
      <c r="K40" s="57"/>
      <c r="L40" s="194"/>
      <c r="M40" s="215"/>
      <c r="N40" s="57"/>
      <c r="O40" s="57"/>
      <c r="P40" s="57"/>
      <c r="Q40" s="57"/>
      <c r="R40" s="57">
        <f ca="1" t="shared" ref="R40:R44" si="10">X39</f>
        <v>2.69</v>
      </c>
      <c r="S40" s="93"/>
      <c r="T40" s="57">
        <f ca="1" t="shared" ref="T40:T43" si="11">RANDBETWEEN(460,500)*0.01</f>
        <v>4.91</v>
      </c>
      <c r="U40" s="93"/>
      <c r="V40" s="194">
        <f ca="1" t="shared" si="8"/>
        <v>4.91</v>
      </c>
      <c r="W40" s="222"/>
      <c r="X40" s="194">
        <f ca="1" t="shared" si="9"/>
        <v>7.6</v>
      </c>
      <c r="Y40" s="222"/>
      <c r="Z40" s="194">
        <f ca="1" t="shared" ref="Z40:Z44" si="12">Z39</f>
        <v>1.16</v>
      </c>
      <c r="AA40" s="222"/>
      <c r="AB40" s="194">
        <f ca="1" t="shared" ref="AB40:AB44" si="13">AB39</f>
        <v>18</v>
      </c>
      <c r="AC40" s="215"/>
      <c r="AD40" s="228">
        <v>0.02</v>
      </c>
      <c r="AE40" s="215"/>
      <c r="AF40" s="229">
        <f ca="1" t="shared" ref="AF40:AF44" si="14">AF39</f>
        <v>0.556</v>
      </c>
      <c r="AG40" s="234"/>
      <c r="AH40" s="78">
        <f>$AK$4</f>
        <v>0.6</v>
      </c>
      <c r="AI40" s="79"/>
      <c r="AJ40" s="78">
        <f ca="1" t="shared" ref="AJ40:AJ44" si="15">AJ39</f>
        <v>0.73</v>
      </c>
      <c r="AK40" s="79"/>
      <c r="AL40" s="57"/>
      <c r="AM40" s="57"/>
      <c r="AN40" s="197"/>
      <c r="AP40" s="2"/>
    </row>
    <row r="41" s="1" customFormat="1" ht="20.75" customHeight="1" spans="1:42">
      <c r="A41" s="56">
        <v>3</v>
      </c>
      <c r="B41" s="57"/>
      <c r="C41" s="57" t="s">
        <v>125</v>
      </c>
      <c r="D41" s="57"/>
      <c r="E41" s="57"/>
      <c r="F41" s="167"/>
      <c r="G41" s="57"/>
      <c r="H41" s="194"/>
      <c r="I41" s="215"/>
      <c r="J41" s="57"/>
      <c r="K41" s="57"/>
      <c r="L41" s="194"/>
      <c r="M41" s="215"/>
      <c r="N41" s="57"/>
      <c r="O41" s="57"/>
      <c r="P41" s="57"/>
      <c r="Q41" s="57"/>
      <c r="R41" s="57">
        <f ca="1" t="shared" si="10"/>
        <v>7.6</v>
      </c>
      <c r="S41" s="93"/>
      <c r="T41" s="57">
        <f ca="1" t="shared" si="11"/>
        <v>4.72</v>
      </c>
      <c r="U41" s="93"/>
      <c r="V41" s="194">
        <f ca="1" t="shared" si="8"/>
        <v>4.72</v>
      </c>
      <c r="W41" s="222"/>
      <c r="X41" s="194">
        <f ca="1" t="shared" si="9"/>
        <v>12.32</v>
      </c>
      <c r="Y41" s="222"/>
      <c r="Z41" s="194">
        <f ca="1" t="shared" si="12"/>
        <v>1.16</v>
      </c>
      <c r="AA41" s="222"/>
      <c r="AB41" s="194">
        <f ca="1" t="shared" si="13"/>
        <v>18</v>
      </c>
      <c r="AC41" s="215"/>
      <c r="AD41" s="228">
        <v>0.01</v>
      </c>
      <c r="AE41" s="215"/>
      <c r="AF41" s="229">
        <f ca="1" t="shared" si="14"/>
        <v>0.556</v>
      </c>
      <c r="AG41" s="234"/>
      <c r="AH41" s="78">
        <f>$AK$4</f>
        <v>0.6</v>
      </c>
      <c r="AI41" s="79"/>
      <c r="AJ41" s="78">
        <f ca="1" t="shared" si="15"/>
        <v>0.73</v>
      </c>
      <c r="AK41" s="79"/>
      <c r="AL41" s="57"/>
      <c r="AM41" s="57"/>
      <c r="AN41" s="197"/>
      <c r="AP41" s="2"/>
    </row>
    <row r="42" s="1" customFormat="1" ht="20.75" customHeight="1" spans="1:42">
      <c r="A42" s="56">
        <v>4</v>
      </c>
      <c r="B42" s="57"/>
      <c r="C42" s="57" t="s">
        <v>126</v>
      </c>
      <c r="D42" s="57"/>
      <c r="E42" s="57"/>
      <c r="F42" s="167"/>
      <c r="G42" s="57"/>
      <c r="H42" s="194"/>
      <c r="I42" s="215"/>
      <c r="J42" s="57"/>
      <c r="K42" s="57"/>
      <c r="L42" s="194"/>
      <c r="M42" s="215"/>
      <c r="N42" s="57"/>
      <c r="O42" s="57"/>
      <c r="P42" s="57"/>
      <c r="Q42" s="57"/>
      <c r="R42" s="57">
        <f ca="1" t="shared" si="10"/>
        <v>12.32</v>
      </c>
      <c r="S42" s="93"/>
      <c r="T42" s="57">
        <f ca="1" t="shared" si="11"/>
        <v>4.92</v>
      </c>
      <c r="U42" s="93"/>
      <c r="V42" s="194">
        <f ca="1" t="shared" si="8"/>
        <v>4.92</v>
      </c>
      <c r="W42" s="222"/>
      <c r="X42" s="194">
        <f ca="1" t="shared" si="9"/>
        <v>17.24</v>
      </c>
      <c r="Y42" s="222"/>
      <c r="Z42" s="194">
        <f ca="1" t="shared" si="12"/>
        <v>1.16</v>
      </c>
      <c r="AA42" s="222"/>
      <c r="AB42" s="194">
        <f ca="1" t="shared" si="13"/>
        <v>18</v>
      </c>
      <c r="AC42" s="215"/>
      <c r="AD42" s="228">
        <v>0.03</v>
      </c>
      <c r="AE42" s="215"/>
      <c r="AF42" s="229">
        <f ca="1" t="shared" si="14"/>
        <v>0.556</v>
      </c>
      <c r="AG42" s="234"/>
      <c r="AH42" s="78">
        <f>$AK$4</f>
        <v>0.6</v>
      </c>
      <c r="AI42" s="79"/>
      <c r="AJ42" s="78">
        <f ca="1" t="shared" si="15"/>
        <v>0.73</v>
      </c>
      <c r="AK42" s="79"/>
      <c r="AL42" s="57"/>
      <c r="AM42" s="57"/>
      <c r="AN42" s="197"/>
      <c r="AP42" s="2"/>
    </row>
    <row r="43" s="1" customFormat="1" ht="20.75" customHeight="1" spans="1:42">
      <c r="A43" s="56">
        <v>5</v>
      </c>
      <c r="B43" s="57"/>
      <c r="C43" s="57" t="s">
        <v>125</v>
      </c>
      <c r="D43" s="57"/>
      <c r="E43" s="57"/>
      <c r="F43" s="167"/>
      <c r="G43" s="57"/>
      <c r="H43" s="194"/>
      <c r="I43" s="215"/>
      <c r="J43" s="57"/>
      <c r="K43" s="57"/>
      <c r="L43" s="194"/>
      <c r="M43" s="215"/>
      <c r="N43" s="57"/>
      <c r="O43" s="57"/>
      <c r="P43" s="57"/>
      <c r="Q43" s="57"/>
      <c r="R43" s="57">
        <f ca="1" t="shared" si="10"/>
        <v>17.24</v>
      </c>
      <c r="S43" s="93"/>
      <c r="T43" s="57">
        <f ca="1" t="shared" si="11"/>
        <v>4.86</v>
      </c>
      <c r="U43" s="93"/>
      <c r="V43" s="194">
        <f ca="1" t="shared" si="8"/>
        <v>4.86</v>
      </c>
      <c r="W43" s="222"/>
      <c r="X43" s="194">
        <f ca="1" t="shared" si="9"/>
        <v>22.1</v>
      </c>
      <c r="Y43" s="222"/>
      <c r="Z43" s="194">
        <f ca="1" t="shared" si="12"/>
        <v>1.16</v>
      </c>
      <c r="AA43" s="222"/>
      <c r="AB43" s="194">
        <f ca="1" t="shared" si="13"/>
        <v>18</v>
      </c>
      <c r="AC43" s="215"/>
      <c r="AD43" s="228">
        <v>0.02</v>
      </c>
      <c r="AE43" s="215"/>
      <c r="AF43" s="229">
        <f ca="1" t="shared" si="14"/>
        <v>0.556</v>
      </c>
      <c r="AG43" s="234"/>
      <c r="AH43" s="78">
        <f>$AK$4</f>
        <v>0.6</v>
      </c>
      <c r="AI43" s="79"/>
      <c r="AJ43" s="78">
        <f ca="1" t="shared" si="15"/>
        <v>0.73</v>
      </c>
      <c r="AK43" s="79"/>
      <c r="AL43" s="93"/>
      <c r="AM43" s="93"/>
      <c r="AN43" s="236"/>
      <c r="AP43" s="2"/>
    </row>
    <row r="44" s="1" customFormat="1" ht="20.75" customHeight="1" spans="1:42">
      <c r="A44" s="56">
        <v>6</v>
      </c>
      <c r="B44" s="57"/>
      <c r="C44" s="57" t="s">
        <v>126</v>
      </c>
      <c r="D44" s="57"/>
      <c r="E44" s="57"/>
      <c r="F44" s="167"/>
      <c r="G44" s="57"/>
      <c r="H44" s="194"/>
      <c r="I44" s="215"/>
      <c r="J44" s="57"/>
      <c r="K44" s="57"/>
      <c r="L44" s="194">
        <f>H39</f>
        <v>11.15</v>
      </c>
      <c r="M44" s="215"/>
      <c r="N44" s="166">
        <f>灌注桩原始记录!K6</f>
        <v>0.429166666666667</v>
      </c>
      <c r="O44" s="57"/>
      <c r="P44" s="57"/>
      <c r="Q44" s="57"/>
      <c r="R44" s="57">
        <f ca="1" t="shared" si="10"/>
        <v>22.1</v>
      </c>
      <c r="S44" s="93"/>
      <c r="T44" s="57">
        <f ca="1">X44-R44</f>
        <v>7.2</v>
      </c>
      <c r="U44" s="93"/>
      <c r="V44" s="194">
        <f ca="1" t="shared" si="8"/>
        <v>7.2</v>
      </c>
      <c r="W44" s="222"/>
      <c r="X44" s="194">
        <f>M34</f>
        <v>29.3</v>
      </c>
      <c r="Y44" s="222"/>
      <c r="Z44" s="194">
        <f ca="1" t="shared" si="12"/>
        <v>1.16</v>
      </c>
      <c r="AA44" s="222"/>
      <c r="AB44" s="194">
        <f ca="1" t="shared" si="13"/>
        <v>18</v>
      </c>
      <c r="AC44" s="215"/>
      <c r="AD44" s="228">
        <v>0.03</v>
      </c>
      <c r="AE44" s="215"/>
      <c r="AF44" s="229">
        <f ca="1" t="shared" si="14"/>
        <v>0.556</v>
      </c>
      <c r="AG44" s="234"/>
      <c r="AH44" s="78">
        <f>$AK$4</f>
        <v>0.6</v>
      </c>
      <c r="AI44" s="79"/>
      <c r="AJ44" s="78">
        <f ca="1" t="shared" si="15"/>
        <v>0.73</v>
      </c>
      <c r="AK44" s="79"/>
      <c r="AL44" s="57">
        <f>AC35</f>
        <v>1017.56</v>
      </c>
      <c r="AM44" s="57"/>
      <c r="AN44" s="197"/>
      <c r="AP44" s="2"/>
    </row>
    <row r="45" s="1" customFormat="1" ht="20.75" customHeight="1" spans="1:42">
      <c r="A45" s="56"/>
      <c r="B45" s="57"/>
      <c r="C45" s="57"/>
      <c r="D45" s="57"/>
      <c r="E45" s="57"/>
      <c r="F45" s="167"/>
      <c r="G45" s="57"/>
      <c r="H45" s="194"/>
      <c r="I45" s="215"/>
      <c r="J45" s="57"/>
      <c r="K45" s="57"/>
      <c r="L45" s="194"/>
      <c r="M45" s="215"/>
      <c r="N45" s="166"/>
      <c r="O45" s="57"/>
      <c r="P45" s="57"/>
      <c r="Q45" s="57"/>
      <c r="R45" s="93"/>
      <c r="S45" s="93"/>
      <c r="T45" s="93"/>
      <c r="U45" s="93"/>
      <c r="V45" s="93"/>
      <c r="W45" s="93"/>
      <c r="X45" s="93"/>
      <c r="Y45" s="93"/>
      <c r="Z45" s="57"/>
      <c r="AA45" s="57"/>
      <c r="AB45" s="57"/>
      <c r="AC45" s="57"/>
      <c r="AD45" s="230"/>
      <c r="AE45" s="57"/>
      <c r="AF45" s="57"/>
      <c r="AG45" s="57"/>
      <c r="AH45" s="78"/>
      <c r="AI45" s="79"/>
      <c r="AJ45" s="78"/>
      <c r="AK45" s="79"/>
      <c r="AL45" s="57"/>
      <c r="AM45" s="57"/>
      <c r="AN45" s="197"/>
      <c r="AP45" s="2"/>
    </row>
    <row r="46" s="1" customFormat="1" ht="20.75" customHeight="1" spans="1:42">
      <c r="A46" s="56"/>
      <c r="B46" s="57"/>
      <c r="C46" s="57"/>
      <c r="D46" s="57"/>
      <c r="E46" s="57"/>
      <c r="F46" s="16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93"/>
      <c r="S46" s="93"/>
      <c r="T46" s="93"/>
      <c r="U46" s="93"/>
      <c r="V46" s="93"/>
      <c r="W46" s="93"/>
      <c r="X46" s="93"/>
      <c r="Y46" s="93"/>
      <c r="Z46" s="57"/>
      <c r="AA46" s="57"/>
      <c r="AB46" s="57"/>
      <c r="AC46" s="57"/>
      <c r="AD46" s="230"/>
      <c r="AE46" s="57"/>
      <c r="AF46" s="57"/>
      <c r="AG46" s="57"/>
      <c r="AH46" s="78"/>
      <c r="AI46" s="79"/>
      <c r="AJ46" s="57"/>
      <c r="AK46" s="57"/>
      <c r="AL46" s="57"/>
      <c r="AM46" s="57"/>
      <c r="AN46" s="197"/>
      <c r="AP46" s="2"/>
    </row>
    <row r="47" s="1" customFormat="1" ht="20.75" customHeight="1" spans="1:42">
      <c r="A47" s="56"/>
      <c r="B47" s="57"/>
      <c r="C47" s="57"/>
      <c r="D47" s="57"/>
      <c r="E47" s="57"/>
      <c r="F47" s="16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93"/>
      <c r="S47" s="93"/>
      <c r="T47" s="93"/>
      <c r="U47" s="93"/>
      <c r="V47" s="93"/>
      <c r="W47" s="93"/>
      <c r="X47" s="93"/>
      <c r="Y47" s="93"/>
      <c r="Z47" s="57"/>
      <c r="AA47" s="57"/>
      <c r="AB47" s="57"/>
      <c r="AC47" s="57"/>
      <c r="AD47" s="230"/>
      <c r="AE47" s="57"/>
      <c r="AF47" s="57"/>
      <c r="AG47" s="57"/>
      <c r="AH47" s="78"/>
      <c r="AI47" s="79"/>
      <c r="AJ47" s="78"/>
      <c r="AK47" s="79"/>
      <c r="AL47" s="57"/>
      <c r="AM47" s="57"/>
      <c r="AN47" s="197"/>
      <c r="AP47" s="2"/>
    </row>
    <row r="48" s="1" customFormat="1" ht="20.75" customHeight="1" spans="1:42">
      <c r="A48" s="56"/>
      <c r="B48" s="57"/>
      <c r="C48" s="57"/>
      <c r="D48" s="57"/>
      <c r="E48" s="57"/>
      <c r="F48" s="16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93"/>
      <c r="S48" s="93"/>
      <c r="T48" s="93"/>
      <c r="U48" s="93"/>
      <c r="V48" s="93"/>
      <c r="W48" s="93"/>
      <c r="X48" s="93"/>
      <c r="Y48" s="93"/>
      <c r="Z48" s="57"/>
      <c r="AA48" s="57"/>
      <c r="AB48" s="57"/>
      <c r="AC48" s="57"/>
      <c r="AD48" s="230"/>
      <c r="AE48" s="57"/>
      <c r="AF48" s="57"/>
      <c r="AG48" s="57"/>
      <c r="AH48" s="78"/>
      <c r="AI48" s="79"/>
      <c r="AJ48" s="57"/>
      <c r="AK48" s="57"/>
      <c r="AL48" s="57"/>
      <c r="AM48" s="57"/>
      <c r="AN48" s="197"/>
      <c r="AP48" s="2"/>
    </row>
    <row r="49" s="1" customFormat="1" ht="20.75" customHeight="1" spans="1:42">
      <c r="A49" s="56"/>
      <c r="B49" s="57"/>
      <c r="C49" s="57"/>
      <c r="D49" s="57"/>
      <c r="E49" s="57"/>
      <c r="F49" s="16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93"/>
      <c r="S49" s="93"/>
      <c r="T49" s="93"/>
      <c r="U49" s="93"/>
      <c r="V49" s="93"/>
      <c r="W49" s="93"/>
      <c r="X49" s="93"/>
      <c r="Y49" s="93"/>
      <c r="Z49" s="57"/>
      <c r="AA49" s="57"/>
      <c r="AB49" s="57"/>
      <c r="AC49" s="57"/>
      <c r="AD49" s="230"/>
      <c r="AE49" s="57"/>
      <c r="AF49" s="57"/>
      <c r="AG49" s="57"/>
      <c r="AH49" s="78"/>
      <c r="AI49" s="79"/>
      <c r="AJ49" s="78"/>
      <c r="AK49" s="79"/>
      <c r="AL49" s="57"/>
      <c r="AM49" s="57"/>
      <c r="AN49" s="197"/>
      <c r="AP49" s="2"/>
    </row>
    <row r="50" s="1" customFormat="1" ht="20.75" customHeight="1" spans="1:42">
      <c r="A50" s="216"/>
      <c r="B50" s="217"/>
      <c r="C50" s="217"/>
      <c r="D50" s="217"/>
      <c r="E50" s="217"/>
      <c r="F50" s="218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24"/>
      <c r="S50" s="224"/>
      <c r="T50" s="224"/>
      <c r="U50" s="224"/>
      <c r="V50" s="224"/>
      <c r="W50" s="224"/>
      <c r="X50" s="224"/>
      <c r="Y50" s="224"/>
      <c r="Z50" s="217"/>
      <c r="AA50" s="217"/>
      <c r="AB50" s="217"/>
      <c r="AC50" s="217"/>
      <c r="AD50" s="231"/>
      <c r="AE50" s="217"/>
      <c r="AF50" s="217"/>
      <c r="AG50" s="217"/>
      <c r="AH50" s="237"/>
      <c r="AI50" s="238"/>
      <c r="AJ50" s="217"/>
      <c r="AK50" s="217"/>
      <c r="AL50" s="217"/>
      <c r="AM50" s="217"/>
      <c r="AN50" s="239"/>
      <c r="AP50" s="2"/>
    </row>
    <row r="51" s="1" customFormat="1" ht="21" customHeight="1" spans="1:42">
      <c r="A51" s="219" t="s">
        <v>127</v>
      </c>
      <c r="B51" s="220"/>
      <c r="C51" s="221"/>
      <c r="D51" s="220"/>
      <c r="E51" s="220"/>
      <c r="F51" s="220"/>
      <c r="G51" s="220"/>
      <c r="H51" s="220"/>
      <c r="I51" s="220"/>
      <c r="J51" s="220"/>
      <c r="K51" s="220"/>
      <c r="L51" s="219" t="s">
        <v>128</v>
      </c>
      <c r="M51" s="220"/>
      <c r="N51" s="220"/>
      <c r="O51" s="220"/>
      <c r="P51" s="220"/>
      <c r="Q51" s="225"/>
      <c r="R51" s="225"/>
      <c r="S51" s="225"/>
      <c r="T51" s="225"/>
      <c r="U51" s="225"/>
      <c r="V51" s="219" t="s">
        <v>129</v>
      </c>
      <c r="W51" s="220"/>
      <c r="X51" s="220"/>
      <c r="Y51" s="220"/>
      <c r="Z51" s="220"/>
      <c r="AA51" s="225"/>
      <c r="AB51" s="225"/>
      <c r="AC51" s="225"/>
      <c r="AD51" s="225"/>
      <c r="AE51" s="225"/>
      <c r="AF51" s="219" t="s">
        <v>130</v>
      </c>
      <c r="AG51" s="220"/>
      <c r="AH51" s="220"/>
      <c r="AI51" s="220"/>
      <c r="AJ51" s="225"/>
      <c r="AK51" s="225"/>
      <c r="AL51" s="225"/>
      <c r="AM51" s="225"/>
      <c r="AN51" s="225"/>
      <c r="AP51" s="2"/>
    </row>
    <row r="52" s="1" customFormat="1" customHeight="1" spans="42:42">
      <c r="AP52" s="2"/>
    </row>
    <row r="53" s="1" customFormat="1" customHeight="1" spans="42:42">
      <c r="AP53" s="2"/>
    </row>
    <row r="54" s="1" customFormat="1" customHeight="1" spans="42:42">
      <c r="AP54" s="2"/>
    </row>
    <row r="55" s="1" customFormat="1" customHeight="1" spans="42:42">
      <c r="AP55" s="2"/>
    </row>
    <row r="56" s="1" customFormat="1" customHeight="1" spans="42:42">
      <c r="AP56" s="2"/>
    </row>
    <row r="57" s="1" customFormat="1" customHeight="1" spans="42:42">
      <c r="AP57" s="2"/>
    </row>
    <row r="58" s="1" customFormat="1" customHeight="1" spans="42:42">
      <c r="AP58" s="2"/>
    </row>
    <row r="59" s="1" customFormat="1" customHeight="1" spans="42:42">
      <c r="AP59" s="2"/>
    </row>
    <row r="60" s="1" customFormat="1" ht="24.6" customHeight="1" spans="1:42">
      <c r="A60" s="203" t="s">
        <v>85</v>
      </c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P60" s="2"/>
    </row>
    <row r="61" s="1" customFormat="1" ht="24.6" customHeight="1" spans="1:42">
      <c r="A61" s="205" t="s">
        <v>86</v>
      </c>
      <c r="B61" s="206"/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6"/>
      <c r="AE61" s="206"/>
      <c r="AF61" s="206"/>
      <c r="AG61" s="206"/>
      <c r="AH61" s="206"/>
      <c r="AI61" s="206"/>
      <c r="AJ61" s="206"/>
      <c r="AK61" s="206"/>
      <c r="AL61" s="206"/>
      <c r="AM61" s="206"/>
      <c r="AN61" s="206"/>
      <c r="AP61" s="2"/>
    </row>
    <row r="62" s="1" customFormat="1" ht="24.6" customHeight="1" spans="1:42">
      <c r="A62" s="207" t="s">
        <v>0</v>
      </c>
      <c r="B62" s="208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23"/>
      <c r="S62" s="223"/>
      <c r="T62" s="223"/>
      <c r="U62" s="223"/>
      <c r="V62" s="223"/>
      <c r="W62" s="223"/>
      <c r="X62" s="223"/>
      <c r="Y62" s="223"/>
      <c r="Z62" s="223"/>
      <c r="AA62" s="223"/>
      <c r="AB62" s="223"/>
      <c r="AC62" s="223"/>
      <c r="AD62" s="223"/>
      <c r="AE62" s="226" t="s">
        <v>87</v>
      </c>
      <c r="AF62" s="227"/>
      <c r="AG62" s="227"/>
      <c r="AH62" s="227"/>
      <c r="AI62" s="227"/>
      <c r="AJ62" s="227"/>
      <c r="AK62" s="232">
        <f>灌注桩原始记录!A7</f>
        <v>403</v>
      </c>
      <c r="AL62" s="223"/>
      <c r="AM62" s="223"/>
      <c r="AN62" s="223"/>
      <c r="AP62" s="2"/>
    </row>
    <row r="63" s="1" customFormat="1" ht="29.25" customHeight="1" spans="1:42">
      <c r="A63" s="209" t="s">
        <v>1</v>
      </c>
      <c r="B63" s="163"/>
      <c r="C63" s="163"/>
      <c r="D63" s="163"/>
      <c r="E63" s="162" t="str">
        <f>工程配置!$B$2</f>
        <v>大同七里村碧桂园一期地库桩基础工程</v>
      </c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2" t="s">
        <v>88</v>
      </c>
      <c r="R63" s="163"/>
      <c r="S63" s="163"/>
      <c r="T63" s="163"/>
      <c r="U63" s="162">
        <f>灌注桩原始记录!C7</f>
        <v>1364</v>
      </c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 t="s">
        <v>89</v>
      </c>
      <c r="AH63" s="163"/>
      <c r="AI63" s="163"/>
      <c r="AJ63" s="163"/>
      <c r="AK63" s="163">
        <f>工程配置!$B$4/1000</f>
        <v>0.6</v>
      </c>
      <c r="AL63" s="163"/>
      <c r="AM63" s="163"/>
      <c r="AN63" s="233"/>
      <c r="AP63" s="2"/>
    </row>
    <row r="64" s="1" customFormat="1" ht="29.25" customHeight="1" spans="1:42">
      <c r="A64" s="210" t="s">
        <v>90</v>
      </c>
      <c r="B64" s="57"/>
      <c r="C64" s="57"/>
      <c r="D64" s="57"/>
      <c r="E64" s="57">
        <f>工程配置!$C$4</f>
        <v>28.5</v>
      </c>
      <c r="F64" s="57"/>
      <c r="G64" s="57"/>
      <c r="H64" s="57"/>
      <c r="I64" s="180" t="s">
        <v>91</v>
      </c>
      <c r="J64" s="57"/>
      <c r="K64" s="57"/>
      <c r="L64" s="57"/>
      <c r="M64" s="57">
        <f>灌注桩原始记录!G7</f>
        <v>29.3</v>
      </c>
      <c r="N64" s="57"/>
      <c r="O64" s="57"/>
      <c r="P64" s="57"/>
      <c r="Q64" s="180" t="s">
        <v>92</v>
      </c>
      <c r="R64" s="57"/>
      <c r="S64" s="57"/>
      <c r="T64" s="57"/>
      <c r="U64" s="57">
        <f>工程配置!$D$4</f>
        <v>1047.45</v>
      </c>
      <c r="V64" s="57"/>
      <c r="W64" s="57"/>
      <c r="X64" s="57"/>
      <c r="Y64" s="180" t="s">
        <v>93</v>
      </c>
      <c r="Z64" s="57"/>
      <c r="AA64" s="57"/>
      <c r="AB64" s="57"/>
      <c r="AC64" s="57">
        <f>灌注桩原始记录!F7</f>
        <v>1047.25</v>
      </c>
      <c r="AD64" s="57"/>
      <c r="AE64" s="57"/>
      <c r="AF64" s="57"/>
      <c r="AG64" s="180" t="s">
        <v>94</v>
      </c>
      <c r="AH64" s="57"/>
      <c r="AI64" s="57"/>
      <c r="AJ64" s="57"/>
      <c r="AK64" s="57">
        <f>AC64</f>
        <v>1047.25</v>
      </c>
      <c r="AL64" s="57"/>
      <c r="AM64" s="57"/>
      <c r="AN64" s="197"/>
      <c r="AP64" s="2"/>
    </row>
    <row r="65" s="1" customFormat="1" ht="29.25" customHeight="1" spans="1:42">
      <c r="A65" s="210" t="s">
        <v>95</v>
      </c>
      <c r="B65" s="57"/>
      <c r="C65" s="57"/>
      <c r="D65" s="57"/>
      <c r="E65" s="57">
        <v>3</v>
      </c>
      <c r="F65" s="57"/>
      <c r="G65" s="57"/>
      <c r="H65" s="57"/>
      <c r="I65" s="180" t="s">
        <v>96</v>
      </c>
      <c r="J65" s="57"/>
      <c r="K65" s="57"/>
      <c r="L65" s="57"/>
      <c r="M65" s="57">
        <v>10</v>
      </c>
      <c r="N65" s="57"/>
      <c r="O65" s="57"/>
      <c r="P65" s="57"/>
      <c r="Q65" s="180" t="s">
        <v>97</v>
      </c>
      <c r="R65" s="57"/>
      <c r="S65" s="57"/>
      <c r="T65" s="57"/>
      <c r="U65" s="57">
        <f>工程配置!$E$4</f>
        <v>1017.95</v>
      </c>
      <c r="V65" s="57"/>
      <c r="W65" s="57"/>
      <c r="X65" s="57"/>
      <c r="Y65" s="180" t="s">
        <v>98</v>
      </c>
      <c r="Z65" s="57"/>
      <c r="AA65" s="57"/>
      <c r="AB65" s="57"/>
      <c r="AC65" s="57">
        <f>U65-(灌注桩原始记录!H7-灌注桩原始记录!G7)</f>
        <v>1017.51</v>
      </c>
      <c r="AD65" s="57"/>
      <c r="AE65" s="57"/>
      <c r="AF65" s="57"/>
      <c r="AG65" s="180" t="s">
        <v>99</v>
      </c>
      <c r="AH65" s="57"/>
      <c r="AI65" s="57"/>
      <c r="AJ65" s="57"/>
      <c r="AK65" s="57">
        <v>1</v>
      </c>
      <c r="AL65" s="57"/>
      <c r="AM65" s="57"/>
      <c r="AN65" s="197"/>
      <c r="AP65" s="2"/>
    </row>
    <row r="66" s="1" customFormat="1" ht="27.7" customHeight="1" spans="1:42">
      <c r="A66" s="210" t="s">
        <v>100</v>
      </c>
      <c r="B66" s="180"/>
      <c r="C66" s="180"/>
      <c r="D66" s="180"/>
      <c r="E66" s="180"/>
      <c r="F66" s="180"/>
      <c r="G66" s="180"/>
      <c r="H66" s="180"/>
      <c r="I66" s="57" t="s">
        <v>101</v>
      </c>
      <c r="J66" s="180"/>
      <c r="K66" s="180"/>
      <c r="L66" s="180"/>
      <c r="M66" s="180" t="s">
        <v>102</v>
      </c>
      <c r="N66" s="180"/>
      <c r="O66" s="180"/>
      <c r="P66" s="180"/>
      <c r="Q66" s="180"/>
      <c r="R66" s="180"/>
      <c r="S66" s="180"/>
      <c r="T66" s="180"/>
      <c r="U66" s="57">
        <f>AK63</f>
        <v>0.6</v>
      </c>
      <c r="V66" s="180"/>
      <c r="W66" s="180"/>
      <c r="X66" s="180"/>
      <c r="Y66" s="180" t="s">
        <v>89</v>
      </c>
      <c r="Z66" s="180"/>
      <c r="AA66" s="180"/>
      <c r="AB66" s="180"/>
      <c r="AC66" s="57">
        <f>AK63</f>
        <v>0.6</v>
      </c>
      <c r="AD66" s="180"/>
      <c r="AE66" s="180"/>
      <c r="AF66" s="180"/>
      <c r="AG66" s="180" t="s">
        <v>103</v>
      </c>
      <c r="AH66" s="57"/>
      <c r="AI66" s="57"/>
      <c r="AJ66" s="57"/>
      <c r="AK66" s="180" t="s">
        <v>104</v>
      </c>
      <c r="AL66" s="57"/>
      <c r="AM66" s="57"/>
      <c r="AN66" s="197"/>
      <c r="AP66" s="2"/>
    </row>
    <row r="67" s="1" customFormat="1" ht="24.6" customHeight="1" spans="1:42">
      <c r="A67" s="210" t="s">
        <v>105</v>
      </c>
      <c r="B67" s="57"/>
      <c r="C67" s="180" t="s">
        <v>106</v>
      </c>
      <c r="D67" s="180"/>
      <c r="E67" s="180"/>
      <c r="F67" s="180"/>
      <c r="G67" s="180"/>
      <c r="H67" s="211" t="s">
        <v>107</v>
      </c>
      <c r="I67" s="180"/>
      <c r="J67" s="180"/>
      <c r="K67" s="180"/>
      <c r="L67" s="180"/>
      <c r="M67" s="180"/>
      <c r="N67" s="180"/>
      <c r="O67" s="211"/>
      <c r="P67" s="211" t="s">
        <v>108</v>
      </c>
      <c r="Q67" s="211"/>
      <c r="R67" s="211" t="s">
        <v>109</v>
      </c>
      <c r="S67" s="211"/>
      <c r="T67" s="211"/>
      <c r="U67" s="211"/>
      <c r="V67" s="211"/>
      <c r="W67" s="211"/>
      <c r="X67" s="211"/>
      <c r="Y67" s="211"/>
      <c r="Z67" s="180" t="s">
        <v>110</v>
      </c>
      <c r="AA67" s="93"/>
      <c r="AB67" s="57"/>
      <c r="AC67" s="57"/>
      <c r="AD67" s="93"/>
      <c r="AE67" s="57"/>
      <c r="AF67" s="180" t="s">
        <v>111</v>
      </c>
      <c r="AG67" s="57"/>
      <c r="AH67" s="180" t="s">
        <v>112</v>
      </c>
      <c r="AI67" s="57"/>
      <c r="AJ67" s="180" t="s">
        <v>113</v>
      </c>
      <c r="AK67" s="57"/>
      <c r="AL67" s="180" t="s">
        <v>114</v>
      </c>
      <c r="AM67" s="57"/>
      <c r="AN67" s="197"/>
      <c r="AP67" s="2"/>
    </row>
    <row r="68" s="1" customFormat="1" ht="27.7" customHeight="1" spans="1:42">
      <c r="A68" s="56"/>
      <c r="B68" s="57"/>
      <c r="C68" s="180"/>
      <c r="D68" s="180"/>
      <c r="E68" s="180"/>
      <c r="F68" s="212"/>
      <c r="G68" s="180"/>
      <c r="H68" s="180" t="s">
        <v>76</v>
      </c>
      <c r="I68" s="180"/>
      <c r="J68" s="180" t="s">
        <v>115</v>
      </c>
      <c r="K68" s="180"/>
      <c r="L68" s="180" t="s">
        <v>76</v>
      </c>
      <c r="M68" s="180"/>
      <c r="N68" s="180" t="s">
        <v>115</v>
      </c>
      <c r="O68" s="180"/>
      <c r="P68" s="180"/>
      <c r="Q68" s="180"/>
      <c r="R68" s="180" t="s">
        <v>116</v>
      </c>
      <c r="S68" s="57"/>
      <c r="T68" s="180" t="s">
        <v>117</v>
      </c>
      <c r="U68" s="57"/>
      <c r="V68" s="180" t="s">
        <v>118</v>
      </c>
      <c r="W68" s="57"/>
      <c r="X68" s="180" t="s">
        <v>119</v>
      </c>
      <c r="Y68" s="57"/>
      <c r="Z68" s="180" t="s">
        <v>120</v>
      </c>
      <c r="AA68" s="57"/>
      <c r="AB68" s="180" t="s">
        <v>121</v>
      </c>
      <c r="AC68" s="57"/>
      <c r="AD68" s="180" t="s">
        <v>122</v>
      </c>
      <c r="AE68" s="57"/>
      <c r="AF68" s="57"/>
      <c r="AG68" s="57"/>
      <c r="AH68" s="57"/>
      <c r="AI68" s="57"/>
      <c r="AJ68" s="57"/>
      <c r="AK68" s="57"/>
      <c r="AL68" s="57"/>
      <c r="AM68" s="57"/>
      <c r="AN68" s="197"/>
      <c r="AP68" s="2"/>
    </row>
    <row r="69" s="1" customFormat="1" ht="19" customHeight="1" spans="1:42">
      <c r="A69" s="213">
        <v>1</v>
      </c>
      <c r="B69" s="79"/>
      <c r="C69" s="194" t="s">
        <v>123</v>
      </c>
      <c r="D69" s="214"/>
      <c r="E69" s="214"/>
      <c r="F69" s="214"/>
      <c r="G69" s="215"/>
      <c r="H69" s="194">
        <f>灌注桩原始记录!E7</f>
        <v>11.15</v>
      </c>
      <c r="I69" s="222"/>
      <c r="J69" s="166">
        <f>灌注桩原始记录!J7</f>
        <v>0.43125</v>
      </c>
      <c r="K69" s="57"/>
      <c r="L69" s="194"/>
      <c r="M69" s="215"/>
      <c r="N69" s="194"/>
      <c r="O69" s="215"/>
      <c r="P69" s="194"/>
      <c r="Q69" s="215"/>
      <c r="R69" s="194">
        <v>0</v>
      </c>
      <c r="S69" s="222"/>
      <c r="T69" s="194">
        <f ca="1">RANDBETWEEN(250,300)*0.01</f>
        <v>2.67</v>
      </c>
      <c r="U69" s="222"/>
      <c r="V69" s="194">
        <f ca="1" t="shared" ref="V69:V74" si="16">T69</f>
        <v>2.67</v>
      </c>
      <c r="W69" s="222"/>
      <c r="X69" s="194">
        <f ca="1" t="shared" ref="X69:X73" si="17">T69+R69</f>
        <v>2.67</v>
      </c>
      <c r="Y69" s="222"/>
      <c r="Z69" s="194">
        <f ca="1">RANDBETWEEN(110,125)*0.01</f>
        <v>1.23</v>
      </c>
      <c r="AA69" s="222"/>
      <c r="AB69" s="194">
        <f ca="1">RANDBETWEEN(18,28)</f>
        <v>26</v>
      </c>
      <c r="AC69" s="215"/>
      <c r="AD69" s="228">
        <v>0.02</v>
      </c>
      <c r="AE69" s="215"/>
      <c r="AF69" s="229">
        <f ca="1">RANDBETWEEN(500,1000)*0.001</f>
        <v>0.77</v>
      </c>
      <c r="AG69" s="234"/>
      <c r="AH69" s="78">
        <f>$AK$4</f>
        <v>0.6</v>
      </c>
      <c r="AI69" s="79"/>
      <c r="AJ69" s="78">
        <f ca="1">RANDBETWEEN(0,100)*0.01</f>
        <v>0.55</v>
      </c>
      <c r="AK69" s="79"/>
      <c r="AL69" s="78">
        <f>AC64</f>
        <v>1047.25</v>
      </c>
      <c r="AM69" s="235"/>
      <c r="AN69" s="198"/>
      <c r="AP69" s="2"/>
    </row>
    <row r="70" s="1" customFormat="1" ht="20.75" customHeight="1" spans="1:42">
      <c r="A70" s="56">
        <v>2</v>
      </c>
      <c r="B70" s="57"/>
      <c r="C70" s="57" t="s">
        <v>124</v>
      </c>
      <c r="D70" s="57"/>
      <c r="E70" s="57"/>
      <c r="F70" s="167"/>
      <c r="G70" s="57"/>
      <c r="H70" s="194"/>
      <c r="I70" s="215"/>
      <c r="J70" s="57"/>
      <c r="K70" s="57"/>
      <c r="L70" s="194"/>
      <c r="M70" s="215"/>
      <c r="N70" s="57"/>
      <c r="O70" s="57"/>
      <c r="P70" s="57"/>
      <c r="Q70" s="57"/>
      <c r="R70" s="57">
        <f ca="1" t="shared" ref="R70:R74" si="18">X69</f>
        <v>2.67</v>
      </c>
      <c r="S70" s="93"/>
      <c r="T70" s="57">
        <f ca="1" t="shared" ref="T70:T73" si="19">RANDBETWEEN(460,500)*0.01</f>
        <v>4.99</v>
      </c>
      <c r="U70" s="93"/>
      <c r="V70" s="194">
        <f ca="1" t="shared" si="16"/>
        <v>4.99</v>
      </c>
      <c r="W70" s="222"/>
      <c r="X70" s="194">
        <f ca="1" t="shared" si="17"/>
        <v>7.66</v>
      </c>
      <c r="Y70" s="222"/>
      <c r="Z70" s="194">
        <f ca="1" t="shared" ref="Z70:Z74" si="20">Z69</f>
        <v>1.23</v>
      </c>
      <c r="AA70" s="222"/>
      <c r="AB70" s="194">
        <f ca="1" t="shared" ref="AB70:AB74" si="21">AB69</f>
        <v>26</v>
      </c>
      <c r="AC70" s="215"/>
      <c r="AD70" s="228">
        <v>0.02</v>
      </c>
      <c r="AE70" s="215"/>
      <c r="AF70" s="229">
        <f ca="1" t="shared" ref="AF70:AF74" si="22">AF69</f>
        <v>0.77</v>
      </c>
      <c r="AG70" s="234"/>
      <c r="AH70" s="78">
        <f>$AK$4</f>
        <v>0.6</v>
      </c>
      <c r="AI70" s="79"/>
      <c r="AJ70" s="78">
        <f ca="1" t="shared" ref="AJ70:AJ74" si="23">AJ69</f>
        <v>0.55</v>
      </c>
      <c r="AK70" s="79"/>
      <c r="AL70" s="57"/>
      <c r="AM70" s="57"/>
      <c r="AN70" s="197"/>
      <c r="AP70" s="2"/>
    </row>
    <row r="71" s="1" customFormat="1" ht="20.75" customHeight="1" spans="1:42">
      <c r="A71" s="56">
        <v>3</v>
      </c>
      <c r="B71" s="57"/>
      <c r="C71" s="57" t="s">
        <v>125</v>
      </c>
      <c r="D71" s="57"/>
      <c r="E71" s="57"/>
      <c r="F71" s="167"/>
      <c r="G71" s="57"/>
      <c r="H71" s="194"/>
      <c r="I71" s="215"/>
      <c r="J71" s="57"/>
      <c r="K71" s="57"/>
      <c r="L71" s="194"/>
      <c r="M71" s="215"/>
      <c r="N71" s="57"/>
      <c r="O71" s="57"/>
      <c r="P71" s="57"/>
      <c r="Q71" s="57"/>
      <c r="R71" s="57">
        <f ca="1" t="shared" si="18"/>
        <v>7.66</v>
      </c>
      <c r="S71" s="93"/>
      <c r="T71" s="57">
        <f ca="1" t="shared" si="19"/>
        <v>4.87</v>
      </c>
      <c r="U71" s="93"/>
      <c r="V71" s="194">
        <f ca="1" t="shared" si="16"/>
        <v>4.87</v>
      </c>
      <c r="W71" s="222"/>
      <c r="X71" s="194">
        <f ca="1" t="shared" si="17"/>
        <v>12.53</v>
      </c>
      <c r="Y71" s="222"/>
      <c r="Z71" s="194">
        <f ca="1" t="shared" si="20"/>
        <v>1.23</v>
      </c>
      <c r="AA71" s="222"/>
      <c r="AB71" s="194">
        <f ca="1" t="shared" si="21"/>
        <v>26</v>
      </c>
      <c r="AC71" s="215"/>
      <c r="AD71" s="228">
        <v>0.01</v>
      </c>
      <c r="AE71" s="215"/>
      <c r="AF71" s="229">
        <f ca="1" t="shared" si="22"/>
        <v>0.77</v>
      </c>
      <c r="AG71" s="234"/>
      <c r="AH71" s="78">
        <f>$AK$4</f>
        <v>0.6</v>
      </c>
      <c r="AI71" s="79"/>
      <c r="AJ71" s="78">
        <f ca="1" t="shared" si="23"/>
        <v>0.55</v>
      </c>
      <c r="AK71" s="79"/>
      <c r="AL71" s="57"/>
      <c r="AM71" s="57"/>
      <c r="AN71" s="197"/>
      <c r="AP71" s="2"/>
    </row>
    <row r="72" s="1" customFormat="1" ht="20.75" customHeight="1" spans="1:42">
      <c r="A72" s="56">
        <v>4</v>
      </c>
      <c r="B72" s="57"/>
      <c r="C72" s="57" t="s">
        <v>126</v>
      </c>
      <c r="D72" s="57"/>
      <c r="E72" s="57"/>
      <c r="F72" s="167"/>
      <c r="G72" s="57"/>
      <c r="H72" s="194"/>
      <c r="I72" s="215"/>
      <c r="J72" s="57"/>
      <c r="K72" s="57"/>
      <c r="L72" s="194"/>
      <c r="M72" s="215"/>
      <c r="N72" s="57"/>
      <c r="O72" s="57"/>
      <c r="P72" s="57"/>
      <c r="Q72" s="57"/>
      <c r="R72" s="57">
        <f ca="1" t="shared" si="18"/>
        <v>12.53</v>
      </c>
      <c r="S72" s="93"/>
      <c r="T72" s="57">
        <f ca="1" t="shared" si="19"/>
        <v>4.62</v>
      </c>
      <c r="U72" s="93"/>
      <c r="V72" s="194">
        <f ca="1" t="shared" si="16"/>
        <v>4.62</v>
      </c>
      <c r="W72" s="222"/>
      <c r="X72" s="194">
        <f ca="1" t="shared" si="17"/>
        <v>17.15</v>
      </c>
      <c r="Y72" s="222"/>
      <c r="Z72" s="194">
        <f ca="1" t="shared" si="20"/>
        <v>1.23</v>
      </c>
      <c r="AA72" s="222"/>
      <c r="AB72" s="194">
        <f ca="1" t="shared" si="21"/>
        <v>26</v>
      </c>
      <c r="AC72" s="215"/>
      <c r="AD72" s="228">
        <v>0.03</v>
      </c>
      <c r="AE72" s="215"/>
      <c r="AF72" s="229">
        <f ca="1" t="shared" si="22"/>
        <v>0.77</v>
      </c>
      <c r="AG72" s="234"/>
      <c r="AH72" s="78">
        <f>$AK$4</f>
        <v>0.6</v>
      </c>
      <c r="AI72" s="79"/>
      <c r="AJ72" s="78">
        <f ca="1" t="shared" si="23"/>
        <v>0.55</v>
      </c>
      <c r="AK72" s="79"/>
      <c r="AL72" s="57"/>
      <c r="AM72" s="57"/>
      <c r="AN72" s="197"/>
      <c r="AP72" s="2"/>
    </row>
    <row r="73" s="1" customFormat="1" ht="20.75" customHeight="1" spans="1:42">
      <c r="A73" s="56">
        <v>5</v>
      </c>
      <c r="B73" s="57"/>
      <c r="C73" s="57" t="s">
        <v>125</v>
      </c>
      <c r="D73" s="57"/>
      <c r="E73" s="57"/>
      <c r="F73" s="167"/>
      <c r="G73" s="57"/>
      <c r="H73" s="194"/>
      <c r="I73" s="215"/>
      <c r="J73" s="57"/>
      <c r="K73" s="57"/>
      <c r="L73" s="194"/>
      <c r="M73" s="215"/>
      <c r="N73" s="57"/>
      <c r="O73" s="57"/>
      <c r="P73" s="57"/>
      <c r="Q73" s="57"/>
      <c r="R73" s="57">
        <f ca="1" t="shared" si="18"/>
        <v>17.15</v>
      </c>
      <c r="S73" s="93"/>
      <c r="T73" s="57">
        <f ca="1" t="shared" si="19"/>
        <v>4.84</v>
      </c>
      <c r="U73" s="93"/>
      <c r="V73" s="194">
        <f ca="1" t="shared" si="16"/>
        <v>4.84</v>
      </c>
      <c r="W73" s="222"/>
      <c r="X73" s="194">
        <f ca="1" t="shared" si="17"/>
        <v>21.99</v>
      </c>
      <c r="Y73" s="222"/>
      <c r="Z73" s="194">
        <f ca="1" t="shared" si="20"/>
        <v>1.23</v>
      </c>
      <c r="AA73" s="222"/>
      <c r="AB73" s="194">
        <f ca="1" t="shared" si="21"/>
        <v>26</v>
      </c>
      <c r="AC73" s="215"/>
      <c r="AD73" s="228">
        <v>0.02</v>
      </c>
      <c r="AE73" s="215"/>
      <c r="AF73" s="229">
        <f ca="1" t="shared" si="22"/>
        <v>0.77</v>
      </c>
      <c r="AG73" s="234"/>
      <c r="AH73" s="78">
        <f>$AK$4</f>
        <v>0.6</v>
      </c>
      <c r="AI73" s="79"/>
      <c r="AJ73" s="78">
        <f ca="1" t="shared" si="23"/>
        <v>0.55</v>
      </c>
      <c r="AK73" s="79"/>
      <c r="AL73" s="93"/>
      <c r="AM73" s="93"/>
      <c r="AN73" s="236"/>
      <c r="AP73" s="2"/>
    </row>
    <row r="74" s="1" customFormat="1" ht="20.75" customHeight="1" spans="1:42">
      <c r="A74" s="56">
        <v>6</v>
      </c>
      <c r="B74" s="57"/>
      <c r="C74" s="57" t="s">
        <v>126</v>
      </c>
      <c r="D74" s="57"/>
      <c r="E74" s="57"/>
      <c r="F74" s="167"/>
      <c r="G74" s="57"/>
      <c r="H74" s="194"/>
      <c r="I74" s="215"/>
      <c r="J74" s="57"/>
      <c r="K74" s="57"/>
      <c r="L74" s="194">
        <f>H69</f>
        <v>11.15</v>
      </c>
      <c r="M74" s="215"/>
      <c r="N74" s="166">
        <f>灌注桩原始记录!K7</f>
        <v>0.496527777777778</v>
      </c>
      <c r="O74" s="57"/>
      <c r="P74" s="57"/>
      <c r="Q74" s="57"/>
      <c r="R74" s="57">
        <f ca="1" t="shared" si="18"/>
        <v>21.99</v>
      </c>
      <c r="S74" s="93"/>
      <c r="T74" s="57">
        <f ca="1">X74-R74</f>
        <v>7.31</v>
      </c>
      <c r="U74" s="93"/>
      <c r="V74" s="194">
        <f ca="1" t="shared" si="16"/>
        <v>7.31</v>
      </c>
      <c r="W74" s="222"/>
      <c r="X74" s="194">
        <f>M64</f>
        <v>29.3</v>
      </c>
      <c r="Y74" s="222"/>
      <c r="Z74" s="194">
        <f ca="1" t="shared" si="20"/>
        <v>1.23</v>
      </c>
      <c r="AA74" s="222"/>
      <c r="AB74" s="194">
        <f ca="1" t="shared" si="21"/>
        <v>26</v>
      </c>
      <c r="AC74" s="215"/>
      <c r="AD74" s="228">
        <v>0.03</v>
      </c>
      <c r="AE74" s="215"/>
      <c r="AF74" s="229">
        <f ca="1" t="shared" si="22"/>
        <v>0.77</v>
      </c>
      <c r="AG74" s="234"/>
      <c r="AH74" s="78">
        <f>$AK$4</f>
        <v>0.6</v>
      </c>
      <c r="AI74" s="79"/>
      <c r="AJ74" s="78">
        <f ca="1" t="shared" si="23"/>
        <v>0.55</v>
      </c>
      <c r="AK74" s="79"/>
      <c r="AL74" s="57">
        <f>AC65</f>
        <v>1017.51</v>
      </c>
      <c r="AM74" s="57"/>
      <c r="AN74" s="197"/>
      <c r="AP74" s="2"/>
    </row>
    <row r="75" s="1" customFormat="1" ht="20.75" customHeight="1" spans="1:42">
      <c r="A75" s="56"/>
      <c r="B75" s="57"/>
      <c r="C75" s="57"/>
      <c r="D75" s="57"/>
      <c r="E75" s="57"/>
      <c r="F75" s="167"/>
      <c r="G75" s="57"/>
      <c r="H75" s="194"/>
      <c r="I75" s="215"/>
      <c r="J75" s="57"/>
      <c r="K75" s="57"/>
      <c r="L75" s="194"/>
      <c r="M75" s="215"/>
      <c r="N75" s="166"/>
      <c r="O75" s="57"/>
      <c r="P75" s="57"/>
      <c r="Q75" s="57"/>
      <c r="R75" s="93"/>
      <c r="S75" s="93"/>
      <c r="T75" s="93"/>
      <c r="U75" s="93"/>
      <c r="V75" s="93"/>
      <c r="W75" s="93"/>
      <c r="X75" s="93"/>
      <c r="Y75" s="93"/>
      <c r="Z75" s="57"/>
      <c r="AA75" s="57"/>
      <c r="AB75" s="57"/>
      <c r="AC75" s="57"/>
      <c r="AD75" s="230"/>
      <c r="AE75" s="57"/>
      <c r="AF75" s="57"/>
      <c r="AG75" s="57"/>
      <c r="AH75" s="78"/>
      <c r="AI75" s="79"/>
      <c r="AJ75" s="78"/>
      <c r="AK75" s="79"/>
      <c r="AL75" s="57"/>
      <c r="AM75" s="57"/>
      <c r="AN75" s="197"/>
      <c r="AP75" s="2"/>
    </row>
    <row r="76" s="1" customFormat="1" ht="20.75" customHeight="1" spans="1:42">
      <c r="A76" s="56"/>
      <c r="B76" s="57"/>
      <c r="C76" s="57"/>
      <c r="D76" s="57"/>
      <c r="E76" s="57"/>
      <c r="F76" s="16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93"/>
      <c r="S76" s="93"/>
      <c r="T76" s="93"/>
      <c r="U76" s="93"/>
      <c r="V76" s="93"/>
      <c r="W76" s="93"/>
      <c r="X76" s="93"/>
      <c r="Y76" s="93"/>
      <c r="Z76" s="57"/>
      <c r="AA76" s="57"/>
      <c r="AB76" s="57"/>
      <c r="AC76" s="57"/>
      <c r="AD76" s="230"/>
      <c r="AE76" s="57"/>
      <c r="AF76" s="57"/>
      <c r="AG76" s="57"/>
      <c r="AH76" s="78"/>
      <c r="AI76" s="79"/>
      <c r="AJ76" s="57"/>
      <c r="AK76" s="57"/>
      <c r="AL76" s="57"/>
      <c r="AM76" s="57"/>
      <c r="AN76" s="197"/>
      <c r="AP76" s="2"/>
    </row>
    <row r="77" s="1" customFormat="1" ht="20.75" customHeight="1" spans="1:42">
      <c r="A77" s="56"/>
      <c r="B77" s="57"/>
      <c r="C77" s="57"/>
      <c r="D77" s="57"/>
      <c r="E77" s="57"/>
      <c r="F77" s="16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93"/>
      <c r="S77" s="93"/>
      <c r="T77" s="93"/>
      <c r="U77" s="93"/>
      <c r="V77" s="93"/>
      <c r="W77" s="93"/>
      <c r="X77" s="93"/>
      <c r="Y77" s="93"/>
      <c r="Z77" s="57"/>
      <c r="AA77" s="57"/>
      <c r="AB77" s="57"/>
      <c r="AC77" s="57"/>
      <c r="AD77" s="230"/>
      <c r="AE77" s="57"/>
      <c r="AF77" s="57"/>
      <c r="AG77" s="57"/>
      <c r="AH77" s="78"/>
      <c r="AI77" s="79"/>
      <c r="AJ77" s="78"/>
      <c r="AK77" s="79"/>
      <c r="AL77" s="57"/>
      <c r="AM77" s="57"/>
      <c r="AN77" s="197"/>
      <c r="AP77" s="2"/>
    </row>
    <row r="78" s="1" customFormat="1" ht="20.75" customHeight="1" spans="1:42">
      <c r="A78" s="56"/>
      <c r="B78" s="57"/>
      <c r="C78" s="57"/>
      <c r="D78" s="57"/>
      <c r="E78" s="57"/>
      <c r="F78" s="16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93"/>
      <c r="S78" s="93"/>
      <c r="T78" s="93"/>
      <c r="U78" s="93"/>
      <c r="V78" s="93"/>
      <c r="W78" s="93"/>
      <c r="X78" s="93"/>
      <c r="Y78" s="93"/>
      <c r="Z78" s="57"/>
      <c r="AA78" s="57"/>
      <c r="AB78" s="57"/>
      <c r="AC78" s="57"/>
      <c r="AD78" s="230"/>
      <c r="AE78" s="57"/>
      <c r="AF78" s="57"/>
      <c r="AG78" s="57"/>
      <c r="AH78" s="78"/>
      <c r="AI78" s="79"/>
      <c r="AJ78" s="57"/>
      <c r="AK78" s="57"/>
      <c r="AL78" s="57"/>
      <c r="AM78" s="57"/>
      <c r="AN78" s="197"/>
      <c r="AP78" s="2"/>
    </row>
    <row r="79" s="1" customFormat="1" ht="20.75" customHeight="1" spans="1:42">
      <c r="A79" s="56"/>
      <c r="B79" s="57"/>
      <c r="C79" s="57"/>
      <c r="D79" s="57"/>
      <c r="E79" s="57"/>
      <c r="F79" s="16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93"/>
      <c r="S79" s="93"/>
      <c r="T79" s="93"/>
      <c r="U79" s="93"/>
      <c r="V79" s="93"/>
      <c r="W79" s="93"/>
      <c r="X79" s="93"/>
      <c r="Y79" s="93"/>
      <c r="Z79" s="57"/>
      <c r="AA79" s="57"/>
      <c r="AB79" s="57"/>
      <c r="AC79" s="57"/>
      <c r="AD79" s="230"/>
      <c r="AE79" s="57"/>
      <c r="AF79" s="57"/>
      <c r="AG79" s="57"/>
      <c r="AH79" s="78"/>
      <c r="AI79" s="79"/>
      <c r="AJ79" s="78"/>
      <c r="AK79" s="79"/>
      <c r="AL79" s="57"/>
      <c r="AM79" s="57"/>
      <c r="AN79" s="197"/>
      <c r="AP79" s="2"/>
    </row>
    <row r="80" s="1" customFormat="1" ht="20.75" customHeight="1" spans="1:42">
      <c r="A80" s="216"/>
      <c r="B80" s="217"/>
      <c r="C80" s="217"/>
      <c r="D80" s="217"/>
      <c r="E80" s="217"/>
      <c r="F80" s="218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24"/>
      <c r="S80" s="224"/>
      <c r="T80" s="224"/>
      <c r="U80" s="224"/>
      <c r="V80" s="224"/>
      <c r="W80" s="224"/>
      <c r="X80" s="224"/>
      <c r="Y80" s="224"/>
      <c r="Z80" s="217"/>
      <c r="AA80" s="217"/>
      <c r="AB80" s="217"/>
      <c r="AC80" s="217"/>
      <c r="AD80" s="231"/>
      <c r="AE80" s="217"/>
      <c r="AF80" s="217"/>
      <c r="AG80" s="217"/>
      <c r="AH80" s="237"/>
      <c r="AI80" s="238"/>
      <c r="AJ80" s="217"/>
      <c r="AK80" s="217"/>
      <c r="AL80" s="217"/>
      <c r="AM80" s="217"/>
      <c r="AN80" s="239"/>
      <c r="AP80" s="2"/>
    </row>
    <row r="81" s="1" customFormat="1" ht="21" customHeight="1" spans="1:42">
      <c r="A81" s="219" t="s">
        <v>127</v>
      </c>
      <c r="B81" s="220"/>
      <c r="C81" s="221"/>
      <c r="D81" s="220"/>
      <c r="E81" s="220"/>
      <c r="F81" s="220"/>
      <c r="G81" s="220"/>
      <c r="H81" s="220"/>
      <c r="I81" s="220"/>
      <c r="J81" s="220"/>
      <c r="K81" s="220"/>
      <c r="L81" s="219" t="s">
        <v>128</v>
      </c>
      <c r="M81" s="220"/>
      <c r="N81" s="220"/>
      <c r="O81" s="220"/>
      <c r="P81" s="220"/>
      <c r="Q81" s="225"/>
      <c r="R81" s="225"/>
      <c r="S81" s="225"/>
      <c r="T81" s="225"/>
      <c r="U81" s="225"/>
      <c r="V81" s="219" t="s">
        <v>129</v>
      </c>
      <c r="W81" s="220"/>
      <c r="X81" s="220"/>
      <c r="Y81" s="220"/>
      <c r="Z81" s="220"/>
      <c r="AA81" s="225"/>
      <c r="AB81" s="225"/>
      <c r="AC81" s="225"/>
      <c r="AD81" s="225"/>
      <c r="AE81" s="225"/>
      <c r="AF81" s="219" t="s">
        <v>130</v>
      </c>
      <c r="AG81" s="220"/>
      <c r="AH81" s="220"/>
      <c r="AI81" s="220"/>
      <c r="AJ81" s="225"/>
      <c r="AK81" s="225"/>
      <c r="AL81" s="225"/>
      <c r="AM81" s="225"/>
      <c r="AN81" s="225"/>
      <c r="AP81" s="2"/>
    </row>
    <row r="82" s="1" customFormat="1" customHeight="1" spans="42:42">
      <c r="AP82" s="2"/>
    </row>
    <row r="83" s="1" customFormat="1" customHeight="1" spans="42:42">
      <c r="AP83" s="2"/>
    </row>
    <row r="84" s="1" customFormat="1" customHeight="1" spans="42:42">
      <c r="AP84" s="2"/>
    </row>
    <row r="85" s="1" customFormat="1" customHeight="1" spans="42:42">
      <c r="AP85" s="2"/>
    </row>
    <row r="86" s="1" customFormat="1" customHeight="1" spans="42:42">
      <c r="AP86" s="2"/>
    </row>
    <row r="87" s="1" customFormat="1" customHeight="1" spans="42:42">
      <c r="AP87" s="2"/>
    </row>
    <row r="88" s="1" customFormat="1" customHeight="1" spans="42:42">
      <c r="AP88" s="2"/>
    </row>
    <row r="89" s="1" customFormat="1" customHeight="1" spans="42:42">
      <c r="AP89" s="2"/>
    </row>
    <row r="90" s="1" customFormat="1" ht="24.6" customHeight="1" spans="1:42">
      <c r="A90" s="203" t="s">
        <v>85</v>
      </c>
      <c r="B90" s="204"/>
      <c r="C90" s="204"/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  <c r="Z90" s="204"/>
      <c r="AA90" s="204"/>
      <c r="AB90" s="204"/>
      <c r="AC90" s="204"/>
      <c r="AD90" s="204"/>
      <c r="AE90" s="204"/>
      <c r="AF90" s="204"/>
      <c r="AG90" s="204"/>
      <c r="AH90" s="204"/>
      <c r="AI90" s="204"/>
      <c r="AJ90" s="204"/>
      <c r="AK90" s="204"/>
      <c r="AL90" s="204"/>
      <c r="AM90" s="204"/>
      <c r="AN90" s="204"/>
      <c r="AP90" s="2"/>
    </row>
    <row r="91" s="1" customFormat="1" ht="24.6" customHeight="1" spans="1:42">
      <c r="A91" s="205" t="s">
        <v>86</v>
      </c>
      <c r="B91" s="206"/>
      <c r="C91" s="206"/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6"/>
      <c r="AE91" s="206"/>
      <c r="AF91" s="206"/>
      <c r="AG91" s="206"/>
      <c r="AH91" s="206"/>
      <c r="AI91" s="206"/>
      <c r="AJ91" s="206"/>
      <c r="AK91" s="206"/>
      <c r="AL91" s="206"/>
      <c r="AM91" s="206"/>
      <c r="AN91" s="206"/>
      <c r="AP91" s="2"/>
    </row>
    <row r="92" s="1" customFormat="1" ht="24.6" customHeight="1" spans="1:42">
      <c r="A92" s="207" t="s">
        <v>0</v>
      </c>
      <c r="B92" s="208"/>
      <c r="C92" s="208"/>
      <c r="D92" s="208"/>
      <c r="E92" s="20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  <c r="R92" s="223"/>
      <c r="S92" s="223"/>
      <c r="T92" s="223"/>
      <c r="U92" s="223"/>
      <c r="V92" s="223"/>
      <c r="W92" s="223"/>
      <c r="X92" s="223"/>
      <c r="Y92" s="223"/>
      <c r="Z92" s="223"/>
      <c r="AA92" s="223"/>
      <c r="AB92" s="223"/>
      <c r="AC92" s="223"/>
      <c r="AD92" s="223"/>
      <c r="AE92" s="226" t="s">
        <v>87</v>
      </c>
      <c r="AF92" s="227"/>
      <c r="AG92" s="227"/>
      <c r="AH92" s="227"/>
      <c r="AI92" s="227"/>
      <c r="AJ92" s="227"/>
      <c r="AK92" s="232">
        <f>灌注桩原始记录!A8</f>
        <v>404</v>
      </c>
      <c r="AL92" s="223"/>
      <c r="AM92" s="223"/>
      <c r="AN92" s="223"/>
      <c r="AP92" s="2"/>
    </row>
    <row r="93" s="1" customFormat="1" ht="29.25" customHeight="1" spans="1:42">
      <c r="A93" s="209" t="s">
        <v>1</v>
      </c>
      <c r="B93" s="163"/>
      <c r="C93" s="163"/>
      <c r="D93" s="163"/>
      <c r="E93" s="162" t="str">
        <f>工程配置!$B$2</f>
        <v>大同七里村碧桂园一期地库桩基础工程</v>
      </c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2" t="s">
        <v>88</v>
      </c>
      <c r="R93" s="163"/>
      <c r="S93" s="163"/>
      <c r="T93" s="163"/>
      <c r="U93" s="162">
        <f>灌注桩原始记录!C8</f>
        <v>1365</v>
      </c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 t="s">
        <v>89</v>
      </c>
      <c r="AH93" s="163"/>
      <c r="AI93" s="163"/>
      <c r="AJ93" s="163"/>
      <c r="AK93" s="163">
        <f>工程配置!$B$4/1000</f>
        <v>0.6</v>
      </c>
      <c r="AL93" s="163"/>
      <c r="AM93" s="163"/>
      <c r="AN93" s="233"/>
      <c r="AP93" s="2"/>
    </row>
    <row r="94" s="1" customFormat="1" ht="29.25" customHeight="1" spans="1:42">
      <c r="A94" s="210" t="s">
        <v>90</v>
      </c>
      <c r="B94" s="57"/>
      <c r="C94" s="57"/>
      <c r="D94" s="57"/>
      <c r="E94" s="57">
        <f>工程配置!$C$4</f>
        <v>28.5</v>
      </c>
      <c r="F94" s="57"/>
      <c r="G94" s="57"/>
      <c r="H94" s="57"/>
      <c r="I94" s="180" t="s">
        <v>91</v>
      </c>
      <c r="J94" s="57"/>
      <c r="K94" s="57"/>
      <c r="L94" s="57"/>
      <c r="M94" s="57">
        <f>灌注桩原始记录!G8</f>
        <v>29.29</v>
      </c>
      <c r="N94" s="57"/>
      <c r="O94" s="57"/>
      <c r="P94" s="57"/>
      <c r="Q94" s="180" t="s">
        <v>92</v>
      </c>
      <c r="R94" s="57"/>
      <c r="S94" s="57"/>
      <c r="T94" s="57"/>
      <c r="U94" s="57">
        <f>工程配置!$D$4</f>
        <v>1047.45</v>
      </c>
      <c r="V94" s="57"/>
      <c r="W94" s="57"/>
      <c r="X94" s="57"/>
      <c r="Y94" s="180" t="s">
        <v>93</v>
      </c>
      <c r="Z94" s="57"/>
      <c r="AA94" s="57"/>
      <c r="AB94" s="57"/>
      <c r="AC94" s="57">
        <f>灌注桩原始记录!F8</f>
        <v>1047.24</v>
      </c>
      <c r="AD94" s="57"/>
      <c r="AE94" s="57"/>
      <c r="AF94" s="57"/>
      <c r="AG94" s="180" t="s">
        <v>94</v>
      </c>
      <c r="AH94" s="57"/>
      <c r="AI94" s="57"/>
      <c r="AJ94" s="57"/>
      <c r="AK94" s="57">
        <f>AC94</f>
        <v>1047.24</v>
      </c>
      <c r="AL94" s="57"/>
      <c r="AM94" s="57"/>
      <c r="AN94" s="197"/>
      <c r="AP94" s="2"/>
    </row>
    <row r="95" s="1" customFormat="1" ht="29.25" customHeight="1" spans="1:42">
      <c r="A95" s="210" t="s">
        <v>95</v>
      </c>
      <c r="B95" s="57"/>
      <c r="C95" s="57"/>
      <c r="D95" s="57"/>
      <c r="E95" s="57">
        <v>3</v>
      </c>
      <c r="F95" s="57"/>
      <c r="G95" s="57"/>
      <c r="H95" s="57"/>
      <c r="I95" s="180" t="s">
        <v>96</v>
      </c>
      <c r="J95" s="57"/>
      <c r="K95" s="57"/>
      <c r="L95" s="57"/>
      <c r="M95" s="57">
        <v>10</v>
      </c>
      <c r="N95" s="57"/>
      <c r="O95" s="57"/>
      <c r="P95" s="57"/>
      <c r="Q95" s="180" t="s">
        <v>97</v>
      </c>
      <c r="R95" s="57"/>
      <c r="S95" s="57"/>
      <c r="T95" s="57"/>
      <c r="U95" s="57">
        <f>工程配置!$E$4</f>
        <v>1017.95</v>
      </c>
      <c r="V95" s="57"/>
      <c r="W95" s="57"/>
      <c r="X95" s="57"/>
      <c r="Y95" s="180" t="s">
        <v>98</v>
      </c>
      <c r="Z95" s="57"/>
      <c r="AA95" s="57"/>
      <c r="AB95" s="57"/>
      <c r="AC95" s="57">
        <f>U95-(灌注桩原始记录!H8-灌注桩原始记录!G8)</f>
        <v>1017.59</v>
      </c>
      <c r="AD95" s="57"/>
      <c r="AE95" s="57"/>
      <c r="AF95" s="57"/>
      <c r="AG95" s="180" t="s">
        <v>99</v>
      </c>
      <c r="AH95" s="57"/>
      <c r="AI95" s="57"/>
      <c r="AJ95" s="57"/>
      <c r="AK95" s="57">
        <v>1</v>
      </c>
      <c r="AL95" s="57"/>
      <c r="AM95" s="57"/>
      <c r="AN95" s="197"/>
      <c r="AP95" s="2"/>
    </row>
    <row r="96" s="1" customFormat="1" ht="27.7" customHeight="1" spans="1:42">
      <c r="A96" s="210" t="s">
        <v>100</v>
      </c>
      <c r="B96" s="180"/>
      <c r="C96" s="180"/>
      <c r="D96" s="180"/>
      <c r="E96" s="180"/>
      <c r="F96" s="180"/>
      <c r="G96" s="180"/>
      <c r="H96" s="180"/>
      <c r="I96" s="57" t="s">
        <v>101</v>
      </c>
      <c r="J96" s="180"/>
      <c r="K96" s="180"/>
      <c r="L96" s="180"/>
      <c r="M96" s="180" t="s">
        <v>102</v>
      </c>
      <c r="N96" s="180"/>
      <c r="O96" s="180"/>
      <c r="P96" s="180"/>
      <c r="Q96" s="180"/>
      <c r="R96" s="180"/>
      <c r="S96" s="180"/>
      <c r="T96" s="180"/>
      <c r="U96" s="57">
        <f>AK93</f>
        <v>0.6</v>
      </c>
      <c r="V96" s="180"/>
      <c r="W96" s="180"/>
      <c r="X96" s="180"/>
      <c r="Y96" s="180" t="s">
        <v>89</v>
      </c>
      <c r="Z96" s="180"/>
      <c r="AA96" s="180"/>
      <c r="AB96" s="180"/>
      <c r="AC96" s="57">
        <f>AK93</f>
        <v>0.6</v>
      </c>
      <c r="AD96" s="180"/>
      <c r="AE96" s="180"/>
      <c r="AF96" s="180"/>
      <c r="AG96" s="180" t="s">
        <v>103</v>
      </c>
      <c r="AH96" s="57"/>
      <c r="AI96" s="57"/>
      <c r="AJ96" s="57"/>
      <c r="AK96" s="180" t="s">
        <v>104</v>
      </c>
      <c r="AL96" s="57"/>
      <c r="AM96" s="57"/>
      <c r="AN96" s="197"/>
      <c r="AP96" s="2"/>
    </row>
    <row r="97" s="1" customFormat="1" ht="24.6" customHeight="1" spans="1:42">
      <c r="A97" s="210" t="s">
        <v>105</v>
      </c>
      <c r="B97" s="57"/>
      <c r="C97" s="180" t="s">
        <v>106</v>
      </c>
      <c r="D97" s="180"/>
      <c r="E97" s="180"/>
      <c r="F97" s="180"/>
      <c r="G97" s="180"/>
      <c r="H97" s="211" t="s">
        <v>107</v>
      </c>
      <c r="I97" s="180"/>
      <c r="J97" s="180"/>
      <c r="K97" s="180"/>
      <c r="L97" s="180"/>
      <c r="M97" s="180"/>
      <c r="N97" s="180"/>
      <c r="O97" s="211"/>
      <c r="P97" s="211" t="s">
        <v>108</v>
      </c>
      <c r="Q97" s="211"/>
      <c r="R97" s="211" t="s">
        <v>109</v>
      </c>
      <c r="S97" s="211"/>
      <c r="T97" s="211"/>
      <c r="U97" s="211"/>
      <c r="V97" s="211"/>
      <c r="W97" s="211"/>
      <c r="X97" s="211"/>
      <c r="Y97" s="211"/>
      <c r="Z97" s="180" t="s">
        <v>110</v>
      </c>
      <c r="AA97" s="93"/>
      <c r="AB97" s="57"/>
      <c r="AC97" s="57"/>
      <c r="AD97" s="93"/>
      <c r="AE97" s="57"/>
      <c r="AF97" s="180" t="s">
        <v>111</v>
      </c>
      <c r="AG97" s="57"/>
      <c r="AH97" s="180" t="s">
        <v>112</v>
      </c>
      <c r="AI97" s="57"/>
      <c r="AJ97" s="180" t="s">
        <v>113</v>
      </c>
      <c r="AK97" s="57"/>
      <c r="AL97" s="180" t="s">
        <v>114</v>
      </c>
      <c r="AM97" s="57"/>
      <c r="AN97" s="197"/>
      <c r="AP97" s="2"/>
    </row>
    <row r="98" s="1" customFormat="1" ht="27.7" customHeight="1" spans="1:42">
      <c r="A98" s="56"/>
      <c r="B98" s="57"/>
      <c r="C98" s="180"/>
      <c r="D98" s="180"/>
      <c r="E98" s="180"/>
      <c r="F98" s="212"/>
      <c r="G98" s="180"/>
      <c r="H98" s="180" t="s">
        <v>76</v>
      </c>
      <c r="I98" s="180"/>
      <c r="J98" s="180" t="s">
        <v>115</v>
      </c>
      <c r="K98" s="180"/>
      <c r="L98" s="180" t="s">
        <v>76</v>
      </c>
      <c r="M98" s="180"/>
      <c r="N98" s="180" t="s">
        <v>115</v>
      </c>
      <c r="O98" s="180"/>
      <c r="P98" s="180"/>
      <c r="Q98" s="180"/>
      <c r="R98" s="180" t="s">
        <v>116</v>
      </c>
      <c r="S98" s="57"/>
      <c r="T98" s="180" t="s">
        <v>117</v>
      </c>
      <c r="U98" s="57"/>
      <c r="V98" s="180" t="s">
        <v>118</v>
      </c>
      <c r="W98" s="57"/>
      <c r="X98" s="180" t="s">
        <v>119</v>
      </c>
      <c r="Y98" s="57"/>
      <c r="Z98" s="180" t="s">
        <v>120</v>
      </c>
      <c r="AA98" s="57"/>
      <c r="AB98" s="180" t="s">
        <v>121</v>
      </c>
      <c r="AC98" s="57"/>
      <c r="AD98" s="180" t="s">
        <v>122</v>
      </c>
      <c r="AE98" s="57"/>
      <c r="AF98" s="57"/>
      <c r="AG98" s="57"/>
      <c r="AH98" s="57"/>
      <c r="AI98" s="57"/>
      <c r="AJ98" s="57"/>
      <c r="AK98" s="57"/>
      <c r="AL98" s="57"/>
      <c r="AM98" s="57"/>
      <c r="AN98" s="197"/>
      <c r="AP98" s="2"/>
    </row>
    <row r="99" s="1" customFormat="1" ht="19" customHeight="1" spans="1:42">
      <c r="A99" s="213">
        <v>1</v>
      </c>
      <c r="B99" s="79"/>
      <c r="C99" s="194" t="s">
        <v>123</v>
      </c>
      <c r="D99" s="214"/>
      <c r="E99" s="214"/>
      <c r="F99" s="214"/>
      <c r="G99" s="215"/>
      <c r="H99" s="194">
        <f>灌注桩原始记录!E8</f>
        <v>11.15</v>
      </c>
      <c r="I99" s="222"/>
      <c r="J99" s="166">
        <f>灌注桩原始记录!J8</f>
        <v>0.498611111111111</v>
      </c>
      <c r="K99" s="57"/>
      <c r="L99" s="194"/>
      <c r="M99" s="215"/>
      <c r="N99" s="194"/>
      <c r="O99" s="215"/>
      <c r="P99" s="194"/>
      <c r="Q99" s="215"/>
      <c r="R99" s="194">
        <v>0</v>
      </c>
      <c r="S99" s="222"/>
      <c r="T99" s="194">
        <f ca="1">RANDBETWEEN(250,300)*0.01</f>
        <v>2.83</v>
      </c>
      <c r="U99" s="222"/>
      <c r="V99" s="194">
        <f ca="1" t="shared" ref="V99:V104" si="24">T99</f>
        <v>2.83</v>
      </c>
      <c r="W99" s="222"/>
      <c r="X99" s="194">
        <f ca="1" t="shared" ref="X99:X103" si="25">T99+R99</f>
        <v>2.83</v>
      </c>
      <c r="Y99" s="222"/>
      <c r="Z99" s="194">
        <f ca="1">RANDBETWEEN(110,125)*0.01</f>
        <v>1.14</v>
      </c>
      <c r="AA99" s="222"/>
      <c r="AB99" s="194">
        <f ca="1">RANDBETWEEN(18,28)</f>
        <v>20</v>
      </c>
      <c r="AC99" s="215"/>
      <c r="AD99" s="228">
        <v>0.02</v>
      </c>
      <c r="AE99" s="215"/>
      <c r="AF99" s="229">
        <f ca="1">RANDBETWEEN(500,1000)*0.001</f>
        <v>0.633</v>
      </c>
      <c r="AG99" s="234"/>
      <c r="AH99" s="78">
        <f>$AK$4</f>
        <v>0.6</v>
      </c>
      <c r="AI99" s="79"/>
      <c r="AJ99" s="78">
        <f ca="1">RANDBETWEEN(0,100)*0.01</f>
        <v>0.03</v>
      </c>
      <c r="AK99" s="79"/>
      <c r="AL99" s="78">
        <f>AC94</f>
        <v>1047.24</v>
      </c>
      <c r="AM99" s="235"/>
      <c r="AN99" s="198"/>
      <c r="AP99" s="2"/>
    </row>
    <row r="100" s="1" customFormat="1" ht="20.75" customHeight="1" spans="1:42">
      <c r="A100" s="56">
        <v>2</v>
      </c>
      <c r="B100" s="57"/>
      <c r="C100" s="57" t="s">
        <v>124</v>
      </c>
      <c r="D100" s="57"/>
      <c r="E100" s="57"/>
      <c r="F100" s="167"/>
      <c r="G100" s="57"/>
      <c r="H100" s="194"/>
      <c r="I100" s="215"/>
      <c r="J100" s="57"/>
      <c r="K100" s="57"/>
      <c r="L100" s="194"/>
      <c r="M100" s="215"/>
      <c r="N100" s="57"/>
      <c r="O100" s="57"/>
      <c r="P100" s="57"/>
      <c r="Q100" s="57"/>
      <c r="R100" s="57">
        <f ca="1" t="shared" ref="R100:R104" si="26">X99</f>
        <v>2.83</v>
      </c>
      <c r="S100" s="93"/>
      <c r="T100" s="57">
        <f ca="1" t="shared" ref="T100:T103" si="27">RANDBETWEEN(460,500)*0.01</f>
        <v>4.82</v>
      </c>
      <c r="U100" s="93"/>
      <c r="V100" s="194">
        <f ca="1" t="shared" si="24"/>
        <v>4.82</v>
      </c>
      <c r="W100" s="222"/>
      <c r="X100" s="194">
        <f ca="1" t="shared" si="25"/>
        <v>7.65</v>
      </c>
      <c r="Y100" s="222"/>
      <c r="Z100" s="194">
        <f ca="1" t="shared" ref="Z100:Z104" si="28">Z99</f>
        <v>1.14</v>
      </c>
      <c r="AA100" s="222"/>
      <c r="AB100" s="194">
        <f ca="1" t="shared" ref="AB100:AB104" si="29">AB99</f>
        <v>20</v>
      </c>
      <c r="AC100" s="215"/>
      <c r="AD100" s="228">
        <v>0.02</v>
      </c>
      <c r="AE100" s="215"/>
      <c r="AF100" s="229">
        <f ca="1" t="shared" ref="AF100:AF104" si="30">AF99</f>
        <v>0.633</v>
      </c>
      <c r="AG100" s="234"/>
      <c r="AH100" s="78">
        <f>$AK$4</f>
        <v>0.6</v>
      </c>
      <c r="AI100" s="79"/>
      <c r="AJ100" s="78">
        <f ca="1" t="shared" ref="AJ100:AJ104" si="31">AJ99</f>
        <v>0.03</v>
      </c>
      <c r="AK100" s="79"/>
      <c r="AL100" s="57"/>
      <c r="AM100" s="57"/>
      <c r="AN100" s="197"/>
      <c r="AP100" s="2"/>
    </row>
    <row r="101" s="1" customFormat="1" ht="20.75" customHeight="1" spans="1:42">
      <c r="A101" s="56">
        <v>3</v>
      </c>
      <c r="B101" s="57"/>
      <c r="C101" s="57" t="s">
        <v>125</v>
      </c>
      <c r="D101" s="57"/>
      <c r="E101" s="57"/>
      <c r="F101" s="167"/>
      <c r="G101" s="57"/>
      <c r="H101" s="194"/>
      <c r="I101" s="215"/>
      <c r="J101" s="57"/>
      <c r="K101" s="57"/>
      <c r="L101" s="194"/>
      <c r="M101" s="215"/>
      <c r="N101" s="57"/>
      <c r="O101" s="57"/>
      <c r="P101" s="57"/>
      <c r="Q101" s="57"/>
      <c r="R101" s="57">
        <f ca="1" t="shared" si="26"/>
        <v>7.65</v>
      </c>
      <c r="S101" s="93"/>
      <c r="T101" s="57">
        <f ca="1" t="shared" si="27"/>
        <v>4.91</v>
      </c>
      <c r="U101" s="93"/>
      <c r="V101" s="194">
        <f ca="1" t="shared" si="24"/>
        <v>4.91</v>
      </c>
      <c r="W101" s="222"/>
      <c r="X101" s="194">
        <f ca="1" t="shared" si="25"/>
        <v>12.56</v>
      </c>
      <c r="Y101" s="222"/>
      <c r="Z101" s="194">
        <f ca="1" t="shared" si="28"/>
        <v>1.14</v>
      </c>
      <c r="AA101" s="222"/>
      <c r="AB101" s="194">
        <f ca="1" t="shared" si="29"/>
        <v>20</v>
      </c>
      <c r="AC101" s="215"/>
      <c r="AD101" s="228">
        <v>0.01</v>
      </c>
      <c r="AE101" s="215"/>
      <c r="AF101" s="229">
        <f ca="1" t="shared" si="30"/>
        <v>0.633</v>
      </c>
      <c r="AG101" s="234"/>
      <c r="AH101" s="78">
        <f>$AK$4</f>
        <v>0.6</v>
      </c>
      <c r="AI101" s="79"/>
      <c r="AJ101" s="78">
        <f ca="1" t="shared" si="31"/>
        <v>0.03</v>
      </c>
      <c r="AK101" s="79"/>
      <c r="AL101" s="57"/>
      <c r="AM101" s="57"/>
      <c r="AN101" s="197"/>
      <c r="AP101" s="2"/>
    </row>
    <row r="102" s="1" customFormat="1" ht="20.75" customHeight="1" spans="1:42">
      <c r="A102" s="56">
        <v>4</v>
      </c>
      <c r="B102" s="57"/>
      <c r="C102" s="57" t="s">
        <v>126</v>
      </c>
      <c r="D102" s="57"/>
      <c r="E102" s="57"/>
      <c r="F102" s="167"/>
      <c r="G102" s="57"/>
      <c r="H102" s="194"/>
      <c r="I102" s="215"/>
      <c r="J102" s="57"/>
      <c r="K102" s="57"/>
      <c r="L102" s="194"/>
      <c r="M102" s="215"/>
      <c r="N102" s="57"/>
      <c r="O102" s="57"/>
      <c r="P102" s="57"/>
      <c r="Q102" s="57"/>
      <c r="R102" s="57">
        <f ca="1" t="shared" si="26"/>
        <v>12.56</v>
      </c>
      <c r="S102" s="93"/>
      <c r="T102" s="57">
        <f ca="1" t="shared" si="27"/>
        <v>4.83</v>
      </c>
      <c r="U102" s="93"/>
      <c r="V102" s="194">
        <f ca="1" t="shared" si="24"/>
        <v>4.83</v>
      </c>
      <c r="W102" s="222"/>
      <c r="X102" s="194">
        <f ca="1" t="shared" si="25"/>
        <v>17.39</v>
      </c>
      <c r="Y102" s="222"/>
      <c r="Z102" s="194">
        <f ca="1" t="shared" si="28"/>
        <v>1.14</v>
      </c>
      <c r="AA102" s="222"/>
      <c r="AB102" s="194">
        <f ca="1" t="shared" si="29"/>
        <v>20</v>
      </c>
      <c r="AC102" s="215"/>
      <c r="AD102" s="228">
        <v>0.03</v>
      </c>
      <c r="AE102" s="215"/>
      <c r="AF102" s="229">
        <f ca="1" t="shared" si="30"/>
        <v>0.633</v>
      </c>
      <c r="AG102" s="234"/>
      <c r="AH102" s="78">
        <f>$AK$4</f>
        <v>0.6</v>
      </c>
      <c r="AI102" s="79"/>
      <c r="AJ102" s="78">
        <f ca="1" t="shared" si="31"/>
        <v>0.03</v>
      </c>
      <c r="AK102" s="79"/>
      <c r="AL102" s="57"/>
      <c r="AM102" s="57"/>
      <c r="AN102" s="197"/>
      <c r="AP102" s="2"/>
    </row>
    <row r="103" s="1" customFormat="1" ht="20.75" customHeight="1" spans="1:42">
      <c r="A103" s="56">
        <v>5</v>
      </c>
      <c r="B103" s="57"/>
      <c r="C103" s="57" t="s">
        <v>125</v>
      </c>
      <c r="D103" s="57"/>
      <c r="E103" s="57"/>
      <c r="F103" s="167"/>
      <c r="G103" s="57"/>
      <c r="H103" s="194"/>
      <c r="I103" s="215"/>
      <c r="J103" s="57"/>
      <c r="K103" s="57"/>
      <c r="L103" s="194"/>
      <c r="M103" s="215"/>
      <c r="N103" s="57"/>
      <c r="O103" s="57"/>
      <c r="P103" s="57"/>
      <c r="Q103" s="57"/>
      <c r="R103" s="57">
        <f ca="1" t="shared" si="26"/>
        <v>17.39</v>
      </c>
      <c r="S103" s="93"/>
      <c r="T103" s="57">
        <f ca="1" t="shared" si="27"/>
        <v>4.92</v>
      </c>
      <c r="U103" s="93"/>
      <c r="V103" s="194">
        <f ca="1" t="shared" si="24"/>
        <v>4.92</v>
      </c>
      <c r="W103" s="222"/>
      <c r="X103" s="194">
        <f ca="1" t="shared" si="25"/>
        <v>22.31</v>
      </c>
      <c r="Y103" s="222"/>
      <c r="Z103" s="194">
        <f ca="1" t="shared" si="28"/>
        <v>1.14</v>
      </c>
      <c r="AA103" s="222"/>
      <c r="AB103" s="194">
        <f ca="1" t="shared" si="29"/>
        <v>20</v>
      </c>
      <c r="AC103" s="215"/>
      <c r="AD103" s="228">
        <v>0.02</v>
      </c>
      <c r="AE103" s="215"/>
      <c r="AF103" s="229">
        <f ca="1" t="shared" si="30"/>
        <v>0.633</v>
      </c>
      <c r="AG103" s="234"/>
      <c r="AH103" s="78">
        <f>$AK$4</f>
        <v>0.6</v>
      </c>
      <c r="AI103" s="79"/>
      <c r="AJ103" s="78">
        <f ca="1" t="shared" si="31"/>
        <v>0.03</v>
      </c>
      <c r="AK103" s="79"/>
      <c r="AL103" s="93"/>
      <c r="AM103" s="93"/>
      <c r="AN103" s="236"/>
      <c r="AP103" s="2"/>
    </row>
    <row r="104" s="1" customFormat="1" ht="20.75" customHeight="1" spans="1:42">
      <c r="A104" s="56">
        <v>6</v>
      </c>
      <c r="B104" s="57"/>
      <c r="C104" s="57" t="s">
        <v>126</v>
      </c>
      <c r="D104" s="57"/>
      <c r="E104" s="57"/>
      <c r="F104" s="167"/>
      <c r="G104" s="57"/>
      <c r="H104" s="194"/>
      <c r="I104" s="215"/>
      <c r="J104" s="57"/>
      <c r="K104" s="57"/>
      <c r="L104" s="194">
        <f>H99</f>
        <v>11.15</v>
      </c>
      <c r="M104" s="215"/>
      <c r="N104" s="166">
        <f>灌注桩原始记录!K8</f>
        <v>0.5625</v>
      </c>
      <c r="O104" s="57"/>
      <c r="P104" s="57"/>
      <c r="Q104" s="57"/>
      <c r="R104" s="57">
        <f ca="1" t="shared" si="26"/>
        <v>22.31</v>
      </c>
      <c r="S104" s="93"/>
      <c r="T104" s="57">
        <f ca="1">X104-R104</f>
        <v>6.98</v>
      </c>
      <c r="U104" s="93"/>
      <c r="V104" s="194">
        <f ca="1" t="shared" si="24"/>
        <v>6.98</v>
      </c>
      <c r="W104" s="222"/>
      <c r="X104" s="194">
        <f>M94</f>
        <v>29.29</v>
      </c>
      <c r="Y104" s="222"/>
      <c r="Z104" s="194">
        <f ca="1" t="shared" si="28"/>
        <v>1.14</v>
      </c>
      <c r="AA104" s="222"/>
      <c r="AB104" s="194">
        <f ca="1" t="shared" si="29"/>
        <v>20</v>
      </c>
      <c r="AC104" s="215"/>
      <c r="AD104" s="228">
        <v>0.03</v>
      </c>
      <c r="AE104" s="215"/>
      <c r="AF104" s="229">
        <f ca="1" t="shared" si="30"/>
        <v>0.633</v>
      </c>
      <c r="AG104" s="234"/>
      <c r="AH104" s="78">
        <f>$AK$4</f>
        <v>0.6</v>
      </c>
      <c r="AI104" s="79"/>
      <c r="AJ104" s="78">
        <f ca="1" t="shared" si="31"/>
        <v>0.03</v>
      </c>
      <c r="AK104" s="79"/>
      <c r="AL104" s="57">
        <f>AC95</f>
        <v>1017.59</v>
      </c>
      <c r="AM104" s="57"/>
      <c r="AN104" s="197"/>
      <c r="AP104" s="2"/>
    </row>
    <row r="105" s="1" customFormat="1" ht="20.75" customHeight="1" spans="1:42">
      <c r="A105" s="56"/>
      <c r="B105" s="57"/>
      <c r="C105" s="57"/>
      <c r="D105" s="57"/>
      <c r="E105" s="57"/>
      <c r="F105" s="167"/>
      <c r="G105" s="57"/>
      <c r="H105" s="194"/>
      <c r="I105" s="215"/>
      <c r="J105" s="57"/>
      <c r="K105" s="57"/>
      <c r="L105" s="194"/>
      <c r="M105" s="215"/>
      <c r="N105" s="166"/>
      <c r="O105" s="57"/>
      <c r="P105" s="57"/>
      <c r="Q105" s="57"/>
      <c r="R105" s="93"/>
      <c r="S105" s="93"/>
      <c r="T105" s="93"/>
      <c r="U105" s="93"/>
      <c r="V105" s="93"/>
      <c r="W105" s="93"/>
      <c r="X105" s="93"/>
      <c r="Y105" s="93"/>
      <c r="Z105" s="57"/>
      <c r="AA105" s="57"/>
      <c r="AB105" s="57"/>
      <c r="AC105" s="57"/>
      <c r="AD105" s="230"/>
      <c r="AE105" s="57"/>
      <c r="AF105" s="57"/>
      <c r="AG105" s="57"/>
      <c r="AH105" s="78"/>
      <c r="AI105" s="79"/>
      <c r="AJ105" s="78"/>
      <c r="AK105" s="79"/>
      <c r="AL105" s="57"/>
      <c r="AM105" s="57"/>
      <c r="AN105" s="197"/>
      <c r="AP105" s="2"/>
    </row>
    <row r="106" s="1" customFormat="1" ht="20.75" customHeight="1" spans="1:42">
      <c r="A106" s="56"/>
      <c r="B106" s="57"/>
      <c r="C106" s="57"/>
      <c r="D106" s="57"/>
      <c r="E106" s="57"/>
      <c r="F106" s="16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93"/>
      <c r="S106" s="93"/>
      <c r="T106" s="93"/>
      <c r="U106" s="93"/>
      <c r="V106" s="93"/>
      <c r="W106" s="93"/>
      <c r="X106" s="93"/>
      <c r="Y106" s="93"/>
      <c r="Z106" s="57"/>
      <c r="AA106" s="57"/>
      <c r="AB106" s="57"/>
      <c r="AC106" s="57"/>
      <c r="AD106" s="230"/>
      <c r="AE106" s="57"/>
      <c r="AF106" s="57"/>
      <c r="AG106" s="57"/>
      <c r="AH106" s="78"/>
      <c r="AI106" s="79"/>
      <c r="AJ106" s="57"/>
      <c r="AK106" s="57"/>
      <c r="AL106" s="57"/>
      <c r="AM106" s="57"/>
      <c r="AN106" s="197"/>
      <c r="AP106" s="2"/>
    </row>
    <row r="107" s="1" customFormat="1" ht="20.75" customHeight="1" spans="1:42">
      <c r="A107" s="56"/>
      <c r="B107" s="57"/>
      <c r="C107" s="57"/>
      <c r="D107" s="57"/>
      <c r="E107" s="57"/>
      <c r="F107" s="16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93"/>
      <c r="S107" s="93"/>
      <c r="T107" s="93"/>
      <c r="U107" s="93"/>
      <c r="V107" s="93"/>
      <c r="W107" s="93"/>
      <c r="X107" s="93"/>
      <c r="Y107" s="93"/>
      <c r="Z107" s="57"/>
      <c r="AA107" s="57"/>
      <c r="AB107" s="57"/>
      <c r="AC107" s="57"/>
      <c r="AD107" s="230"/>
      <c r="AE107" s="57"/>
      <c r="AF107" s="57"/>
      <c r="AG107" s="57"/>
      <c r="AH107" s="78"/>
      <c r="AI107" s="79"/>
      <c r="AJ107" s="78"/>
      <c r="AK107" s="79"/>
      <c r="AL107" s="57"/>
      <c r="AM107" s="57"/>
      <c r="AN107" s="197"/>
      <c r="AP107" s="2"/>
    </row>
    <row r="108" s="1" customFormat="1" ht="20.75" customHeight="1" spans="1:42">
      <c r="A108" s="56"/>
      <c r="B108" s="57"/>
      <c r="C108" s="57"/>
      <c r="D108" s="57"/>
      <c r="E108" s="57"/>
      <c r="F108" s="16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93"/>
      <c r="S108" s="93"/>
      <c r="T108" s="93"/>
      <c r="U108" s="93"/>
      <c r="V108" s="93"/>
      <c r="W108" s="93"/>
      <c r="X108" s="93"/>
      <c r="Y108" s="93"/>
      <c r="Z108" s="57"/>
      <c r="AA108" s="57"/>
      <c r="AB108" s="57"/>
      <c r="AC108" s="57"/>
      <c r="AD108" s="230"/>
      <c r="AE108" s="57"/>
      <c r="AF108" s="57"/>
      <c r="AG108" s="57"/>
      <c r="AH108" s="78"/>
      <c r="AI108" s="79"/>
      <c r="AJ108" s="57"/>
      <c r="AK108" s="57"/>
      <c r="AL108" s="57"/>
      <c r="AM108" s="57"/>
      <c r="AN108" s="197"/>
      <c r="AP108" s="2"/>
    </row>
    <row r="109" s="1" customFormat="1" ht="20.75" customHeight="1" spans="1:42">
      <c r="A109" s="56"/>
      <c r="B109" s="57"/>
      <c r="C109" s="57"/>
      <c r="D109" s="57"/>
      <c r="E109" s="57"/>
      <c r="F109" s="16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93"/>
      <c r="S109" s="93"/>
      <c r="T109" s="93"/>
      <c r="U109" s="93"/>
      <c r="V109" s="93"/>
      <c r="W109" s="93"/>
      <c r="X109" s="93"/>
      <c r="Y109" s="93"/>
      <c r="Z109" s="57"/>
      <c r="AA109" s="57"/>
      <c r="AB109" s="57"/>
      <c r="AC109" s="57"/>
      <c r="AD109" s="230"/>
      <c r="AE109" s="57"/>
      <c r="AF109" s="57"/>
      <c r="AG109" s="57"/>
      <c r="AH109" s="78"/>
      <c r="AI109" s="79"/>
      <c r="AJ109" s="78"/>
      <c r="AK109" s="79"/>
      <c r="AL109" s="57"/>
      <c r="AM109" s="57"/>
      <c r="AN109" s="197"/>
      <c r="AP109" s="2"/>
    </row>
    <row r="110" s="1" customFormat="1" ht="20.75" customHeight="1" spans="1:42">
      <c r="A110" s="216"/>
      <c r="B110" s="217"/>
      <c r="C110" s="217"/>
      <c r="D110" s="217"/>
      <c r="E110" s="217"/>
      <c r="F110" s="218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24"/>
      <c r="S110" s="224"/>
      <c r="T110" s="224"/>
      <c r="U110" s="224"/>
      <c r="V110" s="224"/>
      <c r="W110" s="224"/>
      <c r="X110" s="224"/>
      <c r="Y110" s="224"/>
      <c r="Z110" s="217"/>
      <c r="AA110" s="217"/>
      <c r="AB110" s="217"/>
      <c r="AC110" s="217"/>
      <c r="AD110" s="231"/>
      <c r="AE110" s="217"/>
      <c r="AF110" s="217"/>
      <c r="AG110" s="217"/>
      <c r="AH110" s="237"/>
      <c r="AI110" s="238"/>
      <c r="AJ110" s="217"/>
      <c r="AK110" s="217"/>
      <c r="AL110" s="217"/>
      <c r="AM110" s="217"/>
      <c r="AN110" s="239"/>
      <c r="AP110" s="2"/>
    </row>
    <row r="111" s="1" customFormat="1" ht="21" customHeight="1" spans="1:42">
      <c r="A111" s="219" t="s">
        <v>127</v>
      </c>
      <c r="B111" s="220"/>
      <c r="C111" s="221"/>
      <c r="D111" s="220"/>
      <c r="E111" s="220"/>
      <c r="F111" s="220"/>
      <c r="G111" s="220"/>
      <c r="H111" s="220"/>
      <c r="I111" s="220"/>
      <c r="J111" s="220"/>
      <c r="K111" s="220"/>
      <c r="L111" s="219" t="s">
        <v>128</v>
      </c>
      <c r="M111" s="220"/>
      <c r="N111" s="220"/>
      <c r="O111" s="220"/>
      <c r="P111" s="220"/>
      <c r="Q111" s="225"/>
      <c r="R111" s="225"/>
      <c r="S111" s="225"/>
      <c r="T111" s="225"/>
      <c r="U111" s="225"/>
      <c r="V111" s="219" t="s">
        <v>129</v>
      </c>
      <c r="W111" s="220"/>
      <c r="X111" s="220"/>
      <c r="Y111" s="220"/>
      <c r="Z111" s="220"/>
      <c r="AA111" s="225"/>
      <c r="AB111" s="225"/>
      <c r="AC111" s="225"/>
      <c r="AD111" s="225"/>
      <c r="AE111" s="225"/>
      <c r="AF111" s="219" t="s">
        <v>130</v>
      </c>
      <c r="AG111" s="220"/>
      <c r="AH111" s="220"/>
      <c r="AI111" s="220"/>
      <c r="AJ111" s="225"/>
      <c r="AK111" s="225"/>
      <c r="AL111" s="225"/>
      <c r="AM111" s="225"/>
      <c r="AN111" s="225"/>
      <c r="AP111" s="2"/>
    </row>
    <row r="112" s="1" customFormat="1" customHeight="1" spans="42:42">
      <c r="AP112" s="2"/>
    </row>
    <row r="113" s="1" customFormat="1" customHeight="1" spans="42:42">
      <c r="AP113" s="2"/>
    </row>
    <row r="114" s="1" customFormat="1" customHeight="1" spans="42:42">
      <c r="AP114" s="2"/>
    </row>
    <row r="115" s="1" customFormat="1" customHeight="1" spans="42:42">
      <c r="AP115" s="2"/>
    </row>
    <row r="116" s="1" customFormat="1" customHeight="1" spans="42:42">
      <c r="AP116" s="2"/>
    </row>
    <row r="117" s="1" customFormat="1" customHeight="1" spans="42:42">
      <c r="AP117" s="2"/>
    </row>
    <row r="118" s="1" customFormat="1" customHeight="1" spans="42:42">
      <c r="AP118" s="2"/>
    </row>
    <row r="119" s="1" customFormat="1" customHeight="1" spans="42:42">
      <c r="AP119" s="2"/>
    </row>
    <row r="120" s="1" customFormat="1" ht="24.6" customHeight="1" spans="1:42">
      <c r="A120" s="203" t="s">
        <v>85</v>
      </c>
      <c r="B120" s="204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204"/>
      <c r="AB120" s="204"/>
      <c r="AC120" s="204"/>
      <c r="AD120" s="204"/>
      <c r="AE120" s="204"/>
      <c r="AF120" s="204"/>
      <c r="AG120" s="204"/>
      <c r="AH120" s="204"/>
      <c r="AI120" s="204"/>
      <c r="AJ120" s="204"/>
      <c r="AK120" s="204"/>
      <c r="AL120" s="204"/>
      <c r="AM120" s="204"/>
      <c r="AN120" s="204"/>
      <c r="AP120" s="2"/>
    </row>
    <row r="121" s="1" customFormat="1" ht="24.6" customHeight="1" spans="1:42">
      <c r="A121" s="205" t="s">
        <v>86</v>
      </c>
      <c r="B121" s="206"/>
      <c r="C121" s="206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  <c r="X121" s="206"/>
      <c r="Y121" s="206"/>
      <c r="Z121" s="206"/>
      <c r="AA121" s="206"/>
      <c r="AB121" s="206"/>
      <c r="AC121" s="206"/>
      <c r="AD121" s="206"/>
      <c r="AE121" s="206"/>
      <c r="AF121" s="206"/>
      <c r="AG121" s="206"/>
      <c r="AH121" s="206"/>
      <c r="AI121" s="206"/>
      <c r="AJ121" s="206"/>
      <c r="AK121" s="206"/>
      <c r="AL121" s="206"/>
      <c r="AM121" s="206"/>
      <c r="AN121" s="206"/>
      <c r="AP121" s="2"/>
    </row>
    <row r="122" s="1" customFormat="1" ht="24.6" customHeight="1" spans="1:42">
      <c r="A122" s="207" t="s">
        <v>0</v>
      </c>
      <c r="B122" s="208"/>
      <c r="C122" s="208"/>
      <c r="D122" s="208"/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23"/>
      <c r="S122" s="223"/>
      <c r="T122" s="223"/>
      <c r="U122" s="223"/>
      <c r="V122" s="223"/>
      <c r="W122" s="223"/>
      <c r="X122" s="223"/>
      <c r="Y122" s="223"/>
      <c r="Z122" s="223"/>
      <c r="AA122" s="223"/>
      <c r="AB122" s="223"/>
      <c r="AC122" s="223"/>
      <c r="AD122" s="223"/>
      <c r="AE122" s="226" t="s">
        <v>87</v>
      </c>
      <c r="AF122" s="227"/>
      <c r="AG122" s="227"/>
      <c r="AH122" s="227"/>
      <c r="AI122" s="227"/>
      <c r="AJ122" s="227"/>
      <c r="AK122" s="232">
        <f>灌注桩原始记录!A9</f>
        <v>405</v>
      </c>
      <c r="AL122" s="223"/>
      <c r="AM122" s="223"/>
      <c r="AN122" s="223"/>
      <c r="AP122" s="2"/>
    </row>
    <row r="123" s="1" customFormat="1" ht="29.25" customHeight="1" spans="1:42">
      <c r="A123" s="209" t="s">
        <v>1</v>
      </c>
      <c r="B123" s="163"/>
      <c r="C123" s="163"/>
      <c r="D123" s="163"/>
      <c r="E123" s="162" t="str">
        <f>工程配置!$B$2</f>
        <v>大同七里村碧桂园一期地库桩基础工程</v>
      </c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2" t="s">
        <v>88</v>
      </c>
      <c r="R123" s="163"/>
      <c r="S123" s="163"/>
      <c r="T123" s="163"/>
      <c r="U123" s="162">
        <f>灌注桩原始记录!C9</f>
        <v>1393</v>
      </c>
      <c r="V123" s="162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 t="s">
        <v>89</v>
      </c>
      <c r="AH123" s="163"/>
      <c r="AI123" s="163"/>
      <c r="AJ123" s="163"/>
      <c r="AK123" s="163">
        <f>工程配置!$B$4/1000</f>
        <v>0.6</v>
      </c>
      <c r="AL123" s="163"/>
      <c r="AM123" s="163"/>
      <c r="AN123" s="233"/>
      <c r="AP123" s="2"/>
    </row>
    <row r="124" s="1" customFormat="1" ht="29.25" customHeight="1" spans="1:42">
      <c r="A124" s="210" t="s">
        <v>90</v>
      </c>
      <c r="B124" s="57"/>
      <c r="C124" s="57"/>
      <c r="D124" s="57"/>
      <c r="E124" s="57">
        <f>工程配置!$C$4</f>
        <v>28.5</v>
      </c>
      <c r="F124" s="57"/>
      <c r="G124" s="57"/>
      <c r="H124" s="57"/>
      <c r="I124" s="180" t="s">
        <v>91</v>
      </c>
      <c r="J124" s="57"/>
      <c r="K124" s="57"/>
      <c r="L124" s="57"/>
      <c r="M124" s="57">
        <f>灌注桩原始记录!G9</f>
        <v>29.4</v>
      </c>
      <c r="N124" s="57"/>
      <c r="O124" s="57"/>
      <c r="P124" s="57"/>
      <c r="Q124" s="180" t="s">
        <v>92</v>
      </c>
      <c r="R124" s="57"/>
      <c r="S124" s="57"/>
      <c r="T124" s="57"/>
      <c r="U124" s="57">
        <f>工程配置!$D$4</f>
        <v>1047.45</v>
      </c>
      <c r="V124" s="57"/>
      <c r="W124" s="57"/>
      <c r="X124" s="57"/>
      <c r="Y124" s="180" t="s">
        <v>93</v>
      </c>
      <c r="Z124" s="57"/>
      <c r="AA124" s="57"/>
      <c r="AB124" s="57"/>
      <c r="AC124" s="57">
        <f>灌注桩原始记录!F9</f>
        <v>1047.35</v>
      </c>
      <c r="AD124" s="57"/>
      <c r="AE124" s="57"/>
      <c r="AF124" s="57"/>
      <c r="AG124" s="180" t="s">
        <v>94</v>
      </c>
      <c r="AH124" s="57"/>
      <c r="AI124" s="57"/>
      <c r="AJ124" s="57"/>
      <c r="AK124" s="57">
        <f>AC124</f>
        <v>1047.35</v>
      </c>
      <c r="AL124" s="57"/>
      <c r="AM124" s="57"/>
      <c r="AN124" s="197"/>
      <c r="AP124" s="2"/>
    </row>
    <row r="125" s="1" customFormat="1" ht="29.25" customHeight="1" spans="1:42">
      <c r="A125" s="210" t="s">
        <v>95</v>
      </c>
      <c r="B125" s="57"/>
      <c r="C125" s="57"/>
      <c r="D125" s="57"/>
      <c r="E125" s="57">
        <v>3</v>
      </c>
      <c r="F125" s="57"/>
      <c r="G125" s="57"/>
      <c r="H125" s="57"/>
      <c r="I125" s="180" t="s">
        <v>96</v>
      </c>
      <c r="J125" s="57"/>
      <c r="K125" s="57"/>
      <c r="L125" s="57"/>
      <c r="M125" s="57">
        <v>10</v>
      </c>
      <c r="N125" s="57"/>
      <c r="O125" s="57"/>
      <c r="P125" s="57"/>
      <c r="Q125" s="180" t="s">
        <v>97</v>
      </c>
      <c r="R125" s="57"/>
      <c r="S125" s="57"/>
      <c r="T125" s="57"/>
      <c r="U125" s="57">
        <f>工程配置!$E$4</f>
        <v>1017.95</v>
      </c>
      <c r="V125" s="57"/>
      <c r="W125" s="57"/>
      <c r="X125" s="57"/>
      <c r="Y125" s="180" t="s">
        <v>98</v>
      </c>
      <c r="Z125" s="57"/>
      <c r="AA125" s="57"/>
      <c r="AB125" s="57"/>
      <c r="AC125" s="57">
        <f>U125-(灌注桩原始记录!H9-灌注桩原始记录!G9)</f>
        <v>1017.5</v>
      </c>
      <c r="AD125" s="57"/>
      <c r="AE125" s="57"/>
      <c r="AF125" s="57"/>
      <c r="AG125" s="180" t="s">
        <v>99</v>
      </c>
      <c r="AH125" s="57"/>
      <c r="AI125" s="57"/>
      <c r="AJ125" s="57"/>
      <c r="AK125" s="57">
        <v>1</v>
      </c>
      <c r="AL125" s="57"/>
      <c r="AM125" s="57"/>
      <c r="AN125" s="197"/>
      <c r="AP125" s="2"/>
    </row>
    <row r="126" s="1" customFormat="1" ht="27.7" customHeight="1" spans="1:42">
      <c r="A126" s="210" t="s">
        <v>100</v>
      </c>
      <c r="B126" s="180"/>
      <c r="C126" s="180"/>
      <c r="D126" s="180"/>
      <c r="E126" s="180"/>
      <c r="F126" s="180"/>
      <c r="G126" s="180"/>
      <c r="H126" s="180"/>
      <c r="I126" s="57" t="s">
        <v>101</v>
      </c>
      <c r="J126" s="180"/>
      <c r="K126" s="180"/>
      <c r="L126" s="180"/>
      <c r="M126" s="180" t="s">
        <v>102</v>
      </c>
      <c r="N126" s="180"/>
      <c r="O126" s="180"/>
      <c r="P126" s="180"/>
      <c r="Q126" s="180"/>
      <c r="R126" s="180"/>
      <c r="S126" s="180"/>
      <c r="T126" s="180"/>
      <c r="U126" s="57">
        <f>AK123</f>
        <v>0.6</v>
      </c>
      <c r="V126" s="180"/>
      <c r="W126" s="180"/>
      <c r="X126" s="180"/>
      <c r="Y126" s="180" t="s">
        <v>89</v>
      </c>
      <c r="Z126" s="180"/>
      <c r="AA126" s="180"/>
      <c r="AB126" s="180"/>
      <c r="AC126" s="57">
        <f>AK123</f>
        <v>0.6</v>
      </c>
      <c r="AD126" s="180"/>
      <c r="AE126" s="180"/>
      <c r="AF126" s="180"/>
      <c r="AG126" s="180" t="s">
        <v>103</v>
      </c>
      <c r="AH126" s="57"/>
      <c r="AI126" s="57"/>
      <c r="AJ126" s="57"/>
      <c r="AK126" s="180" t="s">
        <v>104</v>
      </c>
      <c r="AL126" s="57"/>
      <c r="AM126" s="57"/>
      <c r="AN126" s="197"/>
      <c r="AP126" s="2"/>
    </row>
    <row r="127" s="1" customFormat="1" ht="24.6" customHeight="1" spans="1:42">
      <c r="A127" s="210" t="s">
        <v>105</v>
      </c>
      <c r="B127" s="57"/>
      <c r="C127" s="180" t="s">
        <v>106</v>
      </c>
      <c r="D127" s="180"/>
      <c r="E127" s="180"/>
      <c r="F127" s="180"/>
      <c r="G127" s="180"/>
      <c r="H127" s="211" t="s">
        <v>107</v>
      </c>
      <c r="I127" s="180"/>
      <c r="J127" s="180"/>
      <c r="K127" s="180"/>
      <c r="L127" s="180"/>
      <c r="M127" s="180"/>
      <c r="N127" s="180"/>
      <c r="O127" s="211"/>
      <c r="P127" s="211" t="s">
        <v>108</v>
      </c>
      <c r="Q127" s="211"/>
      <c r="R127" s="211" t="s">
        <v>109</v>
      </c>
      <c r="S127" s="211"/>
      <c r="T127" s="211"/>
      <c r="U127" s="211"/>
      <c r="V127" s="211"/>
      <c r="W127" s="211"/>
      <c r="X127" s="211"/>
      <c r="Y127" s="211"/>
      <c r="Z127" s="180" t="s">
        <v>110</v>
      </c>
      <c r="AA127" s="93"/>
      <c r="AB127" s="57"/>
      <c r="AC127" s="57"/>
      <c r="AD127" s="93"/>
      <c r="AE127" s="57"/>
      <c r="AF127" s="180" t="s">
        <v>111</v>
      </c>
      <c r="AG127" s="57"/>
      <c r="AH127" s="180" t="s">
        <v>112</v>
      </c>
      <c r="AI127" s="57"/>
      <c r="AJ127" s="180" t="s">
        <v>113</v>
      </c>
      <c r="AK127" s="57"/>
      <c r="AL127" s="180" t="s">
        <v>114</v>
      </c>
      <c r="AM127" s="57"/>
      <c r="AN127" s="197"/>
      <c r="AP127" s="2"/>
    </row>
    <row r="128" s="1" customFormat="1" ht="27.7" customHeight="1" spans="1:42">
      <c r="A128" s="56"/>
      <c r="B128" s="57"/>
      <c r="C128" s="180"/>
      <c r="D128" s="180"/>
      <c r="E128" s="180"/>
      <c r="F128" s="212"/>
      <c r="G128" s="180"/>
      <c r="H128" s="180" t="s">
        <v>76</v>
      </c>
      <c r="I128" s="180"/>
      <c r="J128" s="180" t="s">
        <v>115</v>
      </c>
      <c r="K128" s="180"/>
      <c r="L128" s="180" t="s">
        <v>76</v>
      </c>
      <c r="M128" s="180"/>
      <c r="N128" s="180" t="s">
        <v>115</v>
      </c>
      <c r="O128" s="180"/>
      <c r="P128" s="180"/>
      <c r="Q128" s="180"/>
      <c r="R128" s="180" t="s">
        <v>116</v>
      </c>
      <c r="S128" s="57"/>
      <c r="T128" s="180" t="s">
        <v>117</v>
      </c>
      <c r="U128" s="57"/>
      <c r="V128" s="180" t="s">
        <v>118</v>
      </c>
      <c r="W128" s="57"/>
      <c r="X128" s="180" t="s">
        <v>119</v>
      </c>
      <c r="Y128" s="57"/>
      <c r="Z128" s="180" t="s">
        <v>120</v>
      </c>
      <c r="AA128" s="57"/>
      <c r="AB128" s="180" t="s">
        <v>121</v>
      </c>
      <c r="AC128" s="57"/>
      <c r="AD128" s="180" t="s">
        <v>122</v>
      </c>
      <c r="AE128" s="57"/>
      <c r="AF128" s="57"/>
      <c r="AG128" s="57"/>
      <c r="AH128" s="57"/>
      <c r="AI128" s="57"/>
      <c r="AJ128" s="57"/>
      <c r="AK128" s="57"/>
      <c r="AL128" s="57"/>
      <c r="AM128" s="57"/>
      <c r="AN128" s="197"/>
      <c r="AP128" s="2"/>
    </row>
    <row r="129" s="1" customFormat="1" ht="19" customHeight="1" spans="1:42">
      <c r="A129" s="213">
        <v>1</v>
      </c>
      <c r="B129" s="79"/>
      <c r="C129" s="194" t="s">
        <v>123</v>
      </c>
      <c r="D129" s="214"/>
      <c r="E129" s="214"/>
      <c r="F129" s="214"/>
      <c r="G129" s="215"/>
      <c r="H129" s="194">
        <f>灌注桩原始记录!E9</f>
        <v>11.15</v>
      </c>
      <c r="I129" s="222"/>
      <c r="J129" s="166">
        <f>灌注桩原始记录!J9</f>
        <v>0.565972222222222</v>
      </c>
      <c r="K129" s="57"/>
      <c r="L129" s="194"/>
      <c r="M129" s="215"/>
      <c r="N129" s="194"/>
      <c r="O129" s="215"/>
      <c r="P129" s="194"/>
      <c r="Q129" s="215"/>
      <c r="R129" s="194">
        <v>0</v>
      </c>
      <c r="S129" s="222"/>
      <c r="T129" s="194">
        <f ca="1">RANDBETWEEN(250,300)*0.01</f>
        <v>2.91</v>
      </c>
      <c r="U129" s="222"/>
      <c r="V129" s="194">
        <f ca="1" t="shared" ref="V129:V134" si="32">T129</f>
        <v>2.91</v>
      </c>
      <c r="W129" s="222"/>
      <c r="X129" s="194">
        <f ca="1" t="shared" ref="X129:X133" si="33">T129+R129</f>
        <v>2.91</v>
      </c>
      <c r="Y129" s="222"/>
      <c r="Z129" s="194">
        <f ca="1">RANDBETWEEN(110,125)*0.01</f>
        <v>1.12</v>
      </c>
      <c r="AA129" s="222"/>
      <c r="AB129" s="194">
        <f ca="1">RANDBETWEEN(18,28)</f>
        <v>27</v>
      </c>
      <c r="AC129" s="215"/>
      <c r="AD129" s="228">
        <v>0.02</v>
      </c>
      <c r="AE129" s="215"/>
      <c r="AF129" s="229">
        <f ca="1">RANDBETWEEN(500,1000)*0.001</f>
        <v>0.532</v>
      </c>
      <c r="AG129" s="234"/>
      <c r="AH129" s="78">
        <f>$AK$4</f>
        <v>0.6</v>
      </c>
      <c r="AI129" s="79"/>
      <c r="AJ129" s="78">
        <f ca="1">RANDBETWEEN(0,100)*0.01</f>
        <v>0.53</v>
      </c>
      <c r="AK129" s="79"/>
      <c r="AL129" s="78">
        <f>AC124</f>
        <v>1047.35</v>
      </c>
      <c r="AM129" s="235"/>
      <c r="AN129" s="198"/>
      <c r="AP129" s="2"/>
    </row>
    <row r="130" s="1" customFormat="1" ht="20.75" customHeight="1" spans="1:42">
      <c r="A130" s="56">
        <v>2</v>
      </c>
      <c r="B130" s="57"/>
      <c r="C130" s="57" t="s">
        <v>124</v>
      </c>
      <c r="D130" s="57"/>
      <c r="E130" s="57"/>
      <c r="F130" s="167"/>
      <c r="G130" s="57"/>
      <c r="H130" s="194"/>
      <c r="I130" s="215"/>
      <c r="J130" s="57"/>
      <c r="K130" s="57"/>
      <c r="L130" s="194"/>
      <c r="M130" s="215"/>
      <c r="N130" s="57"/>
      <c r="O130" s="57"/>
      <c r="P130" s="57"/>
      <c r="Q130" s="57"/>
      <c r="R130" s="57">
        <f ca="1" t="shared" ref="R130:R134" si="34">X129</f>
        <v>2.91</v>
      </c>
      <c r="S130" s="93"/>
      <c r="T130" s="57">
        <f ca="1" t="shared" ref="T130:T133" si="35">RANDBETWEEN(460,500)*0.01</f>
        <v>4.74</v>
      </c>
      <c r="U130" s="93"/>
      <c r="V130" s="194">
        <f ca="1" t="shared" si="32"/>
        <v>4.74</v>
      </c>
      <c r="W130" s="222"/>
      <c r="X130" s="194">
        <f ca="1" t="shared" si="33"/>
        <v>7.65</v>
      </c>
      <c r="Y130" s="222"/>
      <c r="Z130" s="194">
        <f ca="1" t="shared" ref="Z130:Z134" si="36">Z129</f>
        <v>1.12</v>
      </c>
      <c r="AA130" s="222"/>
      <c r="AB130" s="194">
        <f ca="1" t="shared" ref="AB130:AB134" si="37">AB129</f>
        <v>27</v>
      </c>
      <c r="AC130" s="215"/>
      <c r="AD130" s="228">
        <v>0.02</v>
      </c>
      <c r="AE130" s="215"/>
      <c r="AF130" s="229">
        <f ca="1" t="shared" ref="AF130:AF134" si="38">AF129</f>
        <v>0.532</v>
      </c>
      <c r="AG130" s="234"/>
      <c r="AH130" s="78">
        <f>$AK$4</f>
        <v>0.6</v>
      </c>
      <c r="AI130" s="79"/>
      <c r="AJ130" s="78">
        <f ca="1" t="shared" ref="AJ130:AJ134" si="39">AJ129</f>
        <v>0.53</v>
      </c>
      <c r="AK130" s="79"/>
      <c r="AL130" s="57"/>
      <c r="AM130" s="57"/>
      <c r="AN130" s="197"/>
      <c r="AP130" s="2"/>
    </row>
    <row r="131" s="1" customFormat="1" ht="20.75" customHeight="1" spans="1:42">
      <c r="A131" s="56">
        <v>3</v>
      </c>
      <c r="B131" s="57"/>
      <c r="C131" s="57" t="s">
        <v>125</v>
      </c>
      <c r="D131" s="57"/>
      <c r="E131" s="57"/>
      <c r="F131" s="167"/>
      <c r="G131" s="57"/>
      <c r="H131" s="194"/>
      <c r="I131" s="215"/>
      <c r="J131" s="57"/>
      <c r="K131" s="57"/>
      <c r="L131" s="194"/>
      <c r="M131" s="215"/>
      <c r="N131" s="57"/>
      <c r="O131" s="57"/>
      <c r="P131" s="57"/>
      <c r="Q131" s="57"/>
      <c r="R131" s="57">
        <f ca="1" t="shared" si="34"/>
        <v>7.65</v>
      </c>
      <c r="S131" s="93"/>
      <c r="T131" s="57">
        <f ca="1" t="shared" si="35"/>
        <v>4.64</v>
      </c>
      <c r="U131" s="93"/>
      <c r="V131" s="194">
        <f ca="1" t="shared" si="32"/>
        <v>4.64</v>
      </c>
      <c r="W131" s="222"/>
      <c r="X131" s="194">
        <f ca="1" t="shared" si="33"/>
        <v>12.29</v>
      </c>
      <c r="Y131" s="222"/>
      <c r="Z131" s="194">
        <f ca="1" t="shared" si="36"/>
        <v>1.12</v>
      </c>
      <c r="AA131" s="222"/>
      <c r="AB131" s="194">
        <f ca="1" t="shared" si="37"/>
        <v>27</v>
      </c>
      <c r="AC131" s="215"/>
      <c r="AD131" s="228">
        <v>0.01</v>
      </c>
      <c r="AE131" s="215"/>
      <c r="AF131" s="229">
        <f ca="1" t="shared" si="38"/>
        <v>0.532</v>
      </c>
      <c r="AG131" s="234"/>
      <c r="AH131" s="78">
        <f>$AK$4</f>
        <v>0.6</v>
      </c>
      <c r="AI131" s="79"/>
      <c r="AJ131" s="78">
        <f ca="1" t="shared" si="39"/>
        <v>0.53</v>
      </c>
      <c r="AK131" s="79"/>
      <c r="AL131" s="57"/>
      <c r="AM131" s="57"/>
      <c r="AN131" s="197"/>
      <c r="AP131" s="2"/>
    </row>
    <row r="132" s="1" customFormat="1" ht="20.75" customHeight="1" spans="1:42">
      <c r="A132" s="56">
        <v>4</v>
      </c>
      <c r="B132" s="57"/>
      <c r="C132" s="57" t="s">
        <v>126</v>
      </c>
      <c r="D132" s="57"/>
      <c r="E132" s="57"/>
      <c r="F132" s="167"/>
      <c r="G132" s="57"/>
      <c r="H132" s="194"/>
      <c r="I132" s="215"/>
      <c r="J132" s="57"/>
      <c r="K132" s="57"/>
      <c r="L132" s="194"/>
      <c r="M132" s="215"/>
      <c r="N132" s="57"/>
      <c r="O132" s="57"/>
      <c r="P132" s="57"/>
      <c r="Q132" s="57"/>
      <c r="R132" s="57">
        <f ca="1" t="shared" si="34"/>
        <v>12.29</v>
      </c>
      <c r="S132" s="93"/>
      <c r="T132" s="57">
        <f ca="1" t="shared" si="35"/>
        <v>4.64</v>
      </c>
      <c r="U132" s="93"/>
      <c r="V132" s="194">
        <f ca="1" t="shared" si="32"/>
        <v>4.64</v>
      </c>
      <c r="W132" s="222"/>
      <c r="X132" s="194">
        <f ca="1" t="shared" si="33"/>
        <v>16.93</v>
      </c>
      <c r="Y132" s="222"/>
      <c r="Z132" s="194">
        <f ca="1" t="shared" si="36"/>
        <v>1.12</v>
      </c>
      <c r="AA132" s="222"/>
      <c r="AB132" s="194">
        <f ca="1" t="shared" si="37"/>
        <v>27</v>
      </c>
      <c r="AC132" s="215"/>
      <c r="AD132" s="228">
        <v>0.03</v>
      </c>
      <c r="AE132" s="215"/>
      <c r="AF132" s="229">
        <f ca="1" t="shared" si="38"/>
        <v>0.532</v>
      </c>
      <c r="AG132" s="234"/>
      <c r="AH132" s="78">
        <f>$AK$4</f>
        <v>0.6</v>
      </c>
      <c r="AI132" s="79"/>
      <c r="AJ132" s="78">
        <f ca="1" t="shared" si="39"/>
        <v>0.53</v>
      </c>
      <c r="AK132" s="79"/>
      <c r="AL132" s="57"/>
      <c r="AM132" s="57"/>
      <c r="AN132" s="197"/>
      <c r="AP132" s="2"/>
    </row>
    <row r="133" s="1" customFormat="1" ht="20.75" customHeight="1" spans="1:42">
      <c r="A133" s="56">
        <v>5</v>
      </c>
      <c r="B133" s="57"/>
      <c r="C133" s="57" t="s">
        <v>125</v>
      </c>
      <c r="D133" s="57"/>
      <c r="E133" s="57"/>
      <c r="F133" s="167"/>
      <c r="G133" s="57"/>
      <c r="H133" s="194"/>
      <c r="I133" s="215"/>
      <c r="J133" s="57"/>
      <c r="K133" s="57"/>
      <c r="L133" s="194"/>
      <c r="M133" s="215"/>
      <c r="N133" s="57"/>
      <c r="O133" s="57"/>
      <c r="P133" s="57"/>
      <c r="Q133" s="57"/>
      <c r="R133" s="57">
        <f ca="1" t="shared" si="34"/>
        <v>16.93</v>
      </c>
      <c r="S133" s="93"/>
      <c r="T133" s="57">
        <f ca="1" t="shared" si="35"/>
        <v>4.88</v>
      </c>
      <c r="U133" s="93"/>
      <c r="V133" s="194">
        <f ca="1" t="shared" si="32"/>
        <v>4.88</v>
      </c>
      <c r="W133" s="222"/>
      <c r="X133" s="194">
        <f ca="1" t="shared" si="33"/>
        <v>21.81</v>
      </c>
      <c r="Y133" s="222"/>
      <c r="Z133" s="194">
        <f ca="1" t="shared" si="36"/>
        <v>1.12</v>
      </c>
      <c r="AA133" s="222"/>
      <c r="AB133" s="194">
        <f ca="1" t="shared" si="37"/>
        <v>27</v>
      </c>
      <c r="AC133" s="215"/>
      <c r="AD133" s="228">
        <v>0.02</v>
      </c>
      <c r="AE133" s="215"/>
      <c r="AF133" s="229">
        <f ca="1" t="shared" si="38"/>
        <v>0.532</v>
      </c>
      <c r="AG133" s="234"/>
      <c r="AH133" s="78">
        <f>$AK$4</f>
        <v>0.6</v>
      </c>
      <c r="AI133" s="79"/>
      <c r="AJ133" s="78">
        <f ca="1" t="shared" si="39"/>
        <v>0.53</v>
      </c>
      <c r="AK133" s="79"/>
      <c r="AL133" s="93"/>
      <c r="AM133" s="93"/>
      <c r="AN133" s="236"/>
      <c r="AP133" s="2"/>
    </row>
    <row r="134" s="1" customFormat="1" ht="20.75" customHeight="1" spans="1:42">
      <c r="A134" s="56">
        <v>6</v>
      </c>
      <c r="B134" s="57"/>
      <c r="C134" s="57" t="s">
        <v>126</v>
      </c>
      <c r="D134" s="57"/>
      <c r="E134" s="57"/>
      <c r="F134" s="167"/>
      <c r="G134" s="57"/>
      <c r="H134" s="194"/>
      <c r="I134" s="215"/>
      <c r="J134" s="57"/>
      <c r="K134" s="57"/>
      <c r="L134" s="194">
        <f>H129</f>
        <v>11.15</v>
      </c>
      <c r="M134" s="215"/>
      <c r="N134" s="166">
        <f>灌注桩原始记录!K9</f>
        <v>0.622916666666667</v>
      </c>
      <c r="O134" s="57"/>
      <c r="P134" s="57"/>
      <c r="Q134" s="57"/>
      <c r="R134" s="57">
        <f ca="1" t="shared" si="34"/>
        <v>21.81</v>
      </c>
      <c r="S134" s="93"/>
      <c r="T134" s="57">
        <f ca="1">X134-R134</f>
        <v>7.59</v>
      </c>
      <c r="U134" s="93"/>
      <c r="V134" s="194">
        <f ca="1" t="shared" si="32"/>
        <v>7.59</v>
      </c>
      <c r="W134" s="222"/>
      <c r="X134" s="194">
        <f>M124</f>
        <v>29.4</v>
      </c>
      <c r="Y134" s="222"/>
      <c r="Z134" s="194">
        <f ca="1" t="shared" si="36"/>
        <v>1.12</v>
      </c>
      <c r="AA134" s="222"/>
      <c r="AB134" s="194">
        <f ca="1" t="shared" si="37"/>
        <v>27</v>
      </c>
      <c r="AC134" s="215"/>
      <c r="AD134" s="228">
        <v>0.03</v>
      </c>
      <c r="AE134" s="215"/>
      <c r="AF134" s="229">
        <f ca="1" t="shared" si="38"/>
        <v>0.532</v>
      </c>
      <c r="AG134" s="234"/>
      <c r="AH134" s="78">
        <f>$AK$4</f>
        <v>0.6</v>
      </c>
      <c r="AI134" s="79"/>
      <c r="AJ134" s="78">
        <f ca="1" t="shared" si="39"/>
        <v>0.53</v>
      </c>
      <c r="AK134" s="79"/>
      <c r="AL134" s="57">
        <f>AC125</f>
        <v>1017.5</v>
      </c>
      <c r="AM134" s="57"/>
      <c r="AN134" s="197"/>
      <c r="AP134" s="2"/>
    </row>
    <row r="135" s="1" customFormat="1" ht="20.75" customHeight="1" spans="1:42">
      <c r="A135" s="56"/>
      <c r="B135" s="57"/>
      <c r="C135" s="57"/>
      <c r="D135" s="57"/>
      <c r="E135" s="57"/>
      <c r="F135" s="167"/>
      <c r="G135" s="57"/>
      <c r="H135" s="194"/>
      <c r="I135" s="215"/>
      <c r="J135" s="57"/>
      <c r="K135" s="57"/>
      <c r="L135" s="194"/>
      <c r="M135" s="215"/>
      <c r="N135" s="166"/>
      <c r="O135" s="57"/>
      <c r="P135" s="57"/>
      <c r="Q135" s="57"/>
      <c r="R135" s="93"/>
      <c r="S135" s="93"/>
      <c r="T135" s="93"/>
      <c r="U135" s="93"/>
      <c r="V135" s="93"/>
      <c r="W135" s="93"/>
      <c r="X135" s="93"/>
      <c r="Y135" s="93"/>
      <c r="Z135" s="57"/>
      <c r="AA135" s="57"/>
      <c r="AB135" s="57"/>
      <c r="AC135" s="57"/>
      <c r="AD135" s="230"/>
      <c r="AE135" s="57"/>
      <c r="AF135" s="57"/>
      <c r="AG135" s="57"/>
      <c r="AH135" s="78"/>
      <c r="AI135" s="79"/>
      <c r="AJ135" s="78"/>
      <c r="AK135" s="79"/>
      <c r="AL135" s="57"/>
      <c r="AM135" s="57"/>
      <c r="AN135" s="197"/>
      <c r="AP135" s="2"/>
    </row>
    <row r="136" s="1" customFormat="1" ht="20.75" customHeight="1" spans="1:42">
      <c r="A136" s="56"/>
      <c r="B136" s="57"/>
      <c r="C136" s="57"/>
      <c r="D136" s="57"/>
      <c r="E136" s="57"/>
      <c r="F136" s="16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93"/>
      <c r="S136" s="93"/>
      <c r="T136" s="93"/>
      <c r="U136" s="93"/>
      <c r="V136" s="93"/>
      <c r="W136" s="93"/>
      <c r="X136" s="93"/>
      <c r="Y136" s="93"/>
      <c r="Z136" s="57"/>
      <c r="AA136" s="57"/>
      <c r="AB136" s="57"/>
      <c r="AC136" s="57"/>
      <c r="AD136" s="230"/>
      <c r="AE136" s="57"/>
      <c r="AF136" s="57"/>
      <c r="AG136" s="57"/>
      <c r="AH136" s="78"/>
      <c r="AI136" s="79"/>
      <c r="AJ136" s="57"/>
      <c r="AK136" s="57"/>
      <c r="AL136" s="57"/>
      <c r="AM136" s="57"/>
      <c r="AN136" s="197"/>
      <c r="AP136" s="2"/>
    </row>
    <row r="137" s="1" customFormat="1" ht="20.75" customHeight="1" spans="1:42">
      <c r="A137" s="56"/>
      <c r="B137" s="57"/>
      <c r="C137" s="57"/>
      <c r="D137" s="57"/>
      <c r="E137" s="57"/>
      <c r="F137" s="16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93"/>
      <c r="S137" s="93"/>
      <c r="T137" s="93"/>
      <c r="U137" s="93"/>
      <c r="V137" s="93"/>
      <c r="W137" s="93"/>
      <c r="X137" s="93"/>
      <c r="Y137" s="93"/>
      <c r="Z137" s="57"/>
      <c r="AA137" s="57"/>
      <c r="AB137" s="57"/>
      <c r="AC137" s="57"/>
      <c r="AD137" s="230"/>
      <c r="AE137" s="57"/>
      <c r="AF137" s="57"/>
      <c r="AG137" s="57"/>
      <c r="AH137" s="78"/>
      <c r="AI137" s="79"/>
      <c r="AJ137" s="78"/>
      <c r="AK137" s="79"/>
      <c r="AL137" s="57"/>
      <c r="AM137" s="57"/>
      <c r="AN137" s="197"/>
      <c r="AP137" s="2"/>
    </row>
    <row r="138" s="1" customFormat="1" ht="20.75" customHeight="1" spans="1:42">
      <c r="A138" s="56"/>
      <c r="B138" s="57"/>
      <c r="C138" s="57"/>
      <c r="D138" s="57"/>
      <c r="E138" s="57"/>
      <c r="F138" s="16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93"/>
      <c r="S138" s="93"/>
      <c r="T138" s="93"/>
      <c r="U138" s="93"/>
      <c r="V138" s="93"/>
      <c r="W138" s="93"/>
      <c r="X138" s="93"/>
      <c r="Y138" s="93"/>
      <c r="Z138" s="57"/>
      <c r="AA138" s="57"/>
      <c r="AB138" s="57"/>
      <c r="AC138" s="57"/>
      <c r="AD138" s="230"/>
      <c r="AE138" s="57"/>
      <c r="AF138" s="57"/>
      <c r="AG138" s="57"/>
      <c r="AH138" s="78"/>
      <c r="AI138" s="79"/>
      <c r="AJ138" s="57"/>
      <c r="AK138" s="57"/>
      <c r="AL138" s="57"/>
      <c r="AM138" s="57"/>
      <c r="AN138" s="197"/>
      <c r="AP138" s="2"/>
    </row>
    <row r="139" s="1" customFormat="1" ht="20.75" customHeight="1" spans="1:42">
      <c r="A139" s="56"/>
      <c r="B139" s="57"/>
      <c r="C139" s="57"/>
      <c r="D139" s="57"/>
      <c r="E139" s="57"/>
      <c r="F139" s="16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93"/>
      <c r="S139" s="93"/>
      <c r="T139" s="93"/>
      <c r="U139" s="93"/>
      <c r="V139" s="93"/>
      <c r="W139" s="93"/>
      <c r="X139" s="93"/>
      <c r="Y139" s="93"/>
      <c r="Z139" s="57"/>
      <c r="AA139" s="57"/>
      <c r="AB139" s="57"/>
      <c r="AC139" s="57"/>
      <c r="AD139" s="230"/>
      <c r="AE139" s="57"/>
      <c r="AF139" s="57"/>
      <c r="AG139" s="57"/>
      <c r="AH139" s="78"/>
      <c r="AI139" s="79"/>
      <c r="AJ139" s="78"/>
      <c r="AK139" s="79"/>
      <c r="AL139" s="57"/>
      <c r="AM139" s="57"/>
      <c r="AN139" s="197"/>
      <c r="AP139" s="2"/>
    </row>
    <row r="140" s="1" customFormat="1" ht="20.75" customHeight="1" spans="1:42">
      <c r="A140" s="216"/>
      <c r="B140" s="217"/>
      <c r="C140" s="217"/>
      <c r="D140" s="217"/>
      <c r="E140" s="217"/>
      <c r="F140" s="218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24"/>
      <c r="S140" s="224"/>
      <c r="T140" s="224"/>
      <c r="U140" s="224"/>
      <c r="V140" s="224"/>
      <c r="W140" s="224"/>
      <c r="X140" s="224"/>
      <c r="Y140" s="224"/>
      <c r="Z140" s="217"/>
      <c r="AA140" s="217"/>
      <c r="AB140" s="217"/>
      <c r="AC140" s="217"/>
      <c r="AD140" s="231"/>
      <c r="AE140" s="217"/>
      <c r="AF140" s="217"/>
      <c r="AG140" s="217"/>
      <c r="AH140" s="237"/>
      <c r="AI140" s="238"/>
      <c r="AJ140" s="217"/>
      <c r="AK140" s="217"/>
      <c r="AL140" s="217"/>
      <c r="AM140" s="217"/>
      <c r="AN140" s="239"/>
      <c r="AP140" s="2"/>
    </row>
    <row r="141" s="1" customFormat="1" ht="21" customHeight="1" spans="1:42">
      <c r="A141" s="219" t="s">
        <v>127</v>
      </c>
      <c r="B141" s="220"/>
      <c r="C141" s="221"/>
      <c r="D141" s="220"/>
      <c r="E141" s="220"/>
      <c r="F141" s="220"/>
      <c r="G141" s="220"/>
      <c r="H141" s="220"/>
      <c r="I141" s="220"/>
      <c r="J141" s="220"/>
      <c r="K141" s="220"/>
      <c r="L141" s="219" t="s">
        <v>128</v>
      </c>
      <c r="M141" s="220"/>
      <c r="N141" s="220"/>
      <c r="O141" s="220"/>
      <c r="P141" s="220"/>
      <c r="Q141" s="225"/>
      <c r="R141" s="225"/>
      <c r="S141" s="225"/>
      <c r="T141" s="225"/>
      <c r="U141" s="225"/>
      <c r="V141" s="219" t="s">
        <v>129</v>
      </c>
      <c r="W141" s="220"/>
      <c r="X141" s="220"/>
      <c r="Y141" s="220"/>
      <c r="Z141" s="220"/>
      <c r="AA141" s="225"/>
      <c r="AB141" s="225"/>
      <c r="AC141" s="225"/>
      <c r="AD141" s="225"/>
      <c r="AE141" s="225"/>
      <c r="AF141" s="219" t="s">
        <v>130</v>
      </c>
      <c r="AG141" s="220"/>
      <c r="AH141" s="220"/>
      <c r="AI141" s="220"/>
      <c r="AJ141" s="225"/>
      <c r="AK141" s="225"/>
      <c r="AL141" s="225"/>
      <c r="AM141" s="225"/>
      <c r="AN141" s="225"/>
      <c r="AP141" s="2"/>
    </row>
    <row r="142" s="1" customFormat="1" customHeight="1" spans="42:42">
      <c r="AP142" s="2"/>
    </row>
    <row r="143" s="1" customFormat="1" customHeight="1" spans="42:42">
      <c r="AP143" s="2"/>
    </row>
    <row r="144" s="1" customFormat="1" customHeight="1" spans="42:42">
      <c r="AP144" s="2"/>
    </row>
    <row r="145" s="1" customFormat="1" customHeight="1" spans="42:42">
      <c r="AP145" s="2"/>
    </row>
    <row r="146" s="1" customFormat="1" customHeight="1" spans="42:42">
      <c r="AP146" s="2"/>
    </row>
    <row r="147" s="1" customFormat="1" customHeight="1" spans="42:42">
      <c r="AP147" s="2"/>
    </row>
    <row r="148" s="1" customFormat="1" customHeight="1" spans="42:42">
      <c r="AP148" s="2"/>
    </row>
    <row r="149" s="1" customFormat="1" customHeight="1" spans="42:42">
      <c r="AP149" s="2"/>
    </row>
    <row r="150" s="1" customFormat="1" ht="24.6" customHeight="1" spans="1:42">
      <c r="A150" s="203" t="s">
        <v>85</v>
      </c>
      <c r="B150" s="204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  <c r="X150" s="204"/>
      <c r="Y150" s="204"/>
      <c r="Z150" s="204"/>
      <c r="AA150" s="204"/>
      <c r="AB150" s="204"/>
      <c r="AC150" s="204"/>
      <c r="AD150" s="204"/>
      <c r="AE150" s="204"/>
      <c r="AF150" s="204"/>
      <c r="AG150" s="204"/>
      <c r="AH150" s="204"/>
      <c r="AI150" s="204"/>
      <c r="AJ150" s="204"/>
      <c r="AK150" s="204"/>
      <c r="AL150" s="204"/>
      <c r="AM150" s="204"/>
      <c r="AN150" s="204"/>
      <c r="AP150" s="2"/>
    </row>
    <row r="151" s="1" customFormat="1" ht="24.6" customHeight="1" spans="1:42">
      <c r="A151" s="205" t="s">
        <v>86</v>
      </c>
      <c r="B151" s="206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  <c r="X151" s="206"/>
      <c r="Y151" s="206"/>
      <c r="Z151" s="206"/>
      <c r="AA151" s="206"/>
      <c r="AB151" s="206"/>
      <c r="AC151" s="206"/>
      <c r="AD151" s="206"/>
      <c r="AE151" s="206"/>
      <c r="AF151" s="206"/>
      <c r="AG151" s="206"/>
      <c r="AH151" s="206"/>
      <c r="AI151" s="206"/>
      <c r="AJ151" s="206"/>
      <c r="AK151" s="206"/>
      <c r="AL151" s="206"/>
      <c r="AM151" s="206"/>
      <c r="AN151" s="206"/>
      <c r="AP151" s="2"/>
    </row>
    <row r="152" s="1" customFormat="1" ht="24.6" customHeight="1" spans="1:42">
      <c r="A152" s="207" t="s">
        <v>0</v>
      </c>
      <c r="B152" s="208"/>
      <c r="C152" s="208"/>
      <c r="D152" s="208"/>
      <c r="E152" s="20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223"/>
      <c r="AD152" s="223"/>
      <c r="AE152" s="226" t="s">
        <v>87</v>
      </c>
      <c r="AF152" s="227"/>
      <c r="AG152" s="227"/>
      <c r="AH152" s="227"/>
      <c r="AI152" s="227"/>
      <c r="AJ152" s="227"/>
      <c r="AK152" s="232">
        <f>灌注桩原始记录!A10</f>
        <v>406</v>
      </c>
      <c r="AL152" s="223"/>
      <c r="AM152" s="223"/>
      <c r="AN152" s="223"/>
      <c r="AP152" s="2"/>
    </row>
    <row r="153" s="1" customFormat="1" ht="29.25" customHeight="1" spans="1:42">
      <c r="A153" s="209" t="s">
        <v>1</v>
      </c>
      <c r="B153" s="163"/>
      <c r="C153" s="163"/>
      <c r="D153" s="163"/>
      <c r="E153" s="162" t="str">
        <f>工程配置!$B$2</f>
        <v>大同七里村碧桂园一期地库桩基础工程</v>
      </c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2" t="s">
        <v>88</v>
      </c>
      <c r="R153" s="163"/>
      <c r="S153" s="163"/>
      <c r="T153" s="163"/>
      <c r="U153" s="162">
        <f>灌注桩原始记录!C10</f>
        <v>1394</v>
      </c>
      <c r="V153" s="162"/>
      <c r="W153" s="162"/>
      <c r="X153" s="162"/>
      <c r="Y153" s="162"/>
      <c r="Z153" s="162"/>
      <c r="AA153" s="162"/>
      <c r="AB153" s="162"/>
      <c r="AC153" s="162"/>
      <c r="AD153" s="162"/>
      <c r="AE153" s="162"/>
      <c r="AF153" s="162"/>
      <c r="AG153" s="162" t="s">
        <v>89</v>
      </c>
      <c r="AH153" s="163"/>
      <c r="AI153" s="163"/>
      <c r="AJ153" s="163"/>
      <c r="AK153" s="163">
        <f>工程配置!$B$4/1000</f>
        <v>0.6</v>
      </c>
      <c r="AL153" s="163"/>
      <c r="AM153" s="163"/>
      <c r="AN153" s="233"/>
      <c r="AP153" s="2"/>
    </row>
    <row r="154" s="1" customFormat="1" ht="29.25" customHeight="1" spans="1:42">
      <c r="A154" s="210" t="s">
        <v>90</v>
      </c>
      <c r="B154" s="57"/>
      <c r="C154" s="57"/>
      <c r="D154" s="57"/>
      <c r="E154" s="57">
        <f>工程配置!$C$4</f>
        <v>28.5</v>
      </c>
      <c r="F154" s="57"/>
      <c r="G154" s="57"/>
      <c r="H154" s="57"/>
      <c r="I154" s="180" t="s">
        <v>91</v>
      </c>
      <c r="J154" s="57"/>
      <c r="K154" s="57"/>
      <c r="L154" s="57"/>
      <c r="M154" s="57">
        <f>灌注桩原始记录!G10</f>
        <v>29.33</v>
      </c>
      <c r="N154" s="57"/>
      <c r="O154" s="57"/>
      <c r="P154" s="57"/>
      <c r="Q154" s="180" t="s">
        <v>92</v>
      </c>
      <c r="R154" s="57"/>
      <c r="S154" s="57"/>
      <c r="T154" s="57"/>
      <c r="U154" s="57">
        <f>工程配置!$D$4</f>
        <v>1047.45</v>
      </c>
      <c r="V154" s="57"/>
      <c r="W154" s="57"/>
      <c r="X154" s="57"/>
      <c r="Y154" s="180" t="s">
        <v>93</v>
      </c>
      <c r="Z154" s="57"/>
      <c r="AA154" s="57"/>
      <c r="AB154" s="57"/>
      <c r="AC154" s="57">
        <f>灌注桩原始记录!F10</f>
        <v>1047.28</v>
      </c>
      <c r="AD154" s="57"/>
      <c r="AE154" s="57"/>
      <c r="AF154" s="57"/>
      <c r="AG154" s="180" t="s">
        <v>94</v>
      </c>
      <c r="AH154" s="57"/>
      <c r="AI154" s="57"/>
      <c r="AJ154" s="57"/>
      <c r="AK154" s="57">
        <f>AC154</f>
        <v>1047.28</v>
      </c>
      <c r="AL154" s="57"/>
      <c r="AM154" s="57"/>
      <c r="AN154" s="197"/>
      <c r="AP154" s="2"/>
    </row>
    <row r="155" s="1" customFormat="1" ht="29.25" customHeight="1" spans="1:42">
      <c r="A155" s="210" t="s">
        <v>95</v>
      </c>
      <c r="B155" s="57"/>
      <c r="C155" s="57"/>
      <c r="D155" s="57"/>
      <c r="E155" s="57">
        <v>3</v>
      </c>
      <c r="F155" s="57"/>
      <c r="G155" s="57"/>
      <c r="H155" s="57"/>
      <c r="I155" s="180" t="s">
        <v>96</v>
      </c>
      <c r="J155" s="57"/>
      <c r="K155" s="57"/>
      <c r="L155" s="57"/>
      <c r="M155" s="57">
        <v>10</v>
      </c>
      <c r="N155" s="57"/>
      <c r="O155" s="57"/>
      <c r="P155" s="57"/>
      <c r="Q155" s="180" t="s">
        <v>97</v>
      </c>
      <c r="R155" s="57"/>
      <c r="S155" s="57"/>
      <c r="T155" s="57"/>
      <c r="U155" s="57">
        <f>工程配置!$E$4</f>
        <v>1017.95</v>
      </c>
      <c r="V155" s="57"/>
      <c r="W155" s="57"/>
      <c r="X155" s="57"/>
      <c r="Y155" s="180" t="s">
        <v>98</v>
      </c>
      <c r="Z155" s="57"/>
      <c r="AA155" s="57"/>
      <c r="AB155" s="57"/>
      <c r="AC155" s="57">
        <f>U155-(灌注桩原始记录!H10-灌注桩原始记录!G10)</f>
        <v>1017.54</v>
      </c>
      <c r="AD155" s="57"/>
      <c r="AE155" s="57"/>
      <c r="AF155" s="57"/>
      <c r="AG155" s="180" t="s">
        <v>99</v>
      </c>
      <c r="AH155" s="57"/>
      <c r="AI155" s="57"/>
      <c r="AJ155" s="57"/>
      <c r="AK155" s="57">
        <v>1</v>
      </c>
      <c r="AL155" s="57"/>
      <c r="AM155" s="57"/>
      <c r="AN155" s="197"/>
      <c r="AP155" s="2"/>
    </row>
    <row r="156" s="1" customFormat="1" ht="27.7" customHeight="1" spans="1:42">
      <c r="A156" s="210" t="s">
        <v>100</v>
      </c>
      <c r="B156" s="180"/>
      <c r="C156" s="180"/>
      <c r="D156" s="180"/>
      <c r="E156" s="180"/>
      <c r="F156" s="180"/>
      <c r="G156" s="180"/>
      <c r="H156" s="180"/>
      <c r="I156" s="57" t="s">
        <v>101</v>
      </c>
      <c r="J156" s="180"/>
      <c r="K156" s="180"/>
      <c r="L156" s="180"/>
      <c r="M156" s="180" t="s">
        <v>102</v>
      </c>
      <c r="N156" s="180"/>
      <c r="O156" s="180"/>
      <c r="P156" s="180"/>
      <c r="Q156" s="180"/>
      <c r="R156" s="180"/>
      <c r="S156" s="180"/>
      <c r="T156" s="180"/>
      <c r="U156" s="57">
        <f>AK153</f>
        <v>0.6</v>
      </c>
      <c r="V156" s="180"/>
      <c r="W156" s="180"/>
      <c r="X156" s="180"/>
      <c r="Y156" s="180" t="s">
        <v>89</v>
      </c>
      <c r="Z156" s="180"/>
      <c r="AA156" s="180"/>
      <c r="AB156" s="180"/>
      <c r="AC156" s="57">
        <f>AK153</f>
        <v>0.6</v>
      </c>
      <c r="AD156" s="180"/>
      <c r="AE156" s="180"/>
      <c r="AF156" s="180"/>
      <c r="AG156" s="180" t="s">
        <v>103</v>
      </c>
      <c r="AH156" s="57"/>
      <c r="AI156" s="57"/>
      <c r="AJ156" s="57"/>
      <c r="AK156" s="180" t="s">
        <v>104</v>
      </c>
      <c r="AL156" s="57"/>
      <c r="AM156" s="57"/>
      <c r="AN156" s="197"/>
      <c r="AP156" s="2"/>
    </row>
    <row r="157" s="1" customFormat="1" ht="24.6" customHeight="1" spans="1:42">
      <c r="A157" s="210" t="s">
        <v>105</v>
      </c>
      <c r="B157" s="57"/>
      <c r="C157" s="180" t="s">
        <v>106</v>
      </c>
      <c r="D157" s="180"/>
      <c r="E157" s="180"/>
      <c r="F157" s="180"/>
      <c r="G157" s="180"/>
      <c r="H157" s="211" t="s">
        <v>107</v>
      </c>
      <c r="I157" s="180"/>
      <c r="J157" s="180"/>
      <c r="K157" s="180"/>
      <c r="L157" s="180"/>
      <c r="M157" s="180"/>
      <c r="N157" s="180"/>
      <c r="O157" s="211"/>
      <c r="P157" s="211" t="s">
        <v>108</v>
      </c>
      <c r="Q157" s="211"/>
      <c r="R157" s="211" t="s">
        <v>109</v>
      </c>
      <c r="S157" s="211"/>
      <c r="T157" s="211"/>
      <c r="U157" s="211"/>
      <c r="V157" s="211"/>
      <c r="W157" s="211"/>
      <c r="X157" s="211"/>
      <c r="Y157" s="211"/>
      <c r="Z157" s="180" t="s">
        <v>110</v>
      </c>
      <c r="AA157" s="93"/>
      <c r="AB157" s="57"/>
      <c r="AC157" s="57"/>
      <c r="AD157" s="93"/>
      <c r="AE157" s="57"/>
      <c r="AF157" s="180" t="s">
        <v>111</v>
      </c>
      <c r="AG157" s="57"/>
      <c r="AH157" s="180" t="s">
        <v>112</v>
      </c>
      <c r="AI157" s="57"/>
      <c r="AJ157" s="180" t="s">
        <v>113</v>
      </c>
      <c r="AK157" s="57"/>
      <c r="AL157" s="180" t="s">
        <v>114</v>
      </c>
      <c r="AM157" s="57"/>
      <c r="AN157" s="197"/>
      <c r="AP157" s="2"/>
    </row>
    <row r="158" s="1" customFormat="1" ht="27.7" customHeight="1" spans="1:42">
      <c r="A158" s="56"/>
      <c r="B158" s="57"/>
      <c r="C158" s="180"/>
      <c r="D158" s="180"/>
      <c r="E158" s="180"/>
      <c r="F158" s="212"/>
      <c r="G158" s="180"/>
      <c r="H158" s="180" t="s">
        <v>76</v>
      </c>
      <c r="I158" s="180"/>
      <c r="J158" s="180" t="s">
        <v>115</v>
      </c>
      <c r="K158" s="180"/>
      <c r="L158" s="180" t="s">
        <v>76</v>
      </c>
      <c r="M158" s="180"/>
      <c r="N158" s="180" t="s">
        <v>115</v>
      </c>
      <c r="O158" s="180"/>
      <c r="P158" s="180"/>
      <c r="Q158" s="180"/>
      <c r="R158" s="180" t="s">
        <v>116</v>
      </c>
      <c r="S158" s="57"/>
      <c r="T158" s="180" t="s">
        <v>117</v>
      </c>
      <c r="U158" s="57"/>
      <c r="V158" s="180" t="s">
        <v>118</v>
      </c>
      <c r="W158" s="57"/>
      <c r="X158" s="180" t="s">
        <v>119</v>
      </c>
      <c r="Y158" s="57"/>
      <c r="Z158" s="180" t="s">
        <v>120</v>
      </c>
      <c r="AA158" s="57"/>
      <c r="AB158" s="180" t="s">
        <v>121</v>
      </c>
      <c r="AC158" s="57"/>
      <c r="AD158" s="180" t="s">
        <v>122</v>
      </c>
      <c r="AE158" s="57"/>
      <c r="AF158" s="57"/>
      <c r="AG158" s="57"/>
      <c r="AH158" s="57"/>
      <c r="AI158" s="57"/>
      <c r="AJ158" s="57"/>
      <c r="AK158" s="57"/>
      <c r="AL158" s="57"/>
      <c r="AM158" s="57"/>
      <c r="AN158" s="197"/>
      <c r="AP158" s="2"/>
    </row>
    <row r="159" s="1" customFormat="1" ht="19" customHeight="1" spans="1:42">
      <c r="A159" s="213">
        <v>1</v>
      </c>
      <c r="B159" s="79"/>
      <c r="C159" s="194" t="s">
        <v>123</v>
      </c>
      <c r="D159" s="214"/>
      <c r="E159" s="214"/>
      <c r="F159" s="214"/>
      <c r="G159" s="215"/>
      <c r="H159" s="194">
        <f>灌注桩原始记录!E10</f>
        <v>11.15</v>
      </c>
      <c r="I159" s="222"/>
      <c r="J159" s="166">
        <f>灌注桩原始记录!J10</f>
        <v>0.625694444444444</v>
      </c>
      <c r="K159" s="57"/>
      <c r="L159" s="194"/>
      <c r="M159" s="215"/>
      <c r="N159" s="194"/>
      <c r="O159" s="215"/>
      <c r="P159" s="194"/>
      <c r="Q159" s="215"/>
      <c r="R159" s="194">
        <v>0</v>
      </c>
      <c r="S159" s="222"/>
      <c r="T159" s="194">
        <f ca="1">RANDBETWEEN(250,300)*0.01</f>
        <v>2.87</v>
      </c>
      <c r="U159" s="222"/>
      <c r="V159" s="194">
        <f ca="1" t="shared" ref="V159:V164" si="40">T159</f>
        <v>2.87</v>
      </c>
      <c r="W159" s="222"/>
      <c r="X159" s="194">
        <f ca="1" t="shared" ref="X159:X163" si="41">T159+R159</f>
        <v>2.87</v>
      </c>
      <c r="Y159" s="222"/>
      <c r="Z159" s="194">
        <f ca="1">RANDBETWEEN(110,125)*0.01</f>
        <v>1.22</v>
      </c>
      <c r="AA159" s="222"/>
      <c r="AB159" s="194">
        <f ca="1">RANDBETWEEN(18,28)</f>
        <v>25</v>
      </c>
      <c r="AC159" s="215"/>
      <c r="AD159" s="228">
        <v>0.02</v>
      </c>
      <c r="AE159" s="215"/>
      <c r="AF159" s="229">
        <f ca="1">RANDBETWEEN(500,1000)*0.001</f>
        <v>0.509</v>
      </c>
      <c r="AG159" s="234"/>
      <c r="AH159" s="78">
        <f>$AK$4</f>
        <v>0.6</v>
      </c>
      <c r="AI159" s="79"/>
      <c r="AJ159" s="78">
        <f ca="1">RANDBETWEEN(0,100)*0.01</f>
        <v>0.4</v>
      </c>
      <c r="AK159" s="79"/>
      <c r="AL159" s="78">
        <f>AC154</f>
        <v>1047.28</v>
      </c>
      <c r="AM159" s="235"/>
      <c r="AN159" s="198"/>
      <c r="AP159" s="2"/>
    </row>
    <row r="160" s="1" customFormat="1" ht="20.75" customHeight="1" spans="1:42">
      <c r="A160" s="56">
        <v>2</v>
      </c>
      <c r="B160" s="57"/>
      <c r="C160" s="57" t="s">
        <v>124</v>
      </c>
      <c r="D160" s="57"/>
      <c r="E160" s="57"/>
      <c r="F160" s="167"/>
      <c r="G160" s="57"/>
      <c r="H160" s="194"/>
      <c r="I160" s="215"/>
      <c r="J160" s="57"/>
      <c r="K160" s="57"/>
      <c r="L160" s="194"/>
      <c r="M160" s="215"/>
      <c r="N160" s="57"/>
      <c r="O160" s="57"/>
      <c r="P160" s="57"/>
      <c r="Q160" s="57"/>
      <c r="R160" s="57">
        <f ca="1" t="shared" ref="R160:R164" si="42">X159</f>
        <v>2.87</v>
      </c>
      <c r="S160" s="93"/>
      <c r="T160" s="57">
        <f ca="1" t="shared" ref="T160:T163" si="43">RANDBETWEEN(460,500)*0.01</f>
        <v>4.74</v>
      </c>
      <c r="U160" s="93"/>
      <c r="V160" s="194">
        <f ca="1" t="shared" si="40"/>
        <v>4.74</v>
      </c>
      <c r="W160" s="222"/>
      <c r="X160" s="194">
        <f ca="1" t="shared" si="41"/>
        <v>7.61</v>
      </c>
      <c r="Y160" s="222"/>
      <c r="Z160" s="194">
        <f ca="1" t="shared" ref="Z160:Z164" si="44">Z159</f>
        <v>1.22</v>
      </c>
      <c r="AA160" s="222"/>
      <c r="AB160" s="194">
        <f ca="1" t="shared" ref="AB160:AB164" si="45">AB159</f>
        <v>25</v>
      </c>
      <c r="AC160" s="215"/>
      <c r="AD160" s="228">
        <v>0.02</v>
      </c>
      <c r="AE160" s="215"/>
      <c r="AF160" s="229">
        <f ca="1" t="shared" ref="AF160:AF164" si="46">AF159</f>
        <v>0.509</v>
      </c>
      <c r="AG160" s="234"/>
      <c r="AH160" s="78">
        <f>$AK$4</f>
        <v>0.6</v>
      </c>
      <c r="AI160" s="79"/>
      <c r="AJ160" s="78">
        <f ca="1" t="shared" ref="AJ160:AJ164" si="47">AJ159</f>
        <v>0.4</v>
      </c>
      <c r="AK160" s="79"/>
      <c r="AL160" s="57"/>
      <c r="AM160" s="57"/>
      <c r="AN160" s="197"/>
      <c r="AP160" s="2"/>
    </row>
    <row r="161" s="1" customFormat="1" ht="20.75" customHeight="1" spans="1:42">
      <c r="A161" s="56">
        <v>3</v>
      </c>
      <c r="B161" s="57"/>
      <c r="C161" s="57" t="s">
        <v>125</v>
      </c>
      <c r="D161" s="57"/>
      <c r="E161" s="57"/>
      <c r="F161" s="167"/>
      <c r="G161" s="57"/>
      <c r="H161" s="194"/>
      <c r="I161" s="215"/>
      <c r="J161" s="57"/>
      <c r="K161" s="57"/>
      <c r="L161" s="194"/>
      <c r="M161" s="215"/>
      <c r="N161" s="57"/>
      <c r="O161" s="57"/>
      <c r="P161" s="57"/>
      <c r="Q161" s="57"/>
      <c r="R161" s="57">
        <f ca="1" t="shared" si="42"/>
        <v>7.61</v>
      </c>
      <c r="S161" s="93"/>
      <c r="T161" s="57">
        <f ca="1" t="shared" si="43"/>
        <v>4.66</v>
      </c>
      <c r="U161" s="93"/>
      <c r="V161" s="194">
        <f ca="1" t="shared" si="40"/>
        <v>4.66</v>
      </c>
      <c r="W161" s="222"/>
      <c r="X161" s="194">
        <f ca="1" t="shared" si="41"/>
        <v>12.27</v>
      </c>
      <c r="Y161" s="222"/>
      <c r="Z161" s="194">
        <f ca="1" t="shared" si="44"/>
        <v>1.22</v>
      </c>
      <c r="AA161" s="222"/>
      <c r="AB161" s="194">
        <f ca="1" t="shared" si="45"/>
        <v>25</v>
      </c>
      <c r="AC161" s="215"/>
      <c r="AD161" s="228">
        <v>0.01</v>
      </c>
      <c r="AE161" s="215"/>
      <c r="AF161" s="229">
        <f ca="1" t="shared" si="46"/>
        <v>0.509</v>
      </c>
      <c r="AG161" s="234"/>
      <c r="AH161" s="78">
        <f>$AK$4</f>
        <v>0.6</v>
      </c>
      <c r="AI161" s="79"/>
      <c r="AJ161" s="78">
        <f ca="1" t="shared" si="47"/>
        <v>0.4</v>
      </c>
      <c r="AK161" s="79"/>
      <c r="AL161" s="57"/>
      <c r="AM161" s="57"/>
      <c r="AN161" s="197"/>
      <c r="AP161" s="2"/>
    </row>
    <row r="162" s="1" customFormat="1" ht="20.75" customHeight="1" spans="1:42">
      <c r="A162" s="56">
        <v>4</v>
      </c>
      <c r="B162" s="57"/>
      <c r="C162" s="57" t="s">
        <v>126</v>
      </c>
      <c r="D162" s="57"/>
      <c r="E162" s="57"/>
      <c r="F162" s="167"/>
      <c r="G162" s="57"/>
      <c r="H162" s="194"/>
      <c r="I162" s="215"/>
      <c r="J162" s="57"/>
      <c r="K162" s="57"/>
      <c r="L162" s="194"/>
      <c r="M162" s="215"/>
      <c r="N162" s="57"/>
      <c r="O162" s="57"/>
      <c r="P162" s="57"/>
      <c r="Q162" s="57"/>
      <c r="R162" s="57">
        <f ca="1" t="shared" si="42"/>
        <v>12.27</v>
      </c>
      <c r="S162" s="93"/>
      <c r="T162" s="57">
        <f ca="1" t="shared" si="43"/>
        <v>4.6</v>
      </c>
      <c r="U162" s="93"/>
      <c r="V162" s="194">
        <f ca="1" t="shared" si="40"/>
        <v>4.6</v>
      </c>
      <c r="W162" s="222"/>
      <c r="X162" s="194">
        <f ca="1" t="shared" si="41"/>
        <v>16.87</v>
      </c>
      <c r="Y162" s="222"/>
      <c r="Z162" s="194">
        <f ca="1" t="shared" si="44"/>
        <v>1.22</v>
      </c>
      <c r="AA162" s="222"/>
      <c r="AB162" s="194">
        <f ca="1" t="shared" si="45"/>
        <v>25</v>
      </c>
      <c r="AC162" s="215"/>
      <c r="AD162" s="228">
        <v>0.03</v>
      </c>
      <c r="AE162" s="215"/>
      <c r="AF162" s="229">
        <f ca="1" t="shared" si="46"/>
        <v>0.509</v>
      </c>
      <c r="AG162" s="234"/>
      <c r="AH162" s="78">
        <f>$AK$4</f>
        <v>0.6</v>
      </c>
      <c r="AI162" s="79"/>
      <c r="AJ162" s="78">
        <f ca="1" t="shared" si="47"/>
        <v>0.4</v>
      </c>
      <c r="AK162" s="79"/>
      <c r="AL162" s="57"/>
      <c r="AM162" s="57"/>
      <c r="AN162" s="197"/>
      <c r="AP162" s="2"/>
    </row>
    <row r="163" s="1" customFormat="1" ht="20.75" customHeight="1" spans="1:42">
      <c r="A163" s="56">
        <v>5</v>
      </c>
      <c r="B163" s="57"/>
      <c r="C163" s="57" t="s">
        <v>125</v>
      </c>
      <c r="D163" s="57"/>
      <c r="E163" s="57"/>
      <c r="F163" s="167"/>
      <c r="G163" s="57"/>
      <c r="H163" s="194"/>
      <c r="I163" s="215"/>
      <c r="J163" s="57"/>
      <c r="K163" s="57"/>
      <c r="L163" s="194"/>
      <c r="M163" s="215"/>
      <c r="N163" s="57"/>
      <c r="O163" s="57"/>
      <c r="P163" s="57"/>
      <c r="Q163" s="57"/>
      <c r="R163" s="57">
        <f ca="1" t="shared" si="42"/>
        <v>16.87</v>
      </c>
      <c r="S163" s="93"/>
      <c r="T163" s="57">
        <f ca="1" t="shared" si="43"/>
        <v>4.61</v>
      </c>
      <c r="U163" s="93"/>
      <c r="V163" s="194">
        <f ca="1" t="shared" si="40"/>
        <v>4.61</v>
      </c>
      <c r="W163" s="222"/>
      <c r="X163" s="194">
        <f ca="1" t="shared" si="41"/>
        <v>21.48</v>
      </c>
      <c r="Y163" s="222"/>
      <c r="Z163" s="194">
        <f ca="1" t="shared" si="44"/>
        <v>1.22</v>
      </c>
      <c r="AA163" s="222"/>
      <c r="AB163" s="194">
        <f ca="1" t="shared" si="45"/>
        <v>25</v>
      </c>
      <c r="AC163" s="215"/>
      <c r="AD163" s="228">
        <v>0.02</v>
      </c>
      <c r="AE163" s="215"/>
      <c r="AF163" s="229">
        <f ca="1" t="shared" si="46"/>
        <v>0.509</v>
      </c>
      <c r="AG163" s="234"/>
      <c r="AH163" s="78">
        <f>$AK$4</f>
        <v>0.6</v>
      </c>
      <c r="AI163" s="79"/>
      <c r="AJ163" s="78">
        <f ca="1" t="shared" si="47"/>
        <v>0.4</v>
      </c>
      <c r="AK163" s="79"/>
      <c r="AL163" s="93"/>
      <c r="AM163" s="93"/>
      <c r="AN163" s="236"/>
      <c r="AP163" s="2"/>
    </row>
    <row r="164" s="1" customFormat="1" ht="20.75" customHeight="1" spans="1:42">
      <c r="A164" s="56">
        <v>6</v>
      </c>
      <c r="B164" s="57"/>
      <c r="C164" s="57" t="s">
        <v>126</v>
      </c>
      <c r="D164" s="57"/>
      <c r="E164" s="57"/>
      <c r="F164" s="167"/>
      <c r="G164" s="57"/>
      <c r="H164" s="194"/>
      <c r="I164" s="215"/>
      <c r="J164" s="57"/>
      <c r="K164" s="57"/>
      <c r="L164" s="194">
        <f>H159</f>
        <v>11.15</v>
      </c>
      <c r="M164" s="215"/>
      <c r="N164" s="166">
        <f>灌注桩原始记录!K10</f>
        <v>0.685416666666667</v>
      </c>
      <c r="O164" s="57"/>
      <c r="P164" s="57"/>
      <c r="Q164" s="57"/>
      <c r="R164" s="57">
        <f ca="1" t="shared" si="42"/>
        <v>21.48</v>
      </c>
      <c r="S164" s="93"/>
      <c r="T164" s="57">
        <f ca="1">X164-R164</f>
        <v>7.85</v>
      </c>
      <c r="U164" s="93"/>
      <c r="V164" s="194">
        <f ca="1" t="shared" si="40"/>
        <v>7.85</v>
      </c>
      <c r="W164" s="222"/>
      <c r="X164" s="194">
        <f>M154</f>
        <v>29.33</v>
      </c>
      <c r="Y164" s="222"/>
      <c r="Z164" s="194">
        <f ca="1" t="shared" si="44"/>
        <v>1.22</v>
      </c>
      <c r="AA164" s="222"/>
      <c r="AB164" s="194">
        <f ca="1" t="shared" si="45"/>
        <v>25</v>
      </c>
      <c r="AC164" s="215"/>
      <c r="AD164" s="228">
        <v>0.03</v>
      </c>
      <c r="AE164" s="215"/>
      <c r="AF164" s="229">
        <f ca="1" t="shared" si="46"/>
        <v>0.509</v>
      </c>
      <c r="AG164" s="234"/>
      <c r="AH164" s="78">
        <f>$AK$4</f>
        <v>0.6</v>
      </c>
      <c r="AI164" s="79"/>
      <c r="AJ164" s="78">
        <f ca="1" t="shared" si="47"/>
        <v>0.4</v>
      </c>
      <c r="AK164" s="79"/>
      <c r="AL164" s="57">
        <f>AC155</f>
        <v>1017.54</v>
      </c>
      <c r="AM164" s="57"/>
      <c r="AN164" s="197"/>
      <c r="AP164" s="2"/>
    </row>
    <row r="165" s="1" customFormat="1" ht="20.75" customHeight="1" spans="1:42">
      <c r="A165" s="56"/>
      <c r="B165" s="57"/>
      <c r="C165" s="57"/>
      <c r="D165" s="57"/>
      <c r="E165" s="57"/>
      <c r="F165" s="167"/>
      <c r="G165" s="57"/>
      <c r="H165" s="194"/>
      <c r="I165" s="215"/>
      <c r="J165" s="57"/>
      <c r="K165" s="57"/>
      <c r="L165" s="194"/>
      <c r="M165" s="215"/>
      <c r="N165" s="166"/>
      <c r="O165" s="57"/>
      <c r="P165" s="57"/>
      <c r="Q165" s="57"/>
      <c r="R165" s="93"/>
      <c r="S165" s="93"/>
      <c r="T165" s="93"/>
      <c r="U165" s="93"/>
      <c r="V165" s="93"/>
      <c r="W165" s="93"/>
      <c r="X165" s="93"/>
      <c r="Y165" s="93"/>
      <c r="Z165" s="57"/>
      <c r="AA165" s="57"/>
      <c r="AB165" s="57"/>
      <c r="AC165" s="57"/>
      <c r="AD165" s="230"/>
      <c r="AE165" s="57"/>
      <c r="AF165" s="57"/>
      <c r="AG165" s="57"/>
      <c r="AH165" s="78"/>
      <c r="AI165" s="79"/>
      <c r="AJ165" s="78"/>
      <c r="AK165" s="79"/>
      <c r="AL165" s="57"/>
      <c r="AM165" s="57"/>
      <c r="AN165" s="197"/>
      <c r="AP165" s="2"/>
    </row>
    <row r="166" s="1" customFormat="1" ht="20.75" customHeight="1" spans="1:42">
      <c r="A166" s="56"/>
      <c r="B166" s="57"/>
      <c r="C166" s="57"/>
      <c r="D166" s="57"/>
      <c r="E166" s="57"/>
      <c r="F166" s="16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93"/>
      <c r="S166" s="93"/>
      <c r="T166" s="93"/>
      <c r="U166" s="93"/>
      <c r="V166" s="93"/>
      <c r="W166" s="93"/>
      <c r="X166" s="93"/>
      <c r="Y166" s="93"/>
      <c r="Z166" s="57"/>
      <c r="AA166" s="57"/>
      <c r="AB166" s="57"/>
      <c r="AC166" s="57"/>
      <c r="AD166" s="230"/>
      <c r="AE166" s="57"/>
      <c r="AF166" s="57"/>
      <c r="AG166" s="57"/>
      <c r="AH166" s="78"/>
      <c r="AI166" s="79"/>
      <c r="AJ166" s="57"/>
      <c r="AK166" s="57"/>
      <c r="AL166" s="57"/>
      <c r="AM166" s="57"/>
      <c r="AN166" s="197"/>
      <c r="AP166" s="2"/>
    </row>
    <row r="167" s="1" customFormat="1" ht="20.75" customHeight="1" spans="1:42">
      <c r="A167" s="56"/>
      <c r="B167" s="57"/>
      <c r="C167" s="57"/>
      <c r="D167" s="57"/>
      <c r="E167" s="57"/>
      <c r="F167" s="16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93"/>
      <c r="S167" s="93"/>
      <c r="T167" s="93"/>
      <c r="U167" s="93"/>
      <c r="V167" s="93"/>
      <c r="W167" s="93"/>
      <c r="X167" s="93"/>
      <c r="Y167" s="93"/>
      <c r="Z167" s="57"/>
      <c r="AA167" s="57"/>
      <c r="AB167" s="57"/>
      <c r="AC167" s="57"/>
      <c r="AD167" s="230"/>
      <c r="AE167" s="57"/>
      <c r="AF167" s="57"/>
      <c r="AG167" s="57"/>
      <c r="AH167" s="78"/>
      <c r="AI167" s="79"/>
      <c r="AJ167" s="78"/>
      <c r="AK167" s="79"/>
      <c r="AL167" s="57"/>
      <c r="AM167" s="57"/>
      <c r="AN167" s="197"/>
      <c r="AP167" s="2"/>
    </row>
    <row r="168" s="1" customFormat="1" ht="20.75" customHeight="1" spans="1:42">
      <c r="A168" s="56"/>
      <c r="B168" s="57"/>
      <c r="C168" s="57"/>
      <c r="D168" s="57"/>
      <c r="E168" s="57"/>
      <c r="F168" s="16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93"/>
      <c r="S168" s="93"/>
      <c r="T168" s="93"/>
      <c r="U168" s="93"/>
      <c r="V168" s="93"/>
      <c r="W168" s="93"/>
      <c r="X168" s="93"/>
      <c r="Y168" s="93"/>
      <c r="Z168" s="57"/>
      <c r="AA168" s="57"/>
      <c r="AB168" s="57"/>
      <c r="AC168" s="57"/>
      <c r="AD168" s="230"/>
      <c r="AE168" s="57"/>
      <c r="AF168" s="57"/>
      <c r="AG168" s="57"/>
      <c r="AH168" s="78"/>
      <c r="AI168" s="79"/>
      <c r="AJ168" s="57"/>
      <c r="AK168" s="57"/>
      <c r="AL168" s="57"/>
      <c r="AM168" s="57"/>
      <c r="AN168" s="197"/>
      <c r="AP168" s="2"/>
    </row>
    <row r="169" s="1" customFormat="1" ht="20.75" customHeight="1" spans="1:42">
      <c r="A169" s="56"/>
      <c r="B169" s="57"/>
      <c r="C169" s="57"/>
      <c r="D169" s="57"/>
      <c r="E169" s="57"/>
      <c r="F169" s="16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93"/>
      <c r="S169" s="93"/>
      <c r="T169" s="93"/>
      <c r="U169" s="93"/>
      <c r="V169" s="93"/>
      <c r="W169" s="93"/>
      <c r="X169" s="93"/>
      <c r="Y169" s="93"/>
      <c r="Z169" s="57"/>
      <c r="AA169" s="57"/>
      <c r="AB169" s="57"/>
      <c r="AC169" s="57"/>
      <c r="AD169" s="230"/>
      <c r="AE169" s="57"/>
      <c r="AF169" s="57"/>
      <c r="AG169" s="57"/>
      <c r="AH169" s="78"/>
      <c r="AI169" s="79"/>
      <c r="AJ169" s="78"/>
      <c r="AK169" s="79"/>
      <c r="AL169" s="57"/>
      <c r="AM169" s="57"/>
      <c r="AN169" s="197"/>
      <c r="AP169" s="2"/>
    </row>
    <row r="170" s="1" customFormat="1" ht="20.75" customHeight="1" spans="1:42">
      <c r="A170" s="216"/>
      <c r="B170" s="217"/>
      <c r="C170" s="217"/>
      <c r="D170" s="217"/>
      <c r="E170" s="217"/>
      <c r="F170" s="218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24"/>
      <c r="S170" s="224"/>
      <c r="T170" s="224"/>
      <c r="U170" s="224"/>
      <c r="V170" s="224"/>
      <c r="W170" s="224"/>
      <c r="X170" s="224"/>
      <c r="Y170" s="224"/>
      <c r="Z170" s="217"/>
      <c r="AA170" s="217"/>
      <c r="AB170" s="217"/>
      <c r="AC170" s="217"/>
      <c r="AD170" s="231"/>
      <c r="AE170" s="217"/>
      <c r="AF170" s="217"/>
      <c r="AG170" s="217"/>
      <c r="AH170" s="237"/>
      <c r="AI170" s="238"/>
      <c r="AJ170" s="217"/>
      <c r="AK170" s="217"/>
      <c r="AL170" s="217"/>
      <c r="AM170" s="217"/>
      <c r="AN170" s="239"/>
      <c r="AP170" s="2"/>
    </row>
    <row r="171" s="1" customFormat="1" ht="21" customHeight="1" spans="1:42">
      <c r="A171" s="219" t="s">
        <v>127</v>
      </c>
      <c r="B171" s="220"/>
      <c r="C171" s="221"/>
      <c r="D171" s="220"/>
      <c r="E171" s="220"/>
      <c r="F171" s="220"/>
      <c r="G171" s="220"/>
      <c r="H171" s="220"/>
      <c r="I171" s="220"/>
      <c r="J171" s="220"/>
      <c r="K171" s="220"/>
      <c r="L171" s="219" t="s">
        <v>128</v>
      </c>
      <c r="M171" s="220"/>
      <c r="N171" s="220"/>
      <c r="O171" s="220"/>
      <c r="P171" s="220"/>
      <c r="Q171" s="225"/>
      <c r="R171" s="225"/>
      <c r="S171" s="225"/>
      <c r="T171" s="225"/>
      <c r="U171" s="225"/>
      <c r="V171" s="219" t="s">
        <v>129</v>
      </c>
      <c r="W171" s="220"/>
      <c r="X171" s="220"/>
      <c r="Y171" s="220"/>
      <c r="Z171" s="220"/>
      <c r="AA171" s="225"/>
      <c r="AB171" s="225"/>
      <c r="AC171" s="225"/>
      <c r="AD171" s="225"/>
      <c r="AE171" s="225"/>
      <c r="AF171" s="219" t="s">
        <v>130</v>
      </c>
      <c r="AG171" s="220"/>
      <c r="AH171" s="220"/>
      <c r="AI171" s="220"/>
      <c r="AJ171" s="225"/>
      <c r="AK171" s="225"/>
      <c r="AL171" s="225"/>
      <c r="AM171" s="225"/>
      <c r="AN171" s="225"/>
      <c r="AP171" s="2"/>
    </row>
    <row r="172" s="1" customFormat="1" customHeight="1" spans="42:42">
      <c r="AP172" s="2"/>
    </row>
    <row r="173" s="1" customFormat="1" customHeight="1" spans="42:42">
      <c r="AP173" s="2"/>
    </row>
    <row r="174" s="1" customFormat="1" customHeight="1" spans="42:42">
      <c r="AP174" s="2"/>
    </row>
    <row r="175" s="1" customFormat="1" customHeight="1" spans="42:42">
      <c r="AP175" s="2"/>
    </row>
    <row r="176" s="1" customFormat="1" customHeight="1" spans="42:42">
      <c r="AP176" s="2"/>
    </row>
    <row r="177" s="1" customFormat="1" customHeight="1" spans="42:42">
      <c r="AP177" s="2"/>
    </row>
    <row r="178" s="1" customFormat="1" customHeight="1" spans="42:42">
      <c r="AP178" s="2"/>
    </row>
    <row r="179" s="1" customFormat="1" customHeight="1" spans="42:42">
      <c r="AP179" s="2"/>
    </row>
    <row r="180" s="1" customFormat="1" ht="24.6" customHeight="1" spans="1:42">
      <c r="A180" s="203" t="s">
        <v>85</v>
      </c>
      <c r="B180" s="204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04"/>
      <c r="Y180" s="204"/>
      <c r="Z180" s="204"/>
      <c r="AA180" s="204"/>
      <c r="AB180" s="204"/>
      <c r="AC180" s="204"/>
      <c r="AD180" s="204"/>
      <c r="AE180" s="204"/>
      <c r="AF180" s="204"/>
      <c r="AG180" s="204"/>
      <c r="AH180" s="204"/>
      <c r="AI180" s="204"/>
      <c r="AJ180" s="204"/>
      <c r="AK180" s="204"/>
      <c r="AL180" s="204"/>
      <c r="AM180" s="204"/>
      <c r="AN180" s="204"/>
      <c r="AP180" s="2"/>
    </row>
    <row r="181" s="1" customFormat="1" ht="24.6" customHeight="1" spans="1:42">
      <c r="A181" s="205" t="s">
        <v>86</v>
      </c>
      <c r="B181" s="206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  <c r="X181" s="206"/>
      <c r="Y181" s="206"/>
      <c r="Z181" s="206"/>
      <c r="AA181" s="206"/>
      <c r="AB181" s="206"/>
      <c r="AC181" s="206"/>
      <c r="AD181" s="206"/>
      <c r="AE181" s="206"/>
      <c r="AF181" s="206"/>
      <c r="AG181" s="206"/>
      <c r="AH181" s="206"/>
      <c r="AI181" s="206"/>
      <c r="AJ181" s="206"/>
      <c r="AK181" s="206"/>
      <c r="AL181" s="206"/>
      <c r="AM181" s="206"/>
      <c r="AN181" s="206"/>
      <c r="AP181" s="2"/>
    </row>
    <row r="182" s="1" customFormat="1" ht="24.6" customHeight="1" spans="1:42">
      <c r="A182" s="207" t="s">
        <v>0</v>
      </c>
      <c r="B182" s="208"/>
      <c r="C182" s="208"/>
      <c r="D182" s="208"/>
      <c r="E182" s="20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23"/>
      <c r="S182" s="223"/>
      <c r="T182" s="223"/>
      <c r="U182" s="223"/>
      <c r="V182" s="223"/>
      <c r="W182" s="223"/>
      <c r="X182" s="223"/>
      <c r="Y182" s="223"/>
      <c r="Z182" s="223"/>
      <c r="AA182" s="223"/>
      <c r="AB182" s="223"/>
      <c r="AC182" s="223"/>
      <c r="AD182" s="223"/>
      <c r="AE182" s="226" t="s">
        <v>87</v>
      </c>
      <c r="AF182" s="227"/>
      <c r="AG182" s="227"/>
      <c r="AH182" s="227"/>
      <c r="AI182" s="227"/>
      <c r="AJ182" s="227"/>
      <c r="AK182" s="232">
        <f>灌注桩原始记录!A11</f>
        <v>407</v>
      </c>
      <c r="AL182" s="223"/>
      <c r="AM182" s="223"/>
      <c r="AN182" s="223"/>
      <c r="AP182" s="2"/>
    </row>
    <row r="183" s="1" customFormat="1" ht="29.25" customHeight="1" spans="1:42">
      <c r="A183" s="209" t="s">
        <v>1</v>
      </c>
      <c r="B183" s="163"/>
      <c r="C183" s="163"/>
      <c r="D183" s="163"/>
      <c r="E183" s="162" t="str">
        <f>工程配置!$B$2</f>
        <v>大同七里村碧桂园一期地库桩基础工程</v>
      </c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2" t="s">
        <v>88</v>
      </c>
      <c r="R183" s="163"/>
      <c r="S183" s="163"/>
      <c r="T183" s="163"/>
      <c r="U183" s="162">
        <f>灌注桩原始记录!C11</f>
        <v>0</v>
      </c>
      <c r="V183" s="162"/>
      <c r="W183" s="162"/>
      <c r="X183" s="162"/>
      <c r="Y183" s="162"/>
      <c r="Z183" s="162"/>
      <c r="AA183" s="162"/>
      <c r="AB183" s="162"/>
      <c r="AC183" s="162"/>
      <c r="AD183" s="162"/>
      <c r="AE183" s="162"/>
      <c r="AF183" s="162"/>
      <c r="AG183" s="162" t="s">
        <v>89</v>
      </c>
      <c r="AH183" s="163"/>
      <c r="AI183" s="163"/>
      <c r="AJ183" s="163"/>
      <c r="AK183" s="163">
        <f>工程配置!$B$4/1000</f>
        <v>0.6</v>
      </c>
      <c r="AL183" s="163"/>
      <c r="AM183" s="163"/>
      <c r="AN183" s="233"/>
      <c r="AP183" s="2"/>
    </row>
    <row r="184" s="1" customFormat="1" ht="29.25" customHeight="1" spans="1:42">
      <c r="A184" s="210" t="s">
        <v>90</v>
      </c>
      <c r="B184" s="57"/>
      <c r="C184" s="57"/>
      <c r="D184" s="57"/>
      <c r="E184" s="57">
        <f>工程配置!$C$4</f>
        <v>28.5</v>
      </c>
      <c r="F184" s="57"/>
      <c r="G184" s="57"/>
      <c r="H184" s="57"/>
      <c r="I184" s="180" t="s">
        <v>91</v>
      </c>
      <c r="J184" s="57"/>
      <c r="K184" s="57"/>
      <c r="L184" s="57"/>
      <c r="M184" s="57">
        <f>灌注桩原始记录!G11</f>
        <v>0</v>
      </c>
      <c r="N184" s="57"/>
      <c r="O184" s="57"/>
      <c r="P184" s="57"/>
      <c r="Q184" s="180" t="s">
        <v>92</v>
      </c>
      <c r="R184" s="57"/>
      <c r="S184" s="57"/>
      <c r="T184" s="57"/>
      <c r="U184" s="57">
        <f>工程配置!$D$4</f>
        <v>1047.45</v>
      </c>
      <c r="V184" s="57"/>
      <c r="W184" s="57"/>
      <c r="X184" s="57"/>
      <c r="Y184" s="180" t="s">
        <v>93</v>
      </c>
      <c r="Z184" s="57"/>
      <c r="AA184" s="57"/>
      <c r="AB184" s="57"/>
      <c r="AC184" s="57">
        <f>灌注桩原始记录!F11</f>
        <v>0</v>
      </c>
      <c r="AD184" s="57"/>
      <c r="AE184" s="57"/>
      <c r="AF184" s="57"/>
      <c r="AG184" s="180" t="s">
        <v>94</v>
      </c>
      <c r="AH184" s="57"/>
      <c r="AI184" s="57"/>
      <c r="AJ184" s="57"/>
      <c r="AK184" s="57">
        <f>AC184</f>
        <v>0</v>
      </c>
      <c r="AL184" s="57"/>
      <c r="AM184" s="57"/>
      <c r="AN184" s="197"/>
      <c r="AP184" s="2"/>
    </row>
    <row r="185" s="1" customFormat="1" ht="29.25" customHeight="1" spans="1:42">
      <c r="A185" s="210" t="s">
        <v>95</v>
      </c>
      <c r="B185" s="57"/>
      <c r="C185" s="57"/>
      <c r="D185" s="57"/>
      <c r="E185" s="57">
        <v>3</v>
      </c>
      <c r="F185" s="57"/>
      <c r="G185" s="57"/>
      <c r="H185" s="57"/>
      <c r="I185" s="180" t="s">
        <v>96</v>
      </c>
      <c r="J185" s="57"/>
      <c r="K185" s="57"/>
      <c r="L185" s="57"/>
      <c r="M185" s="57">
        <v>10</v>
      </c>
      <c r="N185" s="57"/>
      <c r="O185" s="57"/>
      <c r="P185" s="57"/>
      <c r="Q185" s="180" t="s">
        <v>97</v>
      </c>
      <c r="R185" s="57"/>
      <c r="S185" s="57"/>
      <c r="T185" s="57"/>
      <c r="U185" s="57">
        <f>工程配置!$E$4</f>
        <v>1017.95</v>
      </c>
      <c r="V185" s="57"/>
      <c r="W185" s="57"/>
      <c r="X185" s="57"/>
      <c r="Y185" s="180" t="s">
        <v>98</v>
      </c>
      <c r="Z185" s="57"/>
      <c r="AA185" s="57"/>
      <c r="AB185" s="57"/>
      <c r="AC185" s="57">
        <f>U185-(灌注桩原始记录!H11-灌注桩原始记录!G11)</f>
        <v>1017.95</v>
      </c>
      <c r="AD185" s="57"/>
      <c r="AE185" s="57"/>
      <c r="AF185" s="57"/>
      <c r="AG185" s="180" t="s">
        <v>99</v>
      </c>
      <c r="AH185" s="57"/>
      <c r="AI185" s="57"/>
      <c r="AJ185" s="57"/>
      <c r="AK185" s="57">
        <v>1</v>
      </c>
      <c r="AL185" s="57"/>
      <c r="AM185" s="57"/>
      <c r="AN185" s="197"/>
      <c r="AP185" s="2"/>
    </row>
    <row r="186" s="1" customFormat="1" ht="27.7" customHeight="1" spans="1:42">
      <c r="A186" s="210" t="s">
        <v>100</v>
      </c>
      <c r="B186" s="180"/>
      <c r="C186" s="180"/>
      <c r="D186" s="180"/>
      <c r="E186" s="180"/>
      <c r="F186" s="180"/>
      <c r="G186" s="180"/>
      <c r="H186" s="180"/>
      <c r="I186" s="57" t="s">
        <v>101</v>
      </c>
      <c r="J186" s="180"/>
      <c r="K186" s="180"/>
      <c r="L186" s="180"/>
      <c r="M186" s="180" t="s">
        <v>102</v>
      </c>
      <c r="N186" s="180"/>
      <c r="O186" s="180"/>
      <c r="P186" s="180"/>
      <c r="Q186" s="180"/>
      <c r="R186" s="180"/>
      <c r="S186" s="180"/>
      <c r="T186" s="180"/>
      <c r="U186" s="57">
        <f>AK183</f>
        <v>0.6</v>
      </c>
      <c r="V186" s="180"/>
      <c r="W186" s="180"/>
      <c r="X186" s="180"/>
      <c r="Y186" s="180" t="s">
        <v>89</v>
      </c>
      <c r="Z186" s="180"/>
      <c r="AA186" s="180"/>
      <c r="AB186" s="180"/>
      <c r="AC186" s="57">
        <f>AK183</f>
        <v>0.6</v>
      </c>
      <c r="AD186" s="180"/>
      <c r="AE186" s="180"/>
      <c r="AF186" s="180"/>
      <c r="AG186" s="180" t="s">
        <v>103</v>
      </c>
      <c r="AH186" s="57"/>
      <c r="AI186" s="57"/>
      <c r="AJ186" s="57"/>
      <c r="AK186" s="180" t="s">
        <v>104</v>
      </c>
      <c r="AL186" s="57"/>
      <c r="AM186" s="57"/>
      <c r="AN186" s="197"/>
      <c r="AP186" s="2"/>
    </row>
    <row r="187" s="1" customFormat="1" ht="24.6" customHeight="1" spans="1:42">
      <c r="A187" s="210" t="s">
        <v>105</v>
      </c>
      <c r="B187" s="57"/>
      <c r="C187" s="180" t="s">
        <v>106</v>
      </c>
      <c r="D187" s="180"/>
      <c r="E187" s="180"/>
      <c r="F187" s="180"/>
      <c r="G187" s="180"/>
      <c r="H187" s="211" t="s">
        <v>107</v>
      </c>
      <c r="I187" s="180"/>
      <c r="J187" s="180"/>
      <c r="K187" s="180"/>
      <c r="L187" s="180"/>
      <c r="M187" s="180"/>
      <c r="N187" s="180"/>
      <c r="O187" s="211"/>
      <c r="P187" s="211" t="s">
        <v>108</v>
      </c>
      <c r="Q187" s="211"/>
      <c r="R187" s="211" t="s">
        <v>109</v>
      </c>
      <c r="S187" s="211"/>
      <c r="T187" s="211"/>
      <c r="U187" s="211"/>
      <c r="V187" s="211"/>
      <c r="W187" s="211"/>
      <c r="X187" s="211"/>
      <c r="Y187" s="211"/>
      <c r="Z187" s="180" t="s">
        <v>110</v>
      </c>
      <c r="AA187" s="93"/>
      <c r="AB187" s="57"/>
      <c r="AC187" s="57"/>
      <c r="AD187" s="93"/>
      <c r="AE187" s="57"/>
      <c r="AF187" s="180" t="s">
        <v>111</v>
      </c>
      <c r="AG187" s="57"/>
      <c r="AH187" s="180" t="s">
        <v>112</v>
      </c>
      <c r="AI187" s="57"/>
      <c r="AJ187" s="180" t="s">
        <v>113</v>
      </c>
      <c r="AK187" s="57"/>
      <c r="AL187" s="180" t="s">
        <v>114</v>
      </c>
      <c r="AM187" s="57"/>
      <c r="AN187" s="197"/>
      <c r="AP187" s="2"/>
    </row>
    <row r="188" s="1" customFormat="1" ht="27.7" customHeight="1" spans="1:42">
      <c r="A188" s="56"/>
      <c r="B188" s="57"/>
      <c r="C188" s="180"/>
      <c r="D188" s="180"/>
      <c r="E188" s="180"/>
      <c r="F188" s="212"/>
      <c r="G188" s="180"/>
      <c r="H188" s="180" t="s">
        <v>76</v>
      </c>
      <c r="I188" s="180"/>
      <c r="J188" s="180" t="s">
        <v>115</v>
      </c>
      <c r="K188" s="180"/>
      <c r="L188" s="180" t="s">
        <v>76</v>
      </c>
      <c r="M188" s="180"/>
      <c r="N188" s="180" t="s">
        <v>115</v>
      </c>
      <c r="O188" s="180"/>
      <c r="P188" s="180"/>
      <c r="Q188" s="180"/>
      <c r="R188" s="180" t="s">
        <v>116</v>
      </c>
      <c r="S188" s="57"/>
      <c r="T188" s="180" t="s">
        <v>117</v>
      </c>
      <c r="U188" s="57"/>
      <c r="V188" s="180" t="s">
        <v>118</v>
      </c>
      <c r="W188" s="57"/>
      <c r="X188" s="180" t="s">
        <v>119</v>
      </c>
      <c r="Y188" s="57"/>
      <c r="Z188" s="180" t="s">
        <v>120</v>
      </c>
      <c r="AA188" s="57"/>
      <c r="AB188" s="180" t="s">
        <v>121</v>
      </c>
      <c r="AC188" s="57"/>
      <c r="AD188" s="180" t="s">
        <v>122</v>
      </c>
      <c r="AE188" s="57"/>
      <c r="AF188" s="57"/>
      <c r="AG188" s="57"/>
      <c r="AH188" s="57"/>
      <c r="AI188" s="57"/>
      <c r="AJ188" s="57"/>
      <c r="AK188" s="57"/>
      <c r="AL188" s="57"/>
      <c r="AM188" s="57"/>
      <c r="AN188" s="197"/>
      <c r="AP188" s="2"/>
    </row>
    <row r="189" s="1" customFormat="1" ht="19" customHeight="1" spans="1:42">
      <c r="A189" s="213">
        <v>1</v>
      </c>
      <c r="B189" s="79"/>
      <c r="C189" s="194" t="s">
        <v>123</v>
      </c>
      <c r="D189" s="214"/>
      <c r="E189" s="214"/>
      <c r="F189" s="214"/>
      <c r="G189" s="215"/>
      <c r="H189" s="194">
        <f>灌注桩原始记录!E11</f>
        <v>0</v>
      </c>
      <c r="I189" s="222"/>
      <c r="J189" s="166">
        <f>灌注桩原始记录!J11</f>
        <v>0</v>
      </c>
      <c r="K189" s="57"/>
      <c r="L189" s="194"/>
      <c r="M189" s="215"/>
      <c r="N189" s="194"/>
      <c r="O189" s="215"/>
      <c r="P189" s="194"/>
      <c r="Q189" s="215"/>
      <c r="R189" s="194">
        <v>0</v>
      </c>
      <c r="S189" s="222"/>
      <c r="T189" s="194">
        <f ca="1">RANDBETWEEN(250,300)*0.01</f>
        <v>2.81</v>
      </c>
      <c r="U189" s="222"/>
      <c r="V189" s="194">
        <f ca="1" t="shared" ref="V189:V194" si="48">T189</f>
        <v>2.81</v>
      </c>
      <c r="W189" s="222"/>
      <c r="X189" s="194">
        <f ca="1" t="shared" ref="X189:X193" si="49">T189+R189</f>
        <v>2.81</v>
      </c>
      <c r="Y189" s="222"/>
      <c r="Z189" s="194">
        <f ca="1">RANDBETWEEN(110,125)*0.01</f>
        <v>1.19</v>
      </c>
      <c r="AA189" s="222"/>
      <c r="AB189" s="194">
        <f ca="1">RANDBETWEEN(18,28)</f>
        <v>23</v>
      </c>
      <c r="AC189" s="215"/>
      <c r="AD189" s="228">
        <v>0.02</v>
      </c>
      <c r="AE189" s="215"/>
      <c r="AF189" s="229">
        <f ca="1">RANDBETWEEN(500,1000)*0.001</f>
        <v>0.824</v>
      </c>
      <c r="AG189" s="234"/>
      <c r="AH189" s="78">
        <f>$AK$4</f>
        <v>0.6</v>
      </c>
      <c r="AI189" s="79"/>
      <c r="AJ189" s="78">
        <f ca="1">RANDBETWEEN(0,100)*0.01</f>
        <v>0.68</v>
      </c>
      <c r="AK189" s="79"/>
      <c r="AL189" s="78">
        <f>AC184</f>
        <v>0</v>
      </c>
      <c r="AM189" s="235"/>
      <c r="AN189" s="198"/>
      <c r="AP189" s="2"/>
    </row>
    <row r="190" s="1" customFormat="1" ht="20.75" customHeight="1" spans="1:42">
      <c r="A190" s="56">
        <v>2</v>
      </c>
      <c r="B190" s="57"/>
      <c r="C190" s="57" t="s">
        <v>124</v>
      </c>
      <c r="D190" s="57"/>
      <c r="E190" s="57"/>
      <c r="F190" s="167"/>
      <c r="G190" s="57"/>
      <c r="H190" s="194"/>
      <c r="I190" s="215"/>
      <c r="J190" s="57"/>
      <c r="K190" s="57"/>
      <c r="L190" s="194"/>
      <c r="M190" s="215"/>
      <c r="N190" s="57"/>
      <c r="O190" s="57"/>
      <c r="P190" s="57"/>
      <c r="Q190" s="57"/>
      <c r="R190" s="57">
        <f ca="1" t="shared" ref="R190:R194" si="50">X189</f>
        <v>2.81</v>
      </c>
      <c r="S190" s="93"/>
      <c r="T190" s="57">
        <f ca="1" t="shared" ref="T190:T193" si="51">RANDBETWEEN(460,500)*0.01</f>
        <v>4.87</v>
      </c>
      <c r="U190" s="93"/>
      <c r="V190" s="194">
        <f ca="1" t="shared" si="48"/>
        <v>4.87</v>
      </c>
      <c r="W190" s="222"/>
      <c r="X190" s="194">
        <f ca="1" t="shared" si="49"/>
        <v>7.68</v>
      </c>
      <c r="Y190" s="222"/>
      <c r="Z190" s="194">
        <f ca="1" t="shared" ref="Z190:Z194" si="52">Z189</f>
        <v>1.19</v>
      </c>
      <c r="AA190" s="222"/>
      <c r="AB190" s="194">
        <f ca="1" t="shared" ref="AB190:AB194" si="53">AB189</f>
        <v>23</v>
      </c>
      <c r="AC190" s="215"/>
      <c r="AD190" s="228">
        <v>0.02</v>
      </c>
      <c r="AE190" s="215"/>
      <c r="AF190" s="229">
        <f ca="1" t="shared" ref="AF190:AF194" si="54">AF189</f>
        <v>0.824</v>
      </c>
      <c r="AG190" s="234"/>
      <c r="AH190" s="78">
        <f>$AK$4</f>
        <v>0.6</v>
      </c>
      <c r="AI190" s="79"/>
      <c r="AJ190" s="78">
        <f ca="1" t="shared" ref="AJ190:AJ194" si="55">AJ189</f>
        <v>0.68</v>
      </c>
      <c r="AK190" s="79"/>
      <c r="AL190" s="57"/>
      <c r="AM190" s="57"/>
      <c r="AN190" s="197"/>
      <c r="AP190" s="2"/>
    </row>
    <row r="191" s="1" customFormat="1" ht="20.75" customHeight="1" spans="1:42">
      <c r="A191" s="56">
        <v>3</v>
      </c>
      <c r="B191" s="57"/>
      <c r="C191" s="57" t="s">
        <v>125</v>
      </c>
      <c r="D191" s="57"/>
      <c r="E191" s="57"/>
      <c r="F191" s="167"/>
      <c r="G191" s="57"/>
      <c r="H191" s="194"/>
      <c r="I191" s="215"/>
      <c r="J191" s="57"/>
      <c r="K191" s="57"/>
      <c r="L191" s="194"/>
      <c r="M191" s="215"/>
      <c r="N191" s="57"/>
      <c r="O191" s="57"/>
      <c r="P191" s="57"/>
      <c r="Q191" s="57"/>
      <c r="R191" s="57">
        <f ca="1" t="shared" si="50"/>
        <v>7.68</v>
      </c>
      <c r="S191" s="93"/>
      <c r="T191" s="57">
        <f ca="1" t="shared" si="51"/>
        <v>4.96</v>
      </c>
      <c r="U191" s="93"/>
      <c r="V191" s="194">
        <f ca="1" t="shared" si="48"/>
        <v>4.96</v>
      </c>
      <c r="W191" s="222"/>
      <c r="X191" s="194">
        <f ca="1" t="shared" si="49"/>
        <v>12.64</v>
      </c>
      <c r="Y191" s="222"/>
      <c r="Z191" s="194">
        <f ca="1" t="shared" si="52"/>
        <v>1.19</v>
      </c>
      <c r="AA191" s="222"/>
      <c r="AB191" s="194">
        <f ca="1" t="shared" si="53"/>
        <v>23</v>
      </c>
      <c r="AC191" s="215"/>
      <c r="AD191" s="228">
        <v>0.01</v>
      </c>
      <c r="AE191" s="215"/>
      <c r="AF191" s="229">
        <f ca="1" t="shared" si="54"/>
        <v>0.824</v>
      </c>
      <c r="AG191" s="234"/>
      <c r="AH191" s="78">
        <f>$AK$4</f>
        <v>0.6</v>
      </c>
      <c r="AI191" s="79"/>
      <c r="AJ191" s="78">
        <f ca="1" t="shared" si="55"/>
        <v>0.68</v>
      </c>
      <c r="AK191" s="79"/>
      <c r="AL191" s="57"/>
      <c r="AM191" s="57"/>
      <c r="AN191" s="197"/>
      <c r="AP191" s="2"/>
    </row>
    <row r="192" s="1" customFormat="1" ht="20.75" customHeight="1" spans="1:42">
      <c r="A192" s="56">
        <v>4</v>
      </c>
      <c r="B192" s="57"/>
      <c r="C192" s="57" t="s">
        <v>126</v>
      </c>
      <c r="D192" s="57"/>
      <c r="E192" s="57"/>
      <c r="F192" s="167"/>
      <c r="G192" s="57"/>
      <c r="H192" s="194"/>
      <c r="I192" s="215"/>
      <c r="J192" s="57"/>
      <c r="K192" s="57"/>
      <c r="L192" s="194"/>
      <c r="M192" s="215"/>
      <c r="N192" s="57"/>
      <c r="O192" s="57"/>
      <c r="P192" s="57"/>
      <c r="Q192" s="57"/>
      <c r="R192" s="57">
        <f ca="1" t="shared" si="50"/>
        <v>12.64</v>
      </c>
      <c r="S192" s="93"/>
      <c r="T192" s="57">
        <f ca="1" t="shared" si="51"/>
        <v>4.62</v>
      </c>
      <c r="U192" s="93"/>
      <c r="V192" s="194">
        <f ca="1" t="shared" si="48"/>
        <v>4.62</v>
      </c>
      <c r="W192" s="222"/>
      <c r="X192" s="194">
        <f ca="1" t="shared" si="49"/>
        <v>17.26</v>
      </c>
      <c r="Y192" s="222"/>
      <c r="Z192" s="194">
        <f ca="1" t="shared" si="52"/>
        <v>1.19</v>
      </c>
      <c r="AA192" s="222"/>
      <c r="AB192" s="194">
        <f ca="1" t="shared" si="53"/>
        <v>23</v>
      </c>
      <c r="AC192" s="215"/>
      <c r="AD192" s="228">
        <v>0.03</v>
      </c>
      <c r="AE192" s="215"/>
      <c r="AF192" s="229">
        <f ca="1" t="shared" si="54"/>
        <v>0.824</v>
      </c>
      <c r="AG192" s="234"/>
      <c r="AH192" s="78">
        <f>$AK$4</f>
        <v>0.6</v>
      </c>
      <c r="AI192" s="79"/>
      <c r="AJ192" s="78">
        <f ca="1" t="shared" si="55"/>
        <v>0.68</v>
      </c>
      <c r="AK192" s="79"/>
      <c r="AL192" s="57"/>
      <c r="AM192" s="57"/>
      <c r="AN192" s="197"/>
      <c r="AP192" s="2"/>
    </row>
    <row r="193" s="1" customFormat="1" ht="20.75" customHeight="1" spans="1:42">
      <c r="A193" s="56">
        <v>5</v>
      </c>
      <c r="B193" s="57"/>
      <c r="C193" s="57" t="s">
        <v>125</v>
      </c>
      <c r="D193" s="57"/>
      <c r="E193" s="57"/>
      <c r="F193" s="167"/>
      <c r="G193" s="57"/>
      <c r="H193" s="194"/>
      <c r="I193" s="215"/>
      <c r="J193" s="57"/>
      <c r="K193" s="57"/>
      <c r="L193" s="194"/>
      <c r="M193" s="215"/>
      <c r="N193" s="57"/>
      <c r="O193" s="57"/>
      <c r="P193" s="57"/>
      <c r="Q193" s="57"/>
      <c r="R193" s="57">
        <f ca="1" t="shared" si="50"/>
        <v>17.26</v>
      </c>
      <c r="S193" s="93"/>
      <c r="T193" s="57">
        <f ca="1" t="shared" si="51"/>
        <v>4.87</v>
      </c>
      <c r="U193" s="93"/>
      <c r="V193" s="194">
        <f ca="1" t="shared" si="48"/>
        <v>4.87</v>
      </c>
      <c r="W193" s="222"/>
      <c r="X193" s="194">
        <f ca="1" t="shared" si="49"/>
        <v>22.13</v>
      </c>
      <c r="Y193" s="222"/>
      <c r="Z193" s="194">
        <f ca="1" t="shared" si="52"/>
        <v>1.19</v>
      </c>
      <c r="AA193" s="222"/>
      <c r="AB193" s="194">
        <f ca="1" t="shared" si="53"/>
        <v>23</v>
      </c>
      <c r="AC193" s="215"/>
      <c r="AD193" s="228">
        <v>0.02</v>
      </c>
      <c r="AE193" s="215"/>
      <c r="AF193" s="229">
        <f ca="1" t="shared" si="54"/>
        <v>0.824</v>
      </c>
      <c r="AG193" s="234"/>
      <c r="AH193" s="78">
        <f>$AK$4</f>
        <v>0.6</v>
      </c>
      <c r="AI193" s="79"/>
      <c r="AJ193" s="78">
        <f ca="1" t="shared" si="55"/>
        <v>0.68</v>
      </c>
      <c r="AK193" s="79"/>
      <c r="AL193" s="93"/>
      <c r="AM193" s="93"/>
      <c r="AN193" s="236"/>
      <c r="AP193" s="2"/>
    </row>
    <row r="194" s="1" customFormat="1" ht="20.75" customHeight="1" spans="1:42">
      <c r="A194" s="56">
        <v>6</v>
      </c>
      <c r="B194" s="57"/>
      <c r="C194" s="57" t="s">
        <v>126</v>
      </c>
      <c r="D194" s="57"/>
      <c r="E194" s="57"/>
      <c r="F194" s="167"/>
      <c r="G194" s="57"/>
      <c r="H194" s="194"/>
      <c r="I194" s="215"/>
      <c r="J194" s="57"/>
      <c r="K194" s="57"/>
      <c r="L194" s="194">
        <f>H189</f>
        <v>0</v>
      </c>
      <c r="M194" s="215"/>
      <c r="N194" s="166">
        <f>灌注桩原始记录!K11</f>
        <v>0</v>
      </c>
      <c r="O194" s="57"/>
      <c r="P194" s="57"/>
      <c r="Q194" s="57"/>
      <c r="R194" s="57">
        <f ca="1" t="shared" si="50"/>
        <v>22.13</v>
      </c>
      <c r="S194" s="93"/>
      <c r="T194" s="57">
        <f ca="1">X194-R194</f>
        <v>-22.13</v>
      </c>
      <c r="U194" s="93"/>
      <c r="V194" s="194">
        <f ca="1" t="shared" si="48"/>
        <v>-22.13</v>
      </c>
      <c r="W194" s="222"/>
      <c r="X194" s="194">
        <f>M184</f>
        <v>0</v>
      </c>
      <c r="Y194" s="222"/>
      <c r="Z194" s="194">
        <f ca="1" t="shared" si="52"/>
        <v>1.19</v>
      </c>
      <c r="AA194" s="222"/>
      <c r="AB194" s="194">
        <f ca="1" t="shared" si="53"/>
        <v>23</v>
      </c>
      <c r="AC194" s="215"/>
      <c r="AD194" s="228">
        <v>0.03</v>
      </c>
      <c r="AE194" s="215"/>
      <c r="AF194" s="229">
        <f ca="1" t="shared" si="54"/>
        <v>0.824</v>
      </c>
      <c r="AG194" s="234"/>
      <c r="AH194" s="78">
        <f>$AK$4</f>
        <v>0.6</v>
      </c>
      <c r="AI194" s="79"/>
      <c r="AJ194" s="78">
        <f ca="1" t="shared" si="55"/>
        <v>0.68</v>
      </c>
      <c r="AK194" s="79"/>
      <c r="AL194" s="57">
        <f>AC185</f>
        <v>1017.95</v>
      </c>
      <c r="AM194" s="57"/>
      <c r="AN194" s="197"/>
      <c r="AP194" s="2"/>
    </row>
    <row r="195" s="1" customFormat="1" ht="20.75" customHeight="1" spans="1:42">
      <c r="A195" s="56"/>
      <c r="B195" s="57"/>
      <c r="C195" s="57"/>
      <c r="D195" s="57"/>
      <c r="E195" s="57"/>
      <c r="F195" s="167"/>
      <c r="G195" s="57"/>
      <c r="H195" s="194"/>
      <c r="I195" s="215"/>
      <c r="J195" s="57"/>
      <c r="K195" s="57"/>
      <c r="L195" s="194"/>
      <c r="M195" s="215"/>
      <c r="N195" s="166"/>
      <c r="O195" s="57"/>
      <c r="P195" s="57"/>
      <c r="Q195" s="57"/>
      <c r="R195" s="93"/>
      <c r="S195" s="93"/>
      <c r="T195" s="93"/>
      <c r="U195" s="93"/>
      <c r="V195" s="93"/>
      <c r="W195" s="93"/>
      <c r="X195" s="93"/>
      <c r="Y195" s="93"/>
      <c r="Z195" s="57"/>
      <c r="AA195" s="57"/>
      <c r="AB195" s="57"/>
      <c r="AC195" s="57"/>
      <c r="AD195" s="230"/>
      <c r="AE195" s="57"/>
      <c r="AF195" s="57"/>
      <c r="AG195" s="57"/>
      <c r="AH195" s="78"/>
      <c r="AI195" s="79"/>
      <c r="AJ195" s="78"/>
      <c r="AK195" s="79"/>
      <c r="AL195" s="57"/>
      <c r="AM195" s="57"/>
      <c r="AN195" s="197"/>
      <c r="AP195" s="2"/>
    </row>
    <row r="196" s="1" customFormat="1" ht="20.75" customHeight="1" spans="1:42">
      <c r="A196" s="56"/>
      <c r="B196" s="57"/>
      <c r="C196" s="57"/>
      <c r="D196" s="57"/>
      <c r="E196" s="57"/>
      <c r="F196" s="16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93"/>
      <c r="S196" s="93"/>
      <c r="T196" s="93"/>
      <c r="U196" s="93"/>
      <c r="V196" s="93"/>
      <c r="W196" s="93"/>
      <c r="X196" s="93"/>
      <c r="Y196" s="93"/>
      <c r="Z196" s="57"/>
      <c r="AA196" s="57"/>
      <c r="AB196" s="57"/>
      <c r="AC196" s="57"/>
      <c r="AD196" s="230"/>
      <c r="AE196" s="57"/>
      <c r="AF196" s="57"/>
      <c r="AG196" s="57"/>
      <c r="AH196" s="78"/>
      <c r="AI196" s="79"/>
      <c r="AJ196" s="57"/>
      <c r="AK196" s="57"/>
      <c r="AL196" s="57"/>
      <c r="AM196" s="57"/>
      <c r="AN196" s="197"/>
      <c r="AP196" s="2"/>
    </row>
    <row r="197" s="1" customFormat="1" ht="20.75" customHeight="1" spans="1:42">
      <c r="A197" s="56"/>
      <c r="B197" s="57"/>
      <c r="C197" s="57"/>
      <c r="D197" s="57"/>
      <c r="E197" s="57"/>
      <c r="F197" s="16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93"/>
      <c r="S197" s="93"/>
      <c r="T197" s="93"/>
      <c r="U197" s="93"/>
      <c r="V197" s="93"/>
      <c r="W197" s="93"/>
      <c r="X197" s="93"/>
      <c r="Y197" s="93"/>
      <c r="Z197" s="57"/>
      <c r="AA197" s="57"/>
      <c r="AB197" s="57"/>
      <c r="AC197" s="57"/>
      <c r="AD197" s="230"/>
      <c r="AE197" s="57"/>
      <c r="AF197" s="57"/>
      <c r="AG197" s="57"/>
      <c r="AH197" s="78"/>
      <c r="AI197" s="79"/>
      <c r="AJ197" s="78"/>
      <c r="AK197" s="79"/>
      <c r="AL197" s="57"/>
      <c r="AM197" s="57"/>
      <c r="AN197" s="197"/>
      <c r="AP197" s="2"/>
    </row>
    <row r="198" s="1" customFormat="1" ht="20.75" customHeight="1" spans="1:42">
      <c r="A198" s="56"/>
      <c r="B198" s="57"/>
      <c r="C198" s="57"/>
      <c r="D198" s="57"/>
      <c r="E198" s="57"/>
      <c r="F198" s="16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93"/>
      <c r="S198" s="93"/>
      <c r="T198" s="93"/>
      <c r="U198" s="93"/>
      <c r="V198" s="93"/>
      <c r="W198" s="93"/>
      <c r="X198" s="93"/>
      <c r="Y198" s="93"/>
      <c r="Z198" s="57"/>
      <c r="AA198" s="57"/>
      <c r="AB198" s="57"/>
      <c r="AC198" s="57"/>
      <c r="AD198" s="230"/>
      <c r="AE198" s="57"/>
      <c r="AF198" s="57"/>
      <c r="AG198" s="57"/>
      <c r="AH198" s="78"/>
      <c r="AI198" s="79"/>
      <c r="AJ198" s="57"/>
      <c r="AK198" s="57"/>
      <c r="AL198" s="57"/>
      <c r="AM198" s="57"/>
      <c r="AN198" s="197"/>
      <c r="AP198" s="2"/>
    </row>
    <row r="199" s="1" customFormat="1" ht="20.75" customHeight="1" spans="1:42">
      <c r="A199" s="56"/>
      <c r="B199" s="57"/>
      <c r="C199" s="57"/>
      <c r="D199" s="57"/>
      <c r="E199" s="57"/>
      <c r="F199" s="16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93"/>
      <c r="S199" s="93"/>
      <c r="T199" s="93"/>
      <c r="U199" s="93"/>
      <c r="V199" s="93"/>
      <c r="W199" s="93"/>
      <c r="X199" s="93"/>
      <c r="Y199" s="93"/>
      <c r="Z199" s="57"/>
      <c r="AA199" s="57"/>
      <c r="AB199" s="57"/>
      <c r="AC199" s="57"/>
      <c r="AD199" s="230"/>
      <c r="AE199" s="57"/>
      <c r="AF199" s="57"/>
      <c r="AG199" s="57"/>
      <c r="AH199" s="78"/>
      <c r="AI199" s="79"/>
      <c r="AJ199" s="78"/>
      <c r="AK199" s="79"/>
      <c r="AL199" s="57"/>
      <c r="AM199" s="57"/>
      <c r="AN199" s="197"/>
      <c r="AP199" s="2"/>
    </row>
    <row r="200" s="1" customFormat="1" ht="20.75" customHeight="1" spans="1:42">
      <c r="A200" s="216"/>
      <c r="B200" s="217"/>
      <c r="C200" s="217"/>
      <c r="D200" s="217"/>
      <c r="E200" s="217"/>
      <c r="F200" s="218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24"/>
      <c r="S200" s="224"/>
      <c r="T200" s="224"/>
      <c r="U200" s="224"/>
      <c r="V200" s="224"/>
      <c r="W200" s="224"/>
      <c r="X200" s="224"/>
      <c r="Y200" s="224"/>
      <c r="Z200" s="217"/>
      <c r="AA200" s="217"/>
      <c r="AB200" s="217"/>
      <c r="AC200" s="217"/>
      <c r="AD200" s="231"/>
      <c r="AE200" s="217"/>
      <c r="AF200" s="217"/>
      <c r="AG200" s="217"/>
      <c r="AH200" s="237"/>
      <c r="AI200" s="238"/>
      <c r="AJ200" s="217"/>
      <c r="AK200" s="217"/>
      <c r="AL200" s="217"/>
      <c r="AM200" s="217"/>
      <c r="AN200" s="239"/>
      <c r="AP200" s="2"/>
    </row>
    <row r="201" s="1" customFormat="1" ht="21" customHeight="1" spans="1:42">
      <c r="A201" s="219" t="s">
        <v>127</v>
      </c>
      <c r="B201" s="220"/>
      <c r="C201" s="221"/>
      <c r="D201" s="220"/>
      <c r="E201" s="220"/>
      <c r="F201" s="220"/>
      <c r="G201" s="220"/>
      <c r="H201" s="220"/>
      <c r="I201" s="220"/>
      <c r="J201" s="220"/>
      <c r="K201" s="220"/>
      <c r="L201" s="219" t="s">
        <v>128</v>
      </c>
      <c r="M201" s="220"/>
      <c r="N201" s="220"/>
      <c r="O201" s="220"/>
      <c r="P201" s="220"/>
      <c r="Q201" s="225"/>
      <c r="R201" s="225"/>
      <c r="S201" s="225"/>
      <c r="T201" s="225"/>
      <c r="U201" s="225"/>
      <c r="V201" s="219" t="s">
        <v>129</v>
      </c>
      <c r="W201" s="220"/>
      <c r="X201" s="220"/>
      <c r="Y201" s="220"/>
      <c r="Z201" s="220"/>
      <c r="AA201" s="225"/>
      <c r="AB201" s="225"/>
      <c r="AC201" s="225"/>
      <c r="AD201" s="225"/>
      <c r="AE201" s="225"/>
      <c r="AF201" s="219" t="s">
        <v>130</v>
      </c>
      <c r="AG201" s="220"/>
      <c r="AH201" s="220"/>
      <c r="AI201" s="220"/>
      <c r="AJ201" s="225"/>
      <c r="AK201" s="225"/>
      <c r="AL201" s="225"/>
      <c r="AM201" s="225"/>
      <c r="AN201" s="225"/>
      <c r="AP201" s="2"/>
    </row>
    <row r="202" s="1" customFormat="1" customHeight="1" spans="42:42">
      <c r="AP202" s="2"/>
    </row>
    <row r="203" s="1" customFormat="1" customHeight="1" spans="42:42">
      <c r="AP203" s="2"/>
    </row>
    <row r="204" s="1" customFormat="1" customHeight="1" spans="42:42">
      <c r="AP204" s="2"/>
    </row>
    <row r="205" s="1" customFormat="1" customHeight="1" spans="42:42">
      <c r="AP205" s="2"/>
    </row>
    <row r="206" s="1" customFormat="1" customHeight="1" spans="42:42">
      <c r="AP206" s="2"/>
    </row>
    <row r="207" s="1" customFormat="1" customHeight="1" spans="42:42">
      <c r="AP207" s="2"/>
    </row>
    <row r="208" s="1" customFormat="1" customHeight="1" spans="42:42">
      <c r="AP208" s="2"/>
    </row>
    <row r="209" s="1" customFormat="1" customHeight="1" spans="42:42">
      <c r="AP209" s="2"/>
    </row>
    <row r="210" s="1" customFormat="1" ht="24.6" customHeight="1" spans="1:42">
      <c r="A210" s="203" t="s">
        <v>85</v>
      </c>
      <c r="B210" s="204"/>
      <c r="C210" s="204"/>
      <c r="D210" s="204"/>
      <c r="E210" s="204"/>
      <c r="F210" s="204"/>
      <c r="G210" s="204"/>
      <c r="H210" s="204"/>
      <c r="I210" s="204"/>
      <c r="J210" s="204"/>
      <c r="K210" s="204"/>
      <c r="L210" s="204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04"/>
      <c r="Y210" s="204"/>
      <c r="Z210" s="204"/>
      <c r="AA210" s="204"/>
      <c r="AB210" s="204"/>
      <c r="AC210" s="204"/>
      <c r="AD210" s="204"/>
      <c r="AE210" s="204"/>
      <c r="AF210" s="204"/>
      <c r="AG210" s="204"/>
      <c r="AH210" s="204"/>
      <c r="AI210" s="204"/>
      <c r="AJ210" s="204"/>
      <c r="AK210" s="204"/>
      <c r="AL210" s="204"/>
      <c r="AM210" s="204"/>
      <c r="AN210" s="204"/>
      <c r="AP210" s="2"/>
    </row>
    <row r="211" s="1" customFormat="1" ht="24.6" customHeight="1" spans="1:42">
      <c r="A211" s="205" t="s">
        <v>86</v>
      </c>
      <c r="B211" s="206"/>
      <c r="C211" s="206"/>
      <c r="D211" s="206"/>
      <c r="E211" s="206"/>
      <c r="F211" s="206"/>
      <c r="G211" s="206"/>
      <c r="H211" s="206"/>
      <c r="I211" s="206"/>
      <c r="J211" s="206"/>
      <c r="K211" s="206"/>
      <c r="L211" s="206"/>
      <c r="M211" s="206"/>
      <c r="N211" s="206"/>
      <c r="O211" s="206"/>
      <c r="P211" s="206"/>
      <c r="Q211" s="206"/>
      <c r="R211" s="206"/>
      <c r="S211" s="206"/>
      <c r="T211" s="206"/>
      <c r="U211" s="206"/>
      <c r="V211" s="206"/>
      <c r="W211" s="206"/>
      <c r="X211" s="206"/>
      <c r="Y211" s="206"/>
      <c r="Z211" s="206"/>
      <c r="AA211" s="206"/>
      <c r="AB211" s="206"/>
      <c r="AC211" s="206"/>
      <c r="AD211" s="206"/>
      <c r="AE211" s="206"/>
      <c r="AF211" s="206"/>
      <c r="AG211" s="206"/>
      <c r="AH211" s="206"/>
      <c r="AI211" s="206"/>
      <c r="AJ211" s="206"/>
      <c r="AK211" s="206"/>
      <c r="AL211" s="206"/>
      <c r="AM211" s="206"/>
      <c r="AN211" s="206"/>
      <c r="AP211" s="2"/>
    </row>
    <row r="212" s="1" customFormat="1" ht="24.6" customHeight="1" spans="1:42">
      <c r="A212" s="207" t="s">
        <v>0</v>
      </c>
      <c r="B212" s="208"/>
      <c r="C212" s="208"/>
      <c r="D212" s="208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223"/>
      <c r="S212" s="223"/>
      <c r="T212" s="223"/>
      <c r="U212" s="223"/>
      <c r="V212" s="223"/>
      <c r="W212" s="223"/>
      <c r="X212" s="223"/>
      <c r="Y212" s="223"/>
      <c r="Z212" s="223"/>
      <c r="AA212" s="223"/>
      <c r="AB212" s="223"/>
      <c r="AC212" s="223"/>
      <c r="AD212" s="223"/>
      <c r="AE212" s="226" t="s">
        <v>87</v>
      </c>
      <c r="AF212" s="227"/>
      <c r="AG212" s="227"/>
      <c r="AH212" s="227"/>
      <c r="AI212" s="227"/>
      <c r="AJ212" s="227"/>
      <c r="AK212" s="232">
        <f>灌注桩原始记录!A12</f>
        <v>408</v>
      </c>
      <c r="AL212" s="223"/>
      <c r="AM212" s="223"/>
      <c r="AN212" s="223"/>
      <c r="AP212" s="2"/>
    </row>
    <row r="213" s="1" customFormat="1" ht="29.25" customHeight="1" spans="1:42">
      <c r="A213" s="209" t="s">
        <v>1</v>
      </c>
      <c r="B213" s="163"/>
      <c r="C213" s="163"/>
      <c r="D213" s="163"/>
      <c r="E213" s="162" t="str">
        <f>工程配置!$B$2</f>
        <v>大同七里村碧桂园一期地库桩基础工程</v>
      </c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2" t="s">
        <v>88</v>
      </c>
      <c r="R213" s="163"/>
      <c r="S213" s="163"/>
      <c r="T213" s="163"/>
      <c r="U213" s="162">
        <f>灌注桩原始记录!C12</f>
        <v>0</v>
      </c>
      <c r="V213" s="162"/>
      <c r="W213" s="162"/>
      <c r="X213" s="162"/>
      <c r="Y213" s="162"/>
      <c r="Z213" s="162"/>
      <c r="AA213" s="162"/>
      <c r="AB213" s="162"/>
      <c r="AC213" s="162"/>
      <c r="AD213" s="162"/>
      <c r="AE213" s="162"/>
      <c r="AF213" s="162"/>
      <c r="AG213" s="162" t="s">
        <v>89</v>
      </c>
      <c r="AH213" s="163"/>
      <c r="AI213" s="163"/>
      <c r="AJ213" s="163"/>
      <c r="AK213" s="163">
        <f>工程配置!$B$4/1000</f>
        <v>0.6</v>
      </c>
      <c r="AL213" s="163"/>
      <c r="AM213" s="163"/>
      <c r="AN213" s="233"/>
      <c r="AP213" s="2"/>
    </row>
    <row r="214" s="1" customFormat="1" ht="29.25" customHeight="1" spans="1:42">
      <c r="A214" s="210" t="s">
        <v>90</v>
      </c>
      <c r="B214" s="57"/>
      <c r="C214" s="57"/>
      <c r="D214" s="57"/>
      <c r="E214" s="57">
        <f>工程配置!$C$4</f>
        <v>28.5</v>
      </c>
      <c r="F214" s="57"/>
      <c r="G214" s="57"/>
      <c r="H214" s="57"/>
      <c r="I214" s="180" t="s">
        <v>91</v>
      </c>
      <c r="J214" s="57"/>
      <c r="K214" s="57"/>
      <c r="L214" s="57"/>
      <c r="M214" s="57">
        <f>灌注桩原始记录!G12</f>
        <v>0</v>
      </c>
      <c r="N214" s="57"/>
      <c r="O214" s="57"/>
      <c r="P214" s="57"/>
      <c r="Q214" s="180" t="s">
        <v>92</v>
      </c>
      <c r="R214" s="57"/>
      <c r="S214" s="57"/>
      <c r="T214" s="57"/>
      <c r="U214" s="57">
        <f>工程配置!$D$4</f>
        <v>1047.45</v>
      </c>
      <c r="V214" s="57"/>
      <c r="W214" s="57"/>
      <c r="X214" s="57"/>
      <c r="Y214" s="180" t="s">
        <v>93</v>
      </c>
      <c r="Z214" s="57"/>
      <c r="AA214" s="57"/>
      <c r="AB214" s="57"/>
      <c r="AC214" s="57">
        <f>灌注桩原始记录!F12</f>
        <v>0</v>
      </c>
      <c r="AD214" s="57"/>
      <c r="AE214" s="57"/>
      <c r="AF214" s="57"/>
      <c r="AG214" s="180" t="s">
        <v>94</v>
      </c>
      <c r="AH214" s="57"/>
      <c r="AI214" s="57"/>
      <c r="AJ214" s="57"/>
      <c r="AK214" s="57">
        <f>AC214</f>
        <v>0</v>
      </c>
      <c r="AL214" s="57"/>
      <c r="AM214" s="57"/>
      <c r="AN214" s="197"/>
      <c r="AP214" s="2"/>
    </row>
    <row r="215" s="1" customFormat="1" ht="29.25" customHeight="1" spans="1:42">
      <c r="A215" s="210" t="s">
        <v>95</v>
      </c>
      <c r="B215" s="57"/>
      <c r="C215" s="57"/>
      <c r="D215" s="57"/>
      <c r="E215" s="57">
        <v>3</v>
      </c>
      <c r="F215" s="57"/>
      <c r="G215" s="57"/>
      <c r="H215" s="57"/>
      <c r="I215" s="180" t="s">
        <v>96</v>
      </c>
      <c r="J215" s="57"/>
      <c r="K215" s="57"/>
      <c r="L215" s="57"/>
      <c r="M215" s="57">
        <v>10</v>
      </c>
      <c r="N215" s="57"/>
      <c r="O215" s="57"/>
      <c r="P215" s="57"/>
      <c r="Q215" s="180" t="s">
        <v>97</v>
      </c>
      <c r="R215" s="57"/>
      <c r="S215" s="57"/>
      <c r="T215" s="57"/>
      <c r="U215" s="57">
        <f>工程配置!$E$4</f>
        <v>1017.95</v>
      </c>
      <c r="V215" s="57"/>
      <c r="W215" s="57"/>
      <c r="X215" s="57"/>
      <c r="Y215" s="180" t="s">
        <v>98</v>
      </c>
      <c r="Z215" s="57"/>
      <c r="AA215" s="57"/>
      <c r="AB215" s="57"/>
      <c r="AC215" s="57">
        <f>U215-(灌注桩原始记录!H12-灌注桩原始记录!G12)</f>
        <v>1017.95</v>
      </c>
      <c r="AD215" s="57"/>
      <c r="AE215" s="57"/>
      <c r="AF215" s="57"/>
      <c r="AG215" s="180" t="s">
        <v>99</v>
      </c>
      <c r="AH215" s="57"/>
      <c r="AI215" s="57"/>
      <c r="AJ215" s="57"/>
      <c r="AK215" s="57">
        <v>1</v>
      </c>
      <c r="AL215" s="57"/>
      <c r="AM215" s="57"/>
      <c r="AN215" s="197"/>
      <c r="AP215" s="2"/>
    </row>
    <row r="216" s="1" customFormat="1" ht="27.7" customHeight="1" spans="1:42">
      <c r="A216" s="210" t="s">
        <v>100</v>
      </c>
      <c r="B216" s="180"/>
      <c r="C216" s="180"/>
      <c r="D216" s="180"/>
      <c r="E216" s="180"/>
      <c r="F216" s="180"/>
      <c r="G216" s="180"/>
      <c r="H216" s="180"/>
      <c r="I216" s="57" t="s">
        <v>101</v>
      </c>
      <c r="J216" s="180"/>
      <c r="K216" s="180"/>
      <c r="L216" s="180"/>
      <c r="M216" s="180" t="s">
        <v>102</v>
      </c>
      <c r="N216" s="180"/>
      <c r="O216" s="180"/>
      <c r="P216" s="180"/>
      <c r="Q216" s="180"/>
      <c r="R216" s="180"/>
      <c r="S216" s="180"/>
      <c r="T216" s="180"/>
      <c r="U216" s="57">
        <f>AK213</f>
        <v>0.6</v>
      </c>
      <c r="V216" s="180"/>
      <c r="W216" s="180"/>
      <c r="X216" s="180"/>
      <c r="Y216" s="180" t="s">
        <v>89</v>
      </c>
      <c r="Z216" s="180"/>
      <c r="AA216" s="180"/>
      <c r="AB216" s="180"/>
      <c r="AC216" s="57">
        <f>AK213</f>
        <v>0.6</v>
      </c>
      <c r="AD216" s="180"/>
      <c r="AE216" s="180"/>
      <c r="AF216" s="180"/>
      <c r="AG216" s="180" t="s">
        <v>103</v>
      </c>
      <c r="AH216" s="57"/>
      <c r="AI216" s="57"/>
      <c r="AJ216" s="57"/>
      <c r="AK216" s="180" t="s">
        <v>104</v>
      </c>
      <c r="AL216" s="57"/>
      <c r="AM216" s="57"/>
      <c r="AN216" s="197"/>
      <c r="AP216" s="2"/>
    </row>
    <row r="217" s="1" customFormat="1" ht="24.6" customHeight="1" spans="1:42">
      <c r="A217" s="210" t="s">
        <v>105</v>
      </c>
      <c r="B217" s="57"/>
      <c r="C217" s="180" t="s">
        <v>106</v>
      </c>
      <c r="D217" s="180"/>
      <c r="E217" s="180"/>
      <c r="F217" s="180"/>
      <c r="G217" s="180"/>
      <c r="H217" s="211" t="s">
        <v>107</v>
      </c>
      <c r="I217" s="180"/>
      <c r="J217" s="180"/>
      <c r="K217" s="180"/>
      <c r="L217" s="180"/>
      <c r="M217" s="180"/>
      <c r="N217" s="180"/>
      <c r="O217" s="211"/>
      <c r="P217" s="211" t="s">
        <v>108</v>
      </c>
      <c r="Q217" s="211"/>
      <c r="R217" s="211" t="s">
        <v>109</v>
      </c>
      <c r="S217" s="211"/>
      <c r="T217" s="211"/>
      <c r="U217" s="211"/>
      <c r="V217" s="211"/>
      <c r="W217" s="211"/>
      <c r="X217" s="211"/>
      <c r="Y217" s="211"/>
      <c r="Z217" s="180" t="s">
        <v>110</v>
      </c>
      <c r="AA217" s="93"/>
      <c r="AB217" s="57"/>
      <c r="AC217" s="57"/>
      <c r="AD217" s="93"/>
      <c r="AE217" s="57"/>
      <c r="AF217" s="180" t="s">
        <v>111</v>
      </c>
      <c r="AG217" s="57"/>
      <c r="AH217" s="180" t="s">
        <v>112</v>
      </c>
      <c r="AI217" s="57"/>
      <c r="AJ217" s="180" t="s">
        <v>113</v>
      </c>
      <c r="AK217" s="57"/>
      <c r="AL217" s="180" t="s">
        <v>114</v>
      </c>
      <c r="AM217" s="57"/>
      <c r="AN217" s="197"/>
      <c r="AP217" s="2"/>
    </row>
    <row r="218" s="1" customFormat="1" ht="27.7" customHeight="1" spans="1:42">
      <c r="A218" s="56"/>
      <c r="B218" s="57"/>
      <c r="C218" s="180"/>
      <c r="D218" s="180"/>
      <c r="E218" s="180"/>
      <c r="F218" s="212"/>
      <c r="G218" s="180"/>
      <c r="H218" s="180" t="s">
        <v>76</v>
      </c>
      <c r="I218" s="180"/>
      <c r="J218" s="180" t="s">
        <v>115</v>
      </c>
      <c r="K218" s="180"/>
      <c r="L218" s="180" t="s">
        <v>76</v>
      </c>
      <c r="M218" s="180"/>
      <c r="N218" s="180" t="s">
        <v>115</v>
      </c>
      <c r="O218" s="180"/>
      <c r="P218" s="180"/>
      <c r="Q218" s="180"/>
      <c r="R218" s="180" t="s">
        <v>116</v>
      </c>
      <c r="S218" s="57"/>
      <c r="T218" s="180" t="s">
        <v>117</v>
      </c>
      <c r="U218" s="57"/>
      <c r="V218" s="180" t="s">
        <v>118</v>
      </c>
      <c r="W218" s="57"/>
      <c r="X218" s="180" t="s">
        <v>119</v>
      </c>
      <c r="Y218" s="57"/>
      <c r="Z218" s="180" t="s">
        <v>120</v>
      </c>
      <c r="AA218" s="57"/>
      <c r="AB218" s="180" t="s">
        <v>121</v>
      </c>
      <c r="AC218" s="57"/>
      <c r="AD218" s="180" t="s">
        <v>122</v>
      </c>
      <c r="AE218" s="57"/>
      <c r="AF218" s="57"/>
      <c r="AG218" s="57"/>
      <c r="AH218" s="57"/>
      <c r="AI218" s="57"/>
      <c r="AJ218" s="57"/>
      <c r="AK218" s="57"/>
      <c r="AL218" s="57"/>
      <c r="AM218" s="57"/>
      <c r="AN218" s="197"/>
      <c r="AP218" s="2"/>
    </row>
    <row r="219" s="1" customFormat="1" ht="19" customHeight="1" spans="1:42">
      <c r="A219" s="213">
        <v>1</v>
      </c>
      <c r="B219" s="79"/>
      <c r="C219" s="194" t="s">
        <v>123</v>
      </c>
      <c r="D219" s="214"/>
      <c r="E219" s="214"/>
      <c r="F219" s="214"/>
      <c r="G219" s="215"/>
      <c r="H219" s="194">
        <f>灌注桩原始记录!E12</f>
        <v>0</v>
      </c>
      <c r="I219" s="222"/>
      <c r="J219" s="166">
        <f>灌注桩原始记录!J12</f>
        <v>0</v>
      </c>
      <c r="K219" s="57"/>
      <c r="L219" s="194"/>
      <c r="M219" s="215"/>
      <c r="N219" s="194"/>
      <c r="O219" s="215"/>
      <c r="P219" s="194"/>
      <c r="Q219" s="215"/>
      <c r="R219" s="194">
        <v>0</v>
      </c>
      <c r="S219" s="222"/>
      <c r="T219" s="194">
        <f ca="1">RANDBETWEEN(250,300)*0.01</f>
        <v>2.81</v>
      </c>
      <c r="U219" s="222"/>
      <c r="V219" s="194">
        <f ca="1" t="shared" ref="V219:V224" si="56">T219</f>
        <v>2.81</v>
      </c>
      <c r="W219" s="222"/>
      <c r="X219" s="194">
        <f ca="1" t="shared" ref="X219:X223" si="57">T219+R219</f>
        <v>2.81</v>
      </c>
      <c r="Y219" s="222"/>
      <c r="Z219" s="194">
        <f ca="1">RANDBETWEEN(110,125)*0.01</f>
        <v>1.22</v>
      </c>
      <c r="AA219" s="222"/>
      <c r="AB219" s="194">
        <f ca="1">RANDBETWEEN(18,28)</f>
        <v>27</v>
      </c>
      <c r="AC219" s="215"/>
      <c r="AD219" s="228">
        <v>0.02</v>
      </c>
      <c r="AE219" s="215"/>
      <c r="AF219" s="229">
        <f ca="1">RANDBETWEEN(500,1000)*0.001</f>
        <v>0.585</v>
      </c>
      <c r="AG219" s="234"/>
      <c r="AH219" s="78">
        <f>$AK$4</f>
        <v>0.6</v>
      </c>
      <c r="AI219" s="79"/>
      <c r="AJ219" s="78">
        <f ca="1">RANDBETWEEN(0,100)*0.01</f>
        <v>0.42</v>
      </c>
      <c r="AK219" s="79"/>
      <c r="AL219" s="78">
        <f>AC214</f>
        <v>0</v>
      </c>
      <c r="AM219" s="235"/>
      <c r="AN219" s="198"/>
      <c r="AP219" s="2"/>
    </row>
    <row r="220" s="1" customFormat="1" ht="20.75" customHeight="1" spans="1:42">
      <c r="A220" s="56">
        <v>2</v>
      </c>
      <c r="B220" s="57"/>
      <c r="C220" s="57" t="s">
        <v>124</v>
      </c>
      <c r="D220" s="57"/>
      <c r="E220" s="57"/>
      <c r="F220" s="167"/>
      <c r="G220" s="57"/>
      <c r="H220" s="194"/>
      <c r="I220" s="215"/>
      <c r="J220" s="57"/>
      <c r="K220" s="57"/>
      <c r="L220" s="194"/>
      <c r="M220" s="215"/>
      <c r="N220" s="57"/>
      <c r="O220" s="57"/>
      <c r="P220" s="57"/>
      <c r="Q220" s="57"/>
      <c r="R220" s="57">
        <f ca="1" t="shared" ref="R220:R224" si="58">X219</f>
        <v>2.81</v>
      </c>
      <c r="S220" s="93"/>
      <c r="T220" s="57">
        <f ca="1" t="shared" ref="T220:T223" si="59">RANDBETWEEN(460,500)*0.01</f>
        <v>4.8</v>
      </c>
      <c r="U220" s="93"/>
      <c r="V220" s="194">
        <f ca="1" t="shared" si="56"/>
        <v>4.8</v>
      </c>
      <c r="W220" s="222"/>
      <c r="X220" s="194">
        <f ca="1" t="shared" si="57"/>
        <v>7.61</v>
      </c>
      <c r="Y220" s="222"/>
      <c r="Z220" s="194">
        <f ca="1" t="shared" ref="Z220:Z224" si="60">Z219</f>
        <v>1.22</v>
      </c>
      <c r="AA220" s="222"/>
      <c r="AB220" s="194">
        <f ca="1" t="shared" ref="AB220:AB224" si="61">AB219</f>
        <v>27</v>
      </c>
      <c r="AC220" s="215"/>
      <c r="AD220" s="228">
        <v>0.02</v>
      </c>
      <c r="AE220" s="215"/>
      <c r="AF220" s="229">
        <f ca="1" t="shared" ref="AF220:AF224" si="62">AF219</f>
        <v>0.585</v>
      </c>
      <c r="AG220" s="234"/>
      <c r="AH220" s="78">
        <f>$AK$4</f>
        <v>0.6</v>
      </c>
      <c r="AI220" s="79"/>
      <c r="AJ220" s="78">
        <f ca="1" t="shared" ref="AJ220:AJ224" si="63">AJ219</f>
        <v>0.42</v>
      </c>
      <c r="AK220" s="79"/>
      <c r="AL220" s="57"/>
      <c r="AM220" s="57"/>
      <c r="AN220" s="197"/>
      <c r="AP220" s="2"/>
    </row>
    <row r="221" s="1" customFormat="1" ht="20.75" customHeight="1" spans="1:42">
      <c r="A221" s="56">
        <v>3</v>
      </c>
      <c r="B221" s="57"/>
      <c r="C221" s="57" t="s">
        <v>125</v>
      </c>
      <c r="D221" s="57"/>
      <c r="E221" s="57"/>
      <c r="F221" s="167"/>
      <c r="G221" s="57"/>
      <c r="H221" s="194"/>
      <c r="I221" s="215"/>
      <c r="J221" s="57"/>
      <c r="K221" s="57"/>
      <c r="L221" s="194"/>
      <c r="M221" s="215"/>
      <c r="N221" s="57"/>
      <c r="O221" s="57"/>
      <c r="P221" s="57"/>
      <c r="Q221" s="57"/>
      <c r="R221" s="57">
        <f ca="1" t="shared" si="58"/>
        <v>7.61</v>
      </c>
      <c r="S221" s="93"/>
      <c r="T221" s="57">
        <f ca="1" t="shared" si="59"/>
        <v>4.95</v>
      </c>
      <c r="U221" s="93"/>
      <c r="V221" s="194">
        <f ca="1" t="shared" si="56"/>
        <v>4.95</v>
      </c>
      <c r="W221" s="222"/>
      <c r="X221" s="194">
        <f ca="1" t="shared" si="57"/>
        <v>12.56</v>
      </c>
      <c r="Y221" s="222"/>
      <c r="Z221" s="194">
        <f ca="1" t="shared" si="60"/>
        <v>1.22</v>
      </c>
      <c r="AA221" s="222"/>
      <c r="AB221" s="194">
        <f ca="1" t="shared" si="61"/>
        <v>27</v>
      </c>
      <c r="AC221" s="215"/>
      <c r="AD221" s="228">
        <v>0.01</v>
      </c>
      <c r="AE221" s="215"/>
      <c r="AF221" s="229">
        <f ca="1" t="shared" si="62"/>
        <v>0.585</v>
      </c>
      <c r="AG221" s="234"/>
      <c r="AH221" s="78">
        <f>$AK$4</f>
        <v>0.6</v>
      </c>
      <c r="AI221" s="79"/>
      <c r="AJ221" s="78">
        <f ca="1" t="shared" si="63"/>
        <v>0.42</v>
      </c>
      <c r="AK221" s="79"/>
      <c r="AL221" s="57"/>
      <c r="AM221" s="57"/>
      <c r="AN221" s="197"/>
      <c r="AP221" s="2"/>
    </row>
    <row r="222" s="1" customFormat="1" ht="20.75" customHeight="1" spans="1:42">
      <c r="A222" s="56">
        <v>4</v>
      </c>
      <c r="B222" s="57"/>
      <c r="C222" s="57" t="s">
        <v>126</v>
      </c>
      <c r="D222" s="57"/>
      <c r="E222" s="57"/>
      <c r="F222" s="167"/>
      <c r="G222" s="57"/>
      <c r="H222" s="194"/>
      <c r="I222" s="215"/>
      <c r="J222" s="57"/>
      <c r="K222" s="57"/>
      <c r="L222" s="194"/>
      <c r="M222" s="215"/>
      <c r="N222" s="57"/>
      <c r="O222" s="57"/>
      <c r="P222" s="57"/>
      <c r="Q222" s="57"/>
      <c r="R222" s="57">
        <f ca="1" t="shared" si="58"/>
        <v>12.56</v>
      </c>
      <c r="S222" s="93"/>
      <c r="T222" s="57">
        <f ca="1" t="shared" si="59"/>
        <v>4.88</v>
      </c>
      <c r="U222" s="93"/>
      <c r="V222" s="194">
        <f ca="1" t="shared" si="56"/>
        <v>4.88</v>
      </c>
      <c r="W222" s="222"/>
      <c r="X222" s="194">
        <f ca="1" t="shared" si="57"/>
        <v>17.44</v>
      </c>
      <c r="Y222" s="222"/>
      <c r="Z222" s="194">
        <f ca="1" t="shared" si="60"/>
        <v>1.22</v>
      </c>
      <c r="AA222" s="222"/>
      <c r="AB222" s="194">
        <f ca="1" t="shared" si="61"/>
        <v>27</v>
      </c>
      <c r="AC222" s="215"/>
      <c r="AD222" s="228">
        <v>0.03</v>
      </c>
      <c r="AE222" s="215"/>
      <c r="AF222" s="229">
        <f ca="1" t="shared" si="62"/>
        <v>0.585</v>
      </c>
      <c r="AG222" s="234"/>
      <c r="AH222" s="78">
        <f>$AK$4</f>
        <v>0.6</v>
      </c>
      <c r="AI222" s="79"/>
      <c r="AJ222" s="78">
        <f ca="1" t="shared" si="63"/>
        <v>0.42</v>
      </c>
      <c r="AK222" s="79"/>
      <c r="AL222" s="57"/>
      <c r="AM222" s="57"/>
      <c r="AN222" s="197"/>
      <c r="AP222" s="2"/>
    </row>
    <row r="223" s="1" customFormat="1" ht="20.75" customHeight="1" spans="1:42">
      <c r="A223" s="56">
        <v>5</v>
      </c>
      <c r="B223" s="57"/>
      <c r="C223" s="57" t="s">
        <v>125</v>
      </c>
      <c r="D223" s="57"/>
      <c r="E223" s="57"/>
      <c r="F223" s="167"/>
      <c r="G223" s="57"/>
      <c r="H223" s="194"/>
      <c r="I223" s="215"/>
      <c r="J223" s="57"/>
      <c r="K223" s="57"/>
      <c r="L223" s="194"/>
      <c r="M223" s="215"/>
      <c r="N223" s="57"/>
      <c r="O223" s="57"/>
      <c r="P223" s="57"/>
      <c r="Q223" s="57"/>
      <c r="R223" s="57">
        <f ca="1" t="shared" si="58"/>
        <v>17.44</v>
      </c>
      <c r="S223" s="93"/>
      <c r="T223" s="57">
        <f ca="1" t="shared" si="59"/>
        <v>4.64</v>
      </c>
      <c r="U223" s="93"/>
      <c r="V223" s="194">
        <f ca="1" t="shared" si="56"/>
        <v>4.64</v>
      </c>
      <c r="W223" s="222"/>
      <c r="X223" s="194">
        <f ca="1" t="shared" si="57"/>
        <v>22.08</v>
      </c>
      <c r="Y223" s="222"/>
      <c r="Z223" s="194">
        <f ca="1" t="shared" si="60"/>
        <v>1.22</v>
      </c>
      <c r="AA223" s="222"/>
      <c r="AB223" s="194">
        <f ca="1" t="shared" si="61"/>
        <v>27</v>
      </c>
      <c r="AC223" s="215"/>
      <c r="AD223" s="228">
        <v>0.02</v>
      </c>
      <c r="AE223" s="215"/>
      <c r="AF223" s="229">
        <f ca="1" t="shared" si="62"/>
        <v>0.585</v>
      </c>
      <c r="AG223" s="234"/>
      <c r="AH223" s="78">
        <f>$AK$4</f>
        <v>0.6</v>
      </c>
      <c r="AI223" s="79"/>
      <c r="AJ223" s="78">
        <f ca="1" t="shared" si="63"/>
        <v>0.42</v>
      </c>
      <c r="AK223" s="79"/>
      <c r="AL223" s="93"/>
      <c r="AM223" s="93"/>
      <c r="AN223" s="236"/>
      <c r="AP223" s="2"/>
    </row>
    <row r="224" s="1" customFormat="1" ht="20.75" customHeight="1" spans="1:42">
      <c r="A224" s="56">
        <v>6</v>
      </c>
      <c r="B224" s="57"/>
      <c r="C224" s="57" t="s">
        <v>126</v>
      </c>
      <c r="D224" s="57"/>
      <c r="E224" s="57"/>
      <c r="F224" s="167"/>
      <c r="G224" s="57"/>
      <c r="H224" s="194"/>
      <c r="I224" s="215"/>
      <c r="J224" s="57"/>
      <c r="K224" s="57"/>
      <c r="L224" s="194">
        <f>H219</f>
        <v>0</v>
      </c>
      <c r="M224" s="215"/>
      <c r="N224" s="166">
        <f>灌注桩原始记录!K12</f>
        <v>0</v>
      </c>
      <c r="O224" s="57"/>
      <c r="P224" s="57"/>
      <c r="Q224" s="57"/>
      <c r="R224" s="57">
        <f ca="1" t="shared" si="58"/>
        <v>22.08</v>
      </c>
      <c r="S224" s="93"/>
      <c r="T224" s="57">
        <f ca="1">X224-R224</f>
        <v>-22.08</v>
      </c>
      <c r="U224" s="93"/>
      <c r="V224" s="194">
        <f ca="1" t="shared" si="56"/>
        <v>-22.08</v>
      </c>
      <c r="W224" s="222"/>
      <c r="X224" s="194">
        <f>M214</f>
        <v>0</v>
      </c>
      <c r="Y224" s="222"/>
      <c r="Z224" s="194">
        <f ca="1" t="shared" si="60"/>
        <v>1.22</v>
      </c>
      <c r="AA224" s="222"/>
      <c r="AB224" s="194">
        <f ca="1" t="shared" si="61"/>
        <v>27</v>
      </c>
      <c r="AC224" s="215"/>
      <c r="AD224" s="228">
        <v>0.03</v>
      </c>
      <c r="AE224" s="215"/>
      <c r="AF224" s="229">
        <f ca="1" t="shared" si="62"/>
        <v>0.585</v>
      </c>
      <c r="AG224" s="234"/>
      <c r="AH224" s="78">
        <f>$AK$4</f>
        <v>0.6</v>
      </c>
      <c r="AI224" s="79"/>
      <c r="AJ224" s="78">
        <f ca="1" t="shared" si="63"/>
        <v>0.42</v>
      </c>
      <c r="AK224" s="79"/>
      <c r="AL224" s="57">
        <f>AC215</f>
        <v>1017.95</v>
      </c>
      <c r="AM224" s="57"/>
      <c r="AN224" s="197"/>
      <c r="AP224" s="2"/>
    </row>
    <row r="225" s="1" customFormat="1" ht="20.75" customHeight="1" spans="1:42">
      <c r="A225" s="56"/>
      <c r="B225" s="57"/>
      <c r="C225" s="57"/>
      <c r="D225" s="57"/>
      <c r="E225" s="57"/>
      <c r="F225" s="167"/>
      <c r="G225" s="57"/>
      <c r="H225" s="194"/>
      <c r="I225" s="215"/>
      <c r="J225" s="57"/>
      <c r="K225" s="57"/>
      <c r="L225" s="194"/>
      <c r="M225" s="215"/>
      <c r="N225" s="166"/>
      <c r="O225" s="57"/>
      <c r="P225" s="57"/>
      <c r="Q225" s="57"/>
      <c r="R225" s="93"/>
      <c r="S225" s="93"/>
      <c r="T225" s="93"/>
      <c r="U225" s="93"/>
      <c r="V225" s="93"/>
      <c r="W225" s="93"/>
      <c r="X225" s="93"/>
      <c r="Y225" s="93"/>
      <c r="Z225" s="57"/>
      <c r="AA225" s="57"/>
      <c r="AB225" s="57"/>
      <c r="AC225" s="57"/>
      <c r="AD225" s="230"/>
      <c r="AE225" s="57"/>
      <c r="AF225" s="57"/>
      <c r="AG225" s="57"/>
      <c r="AH225" s="78"/>
      <c r="AI225" s="79"/>
      <c r="AJ225" s="78"/>
      <c r="AK225" s="79"/>
      <c r="AL225" s="57"/>
      <c r="AM225" s="57"/>
      <c r="AN225" s="197"/>
      <c r="AP225" s="2"/>
    </row>
    <row r="226" s="1" customFormat="1" ht="20.75" customHeight="1" spans="1:42">
      <c r="A226" s="56"/>
      <c r="B226" s="57"/>
      <c r="C226" s="57"/>
      <c r="D226" s="57"/>
      <c r="E226" s="57"/>
      <c r="F226" s="16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93"/>
      <c r="S226" s="93"/>
      <c r="T226" s="93"/>
      <c r="U226" s="93"/>
      <c r="V226" s="93"/>
      <c r="W226" s="93"/>
      <c r="X226" s="93"/>
      <c r="Y226" s="93"/>
      <c r="Z226" s="57"/>
      <c r="AA226" s="57"/>
      <c r="AB226" s="57"/>
      <c r="AC226" s="57"/>
      <c r="AD226" s="230"/>
      <c r="AE226" s="57"/>
      <c r="AF226" s="57"/>
      <c r="AG226" s="57"/>
      <c r="AH226" s="78"/>
      <c r="AI226" s="79"/>
      <c r="AJ226" s="57"/>
      <c r="AK226" s="57"/>
      <c r="AL226" s="57"/>
      <c r="AM226" s="57"/>
      <c r="AN226" s="197"/>
      <c r="AP226" s="2"/>
    </row>
    <row r="227" s="1" customFormat="1" ht="20.75" customHeight="1" spans="1:42">
      <c r="A227" s="56"/>
      <c r="B227" s="57"/>
      <c r="C227" s="57"/>
      <c r="D227" s="57"/>
      <c r="E227" s="57"/>
      <c r="F227" s="16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93"/>
      <c r="S227" s="93"/>
      <c r="T227" s="93"/>
      <c r="U227" s="93"/>
      <c r="V227" s="93"/>
      <c r="W227" s="93"/>
      <c r="X227" s="93"/>
      <c r="Y227" s="93"/>
      <c r="Z227" s="57"/>
      <c r="AA227" s="57"/>
      <c r="AB227" s="57"/>
      <c r="AC227" s="57"/>
      <c r="AD227" s="230"/>
      <c r="AE227" s="57"/>
      <c r="AF227" s="57"/>
      <c r="AG227" s="57"/>
      <c r="AH227" s="78"/>
      <c r="AI227" s="79"/>
      <c r="AJ227" s="78"/>
      <c r="AK227" s="79"/>
      <c r="AL227" s="57"/>
      <c r="AM227" s="57"/>
      <c r="AN227" s="197"/>
      <c r="AP227" s="2"/>
    </row>
    <row r="228" s="1" customFormat="1" ht="20.75" customHeight="1" spans="1:42">
      <c r="A228" s="56"/>
      <c r="B228" s="57"/>
      <c r="C228" s="57"/>
      <c r="D228" s="57"/>
      <c r="E228" s="57"/>
      <c r="F228" s="16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93"/>
      <c r="S228" s="93"/>
      <c r="T228" s="93"/>
      <c r="U228" s="93"/>
      <c r="V228" s="93"/>
      <c r="W228" s="93"/>
      <c r="X228" s="93"/>
      <c r="Y228" s="93"/>
      <c r="Z228" s="57"/>
      <c r="AA228" s="57"/>
      <c r="AB228" s="57"/>
      <c r="AC228" s="57"/>
      <c r="AD228" s="230"/>
      <c r="AE228" s="57"/>
      <c r="AF228" s="57"/>
      <c r="AG228" s="57"/>
      <c r="AH228" s="78"/>
      <c r="AI228" s="79"/>
      <c r="AJ228" s="57"/>
      <c r="AK228" s="57"/>
      <c r="AL228" s="57"/>
      <c r="AM228" s="57"/>
      <c r="AN228" s="197"/>
      <c r="AP228" s="2"/>
    </row>
    <row r="229" s="1" customFormat="1" ht="20.75" customHeight="1" spans="1:42">
      <c r="A229" s="56"/>
      <c r="B229" s="57"/>
      <c r="C229" s="57"/>
      <c r="D229" s="57"/>
      <c r="E229" s="57"/>
      <c r="F229" s="16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93"/>
      <c r="S229" s="93"/>
      <c r="T229" s="93"/>
      <c r="U229" s="93"/>
      <c r="V229" s="93"/>
      <c r="W229" s="93"/>
      <c r="X229" s="93"/>
      <c r="Y229" s="93"/>
      <c r="Z229" s="57"/>
      <c r="AA229" s="57"/>
      <c r="AB229" s="57"/>
      <c r="AC229" s="57"/>
      <c r="AD229" s="230"/>
      <c r="AE229" s="57"/>
      <c r="AF229" s="57"/>
      <c r="AG229" s="57"/>
      <c r="AH229" s="78"/>
      <c r="AI229" s="79"/>
      <c r="AJ229" s="78"/>
      <c r="AK229" s="79"/>
      <c r="AL229" s="57"/>
      <c r="AM229" s="57"/>
      <c r="AN229" s="197"/>
      <c r="AP229" s="2"/>
    </row>
    <row r="230" s="1" customFormat="1" ht="20.75" customHeight="1" spans="1:42">
      <c r="A230" s="216"/>
      <c r="B230" s="217"/>
      <c r="C230" s="217"/>
      <c r="D230" s="217"/>
      <c r="E230" s="217"/>
      <c r="F230" s="218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24"/>
      <c r="S230" s="224"/>
      <c r="T230" s="224"/>
      <c r="U230" s="224"/>
      <c r="V230" s="224"/>
      <c r="W230" s="224"/>
      <c r="X230" s="224"/>
      <c r="Y230" s="224"/>
      <c r="Z230" s="217"/>
      <c r="AA230" s="217"/>
      <c r="AB230" s="217"/>
      <c r="AC230" s="217"/>
      <c r="AD230" s="231"/>
      <c r="AE230" s="217"/>
      <c r="AF230" s="217"/>
      <c r="AG230" s="217"/>
      <c r="AH230" s="237"/>
      <c r="AI230" s="238"/>
      <c r="AJ230" s="217"/>
      <c r="AK230" s="217"/>
      <c r="AL230" s="217"/>
      <c r="AM230" s="217"/>
      <c r="AN230" s="239"/>
      <c r="AP230" s="2"/>
    </row>
    <row r="231" s="1" customFormat="1" ht="21" customHeight="1" spans="1:42">
      <c r="A231" s="219" t="s">
        <v>127</v>
      </c>
      <c r="B231" s="220"/>
      <c r="C231" s="221"/>
      <c r="D231" s="220"/>
      <c r="E231" s="220"/>
      <c r="F231" s="220"/>
      <c r="G231" s="220"/>
      <c r="H231" s="220"/>
      <c r="I231" s="220"/>
      <c r="J231" s="220"/>
      <c r="K231" s="220"/>
      <c r="L231" s="219" t="s">
        <v>128</v>
      </c>
      <c r="M231" s="220"/>
      <c r="N231" s="220"/>
      <c r="O231" s="220"/>
      <c r="P231" s="220"/>
      <c r="Q231" s="225"/>
      <c r="R231" s="225"/>
      <c r="S231" s="225"/>
      <c r="T231" s="225"/>
      <c r="U231" s="225"/>
      <c r="V231" s="219" t="s">
        <v>129</v>
      </c>
      <c r="W231" s="220"/>
      <c r="X231" s="220"/>
      <c r="Y231" s="220"/>
      <c r="Z231" s="220"/>
      <c r="AA231" s="225"/>
      <c r="AB231" s="225"/>
      <c r="AC231" s="225"/>
      <c r="AD231" s="225"/>
      <c r="AE231" s="225"/>
      <c r="AF231" s="219" t="s">
        <v>130</v>
      </c>
      <c r="AG231" s="220"/>
      <c r="AH231" s="220"/>
      <c r="AI231" s="220"/>
      <c r="AJ231" s="225"/>
      <c r="AK231" s="225"/>
      <c r="AL231" s="225"/>
      <c r="AM231" s="225"/>
      <c r="AN231" s="225"/>
      <c r="AP231" s="2"/>
    </row>
    <row r="232" s="1" customFormat="1" customHeight="1" spans="42:42">
      <c r="AP232" s="2"/>
    </row>
    <row r="233" s="1" customFormat="1" customHeight="1" spans="42:42">
      <c r="AP233" s="2"/>
    </row>
    <row r="234" s="1" customFormat="1" customHeight="1" spans="42:42">
      <c r="AP234" s="2"/>
    </row>
    <row r="235" s="1" customFormat="1" customHeight="1" spans="42:42">
      <c r="AP235" s="2"/>
    </row>
    <row r="236" s="1" customFormat="1" customHeight="1" spans="42:42">
      <c r="AP236" s="2"/>
    </row>
    <row r="237" s="1" customFormat="1" customHeight="1" spans="42:42">
      <c r="AP237" s="2"/>
    </row>
    <row r="238" s="1" customFormat="1" customHeight="1" spans="42:42">
      <c r="AP238" s="2"/>
    </row>
    <row r="239" s="1" customFormat="1" customHeight="1" spans="42:42">
      <c r="AP239" s="2"/>
    </row>
    <row r="240" s="1" customFormat="1" ht="24.6" customHeight="1" spans="1:42">
      <c r="A240" s="203" t="s">
        <v>85</v>
      </c>
      <c r="B240" s="204"/>
      <c r="C240" s="204"/>
      <c r="D240" s="204"/>
      <c r="E240" s="204"/>
      <c r="F240" s="204"/>
      <c r="G240" s="204"/>
      <c r="H240" s="204"/>
      <c r="I240" s="204"/>
      <c r="J240" s="204"/>
      <c r="K240" s="204"/>
      <c r="L240" s="204"/>
      <c r="M240" s="204"/>
      <c r="N240" s="204"/>
      <c r="O240" s="204"/>
      <c r="P240" s="204"/>
      <c r="Q240" s="204"/>
      <c r="R240" s="204"/>
      <c r="S240" s="204"/>
      <c r="T240" s="204"/>
      <c r="U240" s="204"/>
      <c r="V240" s="204"/>
      <c r="W240" s="204"/>
      <c r="X240" s="204"/>
      <c r="Y240" s="204"/>
      <c r="Z240" s="204"/>
      <c r="AA240" s="204"/>
      <c r="AB240" s="204"/>
      <c r="AC240" s="204"/>
      <c r="AD240" s="204"/>
      <c r="AE240" s="204"/>
      <c r="AF240" s="204"/>
      <c r="AG240" s="204"/>
      <c r="AH240" s="204"/>
      <c r="AI240" s="204"/>
      <c r="AJ240" s="204"/>
      <c r="AK240" s="204"/>
      <c r="AL240" s="204"/>
      <c r="AM240" s="204"/>
      <c r="AN240" s="204"/>
      <c r="AP240" s="2"/>
    </row>
    <row r="241" s="1" customFormat="1" ht="24.6" customHeight="1" spans="1:42">
      <c r="A241" s="205" t="s">
        <v>86</v>
      </c>
      <c r="B241" s="206"/>
      <c r="C241" s="206"/>
      <c r="D241" s="206"/>
      <c r="E241" s="206"/>
      <c r="F241" s="206"/>
      <c r="G241" s="206"/>
      <c r="H241" s="206"/>
      <c r="I241" s="206"/>
      <c r="J241" s="206"/>
      <c r="K241" s="206"/>
      <c r="L241" s="206"/>
      <c r="M241" s="206"/>
      <c r="N241" s="206"/>
      <c r="O241" s="206"/>
      <c r="P241" s="206"/>
      <c r="Q241" s="206"/>
      <c r="R241" s="206"/>
      <c r="S241" s="206"/>
      <c r="T241" s="206"/>
      <c r="U241" s="206"/>
      <c r="V241" s="206"/>
      <c r="W241" s="206"/>
      <c r="X241" s="206"/>
      <c r="Y241" s="206"/>
      <c r="Z241" s="206"/>
      <c r="AA241" s="206"/>
      <c r="AB241" s="206"/>
      <c r="AC241" s="206"/>
      <c r="AD241" s="206"/>
      <c r="AE241" s="206"/>
      <c r="AF241" s="206"/>
      <c r="AG241" s="206"/>
      <c r="AH241" s="206"/>
      <c r="AI241" s="206"/>
      <c r="AJ241" s="206"/>
      <c r="AK241" s="206"/>
      <c r="AL241" s="206"/>
      <c r="AM241" s="206"/>
      <c r="AN241" s="206"/>
      <c r="AP241" s="2"/>
    </row>
    <row r="242" s="1" customFormat="1" ht="24.6" customHeight="1" spans="1:42">
      <c r="A242" s="207" t="s">
        <v>0</v>
      </c>
      <c r="B242" s="208"/>
      <c r="C242" s="208"/>
      <c r="D242" s="208"/>
      <c r="E242" s="20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  <c r="R242" s="223"/>
      <c r="S242" s="223"/>
      <c r="T242" s="223"/>
      <c r="U242" s="223"/>
      <c r="V242" s="223"/>
      <c r="W242" s="223"/>
      <c r="X242" s="223"/>
      <c r="Y242" s="223"/>
      <c r="Z242" s="223"/>
      <c r="AA242" s="223"/>
      <c r="AB242" s="223"/>
      <c r="AC242" s="223"/>
      <c r="AD242" s="223"/>
      <c r="AE242" s="226" t="s">
        <v>87</v>
      </c>
      <c r="AF242" s="227"/>
      <c r="AG242" s="227"/>
      <c r="AH242" s="227"/>
      <c r="AI242" s="227"/>
      <c r="AJ242" s="227"/>
      <c r="AK242" s="232">
        <f>灌注桩原始记录!A13</f>
        <v>409</v>
      </c>
      <c r="AL242" s="223"/>
      <c r="AM242" s="223"/>
      <c r="AN242" s="223"/>
      <c r="AP242" s="2"/>
    </row>
    <row r="243" s="1" customFormat="1" ht="29.25" customHeight="1" spans="1:42">
      <c r="A243" s="209" t="s">
        <v>1</v>
      </c>
      <c r="B243" s="163"/>
      <c r="C243" s="163"/>
      <c r="D243" s="163"/>
      <c r="E243" s="162" t="str">
        <f>工程配置!$B$2</f>
        <v>大同七里村碧桂园一期地库桩基础工程</v>
      </c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2" t="s">
        <v>88</v>
      </c>
      <c r="R243" s="163"/>
      <c r="S243" s="163"/>
      <c r="T243" s="163"/>
      <c r="U243" s="162">
        <f>灌注桩原始记录!C13</f>
        <v>0</v>
      </c>
      <c r="V243" s="162"/>
      <c r="W243" s="162"/>
      <c r="X243" s="162"/>
      <c r="Y243" s="162"/>
      <c r="Z243" s="162"/>
      <c r="AA243" s="162"/>
      <c r="AB243" s="162"/>
      <c r="AC243" s="162"/>
      <c r="AD243" s="162"/>
      <c r="AE243" s="162"/>
      <c r="AF243" s="162"/>
      <c r="AG243" s="162" t="s">
        <v>89</v>
      </c>
      <c r="AH243" s="163"/>
      <c r="AI243" s="163"/>
      <c r="AJ243" s="163"/>
      <c r="AK243" s="163">
        <f>工程配置!$B$4/1000</f>
        <v>0.6</v>
      </c>
      <c r="AL243" s="163"/>
      <c r="AM243" s="163"/>
      <c r="AN243" s="233"/>
      <c r="AP243" s="2"/>
    </row>
    <row r="244" s="1" customFormat="1" ht="29.25" customHeight="1" spans="1:42">
      <c r="A244" s="210" t="s">
        <v>90</v>
      </c>
      <c r="B244" s="57"/>
      <c r="C244" s="57"/>
      <c r="D244" s="57"/>
      <c r="E244" s="57">
        <f>工程配置!$C$4</f>
        <v>28.5</v>
      </c>
      <c r="F244" s="57"/>
      <c r="G244" s="57"/>
      <c r="H244" s="57"/>
      <c r="I244" s="180" t="s">
        <v>91</v>
      </c>
      <c r="J244" s="57"/>
      <c r="K244" s="57"/>
      <c r="L244" s="57"/>
      <c r="M244" s="57">
        <f>灌注桩原始记录!G13</f>
        <v>0</v>
      </c>
      <c r="N244" s="57"/>
      <c r="O244" s="57"/>
      <c r="P244" s="57"/>
      <c r="Q244" s="180" t="s">
        <v>92</v>
      </c>
      <c r="R244" s="57"/>
      <c r="S244" s="57"/>
      <c r="T244" s="57"/>
      <c r="U244" s="57">
        <f>工程配置!$D$4</f>
        <v>1047.45</v>
      </c>
      <c r="V244" s="57"/>
      <c r="W244" s="57"/>
      <c r="X244" s="57"/>
      <c r="Y244" s="180" t="s">
        <v>93</v>
      </c>
      <c r="Z244" s="57"/>
      <c r="AA244" s="57"/>
      <c r="AB244" s="57"/>
      <c r="AC244" s="57">
        <f>灌注桩原始记录!F13</f>
        <v>0</v>
      </c>
      <c r="AD244" s="57"/>
      <c r="AE244" s="57"/>
      <c r="AF244" s="57"/>
      <c r="AG244" s="180" t="s">
        <v>94</v>
      </c>
      <c r="AH244" s="57"/>
      <c r="AI244" s="57"/>
      <c r="AJ244" s="57"/>
      <c r="AK244" s="57">
        <f>AC244</f>
        <v>0</v>
      </c>
      <c r="AL244" s="57"/>
      <c r="AM244" s="57"/>
      <c r="AN244" s="197"/>
      <c r="AP244" s="2"/>
    </row>
    <row r="245" s="1" customFormat="1" ht="29.25" customHeight="1" spans="1:42">
      <c r="A245" s="210" t="s">
        <v>95</v>
      </c>
      <c r="B245" s="57"/>
      <c r="C245" s="57"/>
      <c r="D245" s="57"/>
      <c r="E245" s="57">
        <v>3</v>
      </c>
      <c r="F245" s="57"/>
      <c r="G245" s="57"/>
      <c r="H245" s="57"/>
      <c r="I245" s="180" t="s">
        <v>96</v>
      </c>
      <c r="J245" s="57"/>
      <c r="K245" s="57"/>
      <c r="L245" s="57"/>
      <c r="M245" s="57">
        <v>10</v>
      </c>
      <c r="N245" s="57"/>
      <c r="O245" s="57"/>
      <c r="P245" s="57"/>
      <c r="Q245" s="180" t="s">
        <v>97</v>
      </c>
      <c r="R245" s="57"/>
      <c r="S245" s="57"/>
      <c r="T245" s="57"/>
      <c r="U245" s="57">
        <f>工程配置!$E$4</f>
        <v>1017.95</v>
      </c>
      <c r="V245" s="57"/>
      <c r="W245" s="57"/>
      <c r="X245" s="57"/>
      <c r="Y245" s="180" t="s">
        <v>98</v>
      </c>
      <c r="Z245" s="57"/>
      <c r="AA245" s="57"/>
      <c r="AB245" s="57"/>
      <c r="AC245" s="57">
        <f>U245-(灌注桩原始记录!H13-灌注桩原始记录!G13)</f>
        <v>1017.95</v>
      </c>
      <c r="AD245" s="57"/>
      <c r="AE245" s="57"/>
      <c r="AF245" s="57"/>
      <c r="AG245" s="180" t="s">
        <v>99</v>
      </c>
      <c r="AH245" s="57"/>
      <c r="AI245" s="57"/>
      <c r="AJ245" s="57"/>
      <c r="AK245" s="57">
        <v>1</v>
      </c>
      <c r="AL245" s="57"/>
      <c r="AM245" s="57"/>
      <c r="AN245" s="197"/>
      <c r="AP245" s="2"/>
    </row>
    <row r="246" s="1" customFormat="1" ht="27.7" customHeight="1" spans="1:42">
      <c r="A246" s="210" t="s">
        <v>100</v>
      </c>
      <c r="B246" s="180"/>
      <c r="C246" s="180"/>
      <c r="D246" s="180"/>
      <c r="E246" s="180"/>
      <c r="F246" s="180"/>
      <c r="G246" s="180"/>
      <c r="H246" s="180"/>
      <c r="I246" s="57" t="s">
        <v>101</v>
      </c>
      <c r="J246" s="180"/>
      <c r="K246" s="180"/>
      <c r="L246" s="180"/>
      <c r="M246" s="180" t="s">
        <v>102</v>
      </c>
      <c r="N246" s="180"/>
      <c r="O246" s="180"/>
      <c r="P246" s="180"/>
      <c r="Q246" s="180"/>
      <c r="R246" s="180"/>
      <c r="S246" s="180"/>
      <c r="T246" s="180"/>
      <c r="U246" s="57">
        <f>AK243</f>
        <v>0.6</v>
      </c>
      <c r="V246" s="180"/>
      <c r="W246" s="180"/>
      <c r="X246" s="180"/>
      <c r="Y246" s="180" t="s">
        <v>89</v>
      </c>
      <c r="Z246" s="180"/>
      <c r="AA246" s="180"/>
      <c r="AB246" s="180"/>
      <c r="AC246" s="57">
        <f>AK243</f>
        <v>0.6</v>
      </c>
      <c r="AD246" s="180"/>
      <c r="AE246" s="180"/>
      <c r="AF246" s="180"/>
      <c r="AG246" s="180" t="s">
        <v>103</v>
      </c>
      <c r="AH246" s="57"/>
      <c r="AI246" s="57"/>
      <c r="AJ246" s="57"/>
      <c r="AK246" s="180" t="s">
        <v>104</v>
      </c>
      <c r="AL246" s="57"/>
      <c r="AM246" s="57"/>
      <c r="AN246" s="197"/>
      <c r="AP246" s="2"/>
    </row>
    <row r="247" s="1" customFormat="1" ht="24.6" customHeight="1" spans="1:42">
      <c r="A247" s="210" t="s">
        <v>105</v>
      </c>
      <c r="B247" s="57"/>
      <c r="C247" s="180" t="s">
        <v>106</v>
      </c>
      <c r="D247" s="180"/>
      <c r="E247" s="180"/>
      <c r="F247" s="180"/>
      <c r="G247" s="180"/>
      <c r="H247" s="211" t="s">
        <v>107</v>
      </c>
      <c r="I247" s="180"/>
      <c r="J247" s="180"/>
      <c r="K247" s="180"/>
      <c r="L247" s="180"/>
      <c r="M247" s="180"/>
      <c r="N247" s="180"/>
      <c r="O247" s="211"/>
      <c r="P247" s="211" t="s">
        <v>108</v>
      </c>
      <c r="Q247" s="211"/>
      <c r="R247" s="211" t="s">
        <v>109</v>
      </c>
      <c r="S247" s="211"/>
      <c r="T247" s="211"/>
      <c r="U247" s="211"/>
      <c r="V247" s="211"/>
      <c r="W247" s="211"/>
      <c r="X247" s="211"/>
      <c r="Y247" s="211"/>
      <c r="Z247" s="180" t="s">
        <v>110</v>
      </c>
      <c r="AA247" s="93"/>
      <c r="AB247" s="57"/>
      <c r="AC247" s="57"/>
      <c r="AD247" s="93"/>
      <c r="AE247" s="57"/>
      <c r="AF247" s="180" t="s">
        <v>111</v>
      </c>
      <c r="AG247" s="57"/>
      <c r="AH247" s="180" t="s">
        <v>112</v>
      </c>
      <c r="AI247" s="57"/>
      <c r="AJ247" s="180" t="s">
        <v>113</v>
      </c>
      <c r="AK247" s="57"/>
      <c r="AL247" s="180" t="s">
        <v>114</v>
      </c>
      <c r="AM247" s="57"/>
      <c r="AN247" s="197"/>
      <c r="AP247" s="2"/>
    </row>
    <row r="248" s="1" customFormat="1" ht="27.7" customHeight="1" spans="1:42">
      <c r="A248" s="56"/>
      <c r="B248" s="57"/>
      <c r="C248" s="180"/>
      <c r="D248" s="180"/>
      <c r="E248" s="180"/>
      <c r="F248" s="212"/>
      <c r="G248" s="180"/>
      <c r="H248" s="180" t="s">
        <v>76</v>
      </c>
      <c r="I248" s="180"/>
      <c r="J248" s="180" t="s">
        <v>115</v>
      </c>
      <c r="K248" s="180"/>
      <c r="L248" s="180" t="s">
        <v>76</v>
      </c>
      <c r="M248" s="180"/>
      <c r="N248" s="180" t="s">
        <v>115</v>
      </c>
      <c r="O248" s="180"/>
      <c r="P248" s="180"/>
      <c r="Q248" s="180"/>
      <c r="R248" s="180" t="s">
        <v>116</v>
      </c>
      <c r="S248" s="57"/>
      <c r="T248" s="180" t="s">
        <v>117</v>
      </c>
      <c r="U248" s="57"/>
      <c r="V248" s="180" t="s">
        <v>118</v>
      </c>
      <c r="W248" s="57"/>
      <c r="X248" s="180" t="s">
        <v>119</v>
      </c>
      <c r="Y248" s="57"/>
      <c r="Z248" s="180" t="s">
        <v>120</v>
      </c>
      <c r="AA248" s="57"/>
      <c r="AB248" s="180" t="s">
        <v>121</v>
      </c>
      <c r="AC248" s="57"/>
      <c r="AD248" s="180" t="s">
        <v>122</v>
      </c>
      <c r="AE248" s="57"/>
      <c r="AF248" s="57"/>
      <c r="AG248" s="57"/>
      <c r="AH248" s="57"/>
      <c r="AI248" s="57"/>
      <c r="AJ248" s="57"/>
      <c r="AK248" s="57"/>
      <c r="AL248" s="57"/>
      <c r="AM248" s="57"/>
      <c r="AN248" s="197"/>
      <c r="AP248" s="2"/>
    </row>
    <row r="249" s="1" customFormat="1" ht="19" customHeight="1" spans="1:42">
      <c r="A249" s="213">
        <v>1</v>
      </c>
      <c r="B249" s="79"/>
      <c r="C249" s="194" t="s">
        <v>123</v>
      </c>
      <c r="D249" s="214"/>
      <c r="E249" s="214"/>
      <c r="F249" s="214"/>
      <c r="G249" s="215"/>
      <c r="H249" s="194">
        <f>灌注桩原始记录!E13</f>
        <v>0</v>
      </c>
      <c r="I249" s="222"/>
      <c r="J249" s="166">
        <f>灌注桩原始记录!J13</f>
        <v>0</v>
      </c>
      <c r="K249" s="57"/>
      <c r="L249" s="194"/>
      <c r="M249" s="215"/>
      <c r="N249" s="194"/>
      <c r="O249" s="215"/>
      <c r="P249" s="194"/>
      <c r="Q249" s="215"/>
      <c r="R249" s="194">
        <v>0</v>
      </c>
      <c r="S249" s="222"/>
      <c r="T249" s="194">
        <f ca="1">RANDBETWEEN(250,300)*0.01</f>
        <v>2.51</v>
      </c>
      <c r="U249" s="222"/>
      <c r="V249" s="194">
        <f ca="1" t="shared" ref="V249:V254" si="64">T249</f>
        <v>2.51</v>
      </c>
      <c r="W249" s="222"/>
      <c r="X249" s="194">
        <f ca="1" t="shared" ref="X249:X253" si="65">T249+R249</f>
        <v>2.51</v>
      </c>
      <c r="Y249" s="222"/>
      <c r="Z249" s="194">
        <f ca="1">RANDBETWEEN(110,125)*0.01</f>
        <v>1.1</v>
      </c>
      <c r="AA249" s="222"/>
      <c r="AB249" s="194">
        <f ca="1">RANDBETWEEN(18,28)</f>
        <v>21</v>
      </c>
      <c r="AC249" s="215"/>
      <c r="AD249" s="228">
        <v>0.02</v>
      </c>
      <c r="AE249" s="215"/>
      <c r="AF249" s="229">
        <f ca="1">RANDBETWEEN(500,1000)*0.001</f>
        <v>0.55</v>
      </c>
      <c r="AG249" s="234"/>
      <c r="AH249" s="78">
        <f>$AK$4</f>
        <v>0.6</v>
      </c>
      <c r="AI249" s="79"/>
      <c r="AJ249" s="78">
        <f ca="1">RANDBETWEEN(0,100)*0.01</f>
        <v>0.7</v>
      </c>
      <c r="AK249" s="79"/>
      <c r="AL249" s="78">
        <f>AC244</f>
        <v>0</v>
      </c>
      <c r="AM249" s="235"/>
      <c r="AN249" s="198"/>
      <c r="AP249" s="2"/>
    </row>
    <row r="250" s="1" customFormat="1" ht="20.75" customHeight="1" spans="1:42">
      <c r="A250" s="56">
        <v>2</v>
      </c>
      <c r="B250" s="57"/>
      <c r="C250" s="57" t="s">
        <v>124</v>
      </c>
      <c r="D250" s="57"/>
      <c r="E250" s="57"/>
      <c r="F250" s="167"/>
      <c r="G250" s="57"/>
      <c r="H250" s="194"/>
      <c r="I250" s="215"/>
      <c r="J250" s="57"/>
      <c r="K250" s="57"/>
      <c r="L250" s="194"/>
      <c r="M250" s="215"/>
      <c r="N250" s="57"/>
      <c r="O250" s="57"/>
      <c r="P250" s="57"/>
      <c r="Q250" s="57"/>
      <c r="R250" s="57">
        <f ca="1" t="shared" ref="R250:R254" si="66">X249</f>
        <v>2.51</v>
      </c>
      <c r="S250" s="93"/>
      <c r="T250" s="57">
        <f ca="1" t="shared" ref="T250:T253" si="67">RANDBETWEEN(460,500)*0.01</f>
        <v>4.8</v>
      </c>
      <c r="U250" s="93"/>
      <c r="V250" s="194">
        <f ca="1" t="shared" si="64"/>
        <v>4.8</v>
      </c>
      <c r="W250" s="222"/>
      <c r="X250" s="194">
        <f ca="1" t="shared" si="65"/>
        <v>7.31</v>
      </c>
      <c r="Y250" s="222"/>
      <c r="Z250" s="194">
        <f ca="1" t="shared" ref="Z250:Z254" si="68">Z249</f>
        <v>1.1</v>
      </c>
      <c r="AA250" s="222"/>
      <c r="AB250" s="194">
        <f ca="1" t="shared" ref="AB250:AB254" si="69">AB249</f>
        <v>21</v>
      </c>
      <c r="AC250" s="215"/>
      <c r="AD250" s="228">
        <v>0.02</v>
      </c>
      <c r="AE250" s="215"/>
      <c r="AF250" s="229">
        <f ca="1" t="shared" ref="AF250:AF254" si="70">AF249</f>
        <v>0.55</v>
      </c>
      <c r="AG250" s="234"/>
      <c r="AH250" s="78">
        <f>$AK$4</f>
        <v>0.6</v>
      </c>
      <c r="AI250" s="79"/>
      <c r="AJ250" s="78">
        <f ca="1" t="shared" ref="AJ250:AJ254" si="71">AJ249</f>
        <v>0.7</v>
      </c>
      <c r="AK250" s="79"/>
      <c r="AL250" s="57"/>
      <c r="AM250" s="57"/>
      <c r="AN250" s="197"/>
      <c r="AP250" s="2"/>
    </row>
    <row r="251" s="1" customFormat="1" ht="20.75" customHeight="1" spans="1:42">
      <c r="A251" s="56">
        <v>3</v>
      </c>
      <c r="B251" s="57"/>
      <c r="C251" s="57" t="s">
        <v>125</v>
      </c>
      <c r="D251" s="57"/>
      <c r="E251" s="57"/>
      <c r="F251" s="167"/>
      <c r="G251" s="57"/>
      <c r="H251" s="194"/>
      <c r="I251" s="215"/>
      <c r="J251" s="57"/>
      <c r="K251" s="57"/>
      <c r="L251" s="194"/>
      <c r="M251" s="215"/>
      <c r="N251" s="57"/>
      <c r="O251" s="57"/>
      <c r="P251" s="57"/>
      <c r="Q251" s="57"/>
      <c r="R251" s="57">
        <f ca="1" t="shared" si="66"/>
        <v>7.31</v>
      </c>
      <c r="S251" s="93"/>
      <c r="T251" s="57">
        <f ca="1" t="shared" si="67"/>
        <v>4.88</v>
      </c>
      <c r="U251" s="93"/>
      <c r="V251" s="194">
        <f ca="1" t="shared" si="64"/>
        <v>4.88</v>
      </c>
      <c r="W251" s="222"/>
      <c r="X251" s="194">
        <f ca="1" t="shared" si="65"/>
        <v>12.19</v>
      </c>
      <c r="Y251" s="222"/>
      <c r="Z251" s="194">
        <f ca="1" t="shared" si="68"/>
        <v>1.1</v>
      </c>
      <c r="AA251" s="222"/>
      <c r="AB251" s="194">
        <f ca="1" t="shared" si="69"/>
        <v>21</v>
      </c>
      <c r="AC251" s="215"/>
      <c r="AD251" s="228">
        <v>0.01</v>
      </c>
      <c r="AE251" s="215"/>
      <c r="AF251" s="229">
        <f ca="1" t="shared" si="70"/>
        <v>0.55</v>
      </c>
      <c r="AG251" s="234"/>
      <c r="AH251" s="78">
        <f>$AK$4</f>
        <v>0.6</v>
      </c>
      <c r="AI251" s="79"/>
      <c r="AJ251" s="78">
        <f ca="1" t="shared" si="71"/>
        <v>0.7</v>
      </c>
      <c r="AK251" s="79"/>
      <c r="AL251" s="57"/>
      <c r="AM251" s="57"/>
      <c r="AN251" s="197"/>
      <c r="AP251" s="2"/>
    </row>
    <row r="252" s="1" customFormat="1" ht="20.75" customHeight="1" spans="1:42">
      <c r="A252" s="56">
        <v>4</v>
      </c>
      <c r="B252" s="57"/>
      <c r="C252" s="57" t="s">
        <v>126</v>
      </c>
      <c r="D252" s="57"/>
      <c r="E252" s="57"/>
      <c r="F252" s="167"/>
      <c r="G252" s="57"/>
      <c r="H252" s="194"/>
      <c r="I252" s="215"/>
      <c r="J252" s="57"/>
      <c r="K252" s="57"/>
      <c r="L252" s="194"/>
      <c r="M252" s="215"/>
      <c r="N252" s="57"/>
      <c r="O252" s="57"/>
      <c r="P252" s="57"/>
      <c r="Q252" s="57"/>
      <c r="R252" s="57">
        <f ca="1" t="shared" si="66"/>
        <v>12.19</v>
      </c>
      <c r="S252" s="93"/>
      <c r="T252" s="57">
        <f ca="1" t="shared" si="67"/>
        <v>4.64</v>
      </c>
      <c r="U252" s="93"/>
      <c r="V252" s="194">
        <f ca="1" t="shared" si="64"/>
        <v>4.64</v>
      </c>
      <c r="W252" s="222"/>
      <c r="X252" s="194">
        <f ca="1" t="shared" si="65"/>
        <v>16.83</v>
      </c>
      <c r="Y252" s="222"/>
      <c r="Z252" s="194">
        <f ca="1" t="shared" si="68"/>
        <v>1.1</v>
      </c>
      <c r="AA252" s="222"/>
      <c r="AB252" s="194">
        <f ca="1" t="shared" si="69"/>
        <v>21</v>
      </c>
      <c r="AC252" s="215"/>
      <c r="AD252" s="228">
        <v>0.03</v>
      </c>
      <c r="AE252" s="215"/>
      <c r="AF252" s="229">
        <f ca="1" t="shared" si="70"/>
        <v>0.55</v>
      </c>
      <c r="AG252" s="234"/>
      <c r="AH252" s="78">
        <f>$AK$4</f>
        <v>0.6</v>
      </c>
      <c r="AI252" s="79"/>
      <c r="AJ252" s="78">
        <f ca="1" t="shared" si="71"/>
        <v>0.7</v>
      </c>
      <c r="AK252" s="79"/>
      <c r="AL252" s="57"/>
      <c r="AM252" s="57"/>
      <c r="AN252" s="197"/>
      <c r="AP252" s="2"/>
    </row>
    <row r="253" s="1" customFormat="1" ht="20.75" customHeight="1" spans="1:42">
      <c r="A253" s="56">
        <v>5</v>
      </c>
      <c r="B253" s="57"/>
      <c r="C253" s="57" t="s">
        <v>125</v>
      </c>
      <c r="D253" s="57"/>
      <c r="E253" s="57"/>
      <c r="F253" s="167"/>
      <c r="G253" s="57"/>
      <c r="H253" s="194"/>
      <c r="I253" s="215"/>
      <c r="J253" s="57"/>
      <c r="K253" s="57"/>
      <c r="L253" s="194"/>
      <c r="M253" s="215"/>
      <c r="N253" s="57"/>
      <c r="O253" s="57"/>
      <c r="P253" s="57"/>
      <c r="Q253" s="57"/>
      <c r="R253" s="57">
        <f ca="1" t="shared" si="66"/>
        <v>16.83</v>
      </c>
      <c r="S253" s="93"/>
      <c r="T253" s="57">
        <f ca="1" t="shared" si="67"/>
        <v>4.62</v>
      </c>
      <c r="U253" s="93"/>
      <c r="V253" s="194">
        <f ca="1" t="shared" si="64"/>
        <v>4.62</v>
      </c>
      <c r="W253" s="222"/>
      <c r="X253" s="194">
        <f ca="1" t="shared" si="65"/>
        <v>21.45</v>
      </c>
      <c r="Y253" s="222"/>
      <c r="Z253" s="194">
        <f ca="1" t="shared" si="68"/>
        <v>1.1</v>
      </c>
      <c r="AA253" s="222"/>
      <c r="AB253" s="194">
        <f ca="1" t="shared" si="69"/>
        <v>21</v>
      </c>
      <c r="AC253" s="215"/>
      <c r="AD253" s="228">
        <v>0.02</v>
      </c>
      <c r="AE253" s="215"/>
      <c r="AF253" s="229">
        <f ca="1" t="shared" si="70"/>
        <v>0.55</v>
      </c>
      <c r="AG253" s="234"/>
      <c r="AH253" s="78">
        <f>$AK$4</f>
        <v>0.6</v>
      </c>
      <c r="AI253" s="79"/>
      <c r="AJ253" s="78">
        <f ca="1" t="shared" si="71"/>
        <v>0.7</v>
      </c>
      <c r="AK253" s="79"/>
      <c r="AL253" s="93"/>
      <c r="AM253" s="93"/>
      <c r="AN253" s="236"/>
      <c r="AP253" s="2"/>
    </row>
    <row r="254" s="1" customFormat="1" ht="20.75" customHeight="1" spans="1:42">
      <c r="A254" s="56">
        <v>6</v>
      </c>
      <c r="B254" s="57"/>
      <c r="C254" s="57" t="s">
        <v>126</v>
      </c>
      <c r="D254" s="57"/>
      <c r="E254" s="57"/>
      <c r="F254" s="167"/>
      <c r="G254" s="57"/>
      <c r="H254" s="194"/>
      <c r="I254" s="215"/>
      <c r="J254" s="57"/>
      <c r="K254" s="57"/>
      <c r="L254" s="194">
        <f>H249</f>
        <v>0</v>
      </c>
      <c r="M254" s="215"/>
      <c r="N254" s="166">
        <f>灌注桩原始记录!K13</f>
        <v>0</v>
      </c>
      <c r="O254" s="57"/>
      <c r="P254" s="57"/>
      <c r="Q254" s="57"/>
      <c r="R254" s="57">
        <f ca="1" t="shared" si="66"/>
        <v>21.45</v>
      </c>
      <c r="S254" s="93"/>
      <c r="T254" s="57">
        <f ca="1">X254-R254</f>
        <v>-21.45</v>
      </c>
      <c r="U254" s="93"/>
      <c r="V254" s="194">
        <f ca="1" t="shared" si="64"/>
        <v>-21.45</v>
      </c>
      <c r="W254" s="222"/>
      <c r="X254" s="194">
        <f>M244</f>
        <v>0</v>
      </c>
      <c r="Y254" s="222"/>
      <c r="Z254" s="194">
        <f ca="1" t="shared" si="68"/>
        <v>1.1</v>
      </c>
      <c r="AA254" s="222"/>
      <c r="AB254" s="194">
        <f ca="1" t="shared" si="69"/>
        <v>21</v>
      </c>
      <c r="AC254" s="215"/>
      <c r="AD254" s="228">
        <v>0.03</v>
      </c>
      <c r="AE254" s="215"/>
      <c r="AF254" s="229">
        <f ca="1" t="shared" si="70"/>
        <v>0.55</v>
      </c>
      <c r="AG254" s="234"/>
      <c r="AH254" s="78">
        <f>$AK$4</f>
        <v>0.6</v>
      </c>
      <c r="AI254" s="79"/>
      <c r="AJ254" s="78">
        <f ca="1" t="shared" si="71"/>
        <v>0.7</v>
      </c>
      <c r="AK254" s="79"/>
      <c r="AL254" s="57">
        <f>AC245</f>
        <v>1017.95</v>
      </c>
      <c r="AM254" s="57"/>
      <c r="AN254" s="197"/>
      <c r="AP254" s="2"/>
    </row>
    <row r="255" s="1" customFormat="1" ht="20.75" customHeight="1" spans="1:42">
      <c r="A255" s="56"/>
      <c r="B255" s="57"/>
      <c r="C255" s="57"/>
      <c r="D255" s="57"/>
      <c r="E255" s="57"/>
      <c r="F255" s="167"/>
      <c r="G255" s="57"/>
      <c r="H255" s="194"/>
      <c r="I255" s="215"/>
      <c r="J255" s="57"/>
      <c r="K255" s="57"/>
      <c r="L255" s="194"/>
      <c r="M255" s="215"/>
      <c r="N255" s="166"/>
      <c r="O255" s="57"/>
      <c r="P255" s="57"/>
      <c r="Q255" s="57"/>
      <c r="R255" s="93"/>
      <c r="S255" s="93"/>
      <c r="T255" s="93"/>
      <c r="U255" s="93"/>
      <c r="V255" s="93"/>
      <c r="W255" s="93"/>
      <c r="X255" s="93"/>
      <c r="Y255" s="93"/>
      <c r="Z255" s="57"/>
      <c r="AA255" s="57"/>
      <c r="AB255" s="57"/>
      <c r="AC255" s="57"/>
      <c r="AD255" s="230"/>
      <c r="AE255" s="57"/>
      <c r="AF255" s="57"/>
      <c r="AG255" s="57"/>
      <c r="AH255" s="78"/>
      <c r="AI255" s="79"/>
      <c r="AJ255" s="78"/>
      <c r="AK255" s="79"/>
      <c r="AL255" s="57"/>
      <c r="AM255" s="57"/>
      <c r="AN255" s="197"/>
      <c r="AP255" s="2"/>
    </row>
    <row r="256" s="1" customFormat="1" ht="20.75" customHeight="1" spans="1:42">
      <c r="A256" s="56"/>
      <c r="B256" s="57"/>
      <c r="C256" s="57"/>
      <c r="D256" s="57"/>
      <c r="E256" s="57"/>
      <c r="F256" s="16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93"/>
      <c r="S256" s="93"/>
      <c r="T256" s="93"/>
      <c r="U256" s="93"/>
      <c r="V256" s="93"/>
      <c r="W256" s="93"/>
      <c r="X256" s="93"/>
      <c r="Y256" s="93"/>
      <c r="Z256" s="57"/>
      <c r="AA256" s="57"/>
      <c r="AB256" s="57"/>
      <c r="AC256" s="57"/>
      <c r="AD256" s="230"/>
      <c r="AE256" s="57"/>
      <c r="AF256" s="57"/>
      <c r="AG256" s="57"/>
      <c r="AH256" s="78"/>
      <c r="AI256" s="79"/>
      <c r="AJ256" s="57"/>
      <c r="AK256" s="57"/>
      <c r="AL256" s="57"/>
      <c r="AM256" s="57"/>
      <c r="AN256" s="197"/>
      <c r="AP256" s="2"/>
    </row>
    <row r="257" s="1" customFormat="1" ht="20.75" customHeight="1" spans="1:42">
      <c r="A257" s="56"/>
      <c r="B257" s="57"/>
      <c r="C257" s="57"/>
      <c r="D257" s="57"/>
      <c r="E257" s="57"/>
      <c r="F257" s="16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93"/>
      <c r="S257" s="93"/>
      <c r="T257" s="93"/>
      <c r="U257" s="93"/>
      <c r="V257" s="93"/>
      <c r="W257" s="93"/>
      <c r="X257" s="93"/>
      <c r="Y257" s="93"/>
      <c r="Z257" s="57"/>
      <c r="AA257" s="57"/>
      <c r="AB257" s="57"/>
      <c r="AC257" s="57"/>
      <c r="AD257" s="230"/>
      <c r="AE257" s="57"/>
      <c r="AF257" s="57"/>
      <c r="AG257" s="57"/>
      <c r="AH257" s="78"/>
      <c r="AI257" s="79"/>
      <c r="AJ257" s="78"/>
      <c r="AK257" s="79"/>
      <c r="AL257" s="57"/>
      <c r="AM257" s="57"/>
      <c r="AN257" s="197"/>
      <c r="AP257" s="2"/>
    </row>
    <row r="258" s="1" customFormat="1" ht="20.75" customHeight="1" spans="1:42">
      <c r="A258" s="56"/>
      <c r="B258" s="57"/>
      <c r="C258" s="57"/>
      <c r="D258" s="57"/>
      <c r="E258" s="57"/>
      <c r="F258" s="16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93"/>
      <c r="S258" s="93"/>
      <c r="T258" s="93"/>
      <c r="U258" s="93"/>
      <c r="V258" s="93"/>
      <c r="W258" s="93"/>
      <c r="X258" s="93"/>
      <c r="Y258" s="93"/>
      <c r="Z258" s="57"/>
      <c r="AA258" s="57"/>
      <c r="AB258" s="57"/>
      <c r="AC258" s="57"/>
      <c r="AD258" s="230"/>
      <c r="AE258" s="57"/>
      <c r="AF258" s="57"/>
      <c r="AG258" s="57"/>
      <c r="AH258" s="78"/>
      <c r="AI258" s="79"/>
      <c r="AJ258" s="57"/>
      <c r="AK258" s="57"/>
      <c r="AL258" s="57"/>
      <c r="AM258" s="57"/>
      <c r="AN258" s="197"/>
      <c r="AP258" s="2"/>
    </row>
    <row r="259" s="1" customFormat="1" ht="20.75" customHeight="1" spans="1:42">
      <c r="A259" s="56"/>
      <c r="B259" s="57"/>
      <c r="C259" s="57"/>
      <c r="D259" s="57"/>
      <c r="E259" s="57"/>
      <c r="F259" s="16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93"/>
      <c r="S259" s="93"/>
      <c r="T259" s="93"/>
      <c r="U259" s="93"/>
      <c r="V259" s="93"/>
      <c r="W259" s="93"/>
      <c r="X259" s="93"/>
      <c r="Y259" s="93"/>
      <c r="Z259" s="57"/>
      <c r="AA259" s="57"/>
      <c r="AB259" s="57"/>
      <c r="AC259" s="57"/>
      <c r="AD259" s="230"/>
      <c r="AE259" s="57"/>
      <c r="AF259" s="57"/>
      <c r="AG259" s="57"/>
      <c r="AH259" s="78"/>
      <c r="AI259" s="79"/>
      <c r="AJ259" s="78"/>
      <c r="AK259" s="79"/>
      <c r="AL259" s="57"/>
      <c r="AM259" s="57"/>
      <c r="AN259" s="197"/>
      <c r="AP259" s="2"/>
    </row>
    <row r="260" s="1" customFormat="1" ht="20.75" customHeight="1" spans="1:42">
      <c r="A260" s="216"/>
      <c r="B260" s="217"/>
      <c r="C260" s="217"/>
      <c r="D260" s="217"/>
      <c r="E260" s="217"/>
      <c r="F260" s="218"/>
      <c r="G260" s="217"/>
      <c r="H260" s="217"/>
      <c r="I260" s="217"/>
      <c r="J260" s="217"/>
      <c r="K260" s="217"/>
      <c r="L260" s="217"/>
      <c r="M260" s="217"/>
      <c r="N260" s="217"/>
      <c r="O260" s="217"/>
      <c r="P260" s="217"/>
      <c r="Q260" s="217"/>
      <c r="R260" s="224"/>
      <c r="S260" s="224"/>
      <c r="T260" s="224"/>
      <c r="U260" s="224"/>
      <c r="V260" s="224"/>
      <c r="W260" s="224"/>
      <c r="X260" s="224"/>
      <c r="Y260" s="224"/>
      <c r="Z260" s="217"/>
      <c r="AA260" s="217"/>
      <c r="AB260" s="217"/>
      <c r="AC260" s="217"/>
      <c r="AD260" s="231"/>
      <c r="AE260" s="217"/>
      <c r="AF260" s="217"/>
      <c r="AG260" s="217"/>
      <c r="AH260" s="237"/>
      <c r="AI260" s="238"/>
      <c r="AJ260" s="217"/>
      <c r="AK260" s="217"/>
      <c r="AL260" s="217"/>
      <c r="AM260" s="217"/>
      <c r="AN260" s="239"/>
      <c r="AP260" s="2"/>
    </row>
    <row r="261" s="1" customFormat="1" ht="21" customHeight="1" spans="1:42">
      <c r="A261" s="219" t="s">
        <v>127</v>
      </c>
      <c r="B261" s="220"/>
      <c r="C261" s="221"/>
      <c r="D261" s="220"/>
      <c r="E261" s="220"/>
      <c r="F261" s="220"/>
      <c r="G261" s="220"/>
      <c r="H261" s="220"/>
      <c r="I261" s="220"/>
      <c r="J261" s="220"/>
      <c r="K261" s="220"/>
      <c r="L261" s="219" t="s">
        <v>128</v>
      </c>
      <c r="M261" s="220"/>
      <c r="N261" s="220"/>
      <c r="O261" s="220"/>
      <c r="P261" s="220"/>
      <c r="Q261" s="225"/>
      <c r="R261" s="225"/>
      <c r="S261" s="225"/>
      <c r="T261" s="225"/>
      <c r="U261" s="225"/>
      <c r="V261" s="219" t="s">
        <v>129</v>
      </c>
      <c r="W261" s="220"/>
      <c r="X261" s="220"/>
      <c r="Y261" s="220"/>
      <c r="Z261" s="220"/>
      <c r="AA261" s="225"/>
      <c r="AB261" s="225"/>
      <c r="AC261" s="225"/>
      <c r="AD261" s="225"/>
      <c r="AE261" s="225"/>
      <c r="AF261" s="219" t="s">
        <v>130</v>
      </c>
      <c r="AG261" s="220"/>
      <c r="AH261" s="220"/>
      <c r="AI261" s="220"/>
      <c r="AJ261" s="225"/>
      <c r="AK261" s="225"/>
      <c r="AL261" s="225"/>
      <c r="AM261" s="225"/>
      <c r="AN261" s="225"/>
      <c r="AP261" s="2"/>
    </row>
    <row r="262" s="1" customFormat="1" customHeight="1" spans="42:42">
      <c r="AP262" s="2"/>
    </row>
    <row r="263" s="1" customFormat="1" customHeight="1" spans="42:42">
      <c r="AP263" s="2"/>
    </row>
    <row r="264" s="1" customFormat="1" customHeight="1" spans="42:42">
      <c r="AP264" s="2"/>
    </row>
    <row r="265" s="1" customFormat="1" customHeight="1" spans="42:42">
      <c r="AP265" s="2"/>
    </row>
    <row r="266" s="1" customFormat="1" customHeight="1" spans="42:42">
      <c r="AP266" s="2"/>
    </row>
    <row r="267" s="1" customFormat="1" customHeight="1" spans="42:42">
      <c r="AP267" s="2"/>
    </row>
    <row r="268" s="1" customFormat="1" customHeight="1" spans="42:42">
      <c r="AP268" s="2"/>
    </row>
    <row r="269" s="1" customFormat="1" customHeight="1" spans="42:42">
      <c r="AP269" s="2"/>
    </row>
    <row r="270" s="1" customFormat="1" ht="24.6" customHeight="1" spans="1:42">
      <c r="A270" s="203" t="s">
        <v>85</v>
      </c>
      <c r="B270" s="204"/>
      <c r="C270" s="204"/>
      <c r="D270" s="204"/>
      <c r="E270" s="204"/>
      <c r="F270" s="204"/>
      <c r="G270" s="204"/>
      <c r="H270" s="204"/>
      <c r="I270" s="204"/>
      <c r="J270" s="204"/>
      <c r="K270" s="204"/>
      <c r="L270" s="204"/>
      <c r="M270" s="204"/>
      <c r="N270" s="204"/>
      <c r="O270" s="204"/>
      <c r="P270" s="204"/>
      <c r="Q270" s="204"/>
      <c r="R270" s="204"/>
      <c r="S270" s="204"/>
      <c r="T270" s="204"/>
      <c r="U270" s="204"/>
      <c r="V270" s="204"/>
      <c r="W270" s="204"/>
      <c r="X270" s="204"/>
      <c r="Y270" s="204"/>
      <c r="Z270" s="204"/>
      <c r="AA270" s="204"/>
      <c r="AB270" s="204"/>
      <c r="AC270" s="204"/>
      <c r="AD270" s="204"/>
      <c r="AE270" s="204"/>
      <c r="AF270" s="204"/>
      <c r="AG270" s="204"/>
      <c r="AH270" s="204"/>
      <c r="AI270" s="204"/>
      <c r="AJ270" s="204"/>
      <c r="AK270" s="204"/>
      <c r="AL270" s="204"/>
      <c r="AM270" s="204"/>
      <c r="AN270" s="204"/>
      <c r="AP270" s="2"/>
    </row>
    <row r="271" s="1" customFormat="1" ht="24.6" customHeight="1" spans="1:42">
      <c r="A271" s="205" t="s">
        <v>86</v>
      </c>
      <c r="B271" s="206"/>
      <c r="C271" s="206"/>
      <c r="D271" s="206"/>
      <c r="E271" s="206"/>
      <c r="F271" s="206"/>
      <c r="G271" s="206"/>
      <c r="H271" s="206"/>
      <c r="I271" s="206"/>
      <c r="J271" s="206"/>
      <c r="K271" s="206"/>
      <c r="L271" s="206"/>
      <c r="M271" s="206"/>
      <c r="N271" s="206"/>
      <c r="O271" s="206"/>
      <c r="P271" s="206"/>
      <c r="Q271" s="206"/>
      <c r="R271" s="206"/>
      <c r="S271" s="206"/>
      <c r="T271" s="206"/>
      <c r="U271" s="206"/>
      <c r="V271" s="206"/>
      <c r="W271" s="206"/>
      <c r="X271" s="206"/>
      <c r="Y271" s="206"/>
      <c r="Z271" s="206"/>
      <c r="AA271" s="206"/>
      <c r="AB271" s="206"/>
      <c r="AC271" s="206"/>
      <c r="AD271" s="206"/>
      <c r="AE271" s="206"/>
      <c r="AF271" s="206"/>
      <c r="AG271" s="206"/>
      <c r="AH271" s="206"/>
      <c r="AI271" s="206"/>
      <c r="AJ271" s="206"/>
      <c r="AK271" s="206"/>
      <c r="AL271" s="206"/>
      <c r="AM271" s="206"/>
      <c r="AN271" s="206"/>
      <c r="AP271" s="2"/>
    </row>
    <row r="272" s="1" customFormat="1" ht="24.6" customHeight="1" spans="1:42">
      <c r="A272" s="207" t="s">
        <v>0</v>
      </c>
      <c r="B272" s="208"/>
      <c r="C272" s="208"/>
      <c r="D272" s="208"/>
      <c r="E272" s="208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  <c r="R272" s="223"/>
      <c r="S272" s="223"/>
      <c r="T272" s="223"/>
      <c r="U272" s="223"/>
      <c r="V272" s="223"/>
      <c r="W272" s="223"/>
      <c r="X272" s="223"/>
      <c r="Y272" s="223"/>
      <c r="Z272" s="223"/>
      <c r="AA272" s="223"/>
      <c r="AB272" s="223"/>
      <c r="AC272" s="223"/>
      <c r="AD272" s="223"/>
      <c r="AE272" s="226" t="s">
        <v>87</v>
      </c>
      <c r="AF272" s="227"/>
      <c r="AG272" s="227"/>
      <c r="AH272" s="227"/>
      <c r="AI272" s="227"/>
      <c r="AJ272" s="227"/>
      <c r="AK272" s="232">
        <f>灌注桩原始记录!A14</f>
        <v>410</v>
      </c>
      <c r="AL272" s="223"/>
      <c r="AM272" s="223"/>
      <c r="AN272" s="223"/>
      <c r="AP272" s="2"/>
    </row>
    <row r="273" s="1" customFormat="1" ht="29.25" customHeight="1" spans="1:42">
      <c r="A273" s="209" t="s">
        <v>1</v>
      </c>
      <c r="B273" s="163"/>
      <c r="C273" s="163"/>
      <c r="D273" s="163"/>
      <c r="E273" s="162" t="str">
        <f>工程配置!$B$2</f>
        <v>大同七里村碧桂园一期地库桩基础工程</v>
      </c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2" t="s">
        <v>88</v>
      </c>
      <c r="R273" s="163"/>
      <c r="S273" s="163"/>
      <c r="T273" s="163"/>
      <c r="U273" s="162">
        <f>灌注桩原始记录!C14</f>
        <v>0</v>
      </c>
      <c r="V273" s="162"/>
      <c r="W273" s="162"/>
      <c r="X273" s="162"/>
      <c r="Y273" s="162"/>
      <c r="Z273" s="162"/>
      <c r="AA273" s="162"/>
      <c r="AB273" s="162"/>
      <c r="AC273" s="162"/>
      <c r="AD273" s="162"/>
      <c r="AE273" s="162"/>
      <c r="AF273" s="162"/>
      <c r="AG273" s="162" t="s">
        <v>89</v>
      </c>
      <c r="AH273" s="163"/>
      <c r="AI273" s="163"/>
      <c r="AJ273" s="163"/>
      <c r="AK273" s="163">
        <f>工程配置!$B$4/1000</f>
        <v>0.6</v>
      </c>
      <c r="AL273" s="163"/>
      <c r="AM273" s="163"/>
      <c r="AN273" s="233"/>
      <c r="AP273" s="2"/>
    </row>
    <row r="274" s="1" customFormat="1" ht="29.25" customHeight="1" spans="1:42">
      <c r="A274" s="210" t="s">
        <v>90</v>
      </c>
      <c r="B274" s="57"/>
      <c r="C274" s="57"/>
      <c r="D274" s="57"/>
      <c r="E274" s="57">
        <f>工程配置!$C$4</f>
        <v>28.5</v>
      </c>
      <c r="F274" s="57"/>
      <c r="G274" s="57"/>
      <c r="H274" s="57"/>
      <c r="I274" s="180" t="s">
        <v>91</v>
      </c>
      <c r="J274" s="57"/>
      <c r="K274" s="57"/>
      <c r="L274" s="57"/>
      <c r="M274" s="57">
        <f>灌注桩原始记录!G14</f>
        <v>0</v>
      </c>
      <c r="N274" s="57"/>
      <c r="O274" s="57"/>
      <c r="P274" s="57"/>
      <c r="Q274" s="180" t="s">
        <v>92</v>
      </c>
      <c r="R274" s="57"/>
      <c r="S274" s="57"/>
      <c r="T274" s="57"/>
      <c r="U274" s="57">
        <f>工程配置!$D$4</f>
        <v>1047.45</v>
      </c>
      <c r="V274" s="57"/>
      <c r="W274" s="57"/>
      <c r="X274" s="57"/>
      <c r="Y274" s="180" t="s">
        <v>93</v>
      </c>
      <c r="Z274" s="57"/>
      <c r="AA274" s="57"/>
      <c r="AB274" s="57"/>
      <c r="AC274" s="57">
        <f>灌注桩原始记录!F14</f>
        <v>0</v>
      </c>
      <c r="AD274" s="57"/>
      <c r="AE274" s="57"/>
      <c r="AF274" s="57"/>
      <c r="AG274" s="180" t="s">
        <v>94</v>
      </c>
      <c r="AH274" s="57"/>
      <c r="AI274" s="57"/>
      <c r="AJ274" s="57"/>
      <c r="AK274" s="57">
        <f>AC274</f>
        <v>0</v>
      </c>
      <c r="AL274" s="57"/>
      <c r="AM274" s="57"/>
      <c r="AN274" s="197"/>
      <c r="AP274" s="2"/>
    </row>
    <row r="275" s="1" customFormat="1" ht="29.25" customHeight="1" spans="1:42">
      <c r="A275" s="210" t="s">
        <v>95</v>
      </c>
      <c r="B275" s="57"/>
      <c r="C275" s="57"/>
      <c r="D275" s="57"/>
      <c r="E275" s="57">
        <v>3</v>
      </c>
      <c r="F275" s="57"/>
      <c r="G275" s="57"/>
      <c r="H275" s="57"/>
      <c r="I275" s="180" t="s">
        <v>96</v>
      </c>
      <c r="J275" s="57"/>
      <c r="K275" s="57"/>
      <c r="L275" s="57"/>
      <c r="M275" s="57">
        <v>10</v>
      </c>
      <c r="N275" s="57"/>
      <c r="O275" s="57"/>
      <c r="P275" s="57"/>
      <c r="Q275" s="180" t="s">
        <v>97</v>
      </c>
      <c r="R275" s="57"/>
      <c r="S275" s="57"/>
      <c r="T275" s="57"/>
      <c r="U275" s="57">
        <f>工程配置!$E$4</f>
        <v>1017.95</v>
      </c>
      <c r="V275" s="57"/>
      <c r="W275" s="57"/>
      <c r="X275" s="57"/>
      <c r="Y275" s="180" t="s">
        <v>98</v>
      </c>
      <c r="Z275" s="57"/>
      <c r="AA275" s="57"/>
      <c r="AB275" s="57"/>
      <c r="AC275" s="57">
        <f>U275-(灌注桩原始记录!H14-灌注桩原始记录!G14)</f>
        <v>1017.95</v>
      </c>
      <c r="AD275" s="57"/>
      <c r="AE275" s="57"/>
      <c r="AF275" s="57"/>
      <c r="AG275" s="180" t="s">
        <v>99</v>
      </c>
      <c r="AH275" s="57"/>
      <c r="AI275" s="57"/>
      <c r="AJ275" s="57"/>
      <c r="AK275" s="57">
        <v>1</v>
      </c>
      <c r="AL275" s="57"/>
      <c r="AM275" s="57"/>
      <c r="AN275" s="197"/>
      <c r="AP275" s="2"/>
    </row>
    <row r="276" s="1" customFormat="1" ht="27.7" customHeight="1" spans="1:42">
      <c r="A276" s="210" t="s">
        <v>100</v>
      </c>
      <c r="B276" s="180"/>
      <c r="C276" s="180"/>
      <c r="D276" s="180"/>
      <c r="E276" s="180"/>
      <c r="F276" s="180"/>
      <c r="G276" s="180"/>
      <c r="H276" s="180"/>
      <c r="I276" s="57" t="s">
        <v>101</v>
      </c>
      <c r="J276" s="180"/>
      <c r="K276" s="180"/>
      <c r="L276" s="180"/>
      <c r="M276" s="180" t="s">
        <v>102</v>
      </c>
      <c r="N276" s="180"/>
      <c r="O276" s="180"/>
      <c r="P276" s="180"/>
      <c r="Q276" s="180"/>
      <c r="R276" s="180"/>
      <c r="S276" s="180"/>
      <c r="T276" s="180"/>
      <c r="U276" s="57">
        <f>AK273</f>
        <v>0.6</v>
      </c>
      <c r="V276" s="180"/>
      <c r="W276" s="180"/>
      <c r="X276" s="180"/>
      <c r="Y276" s="180" t="s">
        <v>89</v>
      </c>
      <c r="Z276" s="180"/>
      <c r="AA276" s="180"/>
      <c r="AB276" s="180"/>
      <c r="AC276" s="57">
        <f>AK273</f>
        <v>0.6</v>
      </c>
      <c r="AD276" s="180"/>
      <c r="AE276" s="180"/>
      <c r="AF276" s="180"/>
      <c r="AG276" s="180" t="s">
        <v>103</v>
      </c>
      <c r="AH276" s="57"/>
      <c r="AI276" s="57"/>
      <c r="AJ276" s="57"/>
      <c r="AK276" s="180" t="s">
        <v>104</v>
      </c>
      <c r="AL276" s="57"/>
      <c r="AM276" s="57"/>
      <c r="AN276" s="197"/>
      <c r="AP276" s="2"/>
    </row>
    <row r="277" s="1" customFormat="1" ht="24.6" customHeight="1" spans="1:42">
      <c r="A277" s="210" t="s">
        <v>105</v>
      </c>
      <c r="B277" s="57"/>
      <c r="C277" s="180" t="s">
        <v>106</v>
      </c>
      <c r="D277" s="180"/>
      <c r="E277" s="180"/>
      <c r="F277" s="180"/>
      <c r="G277" s="180"/>
      <c r="H277" s="211" t="s">
        <v>107</v>
      </c>
      <c r="I277" s="180"/>
      <c r="J277" s="180"/>
      <c r="K277" s="180"/>
      <c r="L277" s="180"/>
      <c r="M277" s="180"/>
      <c r="N277" s="180"/>
      <c r="O277" s="211"/>
      <c r="P277" s="211" t="s">
        <v>108</v>
      </c>
      <c r="Q277" s="211"/>
      <c r="R277" s="211" t="s">
        <v>109</v>
      </c>
      <c r="S277" s="211"/>
      <c r="T277" s="211"/>
      <c r="U277" s="211"/>
      <c r="V277" s="211"/>
      <c r="W277" s="211"/>
      <c r="X277" s="211"/>
      <c r="Y277" s="211"/>
      <c r="Z277" s="180" t="s">
        <v>110</v>
      </c>
      <c r="AA277" s="93"/>
      <c r="AB277" s="57"/>
      <c r="AC277" s="57"/>
      <c r="AD277" s="93"/>
      <c r="AE277" s="57"/>
      <c r="AF277" s="180" t="s">
        <v>111</v>
      </c>
      <c r="AG277" s="57"/>
      <c r="AH277" s="180" t="s">
        <v>112</v>
      </c>
      <c r="AI277" s="57"/>
      <c r="AJ277" s="180" t="s">
        <v>113</v>
      </c>
      <c r="AK277" s="57"/>
      <c r="AL277" s="180" t="s">
        <v>114</v>
      </c>
      <c r="AM277" s="57"/>
      <c r="AN277" s="197"/>
      <c r="AP277" s="2"/>
    </row>
    <row r="278" s="1" customFormat="1" ht="27.7" customHeight="1" spans="1:42">
      <c r="A278" s="56"/>
      <c r="B278" s="57"/>
      <c r="C278" s="180"/>
      <c r="D278" s="180"/>
      <c r="E278" s="180"/>
      <c r="F278" s="212"/>
      <c r="G278" s="180"/>
      <c r="H278" s="180" t="s">
        <v>76</v>
      </c>
      <c r="I278" s="180"/>
      <c r="J278" s="180" t="s">
        <v>115</v>
      </c>
      <c r="K278" s="180"/>
      <c r="L278" s="180" t="s">
        <v>76</v>
      </c>
      <c r="M278" s="180"/>
      <c r="N278" s="180" t="s">
        <v>115</v>
      </c>
      <c r="O278" s="180"/>
      <c r="P278" s="180"/>
      <c r="Q278" s="180"/>
      <c r="R278" s="180" t="s">
        <v>116</v>
      </c>
      <c r="S278" s="57"/>
      <c r="T278" s="180" t="s">
        <v>117</v>
      </c>
      <c r="U278" s="57"/>
      <c r="V278" s="180" t="s">
        <v>118</v>
      </c>
      <c r="W278" s="57"/>
      <c r="X278" s="180" t="s">
        <v>119</v>
      </c>
      <c r="Y278" s="57"/>
      <c r="Z278" s="180" t="s">
        <v>120</v>
      </c>
      <c r="AA278" s="57"/>
      <c r="AB278" s="180" t="s">
        <v>121</v>
      </c>
      <c r="AC278" s="57"/>
      <c r="AD278" s="180" t="s">
        <v>122</v>
      </c>
      <c r="AE278" s="57"/>
      <c r="AF278" s="57"/>
      <c r="AG278" s="57"/>
      <c r="AH278" s="57"/>
      <c r="AI278" s="57"/>
      <c r="AJ278" s="57"/>
      <c r="AK278" s="57"/>
      <c r="AL278" s="57"/>
      <c r="AM278" s="57"/>
      <c r="AN278" s="197"/>
      <c r="AP278" s="2"/>
    </row>
    <row r="279" s="1" customFormat="1" ht="19" customHeight="1" spans="1:42">
      <c r="A279" s="213">
        <v>1</v>
      </c>
      <c r="B279" s="79"/>
      <c r="C279" s="194" t="s">
        <v>123</v>
      </c>
      <c r="D279" s="214"/>
      <c r="E279" s="214"/>
      <c r="F279" s="214"/>
      <c r="G279" s="215"/>
      <c r="H279" s="194">
        <f>灌注桩原始记录!E14</f>
        <v>0</v>
      </c>
      <c r="I279" s="222"/>
      <c r="J279" s="166">
        <f>灌注桩原始记录!J14</f>
        <v>0</v>
      </c>
      <c r="K279" s="57"/>
      <c r="L279" s="194"/>
      <c r="M279" s="215"/>
      <c r="N279" s="194"/>
      <c r="O279" s="215"/>
      <c r="P279" s="194"/>
      <c r="Q279" s="215"/>
      <c r="R279" s="194">
        <v>0</v>
      </c>
      <c r="S279" s="222"/>
      <c r="T279" s="194">
        <f ca="1">RANDBETWEEN(250,300)*0.01</f>
        <v>2.55</v>
      </c>
      <c r="U279" s="222"/>
      <c r="V279" s="194">
        <f ca="1" t="shared" ref="V279:V284" si="72">T279</f>
        <v>2.55</v>
      </c>
      <c r="W279" s="222"/>
      <c r="X279" s="194">
        <f ca="1" t="shared" ref="X279:X283" si="73">T279+R279</f>
        <v>2.55</v>
      </c>
      <c r="Y279" s="222"/>
      <c r="Z279" s="194">
        <f ca="1">RANDBETWEEN(110,125)*0.01</f>
        <v>1.21</v>
      </c>
      <c r="AA279" s="222"/>
      <c r="AB279" s="194">
        <f ca="1">RANDBETWEEN(18,28)</f>
        <v>27</v>
      </c>
      <c r="AC279" s="215"/>
      <c r="AD279" s="228">
        <v>0.02</v>
      </c>
      <c r="AE279" s="215"/>
      <c r="AF279" s="229">
        <f ca="1">RANDBETWEEN(500,1000)*0.001</f>
        <v>0.68</v>
      </c>
      <c r="AG279" s="234"/>
      <c r="AH279" s="78">
        <f>$AK$4</f>
        <v>0.6</v>
      </c>
      <c r="AI279" s="79"/>
      <c r="AJ279" s="78">
        <f ca="1">RANDBETWEEN(0,100)*0.01</f>
        <v>0.22</v>
      </c>
      <c r="AK279" s="79"/>
      <c r="AL279" s="78">
        <f>AC274</f>
        <v>0</v>
      </c>
      <c r="AM279" s="235"/>
      <c r="AN279" s="198"/>
      <c r="AP279" s="2"/>
    </row>
    <row r="280" s="1" customFormat="1" ht="20.75" customHeight="1" spans="1:42">
      <c r="A280" s="56">
        <v>2</v>
      </c>
      <c r="B280" s="57"/>
      <c r="C280" s="57" t="s">
        <v>124</v>
      </c>
      <c r="D280" s="57"/>
      <c r="E280" s="57"/>
      <c r="F280" s="167"/>
      <c r="G280" s="57"/>
      <c r="H280" s="194"/>
      <c r="I280" s="215"/>
      <c r="J280" s="57"/>
      <c r="K280" s="57"/>
      <c r="L280" s="194"/>
      <c r="M280" s="215"/>
      <c r="N280" s="57"/>
      <c r="O280" s="57"/>
      <c r="P280" s="57"/>
      <c r="Q280" s="57"/>
      <c r="R280" s="57">
        <f ca="1" t="shared" ref="R280:R284" si="74">X279</f>
        <v>2.55</v>
      </c>
      <c r="S280" s="93"/>
      <c r="T280" s="57">
        <f ca="1" t="shared" ref="T280:T283" si="75">RANDBETWEEN(460,500)*0.01</f>
        <v>4.7</v>
      </c>
      <c r="U280" s="93"/>
      <c r="V280" s="194">
        <f ca="1" t="shared" si="72"/>
        <v>4.7</v>
      </c>
      <c r="W280" s="222"/>
      <c r="X280" s="194">
        <f ca="1" t="shared" si="73"/>
        <v>7.25</v>
      </c>
      <c r="Y280" s="222"/>
      <c r="Z280" s="194">
        <f ca="1" t="shared" ref="Z280:Z284" si="76">Z279</f>
        <v>1.21</v>
      </c>
      <c r="AA280" s="222"/>
      <c r="AB280" s="194">
        <f ca="1" t="shared" ref="AB280:AB284" si="77">AB279</f>
        <v>27</v>
      </c>
      <c r="AC280" s="215"/>
      <c r="AD280" s="228">
        <v>0.02</v>
      </c>
      <c r="AE280" s="215"/>
      <c r="AF280" s="229">
        <f ca="1" t="shared" ref="AF280:AF284" si="78">AF279</f>
        <v>0.68</v>
      </c>
      <c r="AG280" s="234"/>
      <c r="AH280" s="78">
        <f>$AK$4</f>
        <v>0.6</v>
      </c>
      <c r="AI280" s="79"/>
      <c r="AJ280" s="78">
        <f ca="1" t="shared" ref="AJ280:AJ284" si="79">AJ279</f>
        <v>0.22</v>
      </c>
      <c r="AK280" s="79"/>
      <c r="AL280" s="57"/>
      <c r="AM280" s="57"/>
      <c r="AN280" s="197"/>
      <c r="AP280" s="2"/>
    </row>
    <row r="281" s="1" customFormat="1" ht="20.75" customHeight="1" spans="1:42">
      <c r="A281" s="56">
        <v>3</v>
      </c>
      <c r="B281" s="57"/>
      <c r="C281" s="57" t="s">
        <v>125</v>
      </c>
      <c r="D281" s="57"/>
      <c r="E281" s="57"/>
      <c r="F281" s="167"/>
      <c r="G281" s="57"/>
      <c r="H281" s="194"/>
      <c r="I281" s="215"/>
      <c r="J281" s="57"/>
      <c r="K281" s="57"/>
      <c r="L281" s="194"/>
      <c r="M281" s="215"/>
      <c r="N281" s="57"/>
      <c r="O281" s="57"/>
      <c r="P281" s="57"/>
      <c r="Q281" s="57"/>
      <c r="R281" s="57">
        <f ca="1" t="shared" si="74"/>
        <v>7.25</v>
      </c>
      <c r="S281" s="93"/>
      <c r="T281" s="57">
        <f ca="1" t="shared" si="75"/>
        <v>4.77</v>
      </c>
      <c r="U281" s="93"/>
      <c r="V281" s="194">
        <f ca="1" t="shared" si="72"/>
        <v>4.77</v>
      </c>
      <c r="W281" s="222"/>
      <c r="X281" s="194">
        <f ca="1" t="shared" si="73"/>
        <v>12.02</v>
      </c>
      <c r="Y281" s="222"/>
      <c r="Z281" s="194">
        <f ca="1" t="shared" si="76"/>
        <v>1.21</v>
      </c>
      <c r="AA281" s="222"/>
      <c r="AB281" s="194">
        <f ca="1" t="shared" si="77"/>
        <v>27</v>
      </c>
      <c r="AC281" s="215"/>
      <c r="AD281" s="228">
        <v>0.01</v>
      </c>
      <c r="AE281" s="215"/>
      <c r="AF281" s="229">
        <f ca="1" t="shared" si="78"/>
        <v>0.68</v>
      </c>
      <c r="AG281" s="234"/>
      <c r="AH281" s="78">
        <f>$AK$4</f>
        <v>0.6</v>
      </c>
      <c r="AI281" s="79"/>
      <c r="AJ281" s="78">
        <f ca="1" t="shared" si="79"/>
        <v>0.22</v>
      </c>
      <c r="AK281" s="79"/>
      <c r="AL281" s="57"/>
      <c r="AM281" s="57"/>
      <c r="AN281" s="197"/>
      <c r="AP281" s="2"/>
    </row>
    <row r="282" s="1" customFormat="1" ht="20.75" customHeight="1" spans="1:42">
      <c r="A282" s="56">
        <v>4</v>
      </c>
      <c r="B282" s="57"/>
      <c r="C282" s="57" t="s">
        <v>126</v>
      </c>
      <c r="D282" s="57"/>
      <c r="E282" s="57"/>
      <c r="F282" s="167"/>
      <c r="G282" s="57"/>
      <c r="H282" s="194"/>
      <c r="I282" s="215"/>
      <c r="J282" s="57"/>
      <c r="K282" s="57"/>
      <c r="L282" s="194"/>
      <c r="M282" s="215"/>
      <c r="N282" s="57"/>
      <c r="O282" s="57"/>
      <c r="P282" s="57"/>
      <c r="Q282" s="57"/>
      <c r="R282" s="57">
        <f ca="1" t="shared" si="74"/>
        <v>12.02</v>
      </c>
      <c r="S282" s="93"/>
      <c r="T282" s="57">
        <f ca="1" t="shared" si="75"/>
        <v>4.71</v>
      </c>
      <c r="U282" s="93"/>
      <c r="V282" s="194">
        <f ca="1" t="shared" si="72"/>
        <v>4.71</v>
      </c>
      <c r="W282" s="222"/>
      <c r="X282" s="194">
        <f ca="1" t="shared" si="73"/>
        <v>16.73</v>
      </c>
      <c r="Y282" s="222"/>
      <c r="Z282" s="194">
        <f ca="1" t="shared" si="76"/>
        <v>1.21</v>
      </c>
      <c r="AA282" s="222"/>
      <c r="AB282" s="194">
        <f ca="1" t="shared" si="77"/>
        <v>27</v>
      </c>
      <c r="AC282" s="215"/>
      <c r="AD282" s="228">
        <v>0.03</v>
      </c>
      <c r="AE282" s="215"/>
      <c r="AF282" s="229">
        <f ca="1" t="shared" si="78"/>
        <v>0.68</v>
      </c>
      <c r="AG282" s="234"/>
      <c r="AH282" s="78">
        <f>$AK$4</f>
        <v>0.6</v>
      </c>
      <c r="AI282" s="79"/>
      <c r="AJ282" s="78">
        <f ca="1" t="shared" si="79"/>
        <v>0.22</v>
      </c>
      <c r="AK282" s="79"/>
      <c r="AL282" s="57"/>
      <c r="AM282" s="57"/>
      <c r="AN282" s="197"/>
      <c r="AP282" s="2"/>
    </row>
    <row r="283" s="1" customFormat="1" ht="20.75" customHeight="1" spans="1:42">
      <c r="A283" s="56">
        <v>5</v>
      </c>
      <c r="B283" s="57"/>
      <c r="C283" s="57" t="s">
        <v>125</v>
      </c>
      <c r="D283" s="57"/>
      <c r="E283" s="57"/>
      <c r="F283" s="167"/>
      <c r="G283" s="57"/>
      <c r="H283" s="194"/>
      <c r="I283" s="215"/>
      <c r="J283" s="57"/>
      <c r="K283" s="57"/>
      <c r="L283" s="194"/>
      <c r="M283" s="215"/>
      <c r="N283" s="57"/>
      <c r="O283" s="57"/>
      <c r="P283" s="57"/>
      <c r="Q283" s="57"/>
      <c r="R283" s="57">
        <f ca="1" t="shared" si="74"/>
        <v>16.73</v>
      </c>
      <c r="S283" s="93"/>
      <c r="T283" s="57">
        <f ca="1" t="shared" si="75"/>
        <v>4.63</v>
      </c>
      <c r="U283" s="93"/>
      <c r="V283" s="194">
        <f ca="1" t="shared" si="72"/>
        <v>4.63</v>
      </c>
      <c r="W283" s="222"/>
      <c r="X283" s="194">
        <f ca="1" t="shared" si="73"/>
        <v>21.36</v>
      </c>
      <c r="Y283" s="222"/>
      <c r="Z283" s="194">
        <f ca="1" t="shared" si="76"/>
        <v>1.21</v>
      </c>
      <c r="AA283" s="222"/>
      <c r="AB283" s="194">
        <f ca="1" t="shared" si="77"/>
        <v>27</v>
      </c>
      <c r="AC283" s="215"/>
      <c r="AD283" s="228">
        <v>0.02</v>
      </c>
      <c r="AE283" s="215"/>
      <c r="AF283" s="229">
        <f ca="1" t="shared" si="78"/>
        <v>0.68</v>
      </c>
      <c r="AG283" s="234"/>
      <c r="AH283" s="78">
        <f>$AK$4</f>
        <v>0.6</v>
      </c>
      <c r="AI283" s="79"/>
      <c r="AJ283" s="78">
        <f ca="1" t="shared" si="79"/>
        <v>0.22</v>
      </c>
      <c r="AK283" s="79"/>
      <c r="AL283" s="93"/>
      <c r="AM283" s="93"/>
      <c r="AN283" s="236"/>
      <c r="AP283" s="2"/>
    </row>
    <row r="284" s="1" customFormat="1" ht="20.75" customHeight="1" spans="1:42">
      <c r="A284" s="56">
        <v>6</v>
      </c>
      <c r="B284" s="57"/>
      <c r="C284" s="57" t="s">
        <v>126</v>
      </c>
      <c r="D284" s="57"/>
      <c r="E284" s="57"/>
      <c r="F284" s="167"/>
      <c r="G284" s="57"/>
      <c r="H284" s="194"/>
      <c r="I284" s="215"/>
      <c r="J284" s="57"/>
      <c r="K284" s="57"/>
      <c r="L284" s="194">
        <f>H279</f>
        <v>0</v>
      </c>
      <c r="M284" s="215"/>
      <c r="N284" s="166">
        <f>灌注桩原始记录!K14</f>
        <v>0</v>
      </c>
      <c r="O284" s="57"/>
      <c r="P284" s="57"/>
      <c r="Q284" s="57"/>
      <c r="R284" s="57">
        <f ca="1" t="shared" si="74"/>
        <v>21.36</v>
      </c>
      <c r="S284" s="93"/>
      <c r="T284" s="57">
        <f ca="1">X284-R284</f>
        <v>-21.36</v>
      </c>
      <c r="U284" s="93"/>
      <c r="V284" s="194">
        <f ca="1" t="shared" si="72"/>
        <v>-21.36</v>
      </c>
      <c r="W284" s="222"/>
      <c r="X284" s="194">
        <f>M274</f>
        <v>0</v>
      </c>
      <c r="Y284" s="222"/>
      <c r="Z284" s="194">
        <f ca="1" t="shared" si="76"/>
        <v>1.21</v>
      </c>
      <c r="AA284" s="222"/>
      <c r="AB284" s="194">
        <f ca="1" t="shared" si="77"/>
        <v>27</v>
      </c>
      <c r="AC284" s="215"/>
      <c r="AD284" s="228">
        <v>0.03</v>
      </c>
      <c r="AE284" s="215"/>
      <c r="AF284" s="229">
        <f ca="1" t="shared" si="78"/>
        <v>0.68</v>
      </c>
      <c r="AG284" s="234"/>
      <c r="AH284" s="78">
        <f>$AK$4</f>
        <v>0.6</v>
      </c>
      <c r="AI284" s="79"/>
      <c r="AJ284" s="78">
        <f ca="1" t="shared" si="79"/>
        <v>0.22</v>
      </c>
      <c r="AK284" s="79"/>
      <c r="AL284" s="57">
        <f>AC275</f>
        <v>1017.95</v>
      </c>
      <c r="AM284" s="57"/>
      <c r="AN284" s="197"/>
      <c r="AP284" s="2"/>
    </row>
    <row r="285" s="1" customFormat="1" ht="20.75" customHeight="1" spans="1:42">
      <c r="A285" s="56"/>
      <c r="B285" s="57"/>
      <c r="C285" s="57"/>
      <c r="D285" s="57"/>
      <c r="E285" s="57"/>
      <c r="F285" s="167"/>
      <c r="G285" s="57"/>
      <c r="H285" s="194"/>
      <c r="I285" s="215"/>
      <c r="J285" s="57"/>
      <c r="K285" s="57"/>
      <c r="L285" s="194"/>
      <c r="M285" s="215"/>
      <c r="N285" s="166"/>
      <c r="O285" s="57"/>
      <c r="P285" s="57"/>
      <c r="Q285" s="57"/>
      <c r="R285" s="93"/>
      <c r="S285" s="93"/>
      <c r="T285" s="93"/>
      <c r="U285" s="93"/>
      <c r="V285" s="93"/>
      <c r="W285" s="93"/>
      <c r="X285" s="93"/>
      <c r="Y285" s="93"/>
      <c r="Z285" s="57"/>
      <c r="AA285" s="57"/>
      <c r="AB285" s="57"/>
      <c r="AC285" s="57"/>
      <c r="AD285" s="230"/>
      <c r="AE285" s="57"/>
      <c r="AF285" s="57"/>
      <c r="AG285" s="57"/>
      <c r="AH285" s="78"/>
      <c r="AI285" s="79"/>
      <c r="AJ285" s="78"/>
      <c r="AK285" s="79"/>
      <c r="AL285" s="57"/>
      <c r="AM285" s="57"/>
      <c r="AN285" s="197"/>
      <c r="AP285" s="2"/>
    </row>
    <row r="286" s="1" customFormat="1" ht="20.75" customHeight="1" spans="1:42">
      <c r="A286" s="56"/>
      <c r="B286" s="57"/>
      <c r="C286" s="57"/>
      <c r="D286" s="57"/>
      <c r="E286" s="57"/>
      <c r="F286" s="16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93"/>
      <c r="S286" s="93"/>
      <c r="T286" s="93"/>
      <c r="U286" s="93"/>
      <c r="V286" s="93"/>
      <c r="W286" s="93"/>
      <c r="X286" s="93"/>
      <c r="Y286" s="93"/>
      <c r="Z286" s="57"/>
      <c r="AA286" s="57"/>
      <c r="AB286" s="57"/>
      <c r="AC286" s="57"/>
      <c r="AD286" s="230"/>
      <c r="AE286" s="57"/>
      <c r="AF286" s="57"/>
      <c r="AG286" s="57"/>
      <c r="AH286" s="78"/>
      <c r="AI286" s="79"/>
      <c r="AJ286" s="57"/>
      <c r="AK286" s="57"/>
      <c r="AL286" s="57"/>
      <c r="AM286" s="57"/>
      <c r="AN286" s="197"/>
      <c r="AP286" s="2"/>
    </row>
    <row r="287" s="1" customFormat="1" ht="20.75" customHeight="1" spans="1:42">
      <c r="A287" s="56"/>
      <c r="B287" s="57"/>
      <c r="C287" s="57"/>
      <c r="D287" s="57"/>
      <c r="E287" s="57"/>
      <c r="F287" s="16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93"/>
      <c r="S287" s="93"/>
      <c r="T287" s="93"/>
      <c r="U287" s="93"/>
      <c r="V287" s="93"/>
      <c r="W287" s="93"/>
      <c r="X287" s="93"/>
      <c r="Y287" s="93"/>
      <c r="Z287" s="57"/>
      <c r="AA287" s="57"/>
      <c r="AB287" s="57"/>
      <c r="AC287" s="57"/>
      <c r="AD287" s="230"/>
      <c r="AE287" s="57"/>
      <c r="AF287" s="57"/>
      <c r="AG287" s="57"/>
      <c r="AH287" s="78"/>
      <c r="AI287" s="79"/>
      <c r="AJ287" s="78"/>
      <c r="AK287" s="79"/>
      <c r="AL287" s="57"/>
      <c r="AM287" s="57"/>
      <c r="AN287" s="197"/>
      <c r="AP287" s="2"/>
    </row>
    <row r="288" s="1" customFormat="1" ht="20.75" customHeight="1" spans="1:42">
      <c r="A288" s="56"/>
      <c r="B288" s="57"/>
      <c r="C288" s="57"/>
      <c r="D288" s="57"/>
      <c r="E288" s="57"/>
      <c r="F288" s="16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93"/>
      <c r="S288" s="93"/>
      <c r="T288" s="93"/>
      <c r="U288" s="93"/>
      <c r="V288" s="93"/>
      <c r="W288" s="93"/>
      <c r="X288" s="93"/>
      <c r="Y288" s="93"/>
      <c r="Z288" s="57"/>
      <c r="AA288" s="57"/>
      <c r="AB288" s="57"/>
      <c r="AC288" s="57"/>
      <c r="AD288" s="230"/>
      <c r="AE288" s="57"/>
      <c r="AF288" s="57"/>
      <c r="AG288" s="57"/>
      <c r="AH288" s="78"/>
      <c r="AI288" s="79"/>
      <c r="AJ288" s="57"/>
      <c r="AK288" s="57"/>
      <c r="AL288" s="57"/>
      <c r="AM288" s="57"/>
      <c r="AN288" s="197"/>
      <c r="AP288" s="2"/>
    </row>
    <row r="289" s="1" customFormat="1" ht="20.75" customHeight="1" spans="1:42">
      <c r="A289" s="56"/>
      <c r="B289" s="57"/>
      <c r="C289" s="57"/>
      <c r="D289" s="57"/>
      <c r="E289" s="57"/>
      <c r="F289" s="16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93"/>
      <c r="S289" s="93"/>
      <c r="T289" s="93"/>
      <c r="U289" s="93"/>
      <c r="V289" s="93"/>
      <c r="W289" s="93"/>
      <c r="X289" s="93"/>
      <c r="Y289" s="93"/>
      <c r="Z289" s="57"/>
      <c r="AA289" s="57"/>
      <c r="AB289" s="57"/>
      <c r="AC289" s="57"/>
      <c r="AD289" s="230"/>
      <c r="AE289" s="57"/>
      <c r="AF289" s="57"/>
      <c r="AG289" s="57"/>
      <c r="AH289" s="78"/>
      <c r="AI289" s="79"/>
      <c r="AJ289" s="78"/>
      <c r="AK289" s="79"/>
      <c r="AL289" s="57"/>
      <c r="AM289" s="57"/>
      <c r="AN289" s="197"/>
      <c r="AP289" s="2"/>
    </row>
    <row r="290" s="1" customFormat="1" ht="20.75" customHeight="1" spans="1:42">
      <c r="A290" s="216"/>
      <c r="B290" s="217"/>
      <c r="C290" s="217"/>
      <c r="D290" s="217"/>
      <c r="E290" s="217"/>
      <c r="F290" s="218"/>
      <c r="G290" s="217"/>
      <c r="H290" s="217"/>
      <c r="I290" s="217"/>
      <c r="J290" s="217"/>
      <c r="K290" s="217"/>
      <c r="L290" s="217"/>
      <c r="M290" s="217"/>
      <c r="N290" s="217"/>
      <c r="O290" s="217"/>
      <c r="P290" s="217"/>
      <c r="Q290" s="217"/>
      <c r="R290" s="224"/>
      <c r="S290" s="224"/>
      <c r="T290" s="224"/>
      <c r="U290" s="224"/>
      <c r="V290" s="224"/>
      <c r="W290" s="224"/>
      <c r="X290" s="224"/>
      <c r="Y290" s="224"/>
      <c r="Z290" s="217"/>
      <c r="AA290" s="217"/>
      <c r="AB290" s="217"/>
      <c r="AC290" s="217"/>
      <c r="AD290" s="231"/>
      <c r="AE290" s="217"/>
      <c r="AF290" s="217"/>
      <c r="AG290" s="217"/>
      <c r="AH290" s="237"/>
      <c r="AI290" s="238"/>
      <c r="AJ290" s="217"/>
      <c r="AK290" s="217"/>
      <c r="AL290" s="217"/>
      <c r="AM290" s="217"/>
      <c r="AN290" s="239"/>
      <c r="AP290" s="2"/>
    </row>
    <row r="291" s="1" customFormat="1" ht="21" customHeight="1" spans="1:42">
      <c r="A291" s="219" t="s">
        <v>127</v>
      </c>
      <c r="B291" s="220"/>
      <c r="C291" s="221"/>
      <c r="D291" s="220"/>
      <c r="E291" s="220"/>
      <c r="F291" s="220"/>
      <c r="G291" s="220"/>
      <c r="H291" s="220"/>
      <c r="I291" s="220"/>
      <c r="J291" s="220"/>
      <c r="K291" s="220"/>
      <c r="L291" s="219" t="s">
        <v>128</v>
      </c>
      <c r="M291" s="220"/>
      <c r="N291" s="220"/>
      <c r="O291" s="220"/>
      <c r="P291" s="220"/>
      <c r="Q291" s="225"/>
      <c r="R291" s="225"/>
      <c r="S291" s="225"/>
      <c r="T291" s="225"/>
      <c r="U291" s="225"/>
      <c r="V291" s="219" t="s">
        <v>129</v>
      </c>
      <c r="W291" s="220"/>
      <c r="X291" s="220"/>
      <c r="Y291" s="220"/>
      <c r="Z291" s="220"/>
      <c r="AA291" s="225"/>
      <c r="AB291" s="225"/>
      <c r="AC291" s="225"/>
      <c r="AD291" s="225"/>
      <c r="AE291" s="225"/>
      <c r="AF291" s="219" t="s">
        <v>130</v>
      </c>
      <c r="AG291" s="220"/>
      <c r="AH291" s="220"/>
      <c r="AI291" s="220"/>
      <c r="AJ291" s="225"/>
      <c r="AK291" s="225"/>
      <c r="AL291" s="225"/>
      <c r="AM291" s="225"/>
      <c r="AN291" s="225"/>
      <c r="AP291" s="2"/>
    </row>
    <row r="292" s="1" customFormat="1" customHeight="1" spans="42:42">
      <c r="AP292" s="2"/>
    </row>
    <row r="293" s="1" customFormat="1" customHeight="1" spans="42:42">
      <c r="AP293" s="2"/>
    </row>
    <row r="294" s="1" customFormat="1" customHeight="1" spans="42:42">
      <c r="AP294" s="2"/>
    </row>
    <row r="295" s="1" customFormat="1" customHeight="1" spans="42:42">
      <c r="AP295" s="2"/>
    </row>
    <row r="296" s="1" customFormat="1" customHeight="1" spans="42:42">
      <c r="AP296" s="2"/>
    </row>
  </sheetData>
  <mergeCells count="2840">
    <mergeCell ref="A1:AN1"/>
    <mergeCell ref="A2:AN2"/>
    <mergeCell ref="A3:Q3"/>
    <mergeCell ref="AE3:AJ3"/>
    <mergeCell ref="AK3:AN3"/>
    <mergeCell ref="A4:D4"/>
    <mergeCell ref="E4:P4"/>
    <mergeCell ref="Q4:T4"/>
    <mergeCell ref="U4:AF4"/>
    <mergeCell ref="AG4:AJ4"/>
    <mergeCell ref="AK4:AN4"/>
    <mergeCell ref="A5:D5"/>
    <mergeCell ref="E5:H5"/>
    <mergeCell ref="I5:L5"/>
    <mergeCell ref="M5:P5"/>
    <mergeCell ref="Q5:T5"/>
    <mergeCell ref="U5:X5"/>
    <mergeCell ref="Y5:AB5"/>
    <mergeCell ref="AC5:AF5"/>
    <mergeCell ref="AG5:AJ5"/>
    <mergeCell ref="AK5:AN5"/>
    <mergeCell ref="A6:D6"/>
    <mergeCell ref="E6:H6"/>
    <mergeCell ref="I6:L6"/>
    <mergeCell ref="M6:P6"/>
    <mergeCell ref="Q6:T6"/>
    <mergeCell ref="U6:X6"/>
    <mergeCell ref="Y6:AB6"/>
    <mergeCell ref="AC6:AF6"/>
    <mergeCell ref="AG6:AJ6"/>
    <mergeCell ref="AK6:AN6"/>
    <mergeCell ref="A7:H7"/>
    <mergeCell ref="I7:L7"/>
    <mergeCell ref="M7:T7"/>
    <mergeCell ref="U7:X7"/>
    <mergeCell ref="Y7:AB7"/>
    <mergeCell ref="AC7:AF7"/>
    <mergeCell ref="AG7:AJ7"/>
    <mergeCell ref="AK7:AN7"/>
    <mergeCell ref="H8:O8"/>
    <mergeCell ref="R8:Y8"/>
    <mergeCell ref="Z8:AE8"/>
    <mergeCell ref="H9:I9"/>
    <mergeCell ref="J9:K9"/>
    <mergeCell ref="L9:M9"/>
    <mergeCell ref="N9:O9"/>
    <mergeCell ref="R9:S9"/>
    <mergeCell ref="T9:U9"/>
    <mergeCell ref="V9:W9"/>
    <mergeCell ref="X9:Y9"/>
    <mergeCell ref="Z9:AA9"/>
    <mergeCell ref="AB9:AC9"/>
    <mergeCell ref="AD9:AE9"/>
    <mergeCell ref="A10:B10"/>
    <mergeCell ref="C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N10"/>
    <mergeCell ref="A11:B11"/>
    <mergeCell ref="C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N11"/>
    <mergeCell ref="A12:B12"/>
    <mergeCell ref="C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N12"/>
    <mergeCell ref="A13:B13"/>
    <mergeCell ref="C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N13"/>
    <mergeCell ref="A14:B14"/>
    <mergeCell ref="C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N14"/>
    <mergeCell ref="A15:B15"/>
    <mergeCell ref="C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N15"/>
    <mergeCell ref="A16:B16"/>
    <mergeCell ref="C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N16"/>
    <mergeCell ref="A17:B17"/>
    <mergeCell ref="C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N17"/>
    <mergeCell ref="A18:B18"/>
    <mergeCell ref="C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N18"/>
    <mergeCell ref="A19:B19"/>
    <mergeCell ref="C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N19"/>
    <mergeCell ref="A20:B20"/>
    <mergeCell ref="C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N20"/>
    <mergeCell ref="A21:B21"/>
    <mergeCell ref="C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N21"/>
    <mergeCell ref="A22:E22"/>
    <mergeCell ref="F22:K22"/>
    <mergeCell ref="L22:O22"/>
    <mergeCell ref="P22:U22"/>
    <mergeCell ref="V22:Y22"/>
    <mergeCell ref="Z22:AE22"/>
    <mergeCell ref="AF22:AH22"/>
    <mergeCell ref="AI22:AN22"/>
    <mergeCell ref="A30:AN30"/>
    <mergeCell ref="A31:AN31"/>
    <mergeCell ref="A32:Q32"/>
    <mergeCell ref="AE32:AJ32"/>
    <mergeCell ref="AK32:AN32"/>
    <mergeCell ref="A33:D33"/>
    <mergeCell ref="E33:P33"/>
    <mergeCell ref="Q33:T33"/>
    <mergeCell ref="U33:AF33"/>
    <mergeCell ref="AG33:AJ33"/>
    <mergeCell ref="AK33:AN33"/>
    <mergeCell ref="A34:D34"/>
    <mergeCell ref="E34:H34"/>
    <mergeCell ref="I34:L34"/>
    <mergeCell ref="M34:P34"/>
    <mergeCell ref="Q34:T34"/>
    <mergeCell ref="U34:X34"/>
    <mergeCell ref="Y34:AB34"/>
    <mergeCell ref="AC34:AF34"/>
    <mergeCell ref="AG34:AJ34"/>
    <mergeCell ref="AK34:AN34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K35:AN35"/>
    <mergeCell ref="A36:H36"/>
    <mergeCell ref="I36:L36"/>
    <mergeCell ref="M36:T36"/>
    <mergeCell ref="U36:X36"/>
    <mergeCell ref="Y36:AB36"/>
    <mergeCell ref="AC36:AF36"/>
    <mergeCell ref="AG36:AJ36"/>
    <mergeCell ref="AK36:AN36"/>
    <mergeCell ref="H37:O37"/>
    <mergeCell ref="R37:Y37"/>
    <mergeCell ref="Z37:AE37"/>
    <mergeCell ref="H38:I38"/>
    <mergeCell ref="J38:K38"/>
    <mergeCell ref="L38:M38"/>
    <mergeCell ref="N38:O38"/>
    <mergeCell ref="R38:S38"/>
    <mergeCell ref="T38:U38"/>
    <mergeCell ref="V38:W38"/>
    <mergeCell ref="X38:Y38"/>
    <mergeCell ref="Z38:AA38"/>
    <mergeCell ref="AB38:AC38"/>
    <mergeCell ref="AD38:AE38"/>
    <mergeCell ref="A39:B39"/>
    <mergeCell ref="C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N39"/>
    <mergeCell ref="A40:B40"/>
    <mergeCell ref="C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N40"/>
    <mergeCell ref="A41:B41"/>
    <mergeCell ref="C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N41"/>
    <mergeCell ref="A42:B42"/>
    <mergeCell ref="C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N42"/>
    <mergeCell ref="A43:B43"/>
    <mergeCell ref="C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N43"/>
    <mergeCell ref="A44:B44"/>
    <mergeCell ref="C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N44"/>
    <mergeCell ref="A45:B45"/>
    <mergeCell ref="C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N45"/>
    <mergeCell ref="A46:B46"/>
    <mergeCell ref="C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N46"/>
    <mergeCell ref="A47:B47"/>
    <mergeCell ref="C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N47"/>
    <mergeCell ref="A48:B48"/>
    <mergeCell ref="C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N48"/>
    <mergeCell ref="A49:B49"/>
    <mergeCell ref="C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N49"/>
    <mergeCell ref="A50:B50"/>
    <mergeCell ref="C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N50"/>
    <mergeCell ref="A51:E51"/>
    <mergeCell ref="F51:K51"/>
    <mergeCell ref="L51:O51"/>
    <mergeCell ref="P51:U51"/>
    <mergeCell ref="V51:Y51"/>
    <mergeCell ref="Z51:AE51"/>
    <mergeCell ref="AF51:AH51"/>
    <mergeCell ref="AI51:AN51"/>
    <mergeCell ref="A60:AN60"/>
    <mergeCell ref="A61:AN61"/>
    <mergeCell ref="A62:Q62"/>
    <mergeCell ref="AE62:AJ62"/>
    <mergeCell ref="AK62:AN62"/>
    <mergeCell ref="A63:D63"/>
    <mergeCell ref="E63:P63"/>
    <mergeCell ref="Q63:T63"/>
    <mergeCell ref="U63:AF63"/>
    <mergeCell ref="AG63:AJ63"/>
    <mergeCell ref="AK63:AN63"/>
    <mergeCell ref="A64:D64"/>
    <mergeCell ref="E64:H64"/>
    <mergeCell ref="I64:L64"/>
    <mergeCell ref="M64:P64"/>
    <mergeCell ref="Q64:T64"/>
    <mergeCell ref="U64:X64"/>
    <mergeCell ref="Y64:AB64"/>
    <mergeCell ref="AC64:AF64"/>
    <mergeCell ref="AG64:AJ64"/>
    <mergeCell ref="AK64:AN64"/>
    <mergeCell ref="A65:D65"/>
    <mergeCell ref="E65:H65"/>
    <mergeCell ref="I65:L65"/>
    <mergeCell ref="M65:P65"/>
    <mergeCell ref="Q65:T65"/>
    <mergeCell ref="U65:X65"/>
    <mergeCell ref="Y65:AB65"/>
    <mergeCell ref="AC65:AF65"/>
    <mergeCell ref="AG65:AJ65"/>
    <mergeCell ref="AK65:AN65"/>
    <mergeCell ref="A66:H66"/>
    <mergeCell ref="I66:L66"/>
    <mergeCell ref="M66:T66"/>
    <mergeCell ref="U66:X66"/>
    <mergeCell ref="Y66:AB66"/>
    <mergeCell ref="AC66:AF66"/>
    <mergeCell ref="AG66:AJ66"/>
    <mergeCell ref="AK66:AN66"/>
    <mergeCell ref="H67:O67"/>
    <mergeCell ref="R67:Y67"/>
    <mergeCell ref="Z67:AE67"/>
    <mergeCell ref="H68:I68"/>
    <mergeCell ref="J68:K68"/>
    <mergeCell ref="L68:M68"/>
    <mergeCell ref="N68:O68"/>
    <mergeCell ref="R68:S68"/>
    <mergeCell ref="T68:U68"/>
    <mergeCell ref="V68:W68"/>
    <mergeCell ref="X68:Y68"/>
    <mergeCell ref="Z68:AA68"/>
    <mergeCell ref="AB68:AC68"/>
    <mergeCell ref="AD68:AE68"/>
    <mergeCell ref="A69:B69"/>
    <mergeCell ref="C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N69"/>
    <mergeCell ref="A70:B70"/>
    <mergeCell ref="C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N70"/>
    <mergeCell ref="A71:B71"/>
    <mergeCell ref="C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N71"/>
    <mergeCell ref="A72:B72"/>
    <mergeCell ref="C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N72"/>
    <mergeCell ref="A73:B73"/>
    <mergeCell ref="C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N73"/>
    <mergeCell ref="A74:B74"/>
    <mergeCell ref="C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N74"/>
    <mergeCell ref="A75:B75"/>
    <mergeCell ref="C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N75"/>
    <mergeCell ref="A76:B76"/>
    <mergeCell ref="C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N76"/>
    <mergeCell ref="A77:B77"/>
    <mergeCell ref="C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AL77:AN77"/>
    <mergeCell ref="A78:B78"/>
    <mergeCell ref="C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N78"/>
    <mergeCell ref="A79:B79"/>
    <mergeCell ref="C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N79"/>
    <mergeCell ref="A80:B80"/>
    <mergeCell ref="C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N80"/>
    <mergeCell ref="A81:E81"/>
    <mergeCell ref="F81:K81"/>
    <mergeCell ref="L81:O81"/>
    <mergeCell ref="P81:U81"/>
    <mergeCell ref="V81:Y81"/>
    <mergeCell ref="Z81:AE81"/>
    <mergeCell ref="AF81:AH81"/>
    <mergeCell ref="AI81:AN81"/>
    <mergeCell ref="A90:AN90"/>
    <mergeCell ref="A91:AN91"/>
    <mergeCell ref="A92:Q92"/>
    <mergeCell ref="AE92:AJ92"/>
    <mergeCell ref="AK92:AN92"/>
    <mergeCell ref="A93:D93"/>
    <mergeCell ref="E93:P93"/>
    <mergeCell ref="Q93:T93"/>
    <mergeCell ref="U93:AF93"/>
    <mergeCell ref="AG93:AJ93"/>
    <mergeCell ref="AK93:AN93"/>
    <mergeCell ref="A94:D94"/>
    <mergeCell ref="E94:H94"/>
    <mergeCell ref="I94:L94"/>
    <mergeCell ref="M94:P94"/>
    <mergeCell ref="Q94:T94"/>
    <mergeCell ref="U94:X94"/>
    <mergeCell ref="Y94:AB94"/>
    <mergeCell ref="AC94:AF94"/>
    <mergeCell ref="AG94:AJ94"/>
    <mergeCell ref="AK94:AN94"/>
    <mergeCell ref="A95:D95"/>
    <mergeCell ref="E95:H95"/>
    <mergeCell ref="I95:L95"/>
    <mergeCell ref="M95:P95"/>
    <mergeCell ref="Q95:T95"/>
    <mergeCell ref="U95:X95"/>
    <mergeCell ref="Y95:AB95"/>
    <mergeCell ref="AC95:AF95"/>
    <mergeCell ref="AG95:AJ95"/>
    <mergeCell ref="AK95:AN95"/>
    <mergeCell ref="A96:H96"/>
    <mergeCell ref="I96:L96"/>
    <mergeCell ref="M96:T96"/>
    <mergeCell ref="U96:X96"/>
    <mergeCell ref="Y96:AB96"/>
    <mergeCell ref="AC96:AF96"/>
    <mergeCell ref="AG96:AJ96"/>
    <mergeCell ref="AK96:AN96"/>
    <mergeCell ref="H97:O97"/>
    <mergeCell ref="R97:Y97"/>
    <mergeCell ref="Z97:AE97"/>
    <mergeCell ref="H98:I98"/>
    <mergeCell ref="J98:K98"/>
    <mergeCell ref="L98:M98"/>
    <mergeCell ref="N98:O98"/>
    <mergeCell ref="R98:S98"/>
    <mergeCell ref="T98:U98"/>
    <mergeCell ref="V98:W98"/>
    <mergeCell ref="X98:Y98"/>
    <mergeCell ref="Z98:AA98"/>
    <mergeCell ref="AB98:AC98"/>
    <mergeCell ref="AD98:AE98"/>
    <mergeCell ref="A99:B99"/>
    <mergeCell ref="C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N99"/>
    <mergeCell ref="A100:B100"/>
    <mergeCell ref="C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N100"/>
    <mergeCell ref="A101:B101"/>
    <mergeCell ref="C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N101"/>
    <mergeCell ref="A102:B102"/>
    <mergeCell ref="C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N102"/>
    <mergeCell ref="A103:B103"/>
    <mergeCell ref="C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N103"/>
    <mergeCell ref="A104:B104"/>
    <mergeCell ref="C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N104"/>
    <mergeCell ref="A105:B105"/>
    <mergeCell ref="C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N105"/>
    <mergeCell ref="A106:B106"/>
    <mergeCell ref="C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N106"/>
    <mergeCell ref="A107:B107"/>
    <mergeCell ref="C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N107"/>
    <mergeCell ref="A108:B108"/>
    <mergeCell ref="C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N108"/>
    <mergeCell ref="A109:B109"/>
    <mergeCell ref="C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N109"/>
    <mergeCell ref="A110:B110"/>
    <mergeCell ref="C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N110"/>
    <mergeCell ref="A111:E111"/>
    <mergeCell ref="F111:K111"/>
    <mergeCell ref="L111:O111"/>
    <mergeCell ref="P111:U111"/>
    <mergeCell ref="V111:Y111"/>
    <mergeCell ref="Z111:AE111"/>
    <mergeCell ref="AF111:AH111"/>
    <mergeCell ref="AI111:AN111"/>
    <mergeCell ref="A120:AN120"/>
    <mergeCell ref="A121:AN121"/>
    <mergeCell ref="A122:Q122"/>
    <mergeCell ref="AE122:AJ122"/>
    <mergeCell ref="AK122:AN122"/>
    <mergeCell ref="A123:D123"/>
    <mergeCell ref="E123:P123"/>
    <mergeCell ref="Q123:T123"/>
    <mergeCell ref="U123:AF123"/>
    <mergeCell ref="AG123:AJ123"/>
    <mergeCell ref="AK123:AN123"/>
    <mergeCell ref="A124:D124"/>
    <mergeCell ref="E124:H124"/>
    <mergeCell ref="I124:L124"/>
    <mergeCell ref="M124:P124"/>
    <mergeCell ref="Q124:T124"/>
    <mergeCell ref="U124:X124"/>
    <mergeCell ref="Y124:AB124"/>
    <mergeCell ref="AC124:AF124"/>
    <mergeCell ref="AG124:AJ124"/>
    <mergeCell ref="AK124:AN124"/>
    <mergeCell ref="A125:D125"/>
    <mergeCell ref="E125:H125"/>
    <mergeCell ref="I125:L125"/>
    <mergeCell ref="M125:P125"/>
    <mergeCell ref="Q125:T125"/>
    <mergeCell ref="U125:X125"/>
    <mergeCell ref="Y125:AB125"/>
    <mergeCell ref="AC125:AF125"/>
    <mergeCell ref="AG125:AJ125"/>
    <mergeCell ref="AK125:AN125"/>
    <mergeCell ref="A126:H126"/>
    <mergeCell ref="I126:L126"/>
    <mergeCell ref="M126:T126"/>
    <mergeCell ref="U126:X126"/>
    <mergeCell ref="Y126:AB126"/>
    <mergeCell ref="AC126:AF126"/>
    <mergeCell ref="AG126:AJ126"/>
    <mergeCell ref="AK126:AN126"/>
    <mergeCell ref="H127:O127"/>
    <mergeCell ref="R127:Y127"/>
    <mergeCell ref="Z127:AE127"/>
    <mergeCell ref="H128:I128"/>
    <mergeCell ref="J128:K128"/>
    <mergeCell ref="L128:M128"/>
    <mergeCell ref="N128:O128"/>
    <mergeCell ref="R128:S128"/>
    <mergeCell ref="T128:U128"/>
    <mergeCell ref="V128:W128"/>
    <mergeCell ref="X128:Y128"/>
    <mergeCell ref="Z128:AA128"/>
    <mergeCell ref="AB128:AC128"/>
    <mergeCell ref="AD128:AE128"/>
    <mergeCell ref="A129:B129"/>
    <mergeCell ref="C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N129"/>
    <mergeCell ref="A130:B130"/>
    <mergeCell ref="C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N130"/>
    <mergeCell ref="A131:B131"/>
    <mergeCell ref="C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N131"/>
    <mergeCell ref="A132:B132"/>
    <mergeCell ref="C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N132"/>
    <mergeCell ref="A133:B133"/>
    <mergeCell ref="C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N133"/>
    <mergeCell ref="A134:B134"/>
    <mergeCell ref="C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N134"/>
    <mergeCell ref="A135:B135"/>
    <mergeCell ref="C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N135"/>
    <mergeCell ref="A136:B136"/>
    <mergeCell ref="C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N136"/>
    <mergeCell ref="A137:B137"/>
    <mergeCell ref="C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N137"/>
    <mergeCell ref="A138:B138"/>
    <mergeCell ref="C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N138"/>
    <mergeCell ref="A139:B139"/>
    <mergeCell ref="C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N139"/>
    <mergeCell ref="A140:B140"/>
    <mergeCell ref="C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N140"/>
    <mergeCell ref="A141:E141"/>
    <mergeCell ref="F141:K141"/>
    <mergeCell ref="L141:O141"/>
    <mergeCell ref="P141:U141"/>
    <mergeCell ref="V141:Y141"/>
    <mergeCell ref="Z141:AE141"/>
    <mergeCell ref="AF141:AH141"/>
    <mergeCell ref="AI141:AN141"/>
    <mergeCell ref="A150:AN150"/>
    <mergeCell ref="A151:AN151"/>
    <mergeCell ref="A152:Q152"/>
    <mergeCell ref="AE152:AJ152"/>
    <mergeCell ref="AK152:AN152"/>
    <mergeCell ref="A153:D153"/>
    <mergeCell ref="E153:P153"/>
    <mergeCell ref="Q153:T153"/>
    <mergeCell ref="U153:AF153"/>
    <mergeCell ref="AG153:AJ153"/>
    <mergeCell ref="AK153:AN153"/>
    <mergeCell ref="A154:D154"/>
    <mergeCell ref="E154:H154"/>
    <mergeCell ref="I154:L154"/>
    <mergeCell ref="M154:P154"/>
    <mergeCell ref="Q154:T154"/>
    <mergeCell ref="U154:X154"/>
    <mergeCell ref="Y154:AB154"/>
    <mergeCell ref="AC154:AF154"/>
    <mergeCell ref="AG154:AJ154"/>
    <mergeCell ref="AK154:AN154"/>
    <mergeCell ref="A155:D155"/>
    <mergeCell ref="E155:H155"/>
    <mergeCell ref="I155:L155"/>
    <mergeCell ref="M155:P155"/>
    <mergeCell ref="Q155:T155"/>
    <mergeCell ref="U155:X155"/>
    <mergeCell ref="Y155:AB155"/>
    <mergeCell ref="AC155:AF155"/>
    <mergeCell ref="AG155:AJ155"/>
    <mergeCell ref="AK155:AN155"/>
    <mergeCell ref="A156:H156"/>
    <mergeCell ref="I156:L156"/>
    <mergeCell ref="M156:T156"/>
    <mergeCell ref="U156:X156"/>
    <mergeCell ref="Y156:AB156"/>
    <mergeCell ref="AC156:AF156"/>
    <mergeCell ref="AG156:AJ156"/>
    <mergeCell ref="AK156:AN156"/>
    <mergeCell ref="H157:O157"/>
    <mergeCell ref="R157:Y157"/>
    <mergeCell ref="Z157:AE157"/>
    <mergeCell ref="H158:I158"/>
    <mergeCell ref="J158:K158"/>
    <mergeCell ref="L158:M158"/>
    <mergeCell ref="N158:O158"/>
    <mergeCell ref="R158:S158"/>
    <mergeCell ref="T158:U158"/>
    <mergeCell ref="V158:W158"/>
    <mergeCell ref="X158:Y158"/>
    <mergeCell ref="Z158:AA158"/>
    <mergeCell ref="AB158:AC158"/>
    <mergeCell ref="AD158:AE158"/>
    <mergeCell ref="A159:B159"/>
    <mergeCell ref="C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N159"/>
    <mergeCell ref="A160:B160"/>
    <mergeCell ref="C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N160"/>
    <mergeCell ref="A161:B161"/>
    <mergeCell ref="C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N161"/>
    <mergeCell ref="A162:B162"/>
    <mergeCell ref="C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N162"/>
    <mergeCell ref="A163:B163"/>
    <mergeCell ref="C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N163"/>
    <mergeCell ref="A164:B164"/>
    <mergeCell ref="C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N164"/>
    <mergeCell ref="A165:B165"/>
    <mergeCell ref="C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N165"/>
    <mergeCell ref="A166:B166"/>
    <mergeCell ref="C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N166"/>
    <mergeCell ref="A167:B167"/>
    <mergeCell ref="C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N167"/>
    <mergeCell ref="A168:B168"/>
    <mergeCell ref="C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N168"/>
    <mergeCell ref="A169:B169"/>
    <mergeCell ref="C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N169"/>
    <mergeCell ref="A170:B170"/>
    <mergeCell ref="C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N170"/>
    <mergeCell ref="A171:E171"/>
    <mergeCell ref="F171:K171"/>
    <mergeCell ref="L171:O171"/>
    <mergeCell ref="P171:U171"/>
    <mergeCell ref="V171:Y171"/>
    <mergeCell ref="Z171:AE171"/>
    <mergeCell ref="AF171:AH171"/>
    <mergeCell ref="AI171:AN171"/>
    <mergeCell ref="A180:AN180"/>
    <mergeCell ref="A181:AN181"/>
    <mergeCell ref="A182:Q182"/>
    <mergeCell ref="AE182:AJ182"/>
    <mergeCell ref="AK182:AN182"/>
    <mergeCell ref="A183:D183"/>
    <mergeCell ref="E183:P183"/>
    <mergeCell ref="Q183:T183"/>
    <mergeCell ref="U183:AF183"/>
    <mergeCell ref="AG183:AJ183"/>
    <mergeCell ref="AK183:AN183"/>
    <mergeCell ref="A184:D184"/>
    <mergeCell ref="E184:H184"/>
    <mergeCell ref="I184:L184"/>
    <mergeCell ref="M184:P184"/>
    <mergeCell ref="Q184:T184"/>
    <mergeCell ref="U184:X184"/>
    <mergeCell ref="Y184:AB184"/>
    <mergeCell ref="AC184:AF184"/>
    <mergeCell ref="AG184:AJ184"/>
    <mergeCell ref="AK184:AN184"/>
    <mergeCell ref="A185:D185"/>
    <mergeCell ref="E185:H185"/>
    <mergeCell ref="I185:L185"/>
    <mergeCell ref="M185:P185"/>
    <mergeCell ref="Q185:T185"/>
    <mergeCell ref="U185:X185"/>
    <mergeCell ref="Y185:AB185"/>
    <mergeCell ref="AC185:AF185"/>
    <mergeCell ref="AG185:AJ185"/>
    <mergeCell ref="AK185:AN185"/>
    <mergeCell ref="A186:H186"/>
    <mergeCell ref="I186:L186"/>
    <mergeCell ref="M186:T186"/>
    <mergeCell ref="U186:X186"/>
    <mergeCell ref="Y186:AB186"/>
    <mergeCell ref="AC186:AF186"/>
    <mergeCell ref="AG186:AJ186"/>
    <mergeCell ref="AK186:AN186"/>
    <mergeCell ref="H187:O187"/>
    <mergeCell ref="R187:Y187"/>
    <mergeCell ref="Z187:AE187"/>
    <mergeCell ref="H188:I188"/>
    <mergeCell ref="J188:K188"/>
    <mergeCell ref="L188:M188"/>
    <mergeCell ref="N188:O188"/>
    <mergeCell ref="R188:S188"/>
    <mergeCell ref="T188:U188"/>
    <mergeCell ref="V188:W188"/>
    <mergeCell ref="X188:Y188"/>
    <mergeCell ref="Z188:AA188"/>
    <mergeCell ref="AB188:AC188"/>
    <mergeCell ref="AD188:AE188"/>
    <mergeCell ref="A189:B189"/>
    <mergeCell ref="C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N189"/>
    <mergeCell ref="A190:B190"/>
    <mergeCell ref="C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N190"/>
    <mergeCell ref="A191:B191"/>
    <mergeCell ref="C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N191"/>
    <mergeCell ref="A192:B192"/>
    <mergeCell ref="C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N192"/>
    <mergeCell ref="A193:B193"/>
    <mergeCell ref="C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N193"/>
    <mergeCell ref="A194:B194"/>
    <mergeCell ref="C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N194"/>
    <mergeCell ref="A195:B195"/>
    <mergeCell ref="C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N195"/>
    <mergeCell ref="A196:B196"/>
    <mergeCell ref="C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N196"/>
    <mergeCell ref="A197:B197"/>
    <mergeCell ref="C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N197"/>
    <mergeCell ref="A198:B198"/>
    <mergeCell ref="C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N198"/>
    <mergeCell ref="A199:B199"/>
    <mergeCell ref="C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N199"/>
    <mergeCell ref="A200:B200"/>
    <mergeCell ref="C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N200"/>
    <mergeCell ref="A201:E201"/>
    <mergeCell ref="F201:K201"/>
    <mergeCell ref="L201:O201"/>
    <mergeCell ref="P201:U201"/>
    <mergeCell ref="V201:Y201"/>
    <mergeCell ref="Z201:AE201"/>
    <mergeCell ref="AF201:AH201"/>
    <mergeCell ref="AI201:AN201"/>
    <mergeCell ref="A210:AN210"/>
    <mergeCell ref="A211:AN211"/>
    <mergeCell ref="A212:Q212"/>
    <mergeCell ref="AE212:AJ212"/>
    <mergeCell ref="AK212:AN212"/>
    <mergeCell ref="A213:D213"/>
    <mergeCell ref="E213:P213"/>
    <mergeCell ref="Q213:T213"/>
    <mergeCell ref="U213:AF213"/>
    <mergeCell ref="AG213:AJ213"/>
    <mergeCell ref="AK213:AN213"/>
    <mergeCell ref="A214:D214"/>
    <mergeCell ref="E214:H214"/>
    <mergeCell ref="I214:L214"/>
    <mergeCell ref="M214:P214"/>
    <mergeCell ref="Q214:T214"/>
    <mergeCell ref="U214:X214"/>
    <mergeCell ref="Y214:AB214"/>
    <mergeCell ref="AC214:AF214"/>
    <mergeCell ref="AG214:AJ214"/>
    <mergeCell ref="AK214:AN214"/>
    <mergeCell ref="A215:D215"/>
    <mergeCell ref="E215:H215"/>
    <mergeCell ref="I215:L215"/>
    <mergeCell ref="M215:P215"/>
    <mergeCell ref="Q215:T215"/>
    <mergeCell ref="U215:X215"/>
    <mergeCell ref="Y215:AB215"/>
    <mergeCell ref="AC215:AF215"/>
    <mergeCell ref="AG215:AJ215"/>
    <mergeCell ref="AK215:AN215"/>
    <mergeCell ref="A216:H216"/>
    <mergeCell ref="I216:L216"/>
    <mergeCell ref="M216:T216"/>
    <mergeCell ref="U216:X216"/>
    <mergeCell ref="Y216:AB216"/>
    <mergeCell ref="AC216:AF216"/>
    <mergeCell ref="AG216:AJ216"/>
    <mergeCell ref="AK216:AN216"/>
    <mergeCell ref="H217:O217"/>
    <mergeCell ref="R217:Y217"/>
    <mergeCell ref="Z217:AE217"/>
    <mergeCell ref="H218:I218"/>
    <mergeCell ref="J218:K218"/>
    <mergeCell ref="L218:M218"/>
    <mergeCell ref="N218:O218"/>
    <mergeCell ref="R218:S218"/>
    <mergeCell ref="T218:U218"/>
    <mergeCell ref="V218:W218"/>
    <mergeCell ref="X218:Y218"/>
    <mergeCell ref="Z218:AA218"/>
    <mergeCell ref="AB218:AC218"/>
    <mergeCell ref="AD218:AE218"/>
    <mergeCell ref="A219:B219"/>
    <mergeCell ref="C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N219"/>
    <mergeCell ref="A220:B220"/>
    <mergeCell ref="C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N220"/>
    <mergeCell ref="A221:B221"/>
    <mergeCell ref="C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N221"/>
    <mergeCell ref="A222:B222"/>
    <mergeCell ref="C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N222"/>
    <mergeCell ref="A223:B223"/>
    <mergeCell ref="C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N223"/>
    <mergeCell ref="A224:B224"/>
    <mergeCell ref="C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N224"/>
    <mergeCell ref="A225:B225"/>
    <mergeCell ref="C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N225"/>
    <mergeCell ref="A226:B226"/>
    <mergeCell ref="C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N226"/>
    <mergeCell ref="A227:B227"/>
    <mergeCell ref="C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N227"/>
    <mergeCell ref="A228:B228"/>
    <mergeCell ref="C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N228"/>
    <mergeCell ref="A229:B229"/>
    <mergeCell ref="C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N229"/>
    <mergeCell ref="A230:B230"/>
    <mergeCell ref="C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N230"/>
    <mergeCell ref="A231:E231"/>
    <mergeCell ref="F231:K231"/>
    <mergeCell ref="L231:O231"/>
    <mergeCell ref="P231:U231"/>
    <mergeCell ref="V231:Y231"/>
    <mergeCell ref="Z231:AE231"/>
    <mergeCell ref="AF231:AH231"/>
    <mergeCell ref="AI231:AN231"/>
    <mergeCell ref="A240:AN240"/>
    <mergeCell ref="A241:AN241"/>
    <mergeCell ref="A242:Q242"/>
    <mergeCell ref="AE242:AJ242"/>
    <mergeCell ref="AK242:AN242"/>
    <mergeCell ref="A243:D243"/>
    <mergeCell ref="E243:P243"/>
    <mergeCell ref="Q243:T243"/>
    <mergeCell ref="U243:AF243"/>
    <mergeCell ref="AG243:AJ243"/>
    <mergeCell ref="AK243:AN243"/>
    <mergeCell ref="A244:D244"/>
    <mergeCell ref="E244:H244"/>
    <mergeCell ref="I244:L244"/>
    <mergeCell ref="M244:P244"/>
    <mergeCell ref="Q244:T244"/>
    <mergeCell ref="U244:X244"/>
    <mergeCell ref="Y244:AB244"/>
    <mergeCell ref="AC244:AF244"/>
    <mergeCell ref="AG244:AJ244"/>
    <mergeCell ref="AK244:AN244"/>
    <mergeCell ref="A245:D245"/>
    <mergeCell ref="E245:H245"/>
    <mergeCell ref="I245:L245"/>
    <mergeCell ref="M245:P245"/>
    <mergeCell ref="Q245:T245"/>
    <mergeCell ref="U245:X245"/>
    <mergeCell ref="Y245:AB245"/>
    <mergeCell ref="AC245:AF245"/>
    <mergeCell ref="AG245:AJ245"/>
    <mergeCell ref="AK245:AN245"/>
    <mergeCell ref="A246:H246"/>
    <mergeCell ref="I246:L246"/>
    <mergeCell ref="M246:T246"/>
    <mergeCell ref="U246:X246"/>
    <mergeCell ref="Y246:AB246"/>
    <mergeCell ref="AC246:AF246"/>
    <mergeCell ref="AG246:AJ246"/>
    <mergeCell ref="AK246:AN246"/>
    <mergeCell ref="H247:O247"/>
    <mergeCell ref="R247:Y247"/>
    <mergeCell ref="Z247:AE247"/>
    <mergeCell ref="H248:I248"/>
    <mergeCell ref="J248:K248"/>
    <mergeCell ref="L248:M248"/>
    <mergeCell ref="N248:O248"/>
    <mergeCell ref="R248:S248"/>
    <mergeCell ref="T248:U248"/>
    <mergeCell ref="V248:W248"/>
    <mergeCell ref="X248:Y248"/>
    <mergeCell ref="Z248:AA248"/>
    <mergeCell ref="AB248:AC248"/>
    <mergeCell ref="AD248:AE248"/>
    <mergeCell ref="A249:B249"/>
    <mergeCell ref="C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N249"/>
    <mergeCell ref="A250:B250"/>
    <mergeCell ref="C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N250"/>
    <mergeCell ref="A251:B251"/>
    <mergeCell ref="C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N251"/>
    <mergeCell ref="A252:B252"/>
    <mergeCell ref="C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N252"/>
    <mergeCell ref="A253:B253"/>
    <mergeCell ref="C253:G253"/>
    <mergeCell ref="H253:I253"/>
    <mergeCell ref="J253:K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AD253:AE253"/>
    <mergeCell ref="AF253:AG253"/>
    <mergeCell ref="AH253:AI253"/>
    <mergeCell ref="AJ253:AK253"/>
    <mergeCell ref="AL253:AN253"/>
    <mergeCell ref="A254:B254"/>
    <mergeCell ref="C254:G254"/>
    <mergeCell ref="H254:I254"/>
    <mergeCell ref="J254:K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AD254:AE254"/>
    <mergeCell ref="AF254:AG254"/>
    <mergeCell ref="AH254:AI254"/>
    <mergeCell ref="AJ254:AK254"/>
    <mergeCell ref="AL254:AN254"/>
    <mergeCell ref="A255:B255"/>
    <mergeCell ref="C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AD255:AE255"/>
    <mergeCell ref="AF255:AG255"/>
    <mergeCell ref="AH255:AI255"/>
    <mergeCell ref="AJ255:AK255"/>
    <mergeCell ref="AL255:AN255"/>
    <mergeCell ref="A256:B256"/>
    <mergeCell ref="C256:G256"/>
    <mergeCell ref="H256:I256"/>
    <mergeCell ref="J256:K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D256:AE256"/>
    <mergeCell ref="AF256:AG256"/>
    <mergeCell ref="AH256:AI256"/>
    <mergeCell ref="AJ256:AK256"/>
    <mergeCell ref="AL256:AN256"/>
    <mergeCell ref="A257:B257"/>
    <mergeCell ref="C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N257"/>
    <mergeCell ref="A258:B258"/>
    <mergeCell ref="C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N258"/>
    <mergeCell ref="A259:B259"/>
    <mergeCell ref="C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N259"/>
    <mergeCell ref="A260:B260"/>
    <mergeCell ref="C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N260"/>
    <mergeCell ref="A261:E261"/>
    <mergeCell ref="F261:K261"/>
    <mergeCell ref="L261:O261"/>
    <mergeCell ref="P261:U261"/>
    <mergeCell ref="V261:Y261"/>
    <mergeCell ref="Z261:AE261"/>
    <mergeCell ref="AF261:AH261"/>
    <mergeCell ref="AI261:AN261"/>
    <mergeCell ref="A270:AN270"/>
    <mergeCell ref="A271:AN271"/>
    <mergeCell ref="A272:Q272"/>
    <mergeCell ref="AE272:AJ272"/>
    <mergeCell ref="AK272:AN272"/>
    <mergeCell ref="A273:D273"/>
    <mergeCell ref="E273:P273"/>
    <mergeCell ref="Q273:T273"/>
    <mergeCell ref="U273:AF273"/>
    <mergeCell ref="AG273:AJ273"/>
    <mergeCell ref="AK273:AN273"/>
    <mergeCell ref="A274:D274"/>
    <mergeCell ref="E274:H274"/>
    <mergeCell ref="I274:L274"/>
    <mergeCell ref="M274:P274"/>
    <mergeCell ref="Q274:T274"/>
    <mergeCell ref="U274:X274"/>
    <mergeCell ref="Y274:AB274"/>
    <mergeCell ref="AC274:AF274"/>
    <mergeCell ref="AG274:AJ274"/>
    <mergeCell ref="AK274:AN274"/>
    <mergeCell ref="A275:D275"/>
    <mergeCell ref="E275:H275"/>
    <mergeCell ref="I275:L275"/>
    <mergeCell ref="M275:P275"/>
    <mergeCell ref="Q275:T275"/>
    <mergeCell ref="U275:X275"/>
    <mergeCell ref="Y275:AB275"/>
    <mergeCell ref="AC275:AF275"/>
    <mergeCell ref="AG275:AJ275"/>
    <mergeCell ref="AK275:AN275"/>
    <mergeCell ref="A276:H276"/>
    <mergeCell ref="I276:L276"/>
    <mergeCell ref="M276:T276"/>
    <mergeCell ref="U276:X276"/>
    <mergeCell ref="Y276:AB276"/>
    <mergeCell ref="AC276:AF276"/>
    <mergeCell ref="AG276:AJ276"/>
    <mergeCell ref="AK276:AN276"/>
    <mergeCell ref="H277:O277"/>
    <mergeCell ref="R277:Y277"/>
    <mergeCell ref="Z277:AE277"/>
    <mergeCell ref="H278:I278"/>
    <mergeCell ref="J278:K278"/>
    <mergeCell ref="L278:M278"/>
    <mergeCell ref="N278:O278"/>
    <mergeCell ref="R278:S278"/>
    <mergeCell ref="T278:U278"/>
    <mergeCell ref="V278:W278"/>
    <mergeCell ref="X278:Y278"/>
    <mergeCell ref="Z278:AA278"/>
    <mergeCell ref="AB278:AC278"/>
    <mergeCell ref="AD278:AE278"/>
    <mergeCell ref="A279:B279"/>
    <mergeCell ref="C279:G279"/>
    <mergeCell ref="H279:I279"/>
    <mergeCell ref="J279:K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AD279:AE279"/>
    <mergeCell ref="AF279:AG279"/>
    <mergeCell ref="AH279:AI279"/>
    <mergeCell ref="AJ279:AK279"/>
    <mergeCell ref="AL279:AN279"/>
    <mergeCell ref="A280:B280"/>
    <mergeCell ref="C280:G280"/>
    <mergeCell ref="H280:I280"/>
    <mergeCell ref="J280:K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AD280:AE280"/>
    <mergeCell ref="AF280:AG280"/>
    <mergeCell ref="AH280:AI280"/>
    <mergeCell ref="AJ280:AK280"/>
    <mergeCell ref="AL280:AN280"/>
    <mergeCell ref="A281:B281"/>
    <mergeCell ref="C281:G281"/>
    <mergeCell ref="H281:I281"/>
    <mergeCell ref="J281:K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AD281:AE281"/>
    <mergeCell ref="AF281:AG281"/>
    <mergeCell ref="AH281:AI281"/>
    <mergeCell ref="AJ281:AK281"/>
    <mergeCell ref="AL281:AN281"/>
    <mergeCell ref="A282:B282"/>
    <mergeCell ref="C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N282"/>
    <mergeCell ref="A283:B283"/>
    <mergeCell ref="C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N283"/>
    <mergeCell ref="A284:B284"/>
    <mergeCell ref="C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N284"/>
    <mergeCell ref="A285:B285"/>
    <mergeCell ref="C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N285"/>
    <mergeCell ref="A286:B286"/>
    <mergeCell ref="C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N286"/>
    <mergeCell ref="A287:B287"/>
    <mergeCell ref="C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N287"/>
    <mergeCell ref="A288:B288"/>
    <mergeCell ref="C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N288"/>
    <mergeCell ref="A289:B289"/>
    <mergeCell ref="C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N289"/>
    <mergeCell ref="A290:B290"/>
    <mergeCell ref="C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N290"/>
    <mergeCell ref="A291:E291"/>
    <mergeCell ref="F291:K291"/>
    <mergeCell ref="L291:O291"/>
    <mergeCell ref="P291:U291"/>
    <mergeCell ref="V291:Y291"/>
    <mergeCell ref="Z291:AE291"/>
    <mergeCell ref="AF291:AH291"/>
    <mergeCell ref="AI291:AN291"/>
    <mergeCell ref="A8:B9"/>
    <mergeCell ref="C8:G9"/>
    <mergeCell ref="P8:Q9"/>
    <mergeCell ref="AF8:AG9"/>
    <mergeCell ref="AH8:AI9"/>
    <mergeCell ref="AJ8:AK9"/>
    <mergeCell ref="AL8:AN9"/>
    <mergeCell ref="A37:B38"/>
    <mergeCell ref="C37:G38"/>
    <mergeCell ref="P37:Q38"/>
    <mergeCell ref="AF37:AG38"/>
    <mergeCell ref="AH37:AI38"/>
    <mergeCell ref="AJ37:AK38"/>
    <mergeCell ref="AL37:AN38"/>
    <mergeCell ref="A67:B68"/>
    <mergeCell ref="C67:G68"/>
    <mergeCell ref="P67:Q68"/>
    <mergeCell ref="AF67:AG68"/>
    <mergeCell ref="AH67:AI68"/>
    <mergeCell ref="AJ67:AK68"/>
    <mergeCell ref="AL67:AN68"/>
    <mergeCell ref="A97:B98"/>
    <mergeCell ref="C97:G98"/>
    <mergeCell ref="P97:Q98"/>
    <mergeCell ref="AF97:AG98"/>
    <mergeCell ref="AH97:AI98"/>
    <mergeCell ref="AJ97:AK98"/>
    <mergeCell ref="AL97:AN98"/>
    <mergeCell ref="A127:B128"/>
    <mergeCell ref="C127:G128"/>
    <mergeCell ref="P127:Q128"/>
    <mergeCell ref="AF127:AG128"/>
    <mergeCell ref="AH127:AI128"/>
    <mergeCell ref="AJ127:AK128"/>
    <mergeCell ref="AL127:AN128"/>
    <mergeCell ref="A157:B158"/>
    <mergeCell ref="C157:G158"/>
    <mergeCell ref="P157:Q158"/>
    <mergeCell ref="AF157:AG158"/>
    <mergeCell ref="AH157:AI158"/>
    <mergeCell ref="AJ157:AK158"/>
    <mergeCell ref="AL157:AN158"/>
    <mergeCell ref="A187:B188"/>
    <mergeCell ref="C187:G188"/>
    <mergeCell ref="P187:Q188"/>
    <mergeCell ref="AF187:AG188"/>
    <mergeCell ref="AH187:AI188"/>
    <mergeCell ref="AJ187:AK188"/>
    <mergeCell ref="AL187:AN188"/>
    <mergeCell ref="A217:B218"/>
    <mergeCell ref="C217:G218"/>
    <mergeCell ref="P217:Q218"/>
    <mergeCell ref="AF217:AG218"/>
    <mergeCell ref="AH217:AI218"/>
    <mergeCell ref="AJ217:AK218"/>
    <mergeCell ref="AL217:AN218"/>
    <mergeCell ref="A247:B248"/>
    <mergeCell ref="C247:G248"/>
    <mergeCell ref="P247:Q248"/>
    <mergeCell ref="AF247:AG248"/>
    <mergeCell ref="AH247:AI248"/>
    <mergeCell ref="AJ247:AK248"/>
    <mergeCell ref="AL247:AN248"/>
    <mergeCell ref="A277:B278"/>
    <mergeCell ref="C277:G278"/>
    <mergeCell ref="P277:Q278"/>
    <mergeCell ref="AF277:AG278"/>
    <mergeCell ref="AH277:AI278"/>
    <mergeCell ref="AJ277:AK278"/>
    <mergeCell ref="AL277:AN27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24"/>
  <sheetViews>
    <sheetView topLeftCell="A160" workbookViewId="0">
      <selection activeCell="A169" sqref="A169:AO188"/>
    </sheetView>
  </sheetViews>
  <sheetFormatPr defaultColWidth="7.99074074074074" defaultRowHeight="14.25" customHeight="1"/>
  <cols>
    <col min="1" max="4" width="3.24074074074074" style="1" customWidth="1"/>
    <col min="5" max="41" width="3.12037037037037" style="1" customWidth="1"/>
    <col min="42" max="16384" width="7.99074074074074" style="1"/>
  </cols>
  <sheetData>
    <row r="1" s="1" customFormat="1" ht="24.6" customHeight="1" spans="1:41">
      <c r="A1" s="152" t="s">
        <v>131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95"/>
    </row>
    <row r="2" s="1" customFormat="1" ht="24.6" customHeight="1" spans="1:41">
      <c r="A2" s="154" t="s">
        <v>132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s="1" customFormat="1" ht="24.6" customHeight="1" spans="1:4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s="1" customFormat="1" ht="24.6" customHeight="1" spans="1:41">
      <c r="A4" s="156" t="s">
        <v>133</v>
      </c>
      <c r="B4" s="157"/>
      <c r="C4" s="157"/>
      <c r="D4" s="157"/>
      <c r="E4" s="158" t="s">
        <v>134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88" t="s">
        <v>87</v>
      </c>
      <c r="AF4" s="189"/>
      <c r="AG4" s="189"/>
      <c r="AH4" s="189"/>
      <c r="AI4" s="189"/>
      <c r="AJ4" s="189"/>
      <c r="AK4" s="190">
        <f>灌注桩原始记录!A5</f>
        <v>401</v>
      </c>
      <c r="AL4" s="191"/>
      <c r="AM4" s="191"/>
      <c r="AN4" s="191"/>
      <c r="AO4" s="191"/>
    </row>
    <row r="5" s="1" customFormat="1" ht="23.85" customHeight="1" spans="1:41">
      <c r="A5" s="160" t="s">
        <v>1</v>
      </c>
      <c r="B5" s="161"/>
      <c r="C5" s="161"/>
      <c r="D5" s="161"/>
      <c r="E5" s="162" t="str">
        <f>工程配置!$B$2</f>
        <v>大同七里村碧桂园一期地库桩基础工程</v>
      </c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2" t="s">
        <v>88</v>
      </c>
      <c r="R5" s="163"/>
      <c r="S5" s="163"/>
      <c r="T5" s="163"/>
      <c r="U5" s="162">
        <f>灌注桩原始记录!C5</f>
        <v>1340</v>
      </c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 t="s">
        <v>90</v>
      </c>
      <c r="AH5" s="163"/>
      <c r="AI5" s="163"/>
      <c r="AJ5" s="163"/>
      <c r="AK5" s="163">
        <f>工程配置!$C$4</f>
        <v>28.5</v>
      </c>
      <c r="AL5" s="192"/>
      <c r="AM5" s="192"/>
      <c r="AN5" s="192"/>
      <c r="AO5" s="196"/>
    </row>
    <row r="6" s="1" customFormat="1" ht="23.85" customHeight="1" spans="1:41">
      <c r="A6" s="164" t="s">
        <v>135</v>
      </c>
      <c r="B6" s="165"/>
      <c r="C6" s="165"/>
      <c r="D6" s="165"/>
      <c r="E6" s="57">
        <f>灌注桩原始记录!F5</f>
        <v>1047.28</v>
      </c>
      <c r="F6" s="57"/>
      <c r="G6" s="57"/>
      <c r="H6" s="57"/>
      <c r="I6" s="180" t="s">
        <v>91</v>
      </c>
      <c r="J6" s="57"/>
      <c r="K6" s="57"/>
      <c r="L6" s="57"/>
      <c r="M6" s="57">
        <f>灌注桩原始记录!G5</f>
        <v>29.33</v>
      </c>
      <c r="N6" s="57"/>
      <c r="O6" s="57"/>
      <c r="P6" s="57"/>
      <c r="Q6" s="180" t="s">
        <v>136</v>
      </c>
      <c r="R6" s="57"/>
      <c r="S6" s="57"/>
      <c r="T6" s="57"/>
      <c r="U6" s="57">
        <f>灌注桩原始记录!H5</f>
        <v>29.73</v>
      </c>
      <c r="V6" s="57"/>
      <c r="W6" s="57"/>
      <c r="X6" s="57"/>
      <c r="Y6" s="180" t="s">
        <v>137</v>
      </c>
      <c r="Z6" s="57"/>
      <c r="AA6" s="57"/>
      <c r="AB6" s="57"/>
      <c r="AC6" s="57">
        <f>工程配置!$E$4</f>
        <v>1017.95</v>
      </c>
      <c r="AD6" s="57"/>
      <c r="AE6" s="57"/>
      <c r="AF6" s="57"/>
      <c r="AG6" s="180" t="s">
        <v>138</v>
      </c>
      <c r="AH6" s="57"/>
      <c r="AI6" s="57"/>
      <c r="AJ6" s="57"/>
      <c r="AK6" s="57">
        <f>AC6-(灌注桩原始记录!H5-灌注桩原始记录!G5)</f>
        <v>1017.55</v>
      </c>
      <c r="AL6" s="57"/>
      <c r="AM6" s="57"/>
      <c r="AN6" s="57"/>
      <c r="AO6" s="197"/>
    </row>
    <row r="7" s="1" customFormat="1" ht="23.85" customHeight="1" spans="1:41">
      <c r="A7" s="164" t="s">
        <v>99</v>
      </c>
      <c r="B7" s="165"/>
      <c r="C7" s="165"/>
      <c r="D7" s="165"/>
      <c r="E7" s="57" t="s">
        <v>139</v>
      </c>
      <c r="F7" s="57"/>
      <c r="G7" s="57"/>
      <c r="H7" s="57"/>
      <c r="I7" s="180" t="s">
        <v>9</v>
      </c>
      <c r="J7" s="57"/>
      <c r="K7" s="57"/>
      <c r="L7" s="57"/>
      <c r="M7" s="180" t="str">
        <f>工程配置!$G$4</f>
        <v>C35</v>
      </c>
      <c r="N7" s="57"/>
      <c r="O7" s="57"/>
      <c r="P7" s="57"/>
      <c r="Q7" s="180" t="s">
        <v>140</v>
      </c>
      <c r="R7" s="57"/>
      <c r="S7" s="57"/>
      <c r="T7" s="57"/>
      <c r="U7" s="57" t="s">
        <v>141</v>
      </c>
      <c r="V7" s="57"/>
      <c r="W7" s="57"/>
      <c r="X7" s="57"/>
      <c r="Y7" s="180" t="s">
        <v>142</v>
      </c>
      <c r="Z7" s="57"/>
      <c r="AA7" s="57"/>
      <c r="AB7" s="57"/>
      <c r="AC7" s="57">
        <f>工程配置!$D$4</f>
        <v>1047.45</v>
      </c>
      <c r="AD7" s="57"/>
      <c r="AE7" s="57"/>
      <c r="AF7" s="57"/>
      <c r="AG7" s="180" t="s">
        <v>143</v>
      </c>
      <c r="AH7" s="57"/>
      <c r="AI7" s="57"/>
      <c r="AJ7" s="57"/>
      <c r="AK7" s="57">
        <f>AC7</f>
        <v>1047.45</v>
      </c>
      <c r="AL7" s="57"/>
      <c r="AM7" s="57"/>
      <c r="AN7" s="57"/>
      <c r="AO7" s="197"/>
    </row>
    <row r="8" s="1" customFormat="1" ht="23.85" customHeight="1" spans="1:41">
      <c r="A8" s="164" t="s">
        <v>144</v>
      </c>
      <c r="B8" s="165"/>
      <c r="C8" s="165"/>
      <c r="D8" s="165"/>
      <c r="E8" s="166">
        <f>灌注桩原始记录!K5</f>
        <v>7.36180555555557</v>
      </c>
      <c r="F8" s="57"/>
      <c r="G8" s="57"/>
      <c r="H8" s="57"/>
      <c r="I8" s="180" t="s">
        <v>145</v>
      </c>
      <c r="J8" s="57"/>
      <c r="K8" s="57"/>
      <c r="L8" s="57"/>
      <c r="M8" s="166">
        <f>灌注桩原始记录!L5</f>
        <v>7.37847222222223</v>
      </c>
      <c r="N8" s="57"/>
      <c r="O8" s="57"/>
      <c r="P8" s="57"/>
      <c r="Q8" s="180" t="s">
        <v>146</v>
      </c>
      <c r="R8" s="57"/>
      <c r="S8" s="57"/>
      <c r="T8" s="57"/>
      <c r="U8" s="57"/>
      <c r="V8" s="57"/>
      <c r="W8" s="57"/>
      <c r="X8" s="57"/>
      <c r="Y8" s="57"/>
      <c r="Z8" s="57"/>
      <c r="AA8" s="57" t="str">
        <f ca="1">旋挖成孔灌注桩成孔施工记录!Z10&amp;"、"&amp;旋挖成孔灌注桩成孔施工记录!AB10&amp;"、"&amp;旋挖成孔灌注桩成孔施工记录!AD10*100&amp;"%"</f>
        <v>1.22、20、2%</v>
      </c>
      <c r="AB8" s="57"/>
      <c r="AC8" s="57"/>
      <c r="AD8" s="57"/>
      <c r="AE8" s="57"/>
      <c r="AF8" s="57"/>
      <c r="AG8" s="180" t="s">
        <v>147</v>
      </c>
      <c r="AH8" s="57"/>
      <c r="AI8" s="57"/>
      <c r="AJ8" s="57"/>
      <c r="AK8" s="57">
        <f>AK5</f>
        <v>28.5</v>
      </c>
      <c r="AL8" s="57"/>
      <c r="AM8" s="57"/>
      <c r="AN8" s="57"/>
      <c r="AO8" s="197"/>
    </row>
    <row r="9" s="1" customFormat="1" ht="23.85" customHeight="1" spans="1:41">
      <c r="A9" s="164" t="s">
        <v>148</v>
      </c>
      <c r="B9" s="165"/>
      <c r="C9" s="165"/>
      <c r="D9" s="165"/>
      <c r="E9" s="57">
        <v>0.6</v>
      </c>
      <c r="F9" s="167"/>
      <c r="G9" s="57"/>
      <c r="H9" s="167"/>
      <c r="I9" s="180" t="s">
        <v>149</v>
      </c>
      <c r="J9" s="167"/>
      <c r="K9" s="57"/>
      <c r="L9" s="167"/>
      <c r="M9" s="57">
        <f ca="1">RANDBETWEEN(15,45)</f>
        <v>26</v>
      </c>
      <c r="N9" s="167"/>
      <c r="O9" s="57"/>
      <c r="P9" s="167"/>
      <c r="Q9" s="95" t="s">
        <v>150</v>
      </c>
      <c r="R9" s="167"/>
      <c r="S9" s="57"/>
      <c r="T9" s="167"/>
      <c r="U9" s="57">
        <f ca="1">RANDBETWEEN(30,50)*0.1</f>
        <v>4.4</v>
      </c>
      <c r="V9" s="167"/>
      <c r="W9" s="57"/>
      <c r="X9" s="167"/>
      <c r="Y9" s="180" t="s">
        <v>151</v>
      </c>
      <c r="Z9" s="167"/>
      <c r="AA9" s="57"/>
      <c r="AB9" s="167"/>
      <c r="AC9" s="57">
        <f>灌注桩原始记录!O5</f>
        <v>10.2054227203962</v>
      </c>
      <c r="AD9" s="167"/>
      <c r="AE9" s="57"/>
      <c r="AF9" s="167"/>
      <c r="AG9" s="180" t="s">
        <v>152</v>
      </c>
      <c r="AH9" s="167"/>
      <c r="AI9" s="57">
        <f>灌注桩原始记录!P5</f>
        <v>1.21</v>
      </c>
      <c r="AJ9" s="193"/>
      <c r="AK9" s="93"/>
      <c r="AL9" s="180" t="s">
        <v>103</v>
      </c>
      <c r="AM9" s="57"/>
      <c r="AN9" s="194" t="s">
        <v>104</v>
      </c>
      <c r="AO9" s="198"/>
    </row>
    <row r="10" s="1" customFormat="1" ht="19.25" customHeight="1" spans="1:51">
      <c r="A10" s="164" t="s">
        <v>153</v>
      </c>
      <c r="B10" s="165"/>
      <c r="C10" s="165"/>
      <c r="D10" s="165"/>
      <c r="E10" s="165"/>
      <c r="F10" s="168"/>
      <c r="G10" s="165"/>
      <c r="H10" s="168"/>
      <c r="I10" s="165"/>
      <c r="J10" s="165"/>
      <c r="K10" s="165"/>
      <c r="L10" s="181" t="s">
        <v>154</v>
      </c>
      <c r="M10" s="165"/>
      <c r="N10" s="165"/>
      <c r="O10" s="165"/>
      <c r="P10" s="165"/>
      <c r="Q10" s="165"/>
      <c r="R10" s="165"/>
      <c r="S10" s="165"/>
      <c r="T10" s="181" t="s">
        <v>155</v>
      </c>
      <c r="U10" s="165"/>
      <c r="V10" s="165"/>
      <c r="W10" s="181" t="s">
        <v>156</v>
      </c>
      <c r="X10" s="165"/>
      <c r="Y10" s="165"/>
      <c r="Z10" s="181" t="s">
        <v>157</v>
      </c>
      <c r="AA10" s="165"/>
      <c r="AB10" s="165"/>
      <c r="AC10" s="181" t="s">
        <v>158</v>
      </c>
      <c r="AD10" s="165"/>
      <c r="AE10" s="165"/>
      <c r="AF10" s="165"/>
      <c r="AG10" s="165"/>
      <c r="AH10" s="165"/>
      <c r="AI10" s="181" t="s">
        <v>159</v>
      </c>
      <c r="AJ10" s="165"/>
      <c r="AK10" s="165"/>
      <c r="AL10" s="181" t="s">
        <v>160</v>
      </c>
      <c r="AM10" s="165"/>
      <c r="AN10" s="165"/>
      <c r="AO10" s="199"/>
      <c r="AW10" s="93"/>
      <c r="AX10" s="93"/>
      <c r="AY10" s="93"/>
    </row>
    <row r="11" s="1" customFormat="1" ht="19.25" customHeight="1" spans="1:41">
      <c r="A11" s="164" t="s">
        <v>161</v>
      </c>
      <c r="B11" s="165"/>
      <c r="C11" s="165"/>
      <c r="D11" s="165"/>
      <c r="E11" s="165"/>
      <c r="F11" s="168"/>
      <c r="G11" s="165"/>
      <c r="H11" s="169" t="s">
        <v>162</v>
      </c>
      <c r="I11" s="165"/>
      <c r="J11" s="181" t="s">
        <v>163</v>
      </c>
      <c r="K11" s="165"/>
      <c r="L11" s="181" t="s">
        <v>164</v>
      </c>
      <c r="M11" s="165"/>
      <c r="N11" s="165"/>
      <c r="O11" s="165"/>
      <c r="P11" s="181" t="s">
        <v>165</v>
      </c>
      <c r="Q11" s="165"/>
      <c r="R11" s="165"/>
      <c r="S11" s="165"/>
      <c r="T11" s="183"/>
      <c r="U11" s="183"/>
      <c r="V11" s="183"/>
      <c r="W11" s="183"/>
      <c r="X11" s="183"/>
      <c r="Y11" s="183"/>
      <c r="Z11" s="183"/>
      <c r="AA11" s="183"/>
      <c r="AB11" s="183"/>
      <c r="AC11" s="181" t="s">
        <v>23</v>
      </c>
      <c r="AD11" s="165"/>
      <c r="AE11" s="165"/>
      <c r="AF11" s="181" t="s">
        <v>166</v>
      </c>
      <c r="AG11" s="165"/>
      <c r="AH11" s="165"/>
      <c r="AI11" s="183"/>
      <c r="AJ11" s="183"/>
      <c r="AK11" s="183"/>
      <c r="AL11" s="165"/>
      <c r="AM11" s="165"/>
      <c r="AN11" s="165"/>
      <c r="AO11" s="199"/>
    </row>
    <row r="12" s="1" customFormat="1" ht="18.45" customHeight="1" spans="1:41">
      <c r="A12" s="56">
        <f>灌注桩原始记录!N5</f>
        <v>11.15</v>
      </c>
      <c r="B12" s="57"/>
      <c r="C12" s="57"/>
      <c r="D12" s="57"/>
      <c r="E12" s="57"/>
      <c r="F12" s="167"/>
      <c r="G12" s="57"/>
      <c r="H12" s="167">
        <f>HOUR(灌注桩原始记录!L5)</f>
        <v>9</v>
      </c>
      <c r="I12" s="57"/>
      <c r="J12" s="57">
        <f>MINUTE(灌注桩原始记录!L5)</f>
        <v>5</v>
      </c>
      <c r="K12" s="57"/>
      <c r="L12" s="57">
        <v>8</v>
      </c>
      <c r="M12" s="57"/>
      <c r="N12" s="57"/>
      <c r="O12" s="57"/>
      <c r="P12" s="57">
        <v>7</v>
      </c>
      <c r="Q12" s="57"/>
      <c r="R12" s="57"/>
      <c r="S12" s="57"/>
      <c r="T12" s="57">
        <f ca="1">U9</f>
        <v>4.4</v>
      </c>
      <c r="U12" s="93"/>
      <c r="V12" s="93"/>
      <c r="W12" s="184">
        <f ca="1" t="shared" ref="W12:W14" si="0">RANDBETWEEN(170,200)*1</f>
        <v>179</v>
      </c>
      <c r="X12" s="184"/>
      <c r="Y12" s="184"/>
      <c r="Z12" s="57">
        <f>AK8</f>
        <v>28.5</v>
      </c>
      <c r="AA12" s="93"/>
      <c r="AB12" s="93"/>
      <c r="AC12" s="57">
        <v>3</v>
      </c>
      <c r="AD12" s="57"/>
      <c r="AE12" s="57"/>
      <c r="AF12" s="57">
        <v>12</v>
      </c>
      <c r="AG12" s="57"/>
      <c r="AH12" s="57"/>
      <c r="AI12" s="57">
        <f>Z12</f>
        <v>28.5</v>
      </c>
      <c r="AJ12" s="93"/>
      <c r="AK12" s="93"/>
      <c r="AL12" s="171"/>
      <c r="AM12" s="171"/>
      <c r="AN12" s="171"/>
      <c r="AO12" s="200"/>
    </row>
    <row r="13" s="1" customFormat="1" ht="18.45" customHeight="1" spans="1:41">
      <c r="A13" s="56">
        <f>A12</f>
        <v>11.15</v>
      </c>
      <c r="B13" s="57"/>
      <c r="C13" s="57"/>
      <c r="D13" s="57"/>
      <c r="E13" s="57"/>
      <c r="F13" s="167"/>
      <c r="G13" s="57"/>
      <c r="H13" s="167"/>
      <c r="I13" s="57"/>
      <c r="J13" s="93"/>
      <c r="K13" s="93"/>
      <c r="L13" s="57">
        <v>16</v>
      </c>
      <c r="M13" s="57"/>
      <c r="N13" s="57"/>
      <c r="O13" s="57"/>
      <c r="P13" s="57">
        <v>15</v>
      </c>
      <c r="Q13" s="57"/>
      <c r="R13" s="57"/>
      <c r="S13" s="57"/>
      <c r="T13" s="57">
        <f ca="1">RANDBETWEEN(20,40)*0.1</f>
        <v>2.2</v>
      </c>
      <c r="U13" s="93"/>
      <c r="V13" s="93"/>
      <c r="W13" s="184">
        <f ca="1" t="shared" si="0"/>
        <v>186</v>
      </c>
      <c r="X13" s="184"/>
      <c r="Y13" s="184"/>
      <c r="Z13" s="57">
        <v>16</v>
      </c>
      <c r="AA13" s="93"/>
      <c r="AB13" s="93"/>
      <c r="AC13" s="57">
        <v>2</v>
      </c>
      <c r="AD13" s="57"/>
      <c r="AE13" s="57"/>
      <c r="AF13" s="57">
        <v>8</v>
      </c>
      <c r="AG13" s="57"/>
      <c r="AH13" s="57"/>
      <c r="AI13" s="57">
        <v>16</v>
      </c>
      <c r="AJ13" s="93"/>
      <c r="AK13" s="93"/>
      <c r="AL13" s="171"/>
      <c r="AM13" s="171"/>
      <c r="AN13" s="171"/>
      <c r="AO13" s="200"/>
    </row>
    <row r="14" s="1" customFormat="1" ht="18.45" customHeight="1" spans="1:41">
      <c r="A14" s="56">
        <f>A12</f>
        <v>11.15</v>
      </c>
      <c r="B14" s="57"/>
      <c r="C14" s="57"/>
      <c r="D14" s="57"/>
      <c r="E14" s="57"/>
      <c r="F14" s="167"/>
      <c r="G14" s="57"/>
      <c r="H14" s="167">
        <f>HOUR(灌注桩原始记录!M5)</f>
        <v>9</v>
      </c>
      <c r="I14" s="57"/>
      <c r="J14" s="57">
        <f>MINUTE(灌注桩原始记录!M5)</f>
        <v>20</v>
      </c>
      <c r="K14" s="57"/>
      <c r="L14" s="57">
        <v>15.2</v>
      </c>
      <c r="M14" s="57"/>
      <c r="N14" s="57"/>
      <c r="O14" s="57"/>
      <c r="P14" s="57">
        <v>13.8</v>
      </c>
      <c r="Q14" s="57"/>
      <c r="R14" s="57"/>
      <c r="S14" s="57"/>
      <c r="T14" s="57">
        <f ca="1">AC9-T13-T12</f>
        <v>3.6054227203962</v>
      </c>
      <c r="U14" s="93"/>
      <c r="V14" s="93"/>
      <c r="W14" s="184">
        <f ca="1" t="shared" si="0"/>
        <v>192</v>
      </c>
      <c r="X14" s="184"/>
      <c r="Y14" s="184"/>
      <c r="Z14" s="57">
        <v>8</v>
      </c>
      <c r="AA14" s="93"/>
      <c r="AB14" s="93"/>
      <c r="AC14" s="57">
        <v>2</v>
      </c>
      <c r="AD14" s="57"/>
      <c r="AE14" s="57"/>
      <c r="AF14" s="57">
        <v>8</v>
      </c>
      <c r="AG14" s="57"/>
      <c r="AH14" s="57"/>
      <c r="AI14" s="57">
        <v>8</v>
      </c>
      <c r="AJ14" s="93"/>
      <c r="AK14" s="93"/>
      <c r="AL14" s="171"/>
      <c r="AM14" s="171"/>
      <c r="AN14" s="171"/>
      <c r="AO14" s="200"/>
    </row>
    <row r="15" s="1" customFormat="1" ht="18.45" customHeight="1" spans="1:41">
      <c r="A15" s="56"/>
      <c r="B15" s="57"/>
      <c r="C15" s="57"/>
      <c r="D15" s="57"/>
      <c r="E15" s="57"/>
      <c r="F15" s="167"/>
      <c r="G15" s="57"/>
      <c r="H15" s="167"/>
      <c r="I15" s="57"/>
      <c r="J15" s="93"/>
      <c r="K15" s="93"/>
      <c r="L15" s="80"/>
      <c r="M15" s="80"/>
      <c r="N15" s="80"/>
      <c r="O15" s="80"/>
      <c r="P15" s="80"/>
      <c r="Q15" s="80"/>
      <c r="R15" s="80"/>
      <c r="S15" s="80"/>
      <c r="T15" s="93"/>
      <c r="U15" s="93"/>
      <c r="V15" s="93"/>
      <c r="W15" s="93"/>
      <c r="X15" s="93"/>
      <c r="Y15" s="93"/>
      <c r="Z15" s="93"/>
      <c r="AA15" s="93"/>
      <c r="AB15" s="93"/>
      <c r="AC15" s="57"/>
      <c r="AD15" s="57"/>
      <c r="AE15" s="57"/>
      <c r="AF15" s="57"/>
      <c r="AG15" s="57"/>
      <c r="AH15" s="57"/>
      <c r="AI15" s="93"/>
      <c r="AJ15" s="93"/>
      <c r="AK15" s="93"/>
      <c r="AL15" s="171"/>
      <c r="AM15" s="171"/>
      <c r="AN15" s="171"/>
      <c r="AO15" s="200"/>
    </row>
    <row r="16" s="1" customFormat="1" ht="18.45" customHeight="1" spans="1:41">
      <c r="A16" s="56"/>
      <c r="B16" s="57"/>
      <c r="C16" s="57"/>
      <c r="D16" s="57"/>
      <c r="E16" s="57"/>
      <c r="F16" s="167"/>
      <c r="G16" s="57"/>
      <c r="H16" s="167"/>
      <c r="I16" s="57"/>
      <c r="J16" s="57"/>
      <c r="K16" s="57"/>
      <c r="L16" s="182"/>
      <c r="M16" s="182"/>
      <c r="N16" s="182"/>
      <c r="O16" s="182"/>
      <c r="P16" s="80"/>
      <c r="Q16" s="80"/>
      <c r="R16" s="80"/>
      <c r="S16" s="80"/>
      <c r="T16" s="93"/>
      <c r="U16" s="93"/>
      <c r="V16" s="93"/>
      <c r="W16" s="93"/>
      <c r="X16" s="93"/>
      <c r="Y16" s="93"/>
      <c r="Z16" s="93"/>
      <c r="AA16" s="93"/>
      <c r="AB16" s="93"/>
      <c r="AC16" s="57"/>
      <c r="AD16" s="57"/>
      <c r="AE16" s="57"/>
      <c r="AF16" s="57"/>
      <c r="AG16" s="57"/>
      <c r="AH16" s="57"/>
      <c r="AI16" s="93"/>
      <c r="AJ16" s="93"/>
      <c r="AK16" s="93"/>
      <c r="AL16" s="171"/>
      <c r="AM16" s="171"/>
      <c r="AN16" s="171"/>
      <c r="AO16" s="200"/>
    </row>
    <row r="17" s="1" customFormat="1" ht="18.45" customHeight="1" spans="1:41">
      <c r="A17" s="56"/>
      <c r="B17" s="57"/>
      <c r="C17" s="57"/>
      <c r="D17" s="57"/>
      <c r="E17" s="57"/>
      <c r="F17" s="167"/>
      <c r="G17" s="57"/>
      <c r="H17" s="167"/>
      <c r="I17" s="57"/>
      <c r="J17" s="57"/>
      <c r="K17" s="57"/>
      <c r="L17" s="80"/>
      <c r="M17" s="80"/>
      <c r="N17" s="80"/>
      <c r="O17" s="80"/>
      <c r="P17" s="80"/>
      <c r="Q17" s="80"/>
      <c r="R17" s="80"/>
      <c r="S17" s="80"/>
      <c r="T17" s="93"/>
      <c r="U17" s="93"/>
      <c r="V17" s="93"/>
      <c r="W17" s="93"/>
      <c r="X17" s="93"/>
      <c r="Y17" s="93"/>
      <c r="Z17" s="93"/>
      <c r="AA17" s="93"/>
      <c r="AB17" s="93"/>
      <c r="AC17" s="57"/>
      <c r="AD17" s="57"/>
      <c r="AE17" s="57"/>
      <c r="AF17" s="57"/>
      <c r="AG17" s="57"/>
      <c r="AH17" s="57"/>
      <c r="AI17" s="93"/>
      <c r="AJ17" s="93"/>
      <c r="AK17" s="93"/>
      <c r="AL17" s="171"/>
      <c r="AM17" s="171"/>
      <c r="AN17" s="171"/>
      <c r="AO17" s="200"/>
    </row>
    <row r="18" s="1" customFormat="1" ht="18.45" customHeight="1" spans="1:41">
      <c r="A18" s="56"/>
      <c r="B18" s="57"/>
      <c r="C18" s="57"/>
      <c r="D18" s="57"/>
      <c r="E18" s="57"/>
      <c r="F18" s="167"/>
      <c r="G18" s="57"/>
      <c r="H18" s="167"/>
      <c r="I18" s="57"/>
      <c r="J18" s="57"/>
      <c r="K18" s="57"/>
      <c r="L18" s="80"/>
      <c r="M18" s="80"/>
      <c r="N18" s="80"/>
      <c r="O18" s="80"/>
      <c r="P18" s="80"/>
      <c r="Q18" s="80"/>
      <c r="R18" s="80"/>
      <c r="S18" s="80"/>
      <c r="T18" s="93"/>
      <c r="U18" s="93"/>
      <c r="V18" s="93"/>
      <c r="W18" s="93"/>
      <c r="X18" s="93"/>
      <c r="Y18" s="93"/>
      <c r="Z18" s="93"/>
      <c r="AA18" s="93"/>
      <c r="AB18" s="93"/>
      <c r="AC18" s="57"/>
      <c r="AD18" s="57"/>
      <c r="AE18" s="57"/>
      <c r="AF18" s="57"/>
      <c r="AG18" s="57"/>
      <c r="AH18" s="57"/>
      <c r="AI18" s="93"/>
      <c r="AJ18" s="93"/>
      <c r="AK18" s="93"/>
      <c r="AL18" s="171"/>
      <c r="AM18" s="171"/>
      <c r="AN18" s="171"/>
      <c r="AO18" s="200"/>
    </row>
    <row r="19" s="1" customFormat="1" ht="18.45" customHeight="1" spans="1:41">
      <c r="A19" s="56"/>
      <c r="B19" s="57"/>
      <c r="C19" s="57"/>
      <c r="D19" s="57"/>
      <c r="E19" s="57"/>
      <c r="F19" s="167"/>
      <c r="G19" s="57"/>
      <c r="H19" s="16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93"/>
      <c r="U19" s="93"/>
      <c r="V19" s="93"/>
      <c r="W19" s="93"/>
      <c r="X19" s="93"/>
      <c r="Y19" s="93"/>
      <c r="Z19" s="93"/>
      <c r="AA19" s="93"/>
      <c r="AB19" s="93"/>
      <c r="AC19" s="57"/>
      <c r="AD19" s="57"/>
      <c r="AE19" s="57"/>
      <c r="AF19" s="57"/>
      <c r="AG19" s="57"/>
      <c r="AH19" s="57"/>
      <c r="AI19" s="93"/>
      <c r="AJ19" s="93"/>
      <c r="AK19" s="93"/>
      <c r="AL19" s="171"/>
      <c r="AM19" s="171"/>
      <c r="AN19" s="171"/>
      <c r="AO19" s="200"/>
    </row>
    <row r="20" s="1" customFormat="1" ht="18.45" customHeight="1" spans="1:41">
      <c r="A20" s="56"/>
      <c r="B20" s="57"/>
      <c r="C20" s="57"/>
      <c r="D20" s="57"/>
      <c r="E20" s="57"/>
      <c r="F20" s="167"/>
      <c r="G20" s="57"/>
      <c r="H20" s="16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93"/>
      <c r="U20" s="93"/>
      <c r="V20" s="93"/>
      <c r="W20" s="93"/>
      <c r="X20" s="93"/>
      <c r="Y20" s="93"/>
      <c r="Z20" s="93"/>
      <c r="AA20" s="93"/>
      <c r="AB20" s="93"/>
      <c r="AC20" s="57"/>
      <c r="AD20" s="57"/>
      <c r="AE20" s="57"/>
      <c r="AF20" s="57"/>
      <c r="AG20" s="57"/>
      <c r="AH20" s="57"/>
      <c r="AI20" s="93"/>
      <c r="AJ20" s="93"/>
      <c r="AK20" s="93"/>
      <c r="AL20" s="171"/>
      <c r="AM20" s="171"/>
      <c r="AN20" s="171"/>
      <c r="AO20" s="200"/>
    </row>
    <row r="21" s="1" customFormat="1" ht="18.45" customHeight="1" spans="1:41">
      <c r="A21" s="170"/>
      <c r="B21" s="171"/>
      <c r="C21" s="171"/>
      <c r="D21" s="171"/>
      <c r="E21" s="171"/>
      <c r="F21" s="172"/>
      <c r="G21" s="171"/>
      <c r="H21" s="172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85"/>
      <c r="U21" s="185"/>
      <c r="V21" s="185"/>
      <c r="W21" s="185"/>
      <c r="X21" s="185"/>
      <c r="Y21" s="185"/>
      <c r="Z21" s="185"/>
      <c r="AA21" s="185"/>
      <c r="AB21" s="185"/>
      <c r="AC21" s="171"/>
      <c r="AD21" s="171"/>
      <c r="AE21" s="171"/>
      <c r="AF21" s="171"/>
      <c r="AG21" s="171"/>
      <c r="AH21" s="171"/>
      <c r="AI21" s="185"/>
      <c r="AJ21" s="185"/>
      <c r="AK21" s="185"/>
      <c r="AL21" s="171"/>
      <c r="AM21" s="171"/>
      <c r="AN21" s="171"/>
      <c r="AO21" s="200"/>
    </row>
    <row r="22" s="1" customFormat="1" ht="18.45" customHeight="1" spans="1:41">
      <c r="A22" s="170"/>
      <c r="B22" s="171"/>
      <c r="C22" s="171"/>
      <c r="D22" s="171"/>
      <c r="E22" s="171"/>
      <c r="F22" s="172"/>
      <c r="G22" s="171"/>
      <c r="H22" s="172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85"/>
      <c r="U22" s="185"/>
      <c r="V22" s="185"/>
      <c r="W22" s="185"/>
      <c r="X22" s="185"/>
      <c r="Y22" s="185"/>
      <c r="Z22" s="185"/>
      <c r="AA22" s="185"/>
      <c r="AB22" s="185"/>
      <c r="AC22" s="171"/>
      <c r="AD22" s="171"/>
      <c r="AE22" s="171"/>
      <c r="AF22" s="171"/>
      <c r="AG22" s="171"/>
      <c r="AH22" s="171"/>
      <c r="AI22" s="185"/>
      <c r="AJ22" s="185"/>
      <c r="AK22" s="185"/>
      <c r="AL22" s="171"/>
      <c r="AM22" s="171"/>
      <c r="AN22" s="171"/>
      <c r="AO22" s="200"/>
    </row>
    <row r="23" s="1" customFormat="1" ht="18.45" customHeight="1" spans="1:41">
      <c r="A23" s="170"/>
      <c r="B23" s="171"/>
      <c r="C23" s="171"/>
      <c r="D23" s="171"/>
      <c r="E23" s="171"/>
      <c r="F23" s="172"/>
      <c r="G23" s="171"/>
      <c r="H23" s="172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85"/>
      <c r="U23" s="185"/>
      <c r="V23" s="185"/>
      <c r="W23" s="185"/>
      <c r="X23" s="185"/>
      <c r="Y23" s="185"/>
      <c r="Z23" s="185"/>
      <c r="AA23" s="185"/>
      <c r="AB23" s="185"/>
      <c r="AC23" s="171"/>
      <c r="AD23" s="171"/>
      <c r="AE23" s="171"/>
      <c r="AF23" s="171"/>
      <c r="AG23" s="171"/>
      <c r="AH23" s="171"/>
      <c r="AI23" s="185"/>
      <c r="AJ23" s="185"/>
      <c r="AK23" s="185"/>
      <c r="AL23" s="171"/>
      <c r="AM23" s="171"/>
      <c r="AN23" s="171"/>
      <c r="AO23" s="200"/>
    </row>
    <row r="24" s="1" customFormat="1" ht="18.45" customHeight="1" spans="1:41">
      <c r="A24" s="173"/>
      <c r="B24" s="174"/>
      <c r="C24" s="174"/>
      <c r="D24" s="174"/>
      <c r="E24" s="174"/>
      <c r="F24" s="175"/>
      <c r="G24" s="174"/>
      <c r="H24" s="175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86"/>
      <c r="U24" s="186"/>
      <c r="V24" s="186"/>
      <c r="W24" s="186"/>
      <c r="X24" s="186"/>
      <c r="Y24" s="186"/>
      <c r="Z24" s="186"/>
      <c r="AA24" s="186"/>
      <c r="AB24" s="186"/>
      <c r="AC24" s="174"/>
      <c r="AD24" s="174"/>
      <c r="AE24" s="174"/>
      <c r="AF24" s="174"/>
      <c r="AG24" s="174"/>
      <c r="AH24" s="174"/>
      <c r="AI24" s="186"/>
      <c r="AJ24" s="186"/>
      <c r="AK24" s="186"/>
      <c r="AL24" s="174"/>
      <c r="AM24" s="174"/>
      <c r="AN24" s="174"/>
      <c r="AO24" s="201"/>
    </row>
    <row r="25" s="1" customFormat="1" ht="18" customHeight="1" spans="1:41">
      <c r="A25" s="176" t="s">
        <v>127</v>
      </c>
      <c r="B25" s="177"/>
      <c r="C25" s="178"/>
      <c r="D25" s="177"/>
      <c r="E25" s="177"/>
      <c r="F25" s="179"/>
      <c r="G25" s="179"/>
      <c r="H25" s="179"/>
      <c r="I25" s="179"/>
      <c r="J25" s="179"/>
      <c r="K25" s="179"/>
      <c r="L25" s="176" t="s">
        <v>128</v>
      </c>
      <c r="M25" s="177"/>
      <c r="N25" s="177"/>
      <c r="O25" s="177"/>
      <c r="P25" s="179"/>
      <c r="Q25" s="187"/>
      <c r="R25" s="187"/>
      <c r="S25" s="187"/>
      <c r="T25" s="187"/>
      <c r="U25" s="187"/>
      <c r="V25" s="176" t="s">
        <v>129</v>
      </c>
      <c r="W25" s="177"/>
      <c r="X25" s="177"/>
      <c r="Y25" s="177"/>
      <c r="Z25" s="179"/>
      <c r="AA25" s="187"/>
      <c r="AB25" s="187"/>
      <c r="AC25" s="187"/>
      <c r="AD25" s="187"/>
      <c r="AE25" s="187"/>
      <c r="AF25" s="176" t="s">
        <v>130</v>
      </c>
      <c r="AG25" s="177"/>
      <c r="AH25" s="177"/>
      <c r="AI25" s="179"/>
      <c r="AJ25" s="187"/>
      <c r="AK25" s="187"/>
      <c r="AL25" s="187"/>
      <c r="AM25" s="187"/>
      <c r="AN25" s="187"/>
      <c r="AO25" s="202"/>
    </row>
    <row r="35" s="1" customFormat="1" ht="24.6" customHeight="1" spans="1:41">
      <c r="A35" s="152" t="s">
        <v>131</v>
      </c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95"/>
    </row>
    <row r="36" s="1" customFormat="1" ht="24.6" customHeight="1" spans="1:41">
      <c r="A36" s="154" t="s">
        <v>132</v>
      </c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s="1" customFormat="1" ht="24.6" customHeight="1" spans="1:41">
      <c r="A37" s="155"/>
      <c r="B37" s="155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s="1" customFormat="1" ht="24.6" customHeight="1" spans="1:41">
      <c r="A38" s="156" t="s">
        <v>133</v>
      </c>
      <c r="B38" s="157"/>
      <c r="C38" s="157"/>
      <c r="D38" s="157"/>
      <c r="E38" s="158" t="s">
        <v>134</v>
      </c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88" t="s">
        <v>87</v>
      </c>
      <c r="AF38" s="189"/>
      <c r="AG38" s="189"/>
      <c r="AH38" s="189"/>
      <c r="AI38" s="189"/>
      <c r="AJ38" s="189"/>
      <c r="AK38" s="190">
        <f>灌注桩原始记录!A6</f>
        <v>402</v>
      </c>
      <c r="AL38" s="191"/>
      <c r="AM38" s="191"/>
      <c r="AN38" s="191"/>
      <c r="AO38" s="191"/>
    </row>
    <row r="39" s="1" customFormat="1" ht="23.85" customHeight="1" spans="1:41">
      <c r="A39" s="160" t="s">
        <v>1</v>
      </c>
      <c r="B39" s="161"/>
      <c r="C39" s="161"/>
      <c r="D39" s="161"/>
      <c r="E39" s="162" t="str">
        <f>工程配置!$B$2</f>
        <v>大同七里村碧桂园一期地库桩基础工程</v>
      </c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2" t="s">
        <v>88</v>
      </c>
      <c r="R39" s="163"/>
      <c r="S39" s="163"/>
      <c r="T39" s="163"/>
      <c r="U39" s="162">
        <f>灌注桩原始记录!C6</f>
        <v>1341</v>
      </c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 t="s">
        <v>90</v>
      </c>
      <c r="AH39" s="163"/>
      <c r="AI39" s="163"/>
      <c r="AJ39" s="163"/>
      <c r="AK39" s="163">
        <f>工程配置!$C$4</f>
        <v>28.5</v>
      </c>
      <c r="AL39" s="192"/>
      <c r="AM39" s="192"/>
      <c r="AN39" s="192"/>
      <c r="AO39" s="196"/>
    </row>
    <row r="40" s="1" customFormat="1" ht="23.85" customHeight="1" spans="1:41">
      <c r="A40" s="164" t="s">
        <v>135</v>
      </c>
      <c r="B40" s="165"/>
      <c r="C40" s="165"/>
      <c r="D40" s="165"/>
      <c r="E40" s="57">
        <f>灌注桩原始记录!F6</f>
        <v>1047.25</v>
      </c>
      <c r="F40" s="57"/>
      <c r="G40" s="57"/>
      <c r="H40" s="57"/>
      <c r="I40" s="180" t="s">
        <v>91</v>
      </c>
      <c r="J40" s="57"/>
      <c r="K40" s="57"/>
      <c r="L40" s="57"/>
      <c r="M40" s="57">
        <f>灌注桩原始记录!G6</f>
        <v>29.3</v>
      </c>
      <c r="N40" s="57"/>
      <c r="O40" s="57"/>
      <c r="P40" s="57"/>
      <c r="Q40" s="180" t="s">
        <v>136</v>
      </c>
      <c r="R40" s="57"/>
      <c r="S40" s="57"/>
      <c r="T40" s="57"/>
      <c r="U40" s="57">
        <f>灌注桩原始记录!H6</f>
        <v>29.69</v>
      </c>
      <c r="V40" s="57"/>
      <c r="W40" s="57"/>
      <c r="X40" s="57"/>
      <c r="Y40" s="180" t="s">
        <v>137</v>
      </c>
      <c r="Z40" s="57"/>
      <c r="AA40" s="57"/>
      <c r="AB40" s="57"/>
      <c r="AC40" s="57">
        <f>工程配置!$E$4</f>
        <v>1017.95</v>
      </c>
      <c r="AD40" s="57"/>
      <c r="AE40" s="57"/>
      <c r="AF40" s="57"/>
      <c r="AG40" s="180" t="s">
        <v>138</v>
      </c>
      <c r="AH40" s="57"/>
      <c r="AI40" s="57"/>
      <c r="AJ40" s="57"/>
      <c r="AK40" s="57">
        <f>AC40-(灌注桩原始记录!H6-灌注桩原始记录!G6)</f>
        <v>1017.56</v>
      </c>
      <c r="AL40" s="57"/>
      <c r="AM40" s="57"/>
      <c r="AN40" s="57"/>
      <c r="AO40" s="197"/>
    </row>
    <row r="41" s="1" customFormat="1" ht="23.85" customHeight="1" spans="1:41">
      <c r="A41" s="164" t="s">
        <v>99</v>
      </c>
      <c r="B41" s="165"/>
      <c r="C41" s="165"/>
      <c r="D41" s="165"/>
      <c r="E41" s="57" t="s">
        <v>139</v>
      </c>
      <c r="F41" s="57"/>
      <c r="G41" s="57"/>
      <c r="H41" s="57"/>
      <c r="I41" s="180" t="s">
        <v>9</v>
      </c>
      <c r="J41" s="57"/>
      <c r="K41" s="57"/>
      <c r="L41" s="57"/>
      <c r="M41" s="180" t="str">
        <f>工程配置!$G$4</f>
        <v>C35</v>
      </c>
      <c r="N41" s="57"/>
      <c r="O41" s="57"/>
      <c r="P41" s="57"/>
      <c r="Q41" s="180" t="s">
        <v>140</v>
      </c>
      <c r="R41" s="57"/>
      <c r="S41" s="57"/>
      <c r="T41" s="57"/>
      <c r="U41" s="57" t="s">
        <v>141</v>
      </c>
      <c r="V41" s="57"/>
      <c r="W41" s="57"/>
      <c r="X41" s="57"/>
      <c r="Y41" s="180" t="s">
        <v>142</v>
      </c>
      <c r="Z41" s="57"/>
      <c r="AA41" s="57"/>
      <c r="AB41" s="57"/>
      <c r="AC41" s="57">
        <f>工程配置!$D$4</f>
        <v>1047.45</v>
      </c>
      <c r="AD41" s="57"/>
      <c r="AE41" s="57"/>
      <c r="AF41" s="57"/>
      <c r="AG41" s="180" t="s">
        <v>143</v>
      </c>
      <c r="AH41" s="57"/>
      <c r="AI41" s="57"/>
      <c r="AJ41" s="57"/>
      <c r="AK41" s="57">
        <f>AC41</f>
        <v>1047.45</v>
      </c>
      <c r="AL41" s="57"/>
      <c r="AM41" s="57"/>
      <c r="AN41" s="57"/>
      <c r="AO41" s="197"/>
    </row>
    <row r="42" s="1" customFormat="1" ht="23.85" customHeight="1" spans="1:41">
      <c r="A42" s="164" t="s">
        <v>144</v>
      </c>
      <c r="B42" s="165"/>
      <c r="C42" s="165"/>
      <c r="D42" s="165"/>
      <c r="E42" s="166">
        <f>灌注桩原始记录!K6</f>
        <v>0.429166666666667</v>
      </c>
      <c r="F42" s="57"/>
      <c r="G42" s="57"/>
      <c r="H42" s="57"/>
      <c r="I42" s="180" t="s">
        <v>145</v>
      </c>
      <c r="J42" s="57"/>
      <c r="K42" s="57"/>
      <c r="L42" s="57"/>
      <c r="M42" s="166">
        <f>灌注桩原始记录!L6</f>
        <v>0.441666666666667</v>
      </c>
      <c r="N42" s="57"/>
      <c r="O42" s="57"/>
      <c r="P42" s="57"/>
      <c r="Q42" s="180" t="s">
        <v>146</v>
      </c>
      <c r="R42" s="57"/>
      <c r="S42" s="57"/>
      <c r="T42" s="57"/>
      <c r="U42" s="57"/>
      <c r="V42" s="57"/>
      <c r="W42" s="57"/>
      <c r="X42" s="57"/>
      <c r="Y42" s="57"/>
      <c r="Z42" s="57"/>
      <c r="AA42" s="57" t="str">
        <f ca="1">旋挖成孔灌注桩成孔施工记录!Z39&amp;"、"&amp;旋挖成孔灌注桩成孔施工记录!AB39&amp;"、"&amp;旋挖成孔灌注桩成孔施工记录!AD39*100&amp;"%"</f>
        <v>1.16、18、2%</v>
      </c>
      <c r="AB42" s="57"/>
      <c r="AC42" s="57"/>
      <c r="AD42" s="57"/>
      <c r="AE42" s="57"/>
      <c r="AF42" s="57"/>
      <c r="AG42" s="180" t="s">
        <v>147</v>
      </c>
      <c r="AH42" s="57"/>
      <c r="AI42" s="57"/>
      <c r="AJ42" s="57"/>
      <c r="AK42" s="57">
        <f>AK39</f>
        <v>28.5</v>
      </c>
      <c r="AL42" s="57"/>
      <c r="AM42" s="57"/>
      <c r="AN42" s="57"/>
      <c r="AO42" s="197"/>
    </row>
    <row r="43" s="1" customFormat="1" ht="23.85" customHeight="1" spans="1:41">
      <c r="A43" s="164" t="s">
        <v>148</v>
      </c>
      <c r="B43" s="165"/>
      <c r="C43" s="165"/>
      <c r="D43" s="165"/>
      <c r="E43" s="57">
        <v>0.6</v>
      </c>
      <c r="F43" s="167"/>
      <c r="G43" s="57"/>
      <c r="H43" s="167"/>
      <c r="I43" s="180" t="s">
        <v>149</v>
      </c>
      <c r="J43" s="167"/>
      <c r="K43" s="57"/>
      <c r="L43" s="167"/>
      <c r="M43" s="57">
        <f ca="1">RANDBETWEEN(15,45)</f>
        <v>37</v>
      </c>
      <c r="N43" s="167"/>
      <c r="O43" s="57"/>
      <c r="P43" s="167"/>
      <c r="Q43" s="95" t="s">
        <v>150</v>
      </c>
      <c r="R43" s="167"/>
      <c r="S43" s="57"/>
      <c r="T43" s="167"/>
      <c r="U43" s="57">
        <f ca="1">RANDBETWEEN(30,50)*0.1</f>
        <v>4</v>
      </c>
      <c r="V43" s="167"/>
      <c r="W43" s="57"/>
      <c r="X43" s="167"/>
      <c r="Y43" s="180" t="s">
        <v>151</v>
      </c>
      <c r="Z43" s="167"/>
      <c r="AA43" s="57"/>
      <c r="AB43" s="167"/>
      <c r="AC43" s="57">
        <f>灌注桩原始记录!O6</f>
        <v>10.279416650904</v>
      </c>
      <c r="AD43" s="167"/>
      <c r="AE43" s="57"/>
      <c r="AF43" s="167"/>
      <c r="AG43" s="180" t="s">
        <v>152</v>
      </c>
      <c r="AH43" s="167"/>
      <c r="AI43" s="57">
        <f>灌注桩原始记录!P6</f>
        <v>1.22</v>
      </c>
      <c r="AJ43" s="193"/>
      <c r="AK43" s="93"/>
      <c r="AL43" s="180" t="s">
        <v>103</v>
      </c>
      <c r="AM43" s="57"/>
      <c r="AN43" s="194" t="s">
        <v>104</v>
      </c>
      <c r="AO43" s="198"/>
    </row>
    <row r="44" s="1" customFormat="1" ht="19.25" customHeight="1" spans="1:51">
      <c r="A44" s="164" t="s">
        <v>153</v>
      </c>
      <c r="B44" s="165"/>
      <c r="C44" s="165"/>
      <c r="D44" s="165"/>
      <c r="E44" s="165"/>
      <c r="F44" s="168"/>
      <c r="G44" s="165"/>
      <c r="H44" s="168"/>
      <c r="I44" s="165"/>
      <c r="J44" s="165"/>
      <c r="K44" s="165"/>
      <c r="L44" s="181" t="s">
        <v>154</v>
      </c>
      <c r="M44" s="165"/>
      <c r="N44" s="165"/>
      <c r="O44" s="165"/>
      <c r="P44" s="165"/>
      <c r="Q44" s="165"/>
      <c r="R44" s="165"/>
      <c r="S44" s="165"/>
      <c r="T44" s="181" t="s">
        <v>155</v>
      </c>
      <c r="U44" s="165"/>
      <c r="V44" s="165"/>
      <c r="W44" s="181" t="s">
        <v>156</v>
      </c>
      <c r="X44" s="165"/>
      <c r="Y44" s="165"/>
      <c r="Z44" s="181" t="s">
        <v>157</v>
      </c>
      <c r="AA44" s="165"/>
      <c r="AB44" s="165"/>
      <c r="AC44" s="181" t="s">
        <v>158</v>
      </c>
      <c r="AD44" s="165"/>
      <c r="AE44" s="165"/>
      <c r="AF44" s="165"/>
      <c r="AG44" s="165"/>
      <c r="AH44" s="165"/>
      <c r="AI44" s="181" t="s">
        <v>159</v>
      </c>
      <c r="AJ44" s="165"/>
      <c r="AK44" s="165"/>
      <c r="AL44" s="181" t="s">
        <v>160</v>
      </c>
      <c r="AM44" s="165"/>
      <c r="AN44" s="165"/>
      <c r="AO44" s="199"/>
      <c r="AW44" s="93"/>
      <c r="AX44" s="93"/>
      <c r="AY44" s="93"/>
    </row>
    <row r="45" s="1" customFormat="1" ht="19.25" customHeight="1" spans="1:41">
      <c r="A45" s="164" t="s">
        <v>161</v>
      </c>
      <c r="B45" s="165"/>
      <c r="C45" s="165"/>
      <c r="D45" s="165"/>
      <c r="E45" s="165"/>
      <c r="F45" s="168"/>
      <c r="G45" s="165"/>
      <c r="H45" s="169" t="s">
        <v>162</v>
      </c>
      <c r="I45" s="165"/>
      <c r="J45" s="181" t="s">
        <v>163</v>
      </c>
      <c r="K45" s="165"/>
      <c r="L45" s="181" t="s">
        <v>164</v>
      </c>
      <c r="M45" s="165"/>
      <c r="N45" s="165"/>
      <c r="O45" s="165"/>
      <c r="P45" s="181" t="s">
        <v>165</v>
      </c>
      <c r="Q45" s="165"/>
      <c r="R45" s="165"/>
      <c r="S45" s="165"/>
      <c r="T45" s="183"/>
      <c r="U45" s="183"/>
      <c r="V45" s="183"/>
      <c r="W45" s="183"/>
      <c r="X45" s="183"/>
      <c r="Y45" s="183"/>
      <c r="Z45" s="183"/>
      <c r="AA45" s="183"/>
      <c r="AB45" s="183"/>
      <c r="AC45" s="181" t="s">
        <v>23</v>
      </c>
      <c r="AD45" s="165"/>
      <c r="AE45" s="165"/>
      <c r="AF45" s="181" t="s">
        <v>166</v>
      </c>
      <c r="AG45" s="165"/>
      <c r="AH45" s="165"/>
      <c r="AI45" s="183"/>
      <c r="AJ45" s="183"/>
      <c r="AK45" s="183"/>
      <c r="AL45" s="165"/>
      <c r="AM45" s="165"/>
      <c r="AN45" s="165"/>
      <c r="AO45" s="199"/>
    </row>
    <row r="46" s="1" customFormat="1" ht="18.45" customHeight="1" spans="1:41">
      <c r="A46" s="56">
        <f>灌注桩原始记录!N6</f>
        <v>11.15</v>
      </c>
      <c r="B46" s="57"/>
      <c r="C46" s="57"/>
      <c r="D46" s="57"/>
      <c r="E46" s="57"/>
      <c r="F46" s="167"/>
      <c r="G46" s="57"/>
      <c r="H46" s="167">
        <f>HOUR(灌注桩原始记录!L6)</f>
        <v>10</v>
      </c>
      <c r="I46" s="57"/>
      <c r="J46" s="57">
        <f>MINUTE(灌注桩原始记录!L6)</f>
        <v>36</v>
      </c>
      <c r="K46" s="57"/>
      <c r="L46" s="57">
        <v>8</v>
      </c>
      <c r="M46" s="57"/>
      <c r="N46" s="57"/>
      <c r="O46" s="57"/>
      <c r="P46" s="57">
        <v>7</v>
      </c>
      <c r="Q46" s="57"/>
      <c r="R46" s="57"/>
      <c r="S46" s="57"/>
      <c r="T46" s="57">
        <f ca="1">U43</f>
        <v>4</v>
      </c>
      <c r="U46" s="93"/>
      <c r="V46" s="93"/>
      <c r="W46" s="184">
        <f ca="1" t="shared" ref="W46:W48" si="1">RANDBETWEEN(170,200)*1</f>
        <v>173</v>
      </c>
      <c r="X46" s="184"/>
      <c r="Y46" s="184"/>
      <c r="Z46" s="57">
        <f>AK42</f>
        <v>28.5</v>
      </c>
      <c r="AA46" s="93"/>
      <c r="AB46" s="93"/>
      <c r="AC46" s="57">
        <v>3</v>
      </c>
      <c r="AD46" s="57"/>
      <c r="AE46" s="57"/>
      <c r="AF46" s="57">
        <v>12</v>
      </c>
      <c r="AG46" s="57"/>
      <c r="AH46" s="57"/>
      <c r="AI46" s="57">
        <f>Z46</f>
        <v>28.5</v>
      </c>
      <c r="AJ46" s="93"/>
      <c r="AK46" s="93"/>
      <c r="AL46" s="171"/>
      <c r="AM46" s="171"/>
      <c r="AN46" s="171"/>
      <c r="AO46" s="200"/>
    </row>
    <row r="47" s="1" customFormat="1" ht="18.45" customHeight="1" spans="1:41">
      <c r="A47" s="56">
        <f>A46</f>
        <v>11.15</v>
      </c>
      <c r="B47" s="57"/>
      <c r="C47" s="57"/>
      <c r="D47" s="57"/>
      <c r="E47" s="57"/>
      <c r="F47" s="167"/>
      <c r="G47" s="57"/>
      <c r="H47" s="167"/>
      <c r="I47" s="57"/>
      <c r="J47" s="93"/>
      <c r="K47" s="93"/>
      <c r="L47" s="57">
        <v>16</v>
      </c>
      <c r="M47" s="57"/>
      <c r="N47" s="57"/>
      <c r="O47" s="57"/>
      <c r="P47" s="57">
        <v>15</v>
      </c>
      <c r="Q47" s="57"/>
      <c r="R47" s="57"/>
      <c r="S47" s="57"/>
      <c r="T47" s="57">
        <f ca="1">RANDBETWEEN(20,40)*0.1</f>
        <v>3.5</v>
      </c>
      <c r="U47" s="93"/>
      <c r="V47" s="93"/>
      <c r="W47" s="184">
        <f ca="1" t="shared" si="1"/>
        <v>199</v>
      </c>
      <c r="X47" s="184"/>
      <c r="Y47" s="184"/>
      <c r="Z47" s="57">
        <v>16</v>
      </c>
      <c r="AA47" s="93"/>
      <c r="AB47" s="93"/>
      <c r="AC47" s="57">
        <v>2</v>
      </c>
      <c r="AD47" s="57"/>
      <c r="AE47" s="57"/>
      <c r="AF47" s="57">
        <v>8</v>
      </c>
      <c r="AG47" s="57"/>
      <c r="AH47" s="57"/>
      <c r="AI47" s="57">
        <v>16</v>
      </c>
      <c r="AJ47" s="93"/>
      <c r="AK47" s="93"/>
      <c r="AL47" s="171"/>
      <c r="AM47" s="171"/>
      <c r="AN47" s="171"/>
      <c r="AO47" s="200"/>
    </row>
    <row r="48" s="1" customFormat="1" ht="18.45" customHeight="1" spans="1:41">
      <c r="A48" s="56">
        <f>A46</f>
        <v>11.15</v>
      </c>
      <c r="B48" s="57"/>
      <c r="C48" s="57"/>
      <c r="D48" s="57"/>
      <c r="E48" s="57"/>
      <c r="F48" s="167"/>
      <c r="G48" s="57"/>
      <c r="H48" s="167">
        <f>HOUR(灌注桩原始记录!M6)</f>
        <v>10</v>
      </c>
      <c r="I48" s="57"/>
      <c r="J48" s="57">
        <f>MINUTE(灌注桩原始记录!M6)</f>
        <v>51</v>
      </c>
      <c r="K48" s="57"/>
      <c r="L48" s="57">
        <v>15.2</v>
      </c>
      <c r="M48" s="57"/>
      <c r="N48" s="57"/>
      <c r="O48" s="57"/>
      <c r="P48" s="57">
        <v>13.8</v>
      </c>
      <c r="Q48" s="57"/>
      <c r="R48" s="57"/>
      <c r="S48" s="57"/>
      <c r="T48" s="57">
        <f ca="1">AC43-T47-T46</f>
        <v>2.779416650904</v>
      </c>
      <c r="U48" s="93"/>
      <c r="V48" s="93"/>
      <c r="W48" s="184">
        <f ca="1" t="shared" si="1"/>
        <v>196</v>
      </c>
      <c r="X48" s="184"/>
      <c r="Y48" s="184"/>
      <c r="Z48" s="57">
        <v>8</v>
      </c>
      <c r="AA48" s="93"/>
      <c r="AB48" s="93"/>
      <c r="AC48" s="57">
        <v>2</v>
      </c>
      <c r="AD48" s="57"/>
      <c r="AE48" s="57"/>
      <c r="AF48" s="57">
        <v>8</v>
      </c>
      <c r="AG48" s="57"/>
      <c r="AH48" s="57"/>
      <c r="AI48" s="57">
        <v>8</v>
      </c>
      <c r="AJ48" s="93"/>
      <c r="AK48" s="93"/>
      <c r="AL48" s="171"/>
      <c r="AM48" s="171"/>
      <c r="AN48" s="171"/>
      <c r="AO48" s="200"/>
    </row>
    <row r="49" s="1" customFormat="1" ht="18.45" customHeight="1" spans="1:41">
      <c r="A49" s="56"/>
      <c r="B49" s="57"/>
      <c r="C49" s="57"/>
      <c r="D49" s="57"/>
      <c r="E49" s="57"/>
      <c r="F49" s="167"/>
      <c r="G49" s="57"/>
      <c r="H49" s="167"/>
      <c r="I49" s="57"/>
      <c r="J49" s="93"/>
      <c r="K49" s="93"/>
      <c r="L49" s="80"/>
      <c r="M49" s="80"/>
      <c r="N49" s="80"/>
      <c r="O49" s="80"/>
      <c r="P49" s="80"/>
      <c r="Q49" s="80"/>
      <c r="R49" s="80"/>
      <c r="S49" s="80"/>
      <c r="T49" s="93"/>
      <c r="U49" s="93"/>
      <c r="V49" s="93"/>
      <c r="W49" s="93"/>
      <c r="X49" s="93"/>
      <c r="Y49" s="93"/>
      <c r="Z49" s="93"/>
      <c r="AA49" s="93"/>
      <c r="AB49" s="93"/>
      <c r="AC49" s="57"/>
      <c r="AD49" s="57"/>
      <c r="AE49" s="57"/>
      <c r="AF49" s="57"/>
      <c r="AG49" s="57"/>
      <c r="AH49" s="57"/>
      <c r="AI49" s="93"/>
      <c r="AJ49" s="93"/>
      <c r="AK49" s="93"/>
      <c r="AL49" s="171"/>
      <c r="AM49" s="171"/>
      <c r="AN49" s="171"/>
      <c r="AO49" s="200"/>
    </row>
    <row r="50" s="1" customFormat="1" ht="18.45" customHeight="1" spans="1:41">
      <c r="A50" s="56"/>
      <c r="B50" s="57"/>
      <c r="C50" s="57"/>
      <c r="D50" s="57"/>
      <c r="E50" s="57"/>
      <c r="F50" s="167"/>
      <c r="G50" s="57"/>
      <c r="H50" s="167"/>
      <c r="I50" s="57"/>
      <c r="J50" s="57"/>
      <c r="K50" s="57"/>
      <c r="L50" s="182"/>
      <c r="M50" s="182"/>
      <c r="N50" s="182"/>
      <c r="O50" s="182"/>
      <c r="P50" s="80"/>
      <c r="Q50" s="80"/>
      <c r="R50" s="80"/>
      <c r="S50" s="80"/>
      <c r="T50" s="93"/>
      <c r="U50" s="93"/>
      <c r="V50" s="93"/>
      <c r="W50" s="93"/>
      <c r="X50" s="93"/>
      <c r="Y50" s="93"/>
      <c r="Z50" s="93"/>
      <c r="AA50" s="93"/>
      <c r="AB50" s="93"/>
      <c r="AC50" s="57"/>
      <c r="AD50" s="57"/>
      <c r="AE50" s="57"/>
      <c r="AF50" s="57"/>
      <c r="AG50" s="57"/>
      <c r="AH50" s="57"/>
      <c r="AI50" s="93"/>
      <c r="AJ50" s="93"/>
      <c r="AK50" s="93"/>
      <c r="AL50" s="171"/>
      <c r="AM50" s="171"/>
      <c r="AN50" s="171"/>
      <c r="AO50" s="200"/>
    </row>
    <row r="51" s="1" customFormat="1" ht="18.45" customHeight="1" spans="1:41">
      <c r="A51" s="56"/>
      <c r="B51" s="57"/>
      <c r="C51" s="57"/>
      <c r="D51" s="57"/>
      <c r="E51" s="57"/>
      <c r="F51" s="167"/>
      <c r="G51" s="57"/>
      <c r="H51" s="167"/>
      <c r="I51" s="57"/>
      <c r="J51" s="57"/>
      <c r="K51" s="57"/>
      <c r="L51" s="80"/>
      <c r="M51" s="80"/>
      <c r="N51" s="80"/>
      <c r="O51" s="80"/>
      <c r="P51" s="80"/>
      <c r="Q51" s="80"/>
      <c r="R51" s="80"/>
      <c r="S51" s="80"/>
      <c r="T51" s="93"/>
      <c r="U51" s="93"/>
      <c r="V51" s="93"/>
      <c r="W51" s="93"/>
      <c r="X51" s="93"/>
      <c r="Y51" s="93"/>
      <c r="Z51" s="93"/>
      <c r="AA51" s="93"/>
      <c r="AB51" s="93"/>
      <c r="AC51" s="57"/>
      <c r="AD51" s="57"/>
      <c r="AE51" s="57"/>
      <c r="AF51" s="57"/>
      <c r="AG51" s="57"/>
      <c r="AH51" s="57"/>
      <c r="AI51" s="93"/>
      <c r="AJ51" s="93"/>
      <c r="AK51" s="93"/>
      <c r="AL51" s="171"/>
      <c r="AM51" s="171"/>
      <c r="AN51" s="171"/>
      <c r="AO51" s="200"/>
    </row>
    <row r="52" s="1" customFormat="1" ht="18.45" customHeight="1" spans="1:41">
      <c r="A52" s="56"/>
      <c r="B52" s="57"/>
      <c r="C52" s="57"/>
      <c r="D52" s="57"/>
      <c r="E52" s="57"/>
      <c r="F52" s="167"/>
      <c r="G52" s="57"/>
      <c r="H52" s="167"/>
      <c r="I52" s="57"/>
      <c r="J52" s="57"/>
      <c r="K52" s="57"/>
      <c r="L52" s="80"/>
      <c r="M52" s="80"/>
      <c r="N52" s="80"/>
      <c r="O52" s="80"/>
      <c r="P52" s="80"/>
      <c r="Q52" s="80"/>
      <c r="R52" s="80"/>
      <c r="S52" s="80"/>
      <c r="T52" s="93"/>
      <c r="U52" s="93"/>
      <c r="V52" s="93"/>
      <c r="W52" s="93"/>
      <c r="X52" s="93"/>
      <c r="Y52" s="93"/>
      <c r="Z52" s="93"/>
      <c r="AA52" s="93"/>
      <c r="AB52" s="93"/>
      <c r="AC52" s="57"/>
      <c r="AD52" s="57"/>
      <c r="AE52" s="57"/>
      <c r="AF52" s="57"/>
      <c r="AG52" s="57"/>
      <c r="AH52" s="57"/>
      <c r="AI52" s="93"/>
      <c r="AJ52" s="93"/>
      <c r="AK52" s="93"/>
      <c r="AL52" s="171"/>
      <c r="AM52" s="171"/>
      <c r="AN52" s="171"/>
      <c r="AO52" s="200"/>
    </row>
    <row r="53" s="1" customFormat="1" ht="18.45" customHeight="1" spans="1:41">
      <c r="A53" s="56"/>
      <c r="B53" s="57"/>
      <c r="C53" s="57"/>
      <c r="D53" s="57"/>
      <c r="E53" s="57"/>
      <c r="F53" s="167"/>
      <c r="G53" s="57"/>
      <c r="H53" s="16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93"/>
      <c r="U53" s="93"/>
      <c r="V53" s="93"/>
      <c r="W53" s="93"/>
      <c r="X53" s="93"/>
      <c r="Y53" s="93"/>
      <c r="Z53" s="93"/>
      <c r="AA53" s="93"/>
      <c r="AB53" s="93"/>
      <c r="AC53" s="57"/>
      <c r="AD53" s="57"/>
      <c r="AE53" s="57"/>
      <c r="AF53" s="57"/>
      <c r="AG53" s="57"/>
      <c r="AH53" s="57"/>
      <c r="AI53" s="93"/>
      <c r="AJ53" s="93"/>
      <c r="AK53" s="93"/>
      <c r="AL53" s="171"/>
      <c r="AM53" s="171"/>
      <c r="AN53" s="171"/>
      <c r="AO53" s="200"/>
    </row>
    <row r="54" s="1" customFormat="1" ht="18.45" customHeight="1" spans="1:41">
      <c r="A54" s="56"/>
      <c r="B54" s="57"/>
      <c r="C54" s="57"/>
      <c r="D54" s="57"/>
      <c r="E54" s="57"/>
      <c r="F54" s="167"/>
      <c r="G54" s="57"/>
      <c r="H54" s="16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93"/>
      <c r="U54" s="93"/>
      <c r="V54" s="93"/>
      <c r="W54" s="93"/>
      <c r="X54" s="93"/>
      <c r="Y54" s="93"/>
      <c r="Z54" s="93"/>
      <c r="AA54" s="93"/>
      <c r="AB54" s="93"/>
      <c r="AC54" s="57"/>
      <c r="AD54" s="57"/>
      <c r="AE54" s="57"/>
      <c r="AF54" s="57"/>
      <c r="AG54" s="57"/>
      <c r="AH54" s="57"/>
      <c r="AI54" s="93"/>
      <c r="AJ54" s="93"/>
      <c r="AK54" s="93"/>
      <c r="AL54" s="171"/>
      <c r="AM54" s="171"/>
      <c r="AN54" s="171"/>
      <c r="AO54" s="200"/>
    </row>
    <row r="55" s="1" customFormat="1" ht="18.45" customHeight="1" spans="1:41">
      <c r="A55" s="170"/>
      <c r="B55" s="171"/>
      <c r="C55" s="171"/>
      <c r="D55" s="171"/>
      <c r="E55" s="171"/>
      <c r="F55" s="172"/>
      <c r="G55" s="171"/>
      <c r="H55" s="172"/>
      <c r="I55" s="171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85"/>
      <c r="U55" s="185"/>
      <c r="V55" s="185"/>
      <c r="W55" s="185"/>
      <c r="X55" s="185"/>
      <c r="Y55" s="185"/>
      <c r="Z55" s="185"/>
      <c r="AA55" s="185"/>
      <c r="AB55" s="185"/>
      <c r="AC55" s="171"/>
      <c r="AD55" s="171"/>
      <c r="AE55" s="171"/>
      <c r="AF55" s="171"/>
      <c r="AG55" s="171"/>
      <c r="AH55" s="171"/>
      <c r="AI55" s="185"/>
      <c r="AJ55" s="185"/>
      <c r="AK55" s="185"/>
      <c r="AL55" s="171"/>
      <c r="AM55" s="171"/>
      <c r="AN55" s="171"/>
      <c r="AO55" s="200"/>
    </row>
    <row r="56" s="1" customFormat="1" ht="18.45" customHeight="1" spans="1:41">
      <c r="A56" s="170"/>
      <c r="B56" s="171"/>
      <c r="C56" s="171"/>
      <c r="D56" s="171"/>
      <c r="E56" s="171"/>
      <c r="F56" s="172"/>
      <c r="G56" s="171"/>
      <c r="H56" s="172"/>
      <c r="I56" s="171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85"/>
      <c r="U56" s="185"/>
      <c r="V56" s="185"/>
      <c r="W56" s="185"/>
      <c r="X56" s="185"/>
      <c r="Y56" s="185"/>
      <c r="Z56" s="185"/>
      <c r="AA56" s="185"/>
      <c r="AB56" s="185"/>
      <c r="AC56" s="171"/>
      <c r="AD56" s="171"/>
      <c r="AE56" s="171"/>
      <c r="AF56" s="171"/>
      <c r="AG56" s="171"/>
      <c r="AH56" s="171"/>
      <c r="AI56" s="185"/>
      <c r="AJ56" s="185"/>
      <c r="AK56" s="185"/>
      <c r="AL56" s="171"/>
      <c r="AM56" s="171"/>
      <c r="AN56" s="171"/>
      <c r="AO56" s="200"/>
    </row>
    <row r="57" s="1" customFormat="1" ht="18.45" customHeight="1" spans="1:41">
      <c r="A57" s="170"/>
      <c r="B57" s="171"/>
      <c r="C57" s="171"/>
      <c r="D57" s="171"/>
      <c r="E57" s="171"/>
      <c r="F57" s="172"/>
      <c r="G57" s="171"/>
      <c r="H57" s="172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85"/>
      <c r="U57" s="185"/>
      <c r="V57" s="185"/>
      <c r="W57" s="185"/>
      <c r="X57" s="185"/>
      <c r="Y57" s="185"/>
      <c r="Z57" s="185"/>
      <c r="AA57" s="185"/>
      <c r="AB57" s="185"/>
      <c r="AC57" s="171"/>
      <c r="AD57" s="171"/>
      <c r="AE57" s="171"/>
      <c r="AF57" s="171"/>
      <c r="AG57" s="171"/>
      <c r="AH57" s="171"/>
      <c r="AI57" s="185"/>
      <c r="AJ57" s="185"/>
      <c r="AK57" s="185"/>
      <c r="AL57" s="171"/>
      <c r="AM57" s="171"/>
      <c r="AN57" s="171"/>
      <c r="AO57" s="200"/>
    </row>
    <row r="58" s="1" customFormat="1" ht="18.45" customHeight="1" spans="1:41">
      <c r="A58" s="173"/>
      <c r="B58" s="174"/>
      <c r="C58" s="174"/>
      <c r="D58" s="174"/>
      <c r="E58" s="174"/>
      <c r="F58" s="175"/>
      <c r="G58" s="174"/>
      <c r="H58" s="175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86"/>
      <c r="U58" s="186"/>
      <c r="V58" s="186"/>
      <c r="W58" s="186"/>
      <c r="X58" s="186"/>
      <c r="Y58" s="186"/>
      <c r="Z58" s="186"/>
      <c r="AA58" s="186"/>
      <c r="AB58" s="186"/>
      <c r="AC58" s="174"/>
      <c r="AD58" s="174"/>
      <c r="AE58" s="174"/>
      <c r="AF58" s="174"/>
      <c r="AG58" s="174"/>
      <c r="AH58" s="174"/>
      <c r="AI58" s="186"/>
      <c r="AJ58" s="186"/>
      <c r="AK58" s="186"/>
      <c r="AL58" s="174"/>
      <c r="AM58" s="174"/>
      <c r="AN58" s="174"/>
      <c r="AO58" s="201"/>
    </row>
    <row r="59" s="1" customFormat="1" ht="18" customHeight="1" spans="1:41">
      <c r="A59" s="176" t="s">
        <v>127</v>
      </c>
      <c r="B59" s="177"/>
      <c r="C59" s="178"/>
      <c r="D59" s="177"/>
      <c r="E59" s="177"/>
      <c r="F59" s="179"/>
      <c r="G59" s="179"/>
      <c r="H59" s="179"/>
      <c r="I59" s="179"/>
      <c r="J59" s="179"/>
      <c r="K59" s="179"/>
      <c r="L59" s="176" t="s">
        <v>128</v>
      </c>
      <c r="M59" s="177"/>
      <c r="N59" s="177"/>
      <c r="O59" s="177"/>
      <c r="P59" s="179"/>
      <c r="Q59" s="187"/>
      <c r="R59" s="187"/>
      <c r="S59" s="187"/>
      <c r="T59" s="187"/>
      <c r="U59" s="187"/>
      <c r="V59" s="176" t="s">
        <v>129</v>
      </c>
      <c r="W59" s="177"/>
      <c r="X59" s="177"/>
      <c r="Y59" s="177"/>
      <c r="Z59" s="179"/>
      <c r="AA59" s="187"/>
      <c r="AB59" s="187"/>
      <c r="AC59" s="187"/>
      <c r="AD59" s="187"/>
      <c r="AE59" s="187"/>
      <c r="AF59" s="176" t="s">
        <v>130</v>
      </c>
      <c r="AG59" s="177"/>
      <c r="AH59" s="177"/>
      <c r="AI59" s="179"/>
      <c r="AJ59" s="187"/>
      <c r="AK59" s="187"/>
      <c r="AL59" s="187"/>
      <c r="AM59" s="187"/>
      <c r="AN59" s="187"/>
      <c r="AO59" s="202"/>
    </row>
    <row r="70" s="1" customFormat="1" ht="24.6" customHeight="1" spans="1:41">
      <c r="A70" s="152" t="s">
        <v>131</v>
      </c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  <c r="AD70" s="153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95"/>
    </row>
    <row r="71" s="1" customFormat="1" ht="24.6" customHeight="1" spans="1:41">
      <c r="A71" s="154" t="s">
        <v>132</v>
      </c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s="1" customFormat="1" ht="24.6" customHeight="1" spans="1:41">
      <c r="A72" s="155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s="1" customFormat="1" ht="24.6" customHeight="1" spans="1:41">
      <c r="A73" s="156" t="s">
        <v>133</v>
      </c>
      <c r="B73" s="157"/>
      <c r="C73" s="157"/>
      <c r="D73" s="157"/>
      <c r="E73" s="158" t="s">
        <v>134</v>
      </c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88" t="s">
        <v>87</v>
      </c>
      <c r="AF73" s="189"/>
      <c r="AG73" s="189"/>
      <c r="AH73" s="189"/>
      <c r="AI73" s="189"/>
      <c r="AJ73" s="189"/>
      <c r="AK73" s="190">
        <f>灌注桩原始记录!A7</f>
        <v>403</v>
      </c>
      <c r="AL73" s="191"/>
      <c r="AM73" s="191"/>
      <c r="AN73" s="191"/>
      <c r="AO73" s="191"/>
    </row>
    <row r="74" s="1" customFormat="1" ht="23.85" customHeight="1" spans="1:41">
      <c r="A74" s="160" t="s">
        <v>1</v>
      </c>
      <c r="B74" s="161"/>
      <c r="C74" s="161"/>
      <c r="D74" s="161"/>
      <c r="E74" s="162" t="str">
        <f>工程配置!$B$2</f>
        <v>大同七里村碧桂园一期地库桩基础工程</v>
      </c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2" t="s">
        <v>88</v>
      </c>
      <c r="R74" s="163"/>
      <c r="S74" s="163"/>
      <c r="T74" s="163"/>
      <c r="U74" s="162">
        <f>灌注桩原始记录!C7</f>
        <v>1364</v>
      </c>
      <c r="V74" s="162"/>
      <c r="W74" s="162"/>
      <c r="X74" s="162"/>
      <c r="Y74" s="162"/>
      <c r="Z74" s="162"/>
      <c r="AA74" s="162"/>
      <c r="AB74" s="162"/>
      <c r="AC74" s="162"/>
      <c r="AD74" s="162"/>
      <c r="AE74" s="162"/>
      <c r="AF74" s="162"/>
      <c r="AG74" s="162" t="s">
        <v>90</v>
      </c>
      <c r="AH74" s="163"/>
      <c r="AI74" s="163"/>
      <c r="AJ74" s="163"/>
      <c r="AK74" s="163">
        <f>工程配置!$C$4</f>
        <v>28.5</v>
      </c>
      <c r="AL74" s="192"/>
      <c r="AM74" s="192"/>
      <c r="AN74" s="192"/>
      <c r="AO74" s="196"/>
    </row>
    <row r="75" s="1" customFormat="1" ht="23.85" customHeight="1" spans="1:41">
      <c r="A75" s="164" t="s">
        <v>135</v>
      </c>
      <c r="B75" s="165"/>
      <c r="C75" s="165"/>
      <c r="D75" s="165"/>
      <c r="E75" s="57">
        <f>灌注桩原始记录!F7</f>
        <v>1047.25</v>
      </c>
      <c r="F75" s="57"/>
      <c r="G75" s="57"/>
      <c r="H75" s="57"/>
      <c r="I75" s="180" t="s">
        <v>91</v>
      </c>
      <c r="J75" s="57"/>
      <c r="K75" s="57"/>
      <c r="L75" s="57"/>
      <c r="M75" s="57">
        <f>灌注桩原始记录!G7</f>
        <v>29.3</v>
      </c>
      <c r="N75" s="57"/>
      <c r="O75" s="57"/>
      <c r="P75" s="57"/>
      <c r="Q75" s="180" t="s">
        <v>136</v>
      </c>
      <c r="R75" s="57"/>
      <c r="S75" s="57"/>
      <c r="T75" s="57"/>
      <c r="U75" s="57">
        <f>灌注桩原始记录!H7</f>
        <v>29.74</v>
      </c>
      <c r="V75" s="57"/>
      <c r="W75" s="57"/>
      <c r="X75" s="57"/>
      <c r="Y75" s="180" t="s">
        <v>137</v>
      </c>
      <c r="Z75" s="57"/>
      <c r="AA75" s="57"/>
      <c r="AB75" s="57"/>
      <c r="AC75" s="57">
        <f>工程配置!$E$4</f>
        <v>1017.95</v>
      </c>
      <c r="AD75" s="57"/>
      <c r="AE75" s="57"/>
      <c r="AF75" s="57"/>
      <c r="AG75" s="180" t="s">
        <v>138</v>
      </c>
      <c r="AH75" s="57"/>
      <c r="AI75" s="57"/>
      <c r="AJ75" s="57"/>
      <c r="AK75" s="57">
        <f>AC75-(灌注桩原始记录!H7-灌注桩原始记录!G7)</f>
        <v>1017.51</v>
      </c>
      <c r="AL75" s="57"/>
      <c r="AM75" s="57"/>
      <c r="AN75" s="57"/>
      <c r="AO75" s="197"/>
    </row>
    <row r="76" s="1" customFormat="1" ht="23.85" customHeight="1" spans="1:41">
      <c r="A76" s="164" t="s">
        <v>99</v>
      </c>
      <c r="B76" s="165"/>
      <c r="C76" s="165"/>
      <c r="D76" s="165"/>
      <c r="E76" s="57" t="s">
        <v>139</v>
      </c>
      <c r="F76" s="57"/>
      <c r="G76" s="57"/>
      <c r="H76" s="57"/>
      <c r="I76" s="180" t="s">
        <v>9</v>
      </c>
      <c r="J76" s="57"/>
      <c r="K76" s="57"/>
      <c r="L76" s="57"/>
      <c r="M76" s="180" t="str">
        <f>工程配置!$G$4</f>
        <v>C35</v>
      </c>
      <c r="N76" s="57"/>
      <c r="O76" s="57"/>
      <c r="P76" s="57"/>
      <c r="Q76" s="180" t="s">
        <v>140</v>
      </c>
      <c r="R76" s="57"/>
      <c r="S76" s="57"/>
      <c r="T76" s="57"/>
      <c r="U76" s="57" t="s">
        <v>141</v>
      </c>
      <c r="V76" s="57"/>
      <c r="W76" s="57"/>
      <c r="X76" s="57"/>
      <c r="Y76" s="180" t="s">
        <v>142</v>
      </c>
      <c r="Z76" s="57"/>
      <c r="AA76" s="57"/>
      <c r="AB76" s="57"/>
      <c r="AC76" s="57">
        <f>工程配置!$D$4</f>
        <v>1047.45</v>
      </c>
      <c r="AD76" s="57"/>
      <c r="AE76" s="57"/>
      <c r="AF76" s="57"/>
      <c r="AG76" s="180" t="s">
        <v>143</v>
      </c>
      <c r="AH76" s="57"/>
      <c r="AI76" s="57"/>
      <c r="AJ76" s="57"/>
      <c r="AK76" s="57">
        <f>AC76</f>
        <v>1047.45</v>
      </c>
      <c r="AL76" s="57"/>
      <c r="AM76" s="57"/>
      <c r="AN76" s="57"/>
      <c r="AO76" s="197"/>
    </row>
    <row r="77" s="1" customFormat="1" ht="23.85" customHeight="1" spans="1:41">
      <c r="A77" s="164" t="s">
        <v>144</v>
      </c>
      <c r="B77" s="165"/>
      <c r="C77" s="165"/>
      <c r="D77" s="165"/>
      <c r="E77" s="166">
        <f>灌注桩原始记录!K7</f>
        <v>0.496527777777778</v>
      </c>
      <c r="F77" s="57"/>
      <c r="G77" s="57"/>
      <c r="H77" s="57"/>
      <c r="I77" s="180" t="s">
        <v>145</v>
      </c>
      <c r="J77" s="57"/>
      <c r="K77" s="57"/>
      <c r="L77" s="57"/>
      <c r="M77" s="166">
        <f>灌注桩原始记录!L7</f>
        <v>0.5125</v>
      </c>
      <c r="N77" s="57"/>
      <c r="O77" s="57"/>
      <c r="P77" s="57"/>
      <c r="Q77" s="180" t="s">
        <v>146</v>
      </c>
      <c r="R77" s="57"/>
      <c r="S77" s="57"/>
      <c r="T77" s="57"/>
      <c r="U77" s="57"/>
      <c r="V77" s="57"/>
      <c r="W77" s="57"/>
      <c r="X77" s="57"/>
      <c r="Y77" s="57"/>
      <c r="Z77" s="57"/>
      <c r="AA77" s="57" t="str">
        <f ca="1">旋挖成孔灌注桩成孔施工记录!Z69&amp;"、"&amp;旋挖成孔灌注桩成孔施工记录!AB69&amp;"、"&amp;旋挖成孔灌注桩成孔施工记录!AD69*100&amp;"%"</f>
        <v>1.23、26、2%</v>
      </c>
      <c r="AB77" s="57"/>
      <c r="AC77" s="57"/>
      <c r="AD77" s="57"/>
      <c r="AE77" s="57"/>
      <c r="AF77" s="57"/>
      <c r="AG77" s="180" t="s">
        <v>147</v>
      </c>
      <c r="AH77" s="57"/>
      <c r="AI77" s="57"/>
      <c r="AJ77" s="57"/>
      <c r="AK77" s="57">
        <f>AK74</f>
        <v>28.5</v>
      </c>
      <c r="AL77" s="57"/>
      <c r="AM77" s="57"/>
      <c r="AN77" s="57"/>
      <c r="AO77" s="197"/>
    </row>
    <row r="78" s="1" customFormat="1" ht="23.85" customHeight="1" spans="1:41">
      <c r="A78" s="164" t="s">
        <v>148</v>
      </c>
      <c r="B78" s="165"/>
      <c r="C78" s="165"/>
      <c r="D78" s="165"/>
      <c r="E78" s="57">
        <v>0.6</v>
      </c>
      <c r="F78" s="167"/>
      <c r="G78" s="57"/>
      <c r="H78" s="167"/>
      <c r="I78" s="180" t="s">
        <v>149</v>
      </c>
      <c r="J78" s="167"/>
      <c r="K78" s="57"/>
      <c r="L78" s="167"/>
      <c r="M78" s="57">
        <f ca="1">RANDBETWEEN(15,45)</f>
        <v>25</v>
      </c>
      <c r="N78" s="167"/>
      <c r="O78" s="57"/>
      <c r="P78" s="167"/>
      <c r="Q78" s="95" t="s">
        <v>150</v>
      </c>
      <c r="R78" s="167"/>
      <c r="S78" s="57"/>
      <c r="T78" s="167"/>
      <c r="U78" s="57">
        <f ca="1">RANDBETWEEN(30,50)*0.1</f>
        <v>3.2</v>
      </c>
      <c r="V78" s="167"/>
      <c r="W78" s="57"/>
      <c r="X78" s="167"/>
      <c r="Y78" s="180" t="s">
        <v>151</v>
      </c>
      <c r="Z78" s="167"/>
      <c r="AA78" s="57"/>
      <c r="AB78" s="167"/>
      <c r="AC78" s="57">
        <f>灌注桩原始记录!O7</f>
        <v>10.700704218564</v>
      </c>
      <c r="AD78" s="167"/>
      <c r="AE78" s="57"/>
      <c r="AF78" s="167"/>
      <c r="AG78" s="180" t="s">
        <v>152</v>
      </c>
      <c r="AH78" s="167"/>
      <c r="AI78" s="57">
        <f>灌注桩原始记录!P7</f>
        <v>1.27</v>
      </c>
      <c r="AJ78" s="193"/>
      <c r="AK78" s="93"/>
      <c r="AL78" s="180" t="s">
        <v>103</v>
      </c>
      <c r="AM78" s="57"/>
      <c r="AN78" s="194" t="s">
        <v>104</v>
      </c>
      <c r="AO78" s="198"/>
    </row>
    <row r="79" s="1" customFormat="1" ht="19.25" customHeight="1" spans="1:51">
      <c r="A79" s="164" t="s">
        <v>153</v>
      </c>
      <c r="B79" s="165"/>
      <c r="C79" s="165"/>
      <c r="D79" s="165"/>
      <c r="E79" s="165"/>
      <c r="F79" s="168"/>
      <c r="G79" s="165"/>
      <c r="H79" s="168"/>
      <c r="I79" s="165"/>
      <c r="J79" s="165"/>
      <c r="K79" s="165"/>
      <c r="L79" s="181" t="s">
        <v>154</v>
      </c>
      <c r="M79" s="165"/>
      <c r="N79" s="165"/>
      <c r="O79" s="165"/>
      <c r="P79" s="165"/>
      <c r="Q79" s="165"/>
      <c r="R79" s="165"/>
      <c r="S79" s="165"/>
      <c r="T79" s="181" t="s">
        <v>155</v>
      </c>
      <c r="U79" s="165"/>
      <c r="V79" s="165"/>
      <c r="W79" s="181" t="s">
        <v>156</v>
      </c>
      <c r="X79" s="165"/>
      <c r="Y79" s="165"/>
      <c r="Z79" s="181" t="s">
        <v>157</v>
      </c>
      <c r="AA79" s="165"/>
      <c r="AB79" s="165"/>
      <c r="AC79" s="181" t="s">
        <v>158</v>
      </c>
      <c r="AD79" s="165"/>
      <c r="AE79" s="165"/>
      <c r="AF79" s="165"/>
      <c r="AG79" s="165"/>
      <c r="AH79" s="165"/>
      <c r="AI79" s="181" t="s">
        <v>159</v>
      </c>
      <c r="AJ79" s="165"/>
      <c r="AK79" s="165"/>
      <c r="AL79" s="181" t="s">
        <v>160</v>
      </c>
      <c r="AM79" s="165"/>
      <c r="AN79" s="165"/>
      <c r="AO79" s="199"/>
      <c r="AW79" s="93"/>
      <c r="AX79" s="93"/>
      <c r="AY79" s="93"/>
    </row>
    <row r="80" s="1" customFormat="1" ht="19.25" customHeight="1" spans="1:41">
      <c r="A80" s="164" t="s">
        <v>161</v>
      </c>
      <c r="B80" s="165"/>
      <c r="C80" s="165"/>
      <c r="D80" s="165"/>
      <c r="E80" s="165"/>
      <c r="F80" s="168"/>
      <c r="G80" s="165"/>
      <c r="H80" s="169" t="s">
        <v>162</v>
      </c>
      <c r="I80" s="165"/>
      <c r="J80" s="181" t="s">
        <v>163</v>
      </c>
      <c r="K80" s="165"/>
      <c r="L80" s="181" t="s">
        <v>164</v>
      </c>
      <c r="M80" s="165"/>
      <c r="N80" s="165"/>
      <c r="O80" s="165"/>
      <c r="P80" s="181" t="s">
        <v>165</v>
      </c>
      <c r="Q80" s="165"/>
      <c r="R80" s="165"/>
      <c r="S80" s="165"/>
      <c r="T80" s="183"/>
      <c r="U80" s="183"/>
      <c r="V80" s="183"/>
      <c r="W80" s="183"/>
      <c r="X80" s="183"/>
      <c r="Y80" s="183"/>
      <c r="Z80" s="183"/>
      <c r="AA80" s="183"/>
      <c r="AB80" s="183"/>
      <c r="AC80" s="181" t="s">
        <v>23</v>
      </c>
      <c r="AD80" s="165"/>
      <c r="AE80" s="165"/>
      <c r="AF80" s="181" t="s">
        <v>166</v>
      </c>
      <c r="AG80" s="165"/>
      <c r="AH80" s="165"/>
      <c r="AI80" s="183"/>
      <c r="AJ80" s="183"/>
      <c r="AK80" s="183"/>
      <c r="AL80" s="165"/>
      <c r="AM80" s="165"/>
      <c r="AN80" s="165"/>
      <c r="AO80" s="199"/>
    </row>
    <row r="81" s="1" customFormat="1" ht="18.45" customHeight="1" spans="1:41">
      <c r="A81" s="56">
        <f>灌注桩原始记录!N7</f>
        <v>11.15</v>
      </c>
      <c r="B81" s="57"/>
      <c r="C81" s="57"/>
      <c r="D81" s="57"/>
      <c r="E81" s="57"/>
      <c r="F81" s="167"/>
      <c r="G81" s="57"/>
      <c r="H81" s="167">
        <f>HOUR(灌注桩原始记录!L7)</f>
        <v>12</v>
      </c>
      <c r="I81" s="57"/>
      <c r="J81" s="57">
        <f>MINUTE(灌注桩原始记录!L7)</f>
        <v>18</v>
      </c>
      <c r="K81" s="57"/>
      <c r="L81" s="57">
        <v>8</v>
      </c>
      <c r="M81" s="57"/>
      <c r="N81" s="57"/>
      <c r="O81" s="57"/>
      <c r="P81" s="57">
        <v>7</v>
      </c>
      <c r="Q81" s="57"/>
      <c r="R81" s="57"/>
      <c r="S81" s="57"/>
      <c r="T81" s="57">
        <f ca="1">U78</f>
        <v>3.2</v>
      </c>
      <c r="U81" s="93"/>
      <c r="V81" s="93"/>
      <c r="W81" s="184">
        <f ca="1" t="shared" ref="W81:W83" si="2">RANDBETWEEN(170,200)*1</f>
        <v>176</v>
      </c>
      <c r="X81" s="184"/>
      <c r="Y81" s="184"/>
      <c r="Z81" s="57">
        <f>AK77</f>
        <v>28.5</v>
      </c>
      <c r="AA81" s="93"/>
      <c r="AB81" s="93"/>
      <c r="AC81" s="57">
        <v>3</v>
      </c>
      <c r="AD81" s="57"/>
      <c r="AE81" s="57"/>
      <c r="AF81" s="57">
        <v>12</v>
      </c>
      <c r="AG81" s="57"/>
      <c r="AH81" s="57"/>
      <c r="AI81" s="57">
        <f>Z81</f>
        <v>28.5</v>
      </c>
      <c r="AJ81" s="93"/>
      <c r="AK81" s="93"/>
      <c r="AL81" s="171"/>
      <c r="AM81" s="171"/>
      <c r="AN81" s="171"/>
      <c r="AO81" s="200"/>
    </row>
    <row r="82" s="1" customFormat="1" ht="18.45" customHeight="1" spans="1:41">
      <c r="A82" s="56">
        <f>A81</f>
        <v>11.15</v>
      </c>
      <c r="B82" s="57"/>
      <c r="C82" s="57"/>
      <c r="D82" s="57"/>
      <c r="E82" s="57"/>
      <c r="F82" s="167"/>
      <c r="G82" s="57"/>
      <c r="H82" s="167"/>
      <c r="I82" s="57"/>
      <c r="J82" s="93"/>
      <c r="K82" s="93"/>
      <c r="L82" s="57">
        <v>16</v>
      </c>
      <c r="M82" s="57"/>
      <c r="N82" s="57"/>
      <c r="O82" s="57"/>
      <c r="P82" s="57">
        <v>15</v>
      </c>
      <c r="Q82" s="57"/>
      <c r="R82" s="57"/>
      <c r="S82" s="57"/>
      <c r="T82" s="57">
        <f ca="1">RANDBETWEEN(20,40)*0.1</f>
        <v>2.5</v>
      </c>
      <c r="U82" s="93"/>
      <c r="V82" s="93"/>
      <c r="W82" s="184">
        <f ca="1" t="shared" si="2"/>
        <v>179</v>
      </c>
      <c r="X82" s="184"/>
      <c r="Y82" s="184"/>
      <c r="Z82" s="57">
        <v>16</v>
      </c>
      <c r="AA82" s="93"/>
      <c r="AB82" s="93"/>
      <c r="AC82" s="57">
        <v>2</v>
      </c>
      <c r="AD82" s="57"/>
      <c r="AE82" s="57"/>
      <c r="AF82" s="57">
        <v>8</v>
      </c>
      <c r="AG82" s="57"/>
      <c r="AH82" s="57"/>
      <c r="AI82" s="57">
        <v>16</v>
      </c>
      <c r="AJ82" s="93"/>
      <c r="AK82" s="93"/>
      <c r="AL82" s="171"/>
      <c r="AM82" s="171"/>
      <c r="AN82" s="171"/>
      <c r="AO82" s="200"/>
    </row>
    <row r="83" s="1" customFormat="1" ht="18.45" customHeight="1" spans="1:41">
      <c r="A83" s="56">
        <f>A81</f>
        <v>11.15</v>
      </c>
      <c r="B83" s="57"/>
      <c r="C83" s="57"/>
      <c r="D83" s="57"/>
      <c r="E83" s="57"/>
      <c r="F83" s="167"/>
      <c r="G83" s="57"/>
      <c r="H83" s="167">
        <f>HOUR(灌注桩原始记录!M7)</f>
        <v>12</v>
      </c>
      <c r="I83" s="57"/>
      <c r="J83" s="57">
        <f>MINUTE(灌注桩原始记录!M7)</f>
        <v>42</v>
      </c>
      <c r="K83" s="57"/>
      <c r="L83" s="57">
        <v>15.2</v>
      </c>
      <c r="M83" s="57"/>
      <c r="N83" s="57"/>
      <c r="O83" s="57"/>
      <c r="P83" s="57">
        <v>13.8</v>
      </c>
      <c r="Q83" s="57"/>
      <c r="R83" s="57"/>
      <c r="S83" s="57"/>
      <c r="T83" s="57">
        <f ca="1">AC78-T82-T81</f>
        <v>5.000704218564</v>
      </c>
      <c r="U83" s="93"/>
      <c r="V83" s="93"/>
      <c r="W83" s="184">
        <f ca="1" t="shared" si="2"/>
        <v>183</v>
      </c>
      <c r="X83" s="184"/>
      <c r="Y83" s="184"/>
      <c r="Z83" s="57">
        <v>8</v>
      </c>
      <c r="AA83" s="93"/>
      <c r="AB83" s="93"/>
      <c r="AC83" s="57">
        <v>2</v>
      </c>
      <c r="AD83" s="57"/>
      <c r="AE83" s="57"/>
      <c r="AF83" s="57">
        <v>8</v>
      </c>
      <c r="AG83" s="57"/>
      <c r="AH83" s="57"/>
      <c r="AI83" s="57">
        <v>8</v>
      </c>
      <c r="AJ83" s="93"/>
      <c r="AK83" s="93"/>
      <c r="AL83" s="171"/>
      <c r="AM83" s="171"/>
      <c r="AN83" s="171"/>
      <c r="AO83" s="200"/>
    </row>
    <row r="84" s="1" customFormat="1" ht="18.45" customHeight="1" spans="1:41">
      <c r="A84" s="56"/>
      <c r="B84" s="57"/>
      <c r="C84" s="57"/>
      <c r="D84" s="57"/>
      <c r="E84" s="57"/>
      <c r="F84" s="167"/>
      <c r="G84" s="57"/>
      <c r="H84" s="167"/>
      <c r="I84" s="57"/>
      <c r="J84" s="93"/>
      <c r="K84" s="93"/>
      <c r="L84" s="80"/>
      <c r="M84" s="80"/>
      <c r="N84" s="80"/>
      <c r="O84" s="80"/>
      <c r="P84" s="80"/>
      <c r="Q84" s="80"/>
      <c r="R84" s="80"/>
      <c r="S84" s="80"/>
      <c r="T84" s="93"/>
      <c r="U84" s="93"/>
      <c r="V84" s="93"/>
      <c r="W84" s="93"/>
      <c r="X84" s="93"/>
      <c r="Y84" s="93"/>
      <c r="Z84" s="93"/>
      <c r="AA84" s="93"/>
      <c r="AB84" s="93"/>
      <c r="AC84" s="57"/>
      <c r="AD84" s="57"/>
      <c r="AE84" s="57"/>
      <c r="AF84" s="57"/>
      <c r="AG84" s="57"/>
      <c r="AH84" s="57"/>
      <c r="AI84" s="93"/>
      <c r="AJ84" s="93"/>
      <c r="AK84" s="93"/>
      <c r="AL84" s="171"/>
      <c r="AM84" s="171"/>
      <c r="AN84" s="171"/>
      <c r="AO84" s="200"/>
    </row>
    <row r="85" s="1" customFormat="1" ht="18.45" customHeight="1" spans="1:41">
      <c r="A85" s="56"/>
      <c r="B85" s="57"/>
      <c r="C85" s="57"/>
      <c r="D85" s="57"/>
      <c r="E85" s="57"/>
      <c r="F85" s="167"/>
      <c r="G85" s="57"/>
      <c r="H85" s="167"/>
      <c r="I85" s="57"/>
      <c r="J85" s="57"/>
      <c r="K85" s="57"/>
      <c r="L85" s="182"/>
      <c r="M85" s="182"/>
      <c r="N85" s="182"/>
      <c r="O85" s="182"/>
      <c r="P85" s="80"/>
      <c r="Q85" s="80"/>
      <c r="R85" s="80"/>
      <c r="S85" s="80"/>
      <c r="T85" s="93"/>
      <c r="U85" s="93"/>
      <c r="V85" s="93"/>
      <c r="W85" s="93"/>
      <c r="X85" s="93"/>
      <c r="Y85" s="93"/>
      <c r="Z85" s="93"/>
      <c r="AA85" s="93"/>
      <c r="AB85" s="93"/>
      <c r="AC85" s="57"/>
      <c r="AD85" s="57"/>
      <c r="AE85" s="57"/>
      <c r="AF85" s="57"/>
      <c r="AG85" s="57"/>
      <c r="AH85" s="57"/>
      <c r="AI85" s="93"/>
      <c r="AJ85" s="93"/>
      <c r="AK85" s="93"/>
      <c r="AL85" s="171"/>
      <c r="AM85" s="171"/>
      <c r="AN85" s="171"/>
      <c r="AO85" s="200"/>
    </row>
    <row r="86" s="1" customFormat="1" ht="18.45" customHeight="1" spans="1:41">
      <c r="A86" s="56"/>
      <c r="B86" s="57"/>
      <c r="C86" s="57"/>
      <c r="D86" s="57"/>
      <c r="E86" s="57"/>
      <c r="F86" s="167"/>
      <c r="G86" s="57"/>
      <c r="H86" s="167"/>
      <c r="I86" s="57"/>
      <c r="J86" s="57"/>
      <c r="K86" s="57"/>
      <c r="L86" s="80"/>
      <c r="M86" s="80"/>
      <c r="N86" s="80"/>
      <c r="O86" s="80"/>
      <c r="P86" s="80"/>
      <c r="Q86" s="80"/>
      <c r="R86" s="80"/>
      <c r="S86" s="80"/>
      <c r="T86" s="93"/>
      <c r="U86" s="93"/>
      <c r="V86" s="93"/>
      <c r="W86" s="93"/>
      <c r="X86" s="93"/>
      <c r="Y86" s="93"/>
      <c r="Z86" s="93"/>
      <c r="AA86" s="93"/>
      <c r="AB86" s="93"/>
      <c r="AC86" s="57"/>
      <c r="AD86" s="57"/>
      <c r="AE86" s="57"/>
      <c r="AF86" s="57"/>
      <c r="AG86" s="57"/>
      <c r="AH86" s="57"/>
      <c r="AI86" s="93"/>
      <c r="AJ86" s="93"/>
      <c r="AK86" s="93"/>
      <c r="AL86" s="171"/>
      <c r="AM86" s="171"/>
      <c r="AN86" s="171"/>
      <c r="AO86" s="200"/>
    </row>
    <row r="87" s="1" customFormat="1" ht="18.45" customHeight="1" spans="1:41">
      <c r="A87" s="56"/>
      <c r="B87" s="57"/>
      <c r="C87" s="57"/>
      <c r="D87" s="57"/>
      <c r="E87" s="57"/>
      <c r="F87" s="167"/>
      <c r="G87" s="57"/>
      <c r="H87" s="167"/>
      <c r="I87" s="57"/>
      <c r="J87" s="57"/>
      <c r="K87" s="57"/>
      <c r="L87" s="80"/>
      <c r="M87" s="80"/>
      <c r="N87" s="80"/>
      <c r="O87" s="80"/>
      <c r="P87" s="80"/>
      <c r="Q87" s="80"/>
      <c r="R87" s="80"/>
      <c r="S87" s="80"/>
      <c r="T87" s="93"/>
      <c r="U87" s="93"/>
      <c r="V87" s="93"/>
      <c r="W87" s="93"/>
      <c r="X87" s="93"/>
      <c r="Y87" s="93"/>
      <c r="Z87" s="93"/>
      <c r="AA87" s="93"/>
      <c r="AB87" s="93"/>
      <c r="AC87" s="57"/>
      <c r="AD87" s="57"/>
      <c r="AE87" s="57"/>
      <c r="AF87" s="57"/>
      <c r="AG87" s="57"/>
      <c r="AH87" s="57"/>
      <c r="AI87" s="93"/>
      <c r="AJ87" s="93"/>
      <c r="AK87" s="93"/>
      <c r="AL87" s="171"/>
      <c r="AM87" s="171"/>
      <c r="AN87" s="171"/>
      <c r="AO87" s="200"/>
    </row>
    <row r="88" s="1" customFormat="1" ht="18.45" customHeight="1" spans="1:41">
      <c r="A88" s="56"/>
      <c r="B88" s="57"/>
      <c r="C88" s="57"/>
      <c r="D88" s="57"/>
      <c r="E88" s="57"/>
      <c r="F88" s="167"/>
      <c r="G88" s="57"/>
      <c r="H88" s="16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93"/>
      <c r="U88" s="93"/>
      <c r="V88" s="93"/>
      <c r="W88" s="93"/>
      <c r="X88" s="93"/>
      <c r="Y88" s="93"/>
      <c r="Z88" s="93"/>
      <c r="AA88" s="93"/>
      <c r="AB88" s="93"/>
      <c r="AC88" s="57"/>
      <c r="AD88" s="57"/>
      <c r="AE88" s="57"/>
      <c r="AF88" s="57"/>
      <c r="AG88" s="57"/>
      <c r="AH88" s="57"/>
      <c r="AI88" s="93"/>
      <c r="AJ88" s="93"/>
      <c r="AK88" s="93"/>
      <c r="AL88" s="171"/>
      <c r="AM88" s="171"/>
      <c r="AN88" s="171"/>
      <c r="AO88" s="200"/>
    </row>
    <row r="89" s="1" customFormat="1" ht="18.45" customHeight="1" spans="1:41">
      <c r="A89" s="56"/>
      <c r="B89" s="57"/>
      <c r="C89" s="57"/>
      <c r="D89" s="57"/>
      <c r="E89" s="57"/>
      <c r="F89" s="167"/>
      <c r="G89" s="57"/>
      <c r="H89" s="16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93"/>
      <c r="U89" s="93"/>
      <c r="V89" s="93"/>
      <c r="W89" s="93"/>
      <c r="X89" s="93"/>
      <c r="Y89" s="93"/>
      <c r="Z89" s="93"/>
      <c r="AA89" s="93"/>
      <c r="AB89" s="93"/>
      <c r="AC89" s="57"/>
      <c r="AD89" s="57"/>
      <c r="AE89" s="57"/>
      <c r="AF89" s="57"/>
      <c r="AG89" s="57"/>
      <c r="AH89" s="57"/>
      <c r="AI89" s="93"/>
      <c r="AJ89" s="93"/>
      <c r="AK89" s="93"/>
      <c r="AL89" s="171"/>
      <c r="AM89" s="171"/>
      <c r="AN89" s="171"/>
      <c r="AO89" s="200"/>
    </row>
    <row r="90" s="1" customFormat="1" ht="18.45" customHeight="1" spans="1:41">
      <c r="A90" s="170"/>
      <c r="B90" s="171"/>
      <c r="C90" s="171"/>
      <c r="D90" s="171"/>
      <c r="E90" s="171"/>
      <c r="F90" s="172"/>
      <c r="G90" s="171"/>
      <c r="H90" s="172"/>
      <c r="I90" s="171"/>
      <c r="J90" s="171"/>
      <c r="K90" s="171"/>
      <c r="L90" s="171"/>
      <c r="M90" s="171"/>
      <c r="N90" s="171"/>
      <c r="O90" s="171"/>
      <c r="P90" s="171"/>
      <c r="Q90" s="171"/>
      <c r="R90" s="171"/>
      <c r="S90" s="171"/>
      <c r="T90" s="185"/>
      <c r="U90" s="185"/>
      <c r="V90" s="185"/>
      <c r="W90" s="185"/>
      <c r="X90" s="185"/>
      <c r="Y90" s="185"/>
      <c r="Z90" s="185"/>
      <c r="AA90" s="185"/>
      <c r="AB90" s="185"/>
      <c r="AC90" s="171"/>
      <c r="AD90" s="171"/>
      <c r="AE90" s="171"/>
      <c r="AF90" s="171"/>
      <c r="AG90" s="171"/>
      <c r="AH90" s="171"/>
      <c r="AI90" s="185"/>
      <c r="AJ90" s="185"/>
      <c r="AK90" s="185"/>
      <c r="AL90" s="171"/>
      <c r="AM90" s="171"/>
      <c r="AN90" s="171"/>
      <c r="AO90" s="200"/>
    </row>
    <row r="91" s="1" customFormat="1" ht="18.45" customHeight="1" spans="1:41">
      <c r="A91" s="170"/>
      <c r="B91" s="171"/>
      <c r="C91" s="171"/>
      <c r="D91" s="171"/>
      <c r="E91" s="171"/>
      <c r="F91" s="172"/>
      <c r="G91" s="171"/>
      <c r="H91" s="172"/>
      <c r="I91" s="171"/>
      <c r="J91" s="171"/>
      <c r="K91" s="171"/>
      <c r="L91" s="171"/>
      <c r="M91" s="171"/>
      <c r="N91" s="171"/>
      <c r="O91" s="171"/>
      <c r="P91" s="171"/>
      <c r="Q91" s="171"/>
      <c r="R91" s="171"/>
      <c r="S91" s="171"/>
      <c r="T91" s="185"/>
      <c r="U91" s="185"/>
      <c r="V91" s="185"/>
      <c r="W91" s="185"/>
      <c r="X91" s="185"/>
      <c r="Y91" s="185"/>
      <c r="Z91" s="185"/>
      <c r="AA91" s="185"/>
      <c r="AB91" s="185"/>
      <c r="AC91" s="171"/>
      <c r="AD91" s="171"/>
      <c r="AE91" s="171"/>
      <c r="AF91" s="171"/>
      <c r="AG91" s="171"/>
      <c r="AH91" s="171"/>
      <c r="AI91" s="185"/>
      <c r="AJ91" s="185"/>
      <c r="AK91" s="185"/>
      <c r="AL91" s="171"/>
      <c r="AM91" s="171"/>
      <c r="AN91" s="171"/>
      <c r="AO91" s="200"/>
    </row>
    <row r="92" s="1" customFormat="1" ht="18.45" customHeight="1" spans="1:41">
      <c r="A92" s="170"/>
      <c r="B92" s="171"/>
      <c r="C92" s="171"/>
      <c r="D92" s="171"/>
      <c r="E92" s="171"/>
      <c r="F92" s="172"/>
      <c r="G92" s="171"/>
      <c r="H92" s="172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85"/>
      <c r="U92" s="185"/>
      <c r="V92" s="185"/>
      <c r="W92" s="185"/>
      <c r="X92" s="185"/>
      <c r="Y92" s="185"/>
      <c r="Z92" s="185"/>
      <c r="AA92" s="185"/>
      <c r="AB92" s="185"/>
      <c r="AC92" s="171"/>
      <c r="AD92" s="171"/>
      <c r="AE92" s="171"/>
      <c r="AF92" s="171"/>
      <c r="AG92" s="171"/>
      <c r="AH92" s="171"/>
      <c r="AI92" s="185"/>
      <c r="AJ92" s="185"/>
      <c r="AK92" s="185"/>
      <c r="AL92" s="171"/>
      <c r="AM92" s="171"/>
      <c r="AN92" s="171"/>
      <c r="AO92" s="200"/>
    </row>
    <row r="93" s="1" customFormat="1" ht="18.45" customHeight="1" spans="1:41">
      <c r="A93" s="173"/>
      <c r="B93" s="174"/>
      <c r="C93" s="174"/>
      <c r="D93" s="174"/>
      <c r="E93" s="174"/>
      <c r="F93" s="175"/>
      <c r="G93" s="174"/>
      <c r="H93" s="175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S93" s="174"/>
      <c r="T93" s="186"/>
      <c r="U93" s="186"/>
      <c r="V93" s="186"/>
      <c r="W93" s="186"/>
      <c r="X93" s="186"/>
      <c r="Y93" s="186"/>
      <c r="Z93" s="186"/>
      <c r="AA93" s="186"/>
      <c r="AB93" s="186"/>
      <c r="AC93" s="174"/>
      <c r="AD93" s="174"/>
      <c r="AE93" s="174"/>
      <c r="AF93" s="174"/>
      <c r="AG93" s="174"/>
      <c r="AH93" s="174"/>
      <c r="AI93" s="186"/>
      <c r="AJ93" s="186"/>
      <c r="AK93" s="186"/>
      <c r="AL93" s="174"/>
      <c r="AM93" s="174"/>
      <c r="AN93" s="174"/>
      <c r="AO93" s="201"/>
    </row>
    <row r="94" s="1" customFormat="1" ht="18" customHeight="1" spans="1:41">
      <c r="A94" s="176" t="s">
        <v>127</v>
      </c>
      <c r="B94" s="177"/>
      <c r="C94" s="178"/>
      <c r="D94" s="177"/>
      <c r="E94" s="177"/>
      <c r="F94" s="179"/>
      <c r="G94" s="179"/>
      <c r="H94" s="179"/>
      <c r="I94" s="179"/>
      <c r="J94" s="179"/>
      <c r="K94" s="179"/>
      <c r="L94" s="176" t="s">
        <v>128</v>
      </c>
      <c r="M94" s="177"/>
      <c r="N94" s="177"/>
      <c r="O94" s="177"/>
      <c r="P94" s="179"/>
      <c r="Q94" s="187"/>
      <c r="R94" s="187"/>
      <c r="S94" s="187"/>
      <c r="T94" s="187"/>
      <c r="U94" s="187"/>
      <c r="V94" s="176" t="s">
        <v>129</v>
      </c>
      <c r="W94" s="177"/>
      <c r="X94" s="177"/>
      <c r="Y94" s="177"/>
      <c r="Z94" s="179"/>
      <c r="AA94" s="187"/>
      <c r="AB94" s="187"/>
      <c r="AC94" s="187"/>
      <c r="AD94" s="187"/>
      <c r="AE94" s="187"/>
      <c r="AF94" s="176" t="s">
        <v>130</v>
      </c>
      <c r="AG94" s="177"/>
      <c r="AH94" s="177"/>
      <c r="AI94" s="179"/>
      <c r="AJ94" s="187"/>
      <c r="AK94" s="187"/>
      <c r="AL94" s="187"/>
      <c r="AM94" s="187"/>
      <c r="AN94" s="187"/>
      <c r="AO94" s="202"/>
    </row>
    <row r="100" s="1" customFormat="1" ht="24.6" customHeight="1" spans="1:41">
      <c r="A100" s="152" t="s">
        <v>131</v>
      </c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95"/>
    </row>
    <row r="101" s="1" customFormat="1" ht="24.6" customHeight="1" spans="1:41">
      <c r="A101" s="154" t="s">
        <v>132</v>
      </c>
      <c r="B101" s="155"/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s="1" customFormat="1" ht="24.6" customHeight="1" spans="1:41">
      <c r="A102" s="155"/>
      <c r="B102" s="155"/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s="1" customFormat="1" ht="24.6" customHeight="1" spans="1:41">
      <c r="A103" s="156" t="s">
        <v>133</v>
      </c>
      <c r="B103" s="157"/>
      <c r="C103" s="157"/>
      <c r="D103" s="157"/>
      <c r="E103" s="158" t="s">
        <v>134</v>
      </c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88" t="s">
        <v>87</v>
      </c>
      <c r="AF103" s="189"/>
      <c r="AG103" s="189"/>
      <c r="AH103" s="189"/>
      <c r="AI103" s="189"/>
      <c r="AJ103" s="189"/>
      <c r="AK103" s="190">
        <f>灌注桩原始记录!A8</f>
        <v>404</v>
      </c>
      <c r="AL103" s="191"/>
      <c r="AM103" s="191"/>
      <c r="AN103" s="191"/>
      <c r="AO103" s="191"/>
    </row>
    <row r="104" s="1" customFormat="1" ht="23.85" customHeight="1" spans="1:41">
      <c r="A104" s="160" t="s">
        <v>1</v>
      </c>
      <c r="B104" s="161"/>
      <c r="C104" s="161"/>
      <c r="D104" s="161"/>
      <c r="E104" s="162" t="str">
        <f>工程配置!$B$2</f>
        <v>大同七里村碧桂园一期地库桩基础工程</v>
      </c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2" t="s">
        <v>88</v>
      </c>
      <c r="R104" s="163"/>
      <c r="S104" s="163"/>
      <c r="T104" s="163"/>
      <c r="U104" s="162">
        <f>灌注桩原始记录!C8</f>
        <v>1365</v>
      </c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2"/>
      <c r="AF104" s="162"/>
      <c r="AG104" s="162" t="s">
        <v>90</v>
      </c>
      <c r="AH104" s="163"/>
      <c r="AI104" s="163"/>
      <c r="AJ104" s="163"/>
      <c r="AK104" s="163">
        <f>工程配置!$C$4</f>
        <v>28.5</v>
      </c>
      <c r="AL104" s="192"/>
      <c r="AM104" s="192"/>
      <c r="AN104" s="192"/>
      <c r="AO104" s="196"/>
    </row>
    <row r="105" s="1" customFormat="1" ht="23.85" customHeight="1" spans="1:41">
      <c r="A105" s="164" t="s">
        <v>135</v>
      </c>
      <c r="B105" s="165"/>
      <c r="C105" s="165"/>
      <c r="D105" s="165"/>
      <c r="E105" s="57">
        <f>灌注桩原始记录!F8</f>
        <v>1047.24</v>
      </c>
      <c r="F105" s="57"/>
      <c r="G105" s="57"/>
      <c r="H105" s="57"/>
      <c r="I105" s="180" t="s">
        <v>91</v>
      </c>
      <c r="J105" s="57"/>
      <c r="K105" s="57"/>
      <c r="L105" s="57"/>
      <c r="M105" s="57">
        <f>灌注桩原始记录!G8</f>
        <v>29.29</v>
      </c>
      <c r="N105" s="57"/>
      <c r="O105" s="57"/>
      <c r="P105" s="57"/>
      <c r="Q105" s="180" t="s">
        <v>136</v>
      </c>
      <c r="R105" s="57"/>
      <c r="S105" s="57"/>
      <c r="T105" s="57"/>
      <c r="U105" s="57">
        <f>灌注桩原始记录!H8</f>
        <v>29.65</v>
      </c>
      <c r="V105" s="57"/>
      <c r="W105" s="57"/>
      <c r="X105" s="57"/>
      <c r="Y105" s="180" t="s">
        <v>137</v>
      </c>
      <c r="Z105" s="57"/>
      <c r="AA105" s="57"/>
      <c r="AB105" s="57"/>
      <c r="AC105" s="57">
        <f>工程配置!$E$4</f>
        <v>1017.95</v>
      </c>
      <c r="AD105" s="57"/>
      <c r="AE105" s="57"/>
      <c r="AF105" s="57"/>
      <c r="AG105" s="180" t="s">
        <v>138</v>
      </c>
      <c r="AH105" s="57"/>
      <c r="AI105" s="57"/>
      <c r="AJ105" s="57"/>
      <c r="AK105" s="57">
        <f>AC105-(灌注桩原始记录!H8-灌注桩原始记录!G8)</f>
        <v>1017.59</v>
      </c>
      <c r="AL105" s="57"/>
      <c r="AM105" s="57"/>
      <c r="AN105" s="57"/>
      <c r="AO105" s="197"/>
    </row>
    <row r="106" s="1" customFormat="1" ht="23.85" customHeight="1" spans="1:41">
      <c r="A106" s="164" t="s">
        <v>99</v>
      </c>
      <c r="B106" s="165"/>
      <c r="C106" s="165"/>
      <c r="D106" s="165"/>
      <c r="E106" s="57" t="s">
        <v>139</v>
      </c>
      <c r="F106" s="57"/>
      <c r="G106" s="57"/>
      <c r="H106" s="57"/>
      <c r="I106" s="180" t="s">
        <v>9</v>
      </c>
      <c r="J106" s="57"/>
      <c r="K106" s="57"/>
      <c r="L106" s="57"/>
      <c r="M106" s="180" t="str">
        <f>工程配置!$G$4</f>
        <v>C35</v>
      </c>
      <c r="N106" s="57"/>
      <c r="O106" s="57"/>
      <c r="P106" s="57"/>
      <c r="Q106" s="180" t="s">
        <v>140</v>
      </c>
      <c r="R106" s="57"/>
      <c r="S106" s="57"/>
      <c r="T106" s="57"/>
      <c r="U106" s="57" t="s">
        <v>141</v>
      </c>
      <c r="V106" s="57"/>
      <c r="W106" s="57"/>
      <c r="X106" s="57"/>
      <c r="Y106" s="180" t="s">
        <v>142</v>
      </c>
      <c r="Z106" s="57"/>
      <c r="AA106" s="57"/>
      <c r="AB106" s="57"/>
      <c r="AC106" s="57">
        <f>工程配置!$D$4</f>
        <v>1047.45</v>
      </c>
      <c r="AD106" s="57"/>
      <c r="AE106" s="57"/>
      <c r="AF106" s="57"/>
      <c r="AG106" s="180" t="s">
        <v>143</v>
      </c>
      <c r="AH106" s="57"/>
      <c r="AI106" s="57"/>
      <c r="AJ106" s="57"/>
      <c r="AK106" s="57">
        <f>AC106</f>
        <v>1047.45</v>
      </c>
      <c r="AL106" s="57"/>
      <c r="AM106" s="57"/>
      <c r="AN106" s="57"/>
      <c r="AO106" s="197"/>
    </row>
    <row r="107" s="1" customFormat="1" ht="23.85" customHeight="1" spans="1:41">
      <c r="A107" s="164" t="s">
        <v>144</v>
      </c>
      <c r="B107" s="165"/>
      <c r="C107" s="165"/>
      <c r="D107" s="165"/>
      <c r="E107" s="166">
        <f>灌注桩原始记录!K8</f>
        <v>0.5625</v>
      </c>
      <c r="F107" s="57"/>
      <c r="G107" s="57"/>
      <c r="H107" s="57"/>
      <c r="I107" s="180" t="s">
        <v>145</v>
      </c>
      <c r="J107" s="57"/>
      <c r="K107" s="57"/>
      <c r="L107" s="57"/>
      <c r="M107" s="166">
        <f>灌注桩原始记录!L8</f>
        <v>0.579166666666667</v>
      </c>
      <c r="N107" s="57"/>
      <c r="O107" s="57"/>
      <c r="P107" s="57"/>
      <c r="Q107" s="180" t="s">
        <v>146</v>
      </c>
      <c r="R107" s="57"/>
      <c r="S107" s="57"/>
      <c r="T107" s="57"/>
      <c r="U107" s="57"/>
      <c r="V107" s="57"/>
      <c r="W107" s="57"/>
      <c r="X107" s="57"/>
      <c r="Y107" s="57"/>
      <c r="Z107" s="57"/>
      <c r="AA107" s="57" t="str">
        <f ca="1">旋挖成孔灌注桩成孔施工记录!Z99&amp;"、"&amp;旋挖成孔灌注桩成孔施工记录!AB99&amp;"、"&amp;旋挖成孔灌注桩成孔施工记录!AD99*100&amp;"%"</f>
        <v>1.14、20、2%</v>
      </c>
      <c r="AB107" s="57"/>
      <c r="AC107" s="57"/>
      <c r="AD107" s="57"/>
      <c r="AE107" s="57"/>
      <c r="AF107" s="57"/>
      <c r="AG107" s="180" t="s">
        <v>147</v>
      </c>
      <c r="AH107" s="57"/>
      <c r="AI107" s="57"/>
      <c r="AJ107" s="57"/>
      <c r="AK107" s="57">
        <f>AK104</f>
        <v>28.5</v>
      </c>
      <c r="AL107" s="57"/>
      <c r="AM107" s="57"/>
      <c r="AN107" s="57"/>
      <c r="AO107" s="197"/>
    </row>
    <row r="108" s="1" customFormat="1" ht="23.85" customHeight="1" spans="1:41">
      <c r="A108" s="164" t="s">
        <v>148</v>
      </c>
      <c r="B108" s="165"/>
      <c r="C108" s="165"/>
      <c r="D108" s="165"/>
      <c r="E108" s="57">
        <v>0.6</v>
      </c>
      <c r="F108" s="167"/>
      <c r="G108" s="57"/>
      <c r="H108" s="167"/>
      <c r="I108" s="180" t="s">
        <v>149</v>
      </c>
      <c r="J108" s="167"/>
      <c r="K108" s="57"/>
      <c r="L108" s="167"/>
      <c r="M108" s="57">
        <f ca="1">RANDBETWEEN(15,45)</f>
        <v>15</v>
      </c>
      <c r="N108" s="167"/>
      <c r="O108" s="57"/>
      <c r="P108" s="167"/>
      <c r="Q108" s="95" t="s">
        <v>150</v>
      </c>
      <c r="R108" s="167"/>
      <c r="S108" s="57"/>
      <c r="T108" s="167"/>
      <c r="U108" s="57">
        <f ca="1">RANDBETWEEN(30,50)*0.1</f>
        <v>3.5</v>
      </c>
      <c r="V108" s="167"/>
      <c r="W108" s="57"/>
      <c r="X108" s="167"/>
      <c r="Y108" s="180" t="s">
        <v>151</v>
      </c>
      <c r="Z108" s="167"/>
      <c r="AA108" s="57"/>
      <c r="AB108" s="167"/>
      <c r="AC108" s="57">
        <f>灌注桩原始记录!O8</f>
        <v>10.107508703832</v>
      </c>
      <c r="AD108" s="167"/>
      <c r="AE108" s="57"/>
      <c r="AF108" s="167"/>
      <c r="AG108" s="180" t="s">
        <v>152</v>
      </c>
      <c r="AH108" s="167"/>
      <c r="AI108" s="57">
        <f>灌注桩原始记录!P8</f>
        <v>1.2</v>
      </c>
      <c r="AJ108" s="193"/>
      <c r="AK108" s="93"/>
      <c r="AL108" s="180" t="s">
        <v>103</v>
      </c>
      <c r="AM108" s="57"/>
      <c r="AN108" s="194" t="s">
        <v>104</v>
      </c>
      <c r="AO108" s="198"/>
    </row>
    <row r="109" s="1" customFormat="1" ht="19.25" customHeight="1" spans="1:51">
      <c r="A109" s="164" t="s">
        <v>153</v>
      </c>
      <c r="B109" s="165"/>
      <c r="C109" s="165"/>
      <c r="D109" s="165"/>
      <c r="E109" s="165"/>
      <c r="F109" s="168"/>
      <c r="G109" s="165"/>
      <c r="H109" s="168"/>
      <c r="I109" s="165"/>
      <c r="J109" s="165"/>
      <c r="K109" s="165"/>
      <c r="L109" s="181" t="s">
        <v>154</v>
      </c>
      <c r="M109" s="165"/>
      <c r="N109" s="165"/>
      <c r="O109" s="165"/>
      <c r="P109" s="165"/>
      <c r="Q109" s="165"/>
      <c r="R109" s="165"/>
      <c r="S109" s="165"/>
      <c r="T109" s="181" t="s">
        <v>155</v>
      </c>
      <c r="U109" s="165"/>
      <c r="V109" s="165"/>
      <c r="W109" s="181" t="s">
        <v>156</v>
      </c>
      <c r="X109" s="165"/>
      <c r="Y109" s="165"/>
      <c r="Z109" s="181" t="s">
        <v>157</v>
      </c>
      <c r="AA109" s="165"/>
      <c r="AB109" s="165"/>
      <c r="AC109" s="181" t="s">
        <v>158</v>
      </c>
      <c r="AD109" s="165"/>
      <c r="AE109" s="165"/>
      <c r="AF109" s="165"/>
      <c r="AG109" s="165"/>
      <c r="AH109" s="165"/>
      <c r="AI109" s="181" t="s">
        <v>159</v>
      </c>
      <c r="AJ109" s="165"/>
      <c r="AK109" s="165"/>
      <c r="AL109" s="181" t="s">
        <v>160</v>
      </c>
      <c r="AM109" s="165"/>
      <c r="AN109" s="165"/>
      <c r="AO109" s="199"/>
      <c r="AW109" s="93"/>
      <c r="AX109" s="93"/>
      <c r="AY109" s="93"/>
    </row>
    <row r="110" s="1" customFormat="1" ht="19.25" customHeight="1" spans="1:41">
      <c r="A110" s="164" t="s">
        <v>161</v>
      </c>
      <c r="B110" s="165"/>
      <c r="C110" s="165"/>
      <c r="D110" s="165"/>
      <c r="E110" s="165"/>
      <c r="F110" s="168"/>
      <c r="G110" s="165"/>
      <c r="H110" s="169" t="s">
        <v>162</v>
      </c>
      <c r="I110" s="165"/>
      <c r="J110" s="181" t="s">
        <v>163</v>
      </c>
      <c r="K110" s="165"/>
      <c r="L110" s="181" t="s">
        <v>164</v>
      </c>
      <c r="M110" s="165"/>
      <c r="N110" s="165"/>
      <c r="O110" s="165"/>
      <c r="P110" s="181" t="s">
        <v>165</v>
      </c>
      <c r="Q110" s="165"/>
      <c r="R110" s="165"/>
      <c r="S110" s="165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1" t="s">
        <v>23</v>
      </c>
      <c r="AD110" s="165"/>
      <c r="AE110" s="165"/>
      <c r="AF110" s="181" t="s">
        <v>166</v>
      </c>
      <c r="AG110" s="165"/>
      <c r="AH110" s="165"/>
      <c r="AI110" s="183"/>
      <c r="AJ110" s="183"/>
      <c r="AK110" s="183"/>
      <c r="AL110" s="165"/>
      <c r="AM110" s="165"/>
      <c r="AN110" s="165"/>
      <c r="AO110" s="199"/>
    </row>
    <row r="111" s="1" customFormat="1" ht="18.45" customHeight="1" spans="1:41">
      <c r="A111" s="56">
        <f>灌注桩原始记录!N8</f>
        <v>11.15</v>
      </c>
      <c r="B111" s="57"/>
      <c r="C111" s="57"/>
      <c r="D111" s="57"/>
      <c r="E111" s="57"/>
      <c r="F111" s="167"/>
      <c r="G111" s="57"/>
      <c r="H111" s="167">
        <f>HOUR(灌注桩原始记录!L8)</f>
        <v>13</v>
      </c>
      <c r="I111" s="57"/>
      <c r="J111" s="57">
        <f>MINUTE(灌注桩原始记录!L8)</f>
        <v>54</v>
      </c>
      <c r="K111" s="57"/>
      <c r="L111" s="57">
        <v>8</v>
      </c>
      <c r="M111" s="57"/>
      <c r="N111" s="57"/>
      <c r="O111" s="57"/>
      <c r="P111" s="57">
        <v>7</v>
      </c>
      <c r="Q111" s="57"/>
      <c r="R111" s="57"/>
      <c r="S111" s="57"/>
      <c r="T111" s="57">
        <f ca="1">U108</f>
        <v>3.5</v>
      </c>
      <c r="U111" s="93"/>
      <c r="V111" s="93"/>
      <c r="W111" s="184">
        <f ca="1" t="shared" ref="W111:W113" si="3">RANDBETWEEN(170,200)*1</f>
        <v>195</v>
      </c>
      <c r="X111" s="184"/>
      <c r="Y111" s="184"/>
      <c r="Z111" s="57">
        <f>AK107</f>
        <v>28.5</v>
      </c>
      <c r="AA111" s="93"/>
      <c r="AB111" s="93"/>
      <c r="AC111" s="57">
        <v>3</v>
      </c>
      <c r="AD111" s="57"/>
      <c r="AE111" s="57"/>
      <c r="AF111" s="57">
        <v>12</v>
      </c>
      <c r="AG111" s="57"/>
      <c r="AH111" s="57"/>
      <c r="AI111" s="57">
        <f>Z111</f>
        <v>28.5</v>
      </c>
      <c r="AJ111" s="93"/>
      <c r="AK111" s="93"/>
      <c r="AL111" s="171"/>
      <c r="AM111" s="171"/>
      <c r="AN111" s="171"/>
      <c r="AO111" s="200"/>
    </row>
    <row r="112" s="1" customFormat="1" ht="18.45" customHeight="1" spans="1:41">
      <c r="A112" s="56">
        <f>A111</f>
        <v>11.15</v>
      </c>
      <c r="B112" s="57"/>
      <c r="C112" s="57"/>
      <c r="D112" s="57"/>
      <c r="E112" s="57"/>
      <c r="F112" s="167"/>
      <c r="G112" s="57"/>
      <c r="H112" s="167"/>
      <c r="I112" s="57"/>
      <c r="J112" s="93"/>
      <c r="K112" s="93"/>
      <c r="L112" s="57">
        <v>16</v>
      </c>
      <c r="M112" s="57"/>
      <c r="N112" s="57"/>
      <c r="O112" s="57"/>
      <c r="P112" s="57">
        <v>15</v>
      </c>
      <c r="Q112" s="57"/>
      <c r="R112" s="57"/>
      <c r="S112" s="57"/>
      <c r="T112" s="57">
        <f ca="1">RANDBETWEEN(20,40)*0.1</f>
        <v>3.1</v>
      </c>
      <c r="U112" s="93"/>
      <c r="V112" s="93"/>
      <c r="W112" s="184">
        <f ca="1" t="shared" si="3"/>
        <v>174</v>
      </c>
      <c r="X112" s="184"/>
      <c r="Y112" s="184"/>
      <c r="Z112" s="57">
        <v>16</v>
      </c>
      <c r="AA112" s="93"/>
      <c r="AB112" s="93"/>
      <c r="AC112" s="57">
        <v>2</v>
      </c>
      <c r="AD112" s="57"/>
      <c r="AE112" s="57"/>
      <c r="AF112" s="57">
        <v>8</v>
      </c>
      <c r="AG112" s="57"/>
      <c r="AH112" s="57"/>
      <c r="AI112" s="57">
        <v>16</v>
      </c>
      <c r="AJ112" s="93"/>
      <c r="AK112" s="93"/>
      <c r="AL112" s="171"/>
      <c r="AM112" s="171"/>
      <c r="AN112" s="171"/>
      <c r="AO112" s="200"/>
    </row>
    <row r="113" s="1" customFormat="1" ht="18.45" customHeight="1" spans="1:41">
      <c r="A113" s="56">
        <f>A111</f>
        <v>11.15</v>
      </c>
      <c r="B113" s="57"/>
      <c r="C113" s="57"/>
      <c r="D113" s="57"/>
      <c r="E113" s="57"/>
      <c r="F113" s="167"/>
      <c r="G113" s="57"/>
      <c r="H113" s="167">
        <f>HOUR(灌注桩原始记录!M8)</f>
        <v>14</v>
      </c>
      <c r="I113" s="57"/>
      <c r="J113" s="57">
        <f>MINUTE(灌注桩原始记录!M8)</f>
        <v>9</v>
      </c>
      <c r="K113" s="57"/>
      <c r="L113" s="57">
        <v>15.2</v>
      </c>
      <c r="M113" s="57"/>
      <c r="N113" s="57"/>
      <c r="O113" s="57"/>
      <c r="P113" s="57">
        <v>13.8</v>
      </c>
      <c r="Q113" s="57"/>
      <c r="R113" s="57"/>
      <c r="S113" s="57"/>
      <c r="T113" s="57">
        <f ca="1">AC108-T112-T111</f>
        <v>3.507508703832</v>
      </c>
      <c r="U113" s="93"/>
      <c r="V113" s="93"/>
      <c r="W113" s="184">
        <f ca="1" t="shared" si="3"/>
        <v>176</v>
      </c>
      <c r="X113" s="184"/>
      <c r="Y113" s="184"/>
      <c r="Z113" s="57">
        <v>8</v>
      </c>
      <c r="AA113" s="93"/>
      <c r="AB113" s="93"/>
      <c r="AC113" s="57">
        <v>2</v>
      </c>
      <c r="AD113" s="57"/>
      <c r="AE113" s="57"/>
      <c r="AF113" s="57">
        <v>8</v>
      </c>
      <c r="AG113" s="57"/>
      <c r="AH113" s="57"/>
      <c r="AI113" s="57">
        <v>8</v>
      </c>
      <c r="AJ113" s="93"/>
      <c r="AK113" s="93"/>
      <c r="AL113" s="171"/>
      <c r="AM113" s="171"/>
      <c r="AN113" s="171"/>
      <c r="AO113" s="200"/>
    </row>
    <row r="114" s="1" customFormat="1" ht="18.45" customHeight="1" spans="1:41">
      <c r="A114" s="56"/>
      <c r="B114" s="57"/>
      <c r="C114" s="57"/>
      <c r="D114" s="57"/>
      <c r="E114" s="57"/>
      <c r="F114" s="167"/>
      <c r="G114" s="57"/>
      <c r="H114" s="167"/>
      <c r="I114" s="57"/>
      <c r="J114" s="93"/>
      <c r="K114" s="93"/>
      <c r="L114" s="80"/>
      <c r="M114" s="80"/>
      <c r="N114" s="80"/>
      <c r="O114" s="80"/>
      <c r="P114" s="80"/>
      <c r="Q114" s="80"/>
      <c r="R114" s="80"/>
      <c r="S114" s="80"/>
      <c r="T114" s="93"/>
      <c r="U114" s="93"/>
      <c r="V114" s="93"/>
      <c r="W114" s="93"/>
      <c r="X114" s="93"/>
      <c r="Y114" s="93"/>
      <c r="Z114" s="93"/>
      <c r="AA114" s="93"/>
      <c r="AB114" s="93"/>
      <c r="AC114" s="57"/>
      <c r="AD114" s="57"/>
      <c r="AE114" s="57"/>
      <c r="AF114" s="57"/>
      <c r="AG114" s="57"/>
      <c r="AH114" s="57"/>
      <c r="AI114" s="93"/>
      <c r="AJ114" s="93"/>
      <c r="AK114" s="93"/>
      <c r="AL114" s="171"/>
      <c r="AM114" s="171"/>
      <c r="AN114" s="171"/>
      <c r="AO114" s="200"/>
    </row>
    <row r="115" s="1" customFormat="1" ht="18.45" customHeight="1" spans="1:41">
      <c r="A115" s="56"/>
      <c r="B115" s="57"/>
      <c r="C115" s="57"/>
      <c r="D115" s="57"/>
      <c r="E115" s="57"/>
      <c r="F115" s="167"/>
      <c r="G115" s="57"/>
      <c r="H115" s="167"/>
      <c r="I115" s="57"/>
      <c r="J115" s="57"/>
      <c r="K115" s="57"/>
      <c r="L115" s="182"/>
      <c r="M115" s="182"/>
      <c r="N115" s="182"/>
      <c r="O115" s="182"/>
      <c r="P115" s="80"/>
      <c r="Q115" s="80"/>
      <c r="R115" s="80"/>
      <c r="S115" s="80"/>
      <c r="T115" s="93"/>
      <c r="U115" s="93"/>
      <c r="V115" s="93"/>
      <c r="W115" s="93"/>
      <c r="X115" s="93"/>
      <c r="Y115" s="93"/>
      <c r="Z115" s="93"/>
      <c r="AA115" s="93"/>
      <c r="AB115" s="93"/>
      <c r="AC115" s="57"/>
      <c r="AD115" s="57"/>
      <c r="AE115" s="57"/>
      <c r="AF115" s="57"/>
      <c r="AG115" s="57"/>
      <c r="AH115" s="57"/>
      <c r="AI115" s="93"/>
      <c r="AJ115" s="93"/>
      <c r="AK115" s="93"/>
      <c r="AL115" s="171"/>
      <c r="AM115" s="171"/>
      <c r="AN115" s="171"/>
      <c r="AO115" s="200"/>
    </row>
    <row r="116" s="1" customFormat="1" ht="18.45" customHeight="1" spans="1:41">
      <c r="A116" s="56"/>
      <c r="B116" s="57"/>
      <c r="C116" s="57"/>
      <c r="D116" s="57"/>
      <c r="E116" s="57"/>
      <c r="F116" s="167"/>
      <c r="G116" s="57"/>
      <c r="H116" s="167"/>
      <c r="I116" s="57"/>
      <c r="J116" s="57"/>
      <c r="K116" s="57"/>
      <c r="L116" s="80"/>
      <c r="M116" s="80"/>
      <c r="N116" s="80"/>
      <c r="O116" s="80"/>
      <c r="P116" s="80"/>
      <c r="Q116" s="80"/>
      <c r="R116" s="80"/>
      <c r="S116" s="80"/>
      <c r="T116" s="93"/>
      <c r="U116" s="93"/>
      <c r="V116" s="93"/>
      <c r="W116" s="93"/>
      <c r="X116" s="93"/>
      <c r="Y116" s="93"/>
      <c r="Z116" s="93"/>
      <c r="AA116" s="93"/>
      <c r="AB116" s="93"/>
      <c r="AC116" s="57"/>
      <c r="AD116" s="57"/>
      <c r="AE116" s="57"/>
      <c r="AF116" s="57"/>
      <c r="AG116" s="57"/>
      <c r="AH116" s="57"/>
      <c r="AI116" s="93"/>
      <c r="AJ116" s="93"/>
      <c r="AK116" s="93"/>
      <c r="AL116" s="171"/>
      <c r="AM116" s="171"/>
      <c r="AN116" s="171"/>
      <c r="AO116" s="200"/>
    </row>
    <row r="117" s="1" customFormat="1" ht="18.45" customHeight="1" spans="1:41">
      <c r="A117" s="56"/>
      <c r="B117" s="57"/>
      <c r="C117" s="57"/>
      <c r="D117" s="57"/>
      <c r="E117" s="57"/>
      <c r="F117" s="167"/>
      <c r="G117" s="57"/>
      <c r="H117" s="167"/>
      <c r="I117" s="57"/>
      <c r="J117" s="57"/>
      <c r="K117" s="57"/>
      <c r="L117" s="80"/>
      <c r="M117" s="80"/>
      <c r="N117" s="80"/>
      <c r="O117" s="80"/>
      <c r="P117" s="80"/>
      <c r="Q117" s="80"/>
      <c r="R117" s="80"/>
      <c r="S117" s="80"/>
      <c r="T117" s="93"/>
      <c r="U117" s="93"/>
      <c r="V117" s="93"/>
      <c r="W117" s="93"/>
      <c r="X117" s="93"/>
      <c r="Y117" s="93"/>
      <c r="Z117" s="93"/>
      <c r="AA117" s="93"/>
      <c r="AB117" s="93"/>
      <c r="AC117" s="57"/>
      <c r="AD117" s="57"/>
      <c r="AE117" s="57"/>
      <c r="AF117" s="57"/>
      <c r="AG117" s="57"/>
      <c r="AH117" s="57"/>
      <c r="AI117" s="93"/>
      <c r="AJ117" s="93"/>
      <c r="AK117" s="93"/>
      <c r="AL117" s="171"/>
      <c r="AM117" s="171"/>
      <c r="AN117" s="171"/>
      <c r="AO117" s="200"/>
    </row>
    <row r="118" s="1" customFormat="1" ht="18.45" customHeight="1" spans="1:41">
      <c r="A118" s="56"/>
      <c r="B118" s="57"/>
      <c r="C118" s="57"/>
      <c r="D118" s="57"/>
      <c r="E118" s="57"/>
      <c r="F118" s="167"/>
      <c r="G118" s="57"/>
      <c r="H118" s="16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93"/>
      <c r="U118" s="93"/>
      <c r="V118" s="93"/>
      <c r="W118" s="93"/>
      <c r="X118" s="93"/>
      <c r="Y118" s="93"/>
      <c r="Z118" s="93"/>
      <c r="AA118" s="93"/>
      <c r="AB118" s="93"/>
      <c r="AC118" s="57"/>
      <c r="AD118" s="57"/>
      <c r="AE118" s="57"/>
      <c r="AF118" s="57"/>
      <c r="AG118" s="57"/>
      <c r="AH118" s="57"/>
      <c r="AI118" s="93"/>
      <c r="AJ118" s="93"/>
      <c r="AK118" s="93"/>
      <c r="AL118" s="171"/>
      <c r="AM118" s="171"/>
      <c r="AN118" s="171"/>
      <c r="AO118" s="200"/>
    </row>
    <row r="119" s="1" customFormat="1" ht="18.45" customHeight="1" spans="1:41">
      <c r="A119" s="56"/>
      <c r="B119" s="57"/>
      <c r="C119" s="57"/>
      <c r="D119" s="57"/>
      <c r="E119" s="57"/>
      <c r="F119" s="167"/>
      <c r="G119" s="57"/>
      <c r="H119" s="16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93"/>
      <c r="U119" s="93"/>
      <c r="V119" s="93"/>
      <c r="W119" s="93"/>
      <c r="X119" s="93"/>
      <c r="Y119" s="93"/>
      <c r="Z119" s="93"/>
      <c r="AA119" s="93"/>
      <c r="AB119" s="93"/>
      <c r="AC119" s="57"/>
      <c r="AD119" s="57"/>
      <c r="AE119" s="57"/>
      <c r="AF119" s="57"/>
      <c r="AG119" s="57"/>
      <c r="AH119" s="57"/>
      <c r="AI119" s="93"/>
      <c r="AJ119" s="93"/>
      <c r="AK119" s="93"/>
      <c r="AL119" s="171"/>
      <c r="AM119" s="171"/>
      <c r="AN119" s="171"/>
      <c r="AO119" s="200"/>
    </row>
    <row r="120" s="1" customFormat="1" ht="18.45" customHeight="1" spans="1:41">
      <c r="A120" s="170"/>
      <c r="B120" s="171"/>
      <c r="C120" s="171"/>
      <c r="D120" s="171"/>
      <c r="E120" s="171"/>
      <c r="F120" s="172"/>
      <c r="G120" s="171"/>
      <c r="H120" s="172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85"/>
      <c r="U120" s="185"/>
      <c r="V120" s="185"/>
      <c r="W120" s="185"/>
      <c r="X120" s="185"/>
      <c r="Y120" s="185"/>
      <c r="Z120" s="185"/>
      <c r="AA120" s="185"/>
      <c r="AB120" s="185"/>
      <c r="AC120" s="171"/>
      <c r="AD120" s="171"/>
      <c r="AE120" s="171"/>
      <c r="AF120" s="171"/>
      <c r="AG120" s="171"/>
      <c r="AH120" s="171"/>
      <c r="AI120" s="185"/>
      <c r="AJ120" s="185"/>
      <c r="AK120" s="185"/>
      <c r="AL120" s="171"/>
      <c r="AM120" s="171"/>
      <c r="AN120" s="171"/>
      <c r="AO120" s="200"/>
    </row>
    <row r="121" s="1" customFormat="1" ht="18.45" customHeight="1" spans="1:41">
      <c r="A121" s="170"/>
      <c r="B121" s="171"/>
      <c r="C121" s="171"/>
      <c r="D121" s="171"/>
      <c r="E121" s="171"/>
      <c r="F121" s="172"/>
      <c r="G121" s="171"/>
      <c r="H121" s="172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85"/>
      <c r="U121" s="185"/>
      <c r="V121" s="185"/>
      <c r="W121" s="185"/>
      <c r="X121" s="185"/>
      <c r="Y121" s="185"/>
      <c r="Z121" s="185"/>
      <c r="AA121" s="185"/>
      <c r="AB121" s="185"/>
      <c r="AC121" s="171"/>
      <c r="AD121" s="171"/>
      <c r="AE121" s="171"/>
      <c r="AF121" s="171"/>
      <c r="AG121" s="171"/>
      <c r="AH121" s="171"/>
      <c r="AI121" s="185"/>
      <c r="AJ121" s="185"/>
      <c r="AK121" s="185"/>
      <c r="AL121" s="171"/>
      <c r="AM121" s="171"/>
      <c r="AN121" s="171"/>
      <c r="AO121" s="200"/>
    </row>
    <row r="122" s="1" customFormat="1" ht="18.45" customHeight="1" spans="1:41">
      <c r="A122" s="170"/>
      <c r="B122" s="171"/>
      <c r="C122" s="171"/>
      <c r="D122" s="171"/>
      <c r="E122" s="171"/>
      <c r="F122" s="172"/>
      <c r="G122" s="171"/>
      <c r="H122" s="172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71"/>
      <c r="AD122" s="171"/>
      <c r="AE122" s="171"/>
      <c r="AF122" s="171"/>
      <c r="AG122" s="171"/>
      <c r="AH122" s="171"/>
      <c r="AI122" s="185"/>
      <c r="AJ122" s="185"/>
      <c r="AK122" s="185"/>
      <c r="AL122" s="171"/>
      <c r="AM122" s="171"/>
      <c r="AN122" s="171"/>
      <c r="AO122" s="200"/>
    </row>
    <row r="123" s="1" customFormat="1" ht="18.45" customHeight="1" spans="1:41">
      <c r="A123" s="173"/>
      <c r="B123" s="174"/>
      <c r="C123" s="174"/>
      <c r="D123" s="174"/>
      <c r="E123" s="174"/>
      <c r="F123" s="175"/>
      <c r="G123" s="174"/>
      <c r="H123" s="175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74"/>
      <c r="AD123" s="174"/>
      <c r="AE123" s="174"/>
      <c r="AF123" s="174"/>
      <c r="AG123" s="174"/>
      <c r="AH123" s="174"/>
      <c r="AI123" s="186"/>
      <c r="AJ123" s="186"/>
      <c r="AK123" s="186"/>
      <c r="AL123" s="174"/>
      <c r="AM123" s="174"/>
      <c r="AN123" s="174"/>
      <c r="AO123" s="201"/>
    </row>
    <row r="124" s="1" customFormat="1" ht="18" customHeight="1" spans="1:41">
      <c r="A124" s="176" t="s">
        <v>127</v>
      </c>
      <c r="B124" s="177"/>
      <c r="C124" s="178"/>
      <c r="D124" s="177"/>
      <c r="E124" s="177"/>
      <c r="F124" s="179"/>
      <c r="G124" s="179"/>
      <c r="H124" s="179"/>
      <c r="I124" s="179"/>
      <c r="J124" s="179"/>
      <c r="K124" s="179"/>
      <c r="L124" s="176" t="s">
        <v>128</v>
      </c>
      <c r="M124" s="177"/>
      <c r="N124" s="177"/>
      <c r="O124" s="177"/>
      <c r="P124" s="179"/>
      <c r="Q124" s="187"/>
      <c r="R124" s="187"/>
      <c r="S124" s="187"/>
      <c r="T124" s="187"/>
      <c r="U124" s="187"/>
      <c r="V124" s="176" t="s">
        <v>129</v>
      </c>
      <c r="W124" s="177"/>
      <c r="X124" s="177"/>
      <c r="Y124" s="177"/>
      <c r="Z124" s="179"/>
      <c r="AA124" s="187"/>
      <c r="AB124" s="187"/>
      <c r="AC124" s="187"/>
      <c r="AD124" s="187"/>
      <c r="AE124" s="187"/>
      <c r="AF124" s="176" t="s">
        <v>130</v>
      </c>
      <c r="AG124" s="177"/>
      <c r="AH124" s="177"/>
      <c r="AI124" s="179"/>
      <c r="AJ124" s="187"/>
      <c r="AK124" s="187"/>
      <c r="AL124" s="187"/>
      <c r="AM124" s="187"/>
      <c r="AN124" s="187"/>
      <c r="AO124" s="202"/>
    </row>
    <row r="130" s="1" customFormat="1" ht="24.6" customHeight="1" spans="1:41">
      <c r="A130" s="152" t="s">
        <v>131</v>
      </c>
      <c r="B130" s="153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  <c r="AA130" s="153"/>
      <c r="AB130" s="153"/>
      <c r="AC130" s="153"/>
      <c r="AD130" s="153"/>
      <c r="AE130" s="153"/>
      <c r="AF130" s="153"/>
      <c r="AG130" s="153"/>
      <c r="AH130" s="153"/>
      <c r="AI130" s="153"/>
      <c r="AJ130" s="153"/>
      <c r="AK130" s="153"/>
      <c r="AL130" s="153"/>
      <c r="AM130" s="153"/>
      <c r="AN130" s="153"/>
      <c r="AO130" s="195"/>
    </row>
    <row r="131" s="1" customFormat="1" ht="24.6" customHeight="1" spans="1:41">
      <c r="A131" s="154" t="s">
        <v>132</v>
      </c>
      <c r="B131" s="155"/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s="1" customFormat="1" ht="24.6" customHeight="1" spans="1:41">
      <c r="A132" s="155"/>
      <c r="B132" s="155"/>
      <c r="C132" s="155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s="1" customFormat="1" ht="24.6" customHeight="1" spans="1:41">
      <c r="A133" s="156" t="s">
        <v>133</v>
      </c>
      <c r="B133" s="157"/>
      <c r="C133" s="157"/>
      <c r="D133" s="157"/>
      <c r="E133" s="158" t="s">
        <v>134</v>
      </c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  <c r="AC133" s="157"/>
      <c r="AD133" s="157"/>
      <c r="AE133" s="188" t="s">
        <v>87</v>
      </c>
      <c r="AF133" s="189"/>
      <c r="AG133" s="189"/>
      <c r="AH133" s="189"/>
      <c r="AI133" s="189"/>
      <c r="AJ133" s="189"/>
      <c r="AK133" s="190">
        <f>灌注桩原始记录!A9</f>
        <v>405</v>
      </c>
      <c r="AL133" s="191"/>
      <c r="AM133" s="191"/>
      <c r="AN133" s="191"/>
      <c r="AO133" s="191"/>
    </row>
    <row r="134" s="1" customFormat="1" ht="23.85" customHeight="1" spans="1:41">
      <c r="A134" s="160" t="s">
        <v>1</v>
      </c>
      <c r="B134" s="161"/>
      <c r="C134" s="161"/>
      <c r="D134" s="161"/>
      <c r="E134" s="162" t="str">
        <f>工程配置!$B$2</f>
        <v>大同七里村碧桂园一期地库桩基础工程</v>
      </c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2" t="s">
        <v>88</v>
      </c>
      <c r="R134" s="163"/>
      <c r="S134" s="163"/>
      <c r="T134" s="163"/>
      <c r="U134" s="162">
        <f>灌注桩原始记录!C9</f>
        <v>1393</v>
      </c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 t="s">
        <v>90</v>
      </c>
      <c r="AH134" s="163"/>
      <c r="AI134" s="163"/>
      <c r="AJ134" s="163"/>
      <c r="AK134" s="163">
        <f>工程配置!$C$4</f>
        <v>28.5</v>
      </c>
      <c r="AL134" s="192"/>
      <c r="AM134" s="192"/>
      <c r="AN134" s="192"/>
      <c r="AO134" s="196"/>
    </row>
    <row r="135" s="1" customFormat="1" ht="23.85" customHeight="1" spans="1:41">
      <c r="A135" s="164" t="s">
        <v>135</v>
      </c>
      <c r="B135" s="165"/>
      <c r="C135" s="165"/>
      <c r="D135" s="165"/>
      <c r="E135" s="57">
        <f>灌注桩原始记录!F9</f>
        <v>1047.35</v>
      </c>
      <c r="F135" s="57"/>
      <c r="G135" s="57"/>
      <c r="H135" s="57"/>
      <c r="I135" s="180" t="s">
        <v>91</v>
      </c>
      <c r="J135" s="57"/>
      <c r="K135" s="57"/>
      <c r="L135" s="57"/>
      <c r="M135" s="57">
        <f>灌注桩原始记录!G9</f>
        <v>29.4</v>
      </c>
      <c r="N135" s="57"/>
      <c r="O135" s="57"/>
      <c r="P135" s="57"/>
      <c r="Q135" s="180" t="s">
        <v>136</v>
      </c>
      <c r="R135" s="57"/>
      <c r="S135" s="57"/>
      <c r="T135" s="57"/>
      <c r="U135" s="57">
        <f>灌注桩原始记录!H9</f>
        <v>29.85</v>
      </c>
      <c r="V135" s="57"/>
      <c r="W135" s="57"/>
      <c r="X135" s="57"/>
      <c r="Y135" s="180" t="s">
        <v>137</v>
      </c>
      <c r="Z135" s="57"/>
      <c r="AA135" s="57"/>
      <c r="AB135" s="57"/>
      <c r="AC135" s="57">
        <f>工程配置!$E$4</f>
        <v>1017.95</v>
      </c>
      <c r="AD135" s="57"/>
      <c r="AE135" s="57"/>
      <c r="AF135" s="57"/>
      <c r="AG135" s="180" t="s">
        <v>138</v>
      </c>
      <c r="AH135" s="57"/>
      <c r="AI135" s="57"/>
      <c r="AJ135" s="57"/>
      <c r="AK135" s="57">
        <f>AC135-(灌注桩原始记录!H9-灌注桩原始记录!G9)</f>
        <v>1017.5</v>
      </c>
      <c r="AL135" s="57"/>
      <c r="AM135" s="57"/>
      <c r="AN135" s="57"/>
      <c r="AO135" s="197"/>
    </row>
    <row r="136" s="1" customFormat="1" ht="23.85" customHeight="1" spans="1:41">
      <c r="A136" s="164" t="s">
        <v>99</v>
      </c>
      <c r="B136" s="165"/>
      <c r="C136" s="165"/>
      <c r="D136" s="165"/>
      <c r="E136" s="57" t="s">
        <v>139</v>
      </c>
      <c r="F136" s="57"/>
      <c r="G136" s="57"/>
      <c r="H136" s="57"/>
      <c r="I136" s="180" t="s">
        <v>9</v>
      </c>
      <c r="J136" s="57"/>
      <c r="K136" s="57"/>
      <c r="L136" s="57"/>
      <c r="M136" s="180" t="str">
        <f>工程配置!$G$4</f>
        <v>C35</v>
      </c>
      <c r="N136" s="57"/>
      <c r="O136" s="57"/>
      <c r="P136" s="57"/>
      <c r="Q136" s="180" t="s">
        <v>140</v>
      </c>
      <c r="R136" s="57"/>
      <c r="S136" s="57"/>
      <c r="T136" s="57"/>
      <c r="U136" s="57" t="s">
        <v>141</v>
      </c>
      <c r="V136" s="57"/>
      <c r="W136" s="57"/>
      <c r="X136" s="57"/>
      <c r="Y136" s="180" t="s">
        <v>142</v>
      </c>
      <c r="Z136" s="57"/>
      <c r="AA136" s="57"/>
      <c r="AB136" s="57"/>
      <c r="AC136" s="57">
        <f>工程配置!$D$4</f>
        <v>1047.45</v>
      </c>
      <c r="AD136" s="57"/>
      <c r="AE136" s="57"/>
      <c r="AF136" s="57"/>
      <c r="AG136" s="180" t="s">
        <v>143</v>
      </c>
      <c r="AH136" s="57"/>
      <c r="AI136" s="57"/>
      <c r="AJ136" s="57"/>
      <c r="AK136" s="57">
        <f>AC136</f>
        <v>1047.45</v>
      </c>
      <c r="AL136" s="57"/>
      <c r="AM136" s="57"/>
      <c r="AN136" s="57"/>
      <c r="AO136" s="197"/>
    </row>
    <row r="137" s="1" customFormat="1" ht="23.85" customHeight="1" spans="1:41">
      <c r="A137" s="164" t="s">
        <v>144</v>
      </c>
      <c r="B137" s="165"/>
      <c r="C137" s="165"/>
      <c r="D137" s="165"/>
      <c r="E137" s="166">
        <f>灌注桩原始记录!K9</f>
        <v>0.622916666666667</v>
      </c>
      <c r="F137" s="57"/>
      <c r="G137" s="57"/>
      <c r="H137" s="57"/>
      <c r="I137" s="180" t="s">
        <v>145</v>
      </c>
      <c r="J137" s="57"/>
      <c r="K137" s="57"/>
      <c r="L137" s="57"/>
      <c r="M137" s="166">
        <f>灌注桩原始记录!L9</f>
        <v>0.639583333333333</v>
      </c>
      <c r="N137" s="57"/>
      <c r="O137" s="57"/>
      <c r="P137" s="57"/>
      <c r="Q137" s="180" t="s">
        <v>146</v>
      </c>
      <c r="R137" s="57"/>
      <c r="S137" s="57"/>
      <c r="T137" s="57"/>
      <c r="U137" s="57"/>
      <c r="V137" s="57"/>
      <c r="W137" s="57"/>
      <c r="X137" s="57"/>
      <c r="Y137" s="57"/>
      <c r="Z137" s="57"/>
      <c r="AA137" s="57" t="str">
        <f ca="1">旋挖成孔灌注桩成孔施工记录!Z129&amp;"、"&amp;旋挖成孔灌注桩成孔施工记录!AB129&amp;"、"&amp;旋挖成孔灌注桩成孔施工记录!AD129*100&amp;"%"</f>
        <v>1.12、27、2%</v>
      </c>
      <c r="AB137" s="57"/>
      <c r="AC137" s="57"/>
      <c r="AD137" s="57"/>
      <c r="AE137" s="57"/>
      <c r="AF137" s="57"/>
      <c r="AG137" s="180" t="s">
        <v>147</v>
      </c>
      <c r="AH137" s="57"/>
      <c r="AI137" s="57"/>
      <c r="AJ137" s="57"/>
      <c r="AK137" s="57">
        <f>AK134</f>
        <v>28.5</v>
      </c>
      <c r="AL137" s="57"/>
      <c r="AM137" s="57"/>
      <c r="AN137" s="57"/>
      <c r="AO137" s="197"/>
    </row>
    <row r="138" s="1" customFormat="1" ht="23.85" customHeight="1" spans="1:41">
      <c r="A138" s="164" t="s">
        <v>148</v>
      </c>
      <c r="B138" s="165"/>
      <c r="C138" s="165"/>
      <c r="D138" s="165"/>
      <c r="E138" s="57">
        <v>0.6</v>
      </c>
      <c r="F138" s="167"/>
      <c r="G138" s="57"/>
      <c r="H138" s="167"/>
      <c r="I138" s="180" t="s">
        <v>149</v>
      </c>
      <c r="J138" s="167"/>
      <c r="K138" s="57"/>
      <c r="L138" s="167"/>
      <c r="M138" s="57">
        <f ca="1">RANDBETWEEN(15,45)</f>
        <v>26</v>
      </c>
      <c r="N138" s="167"/>
      <c r="O138" s="57"/>
      <c r="P138" s="167"/>
      <c r="Q138" s="95" t="s">
        <v>150</v>
      </c>
      <c r="R138" s="167"/>
      <c r="S138" s="57"/>
      <c r="T138" s="167"/>
      <c r="U138" s="57">
        <f ca="1">RANDBETWEEN(30,50)*0.1</f>
        <v>3.2</v>
      </c>
      <c r="V138" s="167"/>
      <c r="W138" s="57"/>
      <c r="X138" s="167"/>
      <c r="Y138" s="180" t="s">
        <v>151</v>
      </c>
      <c r="Z138" s="167"/>
      <c r="AA138" s="57"/>
      <c r="AB138" s="167"/>
      <c r="AC138" s="57">
        <f>灌注桩原始记录!O9</f>
        <v>10.821152878848</v>
      </c>
      <c r="AD138" s="167"/>
      <c r="AE138" s="57"/>
      <c r="AF138" s="167"/>
      <c r="AG138" s="180" t="s">
        <v>152</v>
      </c>
      <c r="AH138" s="167"/>
      <c r="AI138" s="57">
        <f>灌注桩原始记录!P9</f>
        <v>1.28</v>
      </c>
      <c r="AJ138" s="193"/>
      <c r="AK138" s="93"/>
      <c r="AL138" s="180" t="s">
        <v>103</v>
      </c>
      <c r="AM138" s="57"/>
      <c r="AN138" s="194" t="s">
        <v>104</v>
      </c>
      <c r="AO138" s="198"/>
    </row>
    <row r="139" s="1" customFormat="1" ht="19.25" customHeight="1" spans="1:51">
      <c r="A139" s="164" t="s">
        <v>153</v>
      </c>
      <c r="B139" s="165"/>
      <c r="C139" s="165"/>
      <c r="D139" s="165"/>
      <c r="E139" s="165"/>
      <c r="F139" s="168"/>
      <c r="G139" s="165"/>
      <c r="H139" s="168"/>
      <c r="I139" s="165"/>
      <c r="J139" s="165"/>
      <c r="K139" s="165"/>
      <c r="L139" s="181" t="s">
        <v>154</v>
      </c>
      <c r="M139" s="165"/>
      <c r="N139" s="165"/>
      <c r="O139" s="165"/>
      <c r="P139" s="165"/>
      <c r="Q139" s="165"/>
      <c r="R139" s="165"/>
      <c r="S139" s="165"/>
      <c r="T139" s="181" t="s">
        <v>155</v>
      </c>
      <c r="U139" s="165"/>
      <c r="V139" s="165"/>
      <c r="W139" s="181" t="s">
        <v>156</v>
      </c>
      <c r="X139" s="165"/>
      <c r="Y139" s="165"/>
      <c r="Z139" s="181" t="s">
        <v>157</v>
      </c>
      <c r="AA139" s="165"/>
      <c r="AB139" s="165"/>
      <c r="AC139" s="181" t="s">
        <v>158</v>
      </c>
      <c r="AD139" s="165"/>
      <c r="AE139" s="165"/>
      <c r="AF139" s="165"/>
      <c r="AG139" s="165"/>
      <c r="AH139" s="165"/>
      <c r="AI139" s="181" t="s">
        <v>159</v>
      </c>
      <c r="AJ139" s="165"/>
      <c r="AK139" s="165"/>
      <c r="AL139" s="181" t="s">
        <v>160</v>
      </c>
      <c r="AM139" s="165"/>
      <c r="AN139" s="165"/>
      <c r="AO139" s="199"/>
      <c r="AW139" s="93"/>
      <c r="AX139" s="93"/>
      <c r="AY139" s="93"/>
    </row>
    <row r="140" s="1" customFormat="1" ht="19.25" customHeight="1" spans="1:41">
      <c r="A140" s="164" t="s">
        <v>161</v>
      </c>
      <c r="B140" s="165"/>
      <c r="C140" s="165"/>
      <c r="D140" s="165"/>
      <c r="E140" s="165"/>
      <c r="F140" s="168"/>
      <c r="G140" s="165"/>
      <c r="H140" s="169" t="s">
        <v>162</v>
      </c>
      <c r="I140" s="165"/>
      <c r="J140" s="181" t="s">
        <v>163</v>
      </c>
      <c r="K140" s="165"/>
      <c r="L140" s="181" t="s">
        <v>164</v>
      </c>
      <c r="M140" s="165"/>
      <c r="N140" s="165"/>
      <c r="O140" s="165"/>
      <c r="P140" s="181" t="s">
        <v>165</v>
      </c>
      <c r="Q140" s="165"/>
      <c r="R140" s="165"/>
      <c r="S140" s="165"/>
      <c r="T140" s="183"/>
      <c r="U140" s="183"/>
      <c r="V140" s="183"/>
      <c r="W140" s="183"/>
      <c r="X140" s="183"/>
      <c r="Y140" s="183"/>
      <c r="Z140" s="183"/>
      <c r="AA140" s="183"/>
      <c r="AB140" s="183"/>
      <c r="AC140" s="181" t="s">
        <v>23</v>
      </c>
      <c r="AD140" s="165"/>
      <c r="AE140" s="165"/>
      <c r="AF140" s="181" t="s">
        <v>166</v>
      </c>
      <c r="AG140" s="165"/>
      <c r="AH140" s="165"/>
      <c r="AI140" s="183"/>
      <c r="AJ140" s="183"/>
      <c r="AK140" s="183"/>
      <c r="AL140" s="165"/>
      <c r="AM140" s="165"/>
      <c r="AN140" s="165"/>
      <c r="AO140" s="199"/>
    </row>
    <row r="141" s="1" customFormat="1" ht="18.45" customHeight="1" spans="1:41">
      <c r="A141" s="56">
        <f>灌注桩原始记录!N9</f>
        <v>11.15</v>
      </c>
      <c r="B141" s="57"/>
      <c r="C141" s="57"/>
      <c r="D141" s="57"/>
      <c r="E141" s="57"/>
      <c r="F141" s="167"/>
      <c r="G141" s="57"/>
      <c r="H141" s="167">
        <f>HOUR(灌注桩原始记录!L9)</f>
        <v>15</v>
      </c>
      <c r="I141" s="57"/>
      <c r="J141" s="57">
        <f>MINUTE(灌注桩原始记录!L9)</f>
        <v>21</v>
      </c>
      <c r="K141" s="57"/>
      <c r="L141" s="57">
        <v>8</v>
      </c>
      <c r="M141" s="57"/>
      <c r="N141" s="57"/>
      <c r="O141" s="57"/>
      <c r="P141" s="57">
        <v>7</v>
      </c>
      <c r="Q141" s="57"/>
      <c r="R141" s="57"/>
      <c r="S141" s="57"/>
      <c r="T141" s="57">
        <f ca="1">U138</f>
        <v>3.2</v>
      </c>
      <c r="U141" s="93"/>
      <c r="V141" s="93"/>
      <c r="W141" s="184">
        <f ca="1" t="shared" ref="W141:W143" si="4">RANDBETWEEN(170,200)*1</f>
        <v>179</v>
      </c>
      <c r="X141" s="184"/>
      <c r="Y141" s="184"/>
      <c r="Z141" s="57">
        <f>AK137</f>
        <v>28.5</v>
      </c>
      <c r="AA141" s="93"/>
      <c r="AB141" s="93"/>
      <c r="AC141" s="57">
        <v>3</v>
      </c>
      <c r="AD141" s="57"/>
      <c r="AE141" s="57"/>
      <c r="AF141" s="57">
        <v>12</v>
      </c>
      <c r="AG141" s="57"/>
      <c r="AH141" s="57"/>
      <c r="AI141" s="57">
        <f>Z141</f>
        <v>28.5</v>
      </c>
      <c r="AJ141" s="93"/>
      <c r="AK141" s="93"/>
      <c r="AL141" s="171"/>
      <c r="AM141" s="171"/>
      <c r="AN141" s="171"/>
      <c r="AO141" s="200"/>
    </row>
    <row r="142" s="1" customFormat="1" ht="18.45" customHeight="1" spans="1:41">
      <c r="A142" s="56">
        <f>A141</f>
        <v>11.15</v>
      </c>
      <c r="B142" s="57"/>
      <c r="C142" s="57"/>
      <c r="D142" s="57"/>
      <c r="E142" s="57"/>
      <c r="F142" s="167"/>
      <c r="G142" s="57"/>
      <c r="H142" s="167"/>
      <c r="I142" s="57"/>
      <c r="J142" s="93"/>
      <c r="K142" s="93"/>
      <c r="L142" s="57">
        <v>16</v>
      </c>
      <c r="M142" s="57"/>
      <c r="N142" s="57"/>
      <c r="O142" s="57"/>
      <c r="P142" s="57">
        <v>15</v>
      </c>
      <c r="Q142" s="57"/>
      <c r="R142" s="57"/>
      <c r="S142" s="57"/>
      <c r="T142" s="57">
        <f ca="1">RANDBETWEEN(20,40)*0.1</f>
        <v>3.4</v>
      </c>
      <c r="U142" s="93"/>
      <c r="V142" s="93"/>
      <c r="W142" s="184">
        <f ca="1" t="shared" si="4"/>
        <v>183</v>
      </c>
      <c r="X142" s="184"/>
      <c r="Y142" s="184"/>
      <c r="Z142" s="57">
        <v>16</v>
      </c>
      <c r="AA142" s="93"/>
      <c r="AB142" s="93"/>
      <c r="AC142" s="57">
        <v>2</v>
      </c>
      <c r="AD142" s="57"/>
      <c r="AE142" s="57"/>
      <c r="AF142" s="57">
        <v>8</v>
      </c>
      <c r="AG142" s="57"/>
      <c r="AH142" s="57"/>
      <c r="AI142" s="57">
        <v>16</v>
      </c>
      <c r="AJ142" s="93"/>
      <c r="AK142" s="93"/>
      <c r="AL142" s="171"/>
      <c r="AM142" s="171"/>
      <c r="AN142" s="171"/>
      <c r="AO142" s="200"/>
    </row>
    <row r="143" s="1" customFormat="1" ht="18.45" customHeight="1" spans="1:41">
      <c r="A143" s="56">
        <f>A141</f>
        <v>11.15</v>
      </c>
      <c r="B143" s="57"/>
      <c r="C143" s="57"/>
      <c r="D143" s="57"/>
      <c r="E143" s="57"/>
      <c r="F143" s="167"/>
      <c r="G143" s="57"/>
      <c r="H143" s="167">
        <f>HOUR(灌注桩原始记录!M9)</f>
        <v>15</v>
      </c>
      <c r="I143" s="57"/>
      <c r="J143" s="57">
        <f>MINUTE(灌注桩原始记录!M9)</f>
        <v>46</v>
      </c>
      <c r="K143" s="57"/>
      <c r="L143" s="57">
        <v>15.2</v>
      </c>
      <c r="M143" s="57"/>
      <c r="N143" s="57"/>
      <c r="O143" s="57"/>
      <c r="P143" s="57">
        <v>13.8</v>
      </c>
      <c r="Q143" s="57"/>
      <c r="R143" s="57"/>
      <c r="S143" s="57"/>
      <c r="T143" s="57">
        <f ca="1">AC138-T142-T141</f>
        <v>4.221152878848</v>
      </c>
      <c r="U143" s="93"/>
      <c r="V143" s="93"/>
      <c r="W143" s="184">
        <f ca="1" t="shared" si="4"/>
        <v>176</v>
      </c>
      <c r="X143" s="184"/>
      <c r="Y143" s="184"/>
      <c r="Z143" s="57">
        <v>8</v>
      </c>
      <c r="AA143" s="93"/>
      <c r="AB143" s="93"/>
      <c r="AC143" s="57">
        <v>2</v>
      </c>
      <c r="AD143" s="57"/>
      <c r="AE143" s="57"/>
      <c r="AF143" s="57">
        <v>8</v>
      </c>
      <c r="AG143" s="57"/>
      <c r="AH143" s="57"/>
      <c r="AI143" s="57">
        <v>8</v>
      </c>
      <c r="AJ143" s="93"/>
      <c r="AK143" s="93"/>
      <c r="AL143" s="171"/>
      <c r="AM143" s="171"/>
      <c r="AN143" s="171"/>
      <c r="AO143" s="200"/>
    </row>
    <row r="144" s="1" customFormat="1" ht="18.45" customHeight="1" spans="1:41">
      <c r="A144" s="56"/>
      <c r="B144" s="57"/>
      <c r="C144" s="57"/>
      <c r="D144" s="57"/>
      <c r="E144" s="57"/>
      <c r="F144" s="167"/>
      <c r="G144" s="57"/>
      <c r="H144" s="167"/>
      <c r="I144" s="57"/>
      <c r="J144" s="93"/>
      <c r="K144" s="93"/>
      <c r="L144" s="80"/>
      <c r="M144" s="80"/>
      <c r="N144" s="80"/>
      <c r="O144" s="80"/>
      <c r="P144" s="80"/>
      <c r="Q144" s="80"/>
      <c r="R144" s="80"/>
      <c r="S144" s="80"/>
      <c r="T144" s="93"/>
      <c r="U144" s="93"/>
      <c r="V144" s="93"/>
      <c r="W144" s="93"/>
      <c r="X144" s="93"/>
      <c r="Y144" s="93"/>
      <c r="Z144" s="93"/>
      <c r="AA144" s="93"/>
      <c r="AB144" s="93"/>
      <c r="AC144" s="57"/>
      <c r="AD144" s="57"/>
      <c r="AE144" s="57"/>
      <c r="AF144" s="57"/>
      <c r="AG144" s="57"/>
      <c r="AH144" s="57"/>
      <c r="AI144" s="93"/>
      <c r="AJ144" s="93"/>
      <c r="AK144" s="93"/>
      <c r="AL144" s="171"/>
      <c r="AM144" s="171"/>
      <c r="AN144" s="171"/>
      <c r="AO144" s="200"/>
    </row>
    <row r="145" s="1" customFormat="1" ht="18.45" customHeight="1" spans="1:41">
      <c r="A145" s="56"/>
      <c r="B145" s="57"/>
      <c r="C145" s="57"/>
      <c r="D145" s="57"/>
      <c r="E145" s="57"/>
      <c r="F145" s="167"/>
      <c r="G145" s="57"/>
      <c r="H145" s="167"/>
      <c r="I145" s="57"/>
      <c r="J145" s="57"/>
      <c r="K145" s="57"/>
      <c r="L145" s="182"/>
      <c r="M145" s="182"/>
      <c r="N145" s="182"/>
      <c r="O145" s="182"/>
      <c r="P145" s="80"/>
      <c r="Q145" s="80"/>
      <c r="R145" s="80"/>
      <c r="S145" s="80"/>
      <c r="T145" s="93"/>
      <c r="U145" s="93"/>
      <c r="V145" s="93"/>
      <c r="W145" s="93"/>
      <c r="X145" s="93"/>
      <c r="Y145" s="93"/>
      <c r="Z145" s="93"/>
      <c r="AA145" s="93"/>
      <c r="AB145" s="93"/>
      <c r="AC145" s="57"/>
      <c r="AD145" s="57"/>
      <c r="AE145" s="57"/>
      <c r="AF145" s="57"/>
      <c r="AG145" s="57"/>
      <c r="AH145" s="57"/>
      <c r="AI145" s="93"/>
      <c r="AJ145" s="93"/>
      <c r="AK145" s="93"/>
      <c r="AL145" s="171"/>
      <c r="AM145" s="171"/>
      <c r="AN145" s="171"/>
      <c r="AO145" s="200"/>
    </row>
    <row r="146" s="1" customFormat="1" ht="18.45" customHeight="1" spans="1:41">
      <c r="A146" s="56"/>
      <c r="B146" s="57"/>
      <c r="C146" s="57"/>
      <c r="D146" s="57"/>
      <c r="E146" s="57"/>
      <c r="F146" s="167"/>
      <c r="G146" s="57"/>
      <c r="H146" s="167"/>
      <c r="I146" s="57"/>
      <c r="J146" s="57"/>
      <c r="K146" s="57"/>
      <c r="L146" s="80"/>
      <c r="M146" s="80"/>
      <c r="N146" s="80"/>
      <c r="O146" s="80"/>
      <c r="P146" s="80"/>
      <c r="Q146" s="80"/>
      <c r="R146" s="80"/>
      <c r="S146" s="80"/>
      <c r="T146" s="93"/>
      <c r="U146" s="93"/>
      <c r="V146" s="93"/>
      <c r="W146" s="93"/>
      <c r="X146" s="93"/>
      <c r="Y146" s="93"/>
      <c r="Z146" s="93"/>
      <c r="AA146" s="93"/>
      <c r="AB146" s="93"/>
      <c r="AC146" s="57"/>
      <c r="AD146" s="57"/>
      <c r="AE146" s="57"/>
      <c r="AF146" s="57"/>
      <c r="AG146" s="57"/>
      <c r="AH146" s="57"/>
      <c r="AI146" s="93"/>
      <c r="AJ146" s="93"/>
      <c r="AK146" s="93"/>
      <c r="AL146" s="171"/>
      <c r="AM146" s="171"/>
      <c r="AN146" s="171"/>
      <c r="AO146" s="200"/>
    </row>
    <row r="147" s="1" customFormat="1" ht="18.45" customHeight="1" spans="1:41">
      <c r="A147" s="56"/>
      <c r="B147" s="57"/>
      <c r="C147" s="57"/>
      <c r="D147" s="57"/>
      <c r="E147" s="57"/>
      <c r="F147" s="167"/>
      <c r="G147" s="57"/>
      <c r="H147" s="167"/>
      <c r="I147" s="57"/>
      <c r="J147" s="57"/>
      <c r="K147" s="57"/>
      <c r="L147" s="80"/>
      <c r="M147" s="80"/>
      <c r="N147" s="80"/>
      <c r="O147" s="80"/>
      <c r="P147" s="80"/>
      <c r="Q147" s="80"/>
      <c r="R147" s="80"/>
      <c r="S147" s="80"/>
      <c r="T147" s="93"/>
      <c r="U147" s="93"/>
      <c r="V147" s="93"/>
      <c r="W147" s="93"/>
      <c r="X147" s="93"/>
      <c r="Y147" s="93"/>
      <c r="Z147" s="93"/>
      <c r="AA147" s="93"/>
      <c r="AB147" s="93"/>
      <c r="AC147" s="57"/>
      <c r="AD147" s="57"/>
      <c r="AE147" s="57"/>
      <c r="AF147" s="57"/>
      <c r="AG147" s="57"/>
      <c r="AH147" s="57"/>
      <c r="AI147" s="93"/>
      <c r="AJ147" s="93"/>
      <c r="AK147" s="93"/>
      <c r="AL147" s="171"/>
      <c r="AM147" s="171"/>
      <c r="AN147" s="171"/>
      <c r="AO147" s="200"/>
    </row>
    <row r="148" s="1" customFormat="1" ht="18.45" customHeight="1" spans="1:41">
      <c r="A148" s="56"/>
      <c r="B148" s="57"/>
      <c r="C148" s="57"/>
      <c r="D148" s="57"/>
      <c r="E148" s="57"/>
      <c r="F148" s="167"/>
      <c r="G148" s="57"/>
      <c r="H148" s="16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93"/>
      <c r="U148" s="93"/>
      <c r="V148" s="93"/>
      <c r="W148" s="93"/>
      <c r="X148" s="93"/>
      <c r="Y148" s="93"/>
      <c r="Z148" s="93"/>
      <c r="AA148" s="93"/>
      <c r="AB148" s="93"/>
      <c r="AC148" s="57"/>
      <c r="AD148" s="57"/>
      <c r="AE148" s="57"/>
      <c r="AF148" s="57"/>
      <c r="AG148" s="57"/>
      <c r="AH148" s="57"/>
      <c r="AI148" s="93"/>
      <c r="AJ148" s="93"/>
      <c r="AK148" s="93"/>
      <c r="AL148" s="171"/>
      <c r="AM148" s="171"/>
      <c r="AN148" s="171"/>
      <c r="AO148" s="200"/>
    </row>
    <row r="149" s="1" customFormat="1" ht="18.45" customHeight="1" spans="1:41">
      <c r="A149" s="56"/>
      <c r="B149" s="57"/>
      <c r="C149" s="57"/>
      <c r="D149" s="57"/>
      <c r="E149" s="57"/>
      <c r="F149" s="167"/>
      <c r="G149" s="57"/>
      <c r="H149" s="16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93"/>
      <c r="U149" s="93"/>
      <c r="V149" s="93"/>
      <c r="W149" s="93"/>
      <c r="X149" s="93"/>
      <c r="Y149" s="93"/>
      <c r="Z149" s="93"/>
      <c r="AA149" s="93"/>
      <c r="AB149" s="93"/>
      <c r="AC149" s="57"/>
      <c r="AD149" s="57"/>
      <c r="AE149" s="57"/>
      <c r="AF149" s="57"/>
      <c r="AG149" s="57"/>
      <c r="AH149" s="57"/>
      <c r="AI149" s="93"/>
      <c r="AJ149" s="93"/>
      <c r="AK149" s="93"/>
      <c r="AL149" s="171"/>
      <c r="AM149" s="171"/>
      <c r="AN149" s="171"/>
      <c r="AO149" s="200"/>
    </row>
    <row r="150" s="1" customFormat="1" ht="18.45" customHeight="1" spans="1:41">
      <c r="A150" s="170"/>
      <c r="B150" s="171"/>
      <c r="C150" s="171"/>
      <c r="D150" s="171"/>
      <c r="E150" s="171"/>
      <c r="F150" s="172"/>
      <c r="G150" s="171"/>
      <c r="H150" s="172"/>
      <c r="I150" s="171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85"/>
      <c r="U150" s="185"/>
      <c r="V150" s="185"/>
      <c r="W150" s="185"/>
      <c r="X150" s="185"/>
      <c r="Y150" s="185"/>
      <c r="Z150" s="185"/>
      <c r="AA150" s="185"/>
      <c r="AB150" s="185"/>
      <c r="AC150" s="171"/>
      <c r="AD150" s="171"/>
      <c r="AE150" s="171"/>
      <c r="AF150" s="171"/>
      <c r="AG150" s="171"/>
      <c r="AH150" s="171"/>
      <c r="AI150" s="185"/>
      <c r="AJ150" s="185"/>
      <c r="AK150" s="185"/>
      <c r="AL150" s="171"/>
      <c r="AM150" s="171"/>
      <c r="AN150" s="171"/>
      <c r="AO150" s="200"/>
    </row>
    <row r="151" s="1" customFormat="1" ht="18.45" customHeight="1" spans="1:41">
      <c r="A151" s="170"/>
      <c r="B151" s="171"/>
      <c r="C151" s="171"/>
      <c r="D151" s="171"/>
      <c r="E151" s="171"/>
      <c r="F151" s="172"/>
      <c r="G151" s="171"/>
      <c r="H151" s="172"/>
      <c r="I151" s="171"/>
      <c r="J151" s="171"/>
      <c r="K151" s="171"/>
      <c r="L151" s="171"/>
      <c r="M151" s="171"/>
      <c r="N151" s="171"/>
      <c r="O151" s="171"/>
      <c r="P151" s="171"/>
      <c r="Q151" s="171"/>
      <c r="R151" s="171"/>
      <c r="S151" s="171"/>
      <c r="T151" s="185"/>
      <c r="U151" s="185"/>
      <c r="V151" s="185"/>
      <c r="W151" s="185"/>
      <c r="X151" s="185"/>
      <c r="Y151" s="185"/>
      <c r="Z151" s="185"/>
      <c r="AA151" s="185"/>
      <c r="AB151" s="185"/>
      <c r="AC151" s="171"/>
      <c r="AD151" s="171"/>
      <c r="AE151" s="171"/>
      <c r="AF151" s="171"/>
      <c r="AG151" s="171"/>
      <c r="AH151" s="171"/>
      <c r="AI151" s="185"/>
      <c r="AJ151" s="185"/>
      <c r="AK151" s="185"/>
      <c r="AL151" s="171"/>
      <c r="AM151" s="171"/>
      <c r="AN151" s="171"/>
      <c r="AO151" s="200"/>
    </row>
    <row r="152" s="1" customFormat="1" ht="18.45" customHeight="1" spans="1:41">
      <c r="A152" s="170"/>
      <c r="B152" s="171"/>
      <c r="C152" s="171"/>
      <c r="D152" s="171"/>
      <c r="E152" s="171"/>
      <c r="F152" s="172"/>
      <c r="G152" s="171"/>
      <c r="H152" s="172"/>
      <c r="I152" s="171"/>
      <c r="J152" s="171"/>
      <c r="K152" s="171"/>
      <c r="L152" s="171"/>
      <c r="M152" s="171"/>
      <c r="N152" s="171"/>
      <c r="O152" s="171"/>
      <c r="P152" s="171"/>
      <c r="Q152" s="171"/>
      <c r="R152" s="171"/>
      <c r="S152" s="171"/>
      <c r="T152" s="185"/>
      <c r="U152" s="185"/>
      <c r="V152" s="185"/>
      <c r="W152" s="185"/>
      <c r="X152" s="185"/>
      <c r="Y152" s="185"/>
      <c r="Z152" s="185"/>
      <c r="AA152" s="185"/>
      <c r="AB152" s="185"/>
      <c r="AC152" s="171"/>
      <c r="AD152" s="171"/>
      <c r="AE152" s="171"/>
      <c r="AF152" s="171"/>
      <c r="AG152" s="171"/>
      <c r="AH152" s="171"/>
      <c r="AI152" s="185"/>
      <c r="AJ152" s="185"/>
      <c r="AK152" s="185"/>
      <c r="AL152" s="171"/>
      <c r="AM152" s="171"/>
      <c r="AN152" s="171"/>
      <c r="AO152" s="200"/>
    </row>
    <row r="153" s="1" customFormat="1" ht="18.45" customHeight="1" spans="1:41">
      <c r="A153" s="173"/>
      <c r="B153" s="174"/>
      <c r="C153" s="174"/>
      <c r="D153" s="174"/>
      <c r="E153" s="174"/>
      <c r="F153" s="175"/>
      <c r="G153" s="174"/>
      <c r="H153" s="175"/>
      <c r="I153" s="174"/>
      <c r="J153" s="174"/>
      <c r="K153" s="174"/>
      <c r="L153" s="174"/>
      <c r="M153" s="174"/>
      <c r="N153" s="174"/>
      <c r="O153" s="174"/>
      <c r="P153" s="174"/>
      <c r="Q153" s="174"/>
      <c r="R153" s="174"/>
      <c r="S153" s="174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74"/>
      <c r="AD153" s="174"/>
      <c r="AE153" s="174"/>
      <c r="AF153" s="174"/>
      <c r="AG153" s="174"/>
      <c r="AH153" s="174"/>
      <c r="AI153" s="186"/>
      <c r="AJ153" s="186"/>
      <c r="AK153" s="186"/>
      <c r="AL153" s="174"/>
      <c r="AM153" s="174"/>
      <c r="AN153" s="174"/>
      <c r="AO153" s="201"/>
    </row>
    <row r="154" s="1" customFormat="1" ht="18" customHeight="1" spans="1:41">
      <c r="A154" s="176" t="s">
        <v>127</v>
      </c>
      <c r="B154" s="177"/>
      <c r="C154" s="178"/>
      <c r="D154" s="177"/>
      <c r="E154" s="177"/>
      <c r="F154" s="179"/>
      <c r="G154" s="179"/>
      <c r="H154" s="179"/>
      <c r="I154" s="179"/>
      <c r="J154" s="179"/>
      <c r="K154" s="179"/>
      <c r="L154" s="176" t="s">
        <v>128</v>
      </c>
      <c r="M154" s="177"/>
      <c r="N154" s="177"/>
      <c r="O154" s="177"/>
      <c r="P154" s="179"/>
      <c r="Q154" s="187"/>
      <c r="R154" s="187"/>
      <c r="S154" s="187"/>
      <c r="T154" s="187"/>
      <c r="U154" s="187"/>
      <c r="V154" s="176" t="s">
        <v>129</v>
      </c>
      <c r="W154" s="177"/>
      <c r="X154" s="177"/>
      <c r="Y154" s="177"/>
      <c r="Z154" s="179"/>
      <c r="AA154" s="187"/>
      <c r="AB154" s="187"/>
      <c r="AC154" s="187"/>
      <c r="AD154" s="187"/>
      <c r="AE154" s="187"/>
      <c r="AF154" s="176" t="s">
        <v>130</v>
      </c>
      <c r="AG154" s="177"/>
      <c r="AH154" s="177"/>
      <c r="AI154" s="179"/>
      <c r="AJ154" s="187"/>
      <c r="AK154" s="187"/>
      <c r="AL154" s="187"/>
      <c r="AM154" s="187"/>
      <c r="AN154" s="187"/>
      <c r="AO154" s="202"/>
    </row>
    <row r="165" s="1" customFormat="1" ht="24.6" customHeight="1" spans="1:41">
      <c r="A165" s="152" t="s">
        <v>131</v>
      </c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  <c r="AA165" s="153"/>
      <c r="AB165" s="153"/>
      <c r="AC165" s="153"/>
      <c r="AD165" s="153"/>
      <c r="AE165" s="153"/>
      <c r="AF165" s="153"/>
      <c r="AG165" s="153"/>
      <c r="AH165" s="153"/>
      <c r="AI165" s="153"/>
      <c r="AJ165" s="153"/>
      <c r="AK165" s="153"/>
      <c r="AL165" s="153"/>
      <c r="AM165" s="153"/>
      <c r="AN165" s="153"/>
      <c r="AO165" s="195"/>
    </row>
    <row r="166" s="1" customFormat="1" ht="24.6" customHeight="1" spans="1:41">
      <c r="A166" s="154" t="s">
        <v>132</v>
      </c>
      <c r="B166" s="155"/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</row>
    <row r="167" s="1" customFormat="1" ht="24.6" customHeight="1" spans="1:41">
      <c r="A167" s="155"/>
      <c r="B167" s="155"/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</row>
    <row r="168" s="1" customFormat="1" ht="24.6" customHeight="1" spans="1:41">
      <c r="A168" s="156" t="s">
        <v>133</v>
      </c>
      <c r="B168" s="157"/>
      <c r="C168" s="157"/>
      <c r="D168" s="157"/>
      <c r="E168" s="158" t="s">
        <v>134</v>
      </c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88" t="s">
        <v>87</v>
      </c>
      <c r="AF168" s="189"/>
      <c r="AG168" s="189"/>
      <c r="AH168" s="189"/>
      <c r="AI168" s="189"/>
      <c r="AJ168" s="189"/>
      <c r="AK168" s="190">
        <f>灌注桩原始记录!A10</f>
        <v>406</v>
      </c>
      <c r="AL168" s="191"/>
      <c r="AM168" s="191"/>
      <c r="AN168" s="191"/>
      <c r="AO168" s="191"/>
    </row>
    <row r="169" s="1" customFormat="1" ht="23.85" customHeight="1" spans="1:41">
      <c r="A169" s="160" t="s">
        <v>1</v>
      </c>
      <c r="B169" s="161"/>
      <c r="C169" s="161"/>
      <c r="D169" s="161"/>
      <c r="E169" s="162" t="str">
        <f>工程配置!$B$2</f>
        <v>大同七里村碧桂园一期地库桩基础工程</v>
      </c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2" t="s">
        <v>88</v>
      </c>
      <c r="R169" s="163"/>
      <c r="S169" s="163"/>
      <c r="T169" s="163"/>
      <c r="U169" s="162">
        <f>灌注桩原始记录!C10</f>
        <v>1394</v>
      </c>
      <c r="V169" s="162"/>
      <c r="W169" s="162"/>
      <c r="X169" s="162"/>
      <c r="Y169" s="162"/>
      <c r="Z169" s="162"/>
      <c r="AA169" s="162"/>
      <c r="AB169" s="162"/>
      <c r="AC169" s="162"/>
      <c r="AD169" s="162"/>
      <c r="AE169" s="162"/>
      <c r="AF169" s="162"/>
      <c r="AG169" s="162" t="s">
        <v>90</v>
      </c>
      <c r="AH169" s="163"/>
      <c r="AI169" s="163"/>
      <c r="AJ169" s="163"/>
      <c r="AK169" s="163">
        <f>工程配置!$C$4</f>
        <v>28.5</v>
      </c>
      <c r="AL169" s="192"/>
      <c r="AM169" s="192"/>
      <c r="AN169" s="192"/>
      <c r="AO169" s="196"/>
    </row>
    <row r="170" s="1" customFormat="1" ht="23.85" customHeight="1" spans="1:41">
      <c r="A170" s="164" t="s">
        <v>135</v>
      </c>
      <c r="B170" s="165"/>
      <c r="C170" s="165"/>
      <c r="D170" s="165"/>
      <c r="E170" s="57">
        <f>灌注桩原始记录!F10</f>
        <v>1047.28</v>
      </c>
      <c r="F170" s="57"/>
      <c r="G170" s="57"/>
      <c r="H170" s="57"/>
      <c r="I170" s="180" t="s">
        <v>91</v>
      </c>
      <c r="J170" s="57"/>
      <c r="K170" s="57"/>
      <c r="L170" s="57"/>
      <c r="M170" s="57">
        <f>灌注桩原始记录!G10</f>
        <v>29.33</v>
      </c>
      <c r="N170" s="57"/>
      <c r="O170" s="57"/>
      <c r="P170" s="57"/>
      <c r="Q170" s="180" t="s">
        <v>136</v>
      </c>
      <c r="R170" s="57"/>
      <c r="S170" s="57"/>
      <c r="T170" s="57"/>
      <c r="U170" s="57">
        <f>灌注桩原始记录!H10</f>
        <v>29.74</v>
      </c>
      <c r="V170" s="57"/>
      <c r="W170" s="57"/>
      <c r="X170" s="57"/>
      <c r="Y170" s="180" t="s">
        <v>137</v>
      </c>
      <c r="Z170" s="57"/>
      <c r="AA170" s="57"/>
      <c r="AB170" s="57"/>
      <c r="AC170" s="57">
        <f>工程配置!$E$4</f>
        <v>1017.95</v>
      </c>
      <c r="AD170" s="57"/>
      <c r="AE170" s="57"/>
      <c r="AF170" s="57"/>
      <c r="AG170" s="180" t="s">
        <v>138</v>
      </c>
      <c r="AH170" s="57"/>
      <c r="AI170" s="57"/>
      <c r="AJ170" s="57"/>
      <c r="AK170" s="57">
        <f>AC170-(灌注桩原始记录!H10-灌注桩原始记录!G10)</f>
        <v>1017.54</v>
      </c>
      <c r="AL170" s="57"/>
      <c r="AM170" s="57"/>
      <c r="AN170" s="57"/>
      <c r="AO170" s="197"/>
    </row>
    <row r="171" s="1" customFormat="1" ht="23.85" customHeight="1" spans="1:41">
      <c r="A171" s="164" t="s">
        <v>99</v>
      </c>
      <c r="B171" s="165"/>
      <c r="C171" s="165"/>
      <c r="D171" s="165"/>
      <c r="E171" s="57" t="s">
        <v>139</v>
      </c>
      <c r="F171" s="57"/>
      <c r="G171" s="57"/>
      <c r="H171" s="57"/>
      <c r="I171" s="180" t="s">
        <v>9</v>
      </c>
      <c r="J171" s="57"/>
      <c r="K171" s="57"/>
      <c r="L171" s="57"/>
      <c r="M171" s="180" t="str">
        <f>工程配置!$G$4</f>
        <v>C35</v>
      </c>
      <c r="N171" s="57"/>
      <c r="O171" s="57"/>
      <c r="P171" s="57"/>
      <c r="Q171" s="180" t="s">
        <v>140</v>
      </c>
      <c r="R171" s="57"/>
      <c r="S171" s="57"/>
      <c r="T171" s="57"/>
      <c r="U171" s="57" t="s">
        <v>141</v>
      </c>
      <c r="V171" s="57"/>
      <c r="W171" s="57"/>
      <c r="X171" s="57"/>
      <c r="Y171" s="180" t="s">
        <v>142</v>
      </c>
      <c r="Z171" s="57"/>
      <c r="AA171" s="57"/>
      <c r="AB171" s="57"/>
      <c r="AC171" s="57">
        <f>工程配置!$D$4</f>
        <v>1047.45</v>
      </c>
      <c r="AD171" s="57"/>
      <c r="AE171" s="57"/>
      <c r="AF171" s="57"/>
      <c r="AG171" s="180" t="s">
        <v>143</v>
      </c>
      <c r="AH171" s="57"/>
      <c r="AI171" s="57"/>
      <c r="AJ171" s="57"/>
      <c r="AK171" s="57">
        <f>AC171</f>
        <v>1047.45</v>
      </c>
      <c r="AL171" s="57"/>
      <c r="AM171" s="57"/>
      <c r="AN171" s="57"/>
      <c r="AO171" s="197"/>
    </row>
    <row r="172" s="1" customFormat="1" ht="23.85" customHeight="1" spans="1:41">
      <c r="A172" s="164" t="s">
        <v>144</v>
      </c>
      <c r="B172" s="165"/>
      <c r="C172" s="165"/>
      <c r="D172" s="165"/>
      <c r="E172" s="166">
        <f>灌注桩原始记录!K10</f>
        <v>0.685416666666667</v>
      </c>
      <c r="F172" s="57"/>
      <c r="G172" s="57"/>
      <c r="H172" s="57"/>
      <c r="I172" s="180" t="s">
        <v>145</v>
      </c>
      <c r="J172" s="57"/>
      <c r="K172" s="57"/>
      <c r="L172" s="57"/>
      <c r="M172" s="166">
        <f>灌注桩原始记录!L10</f>
        <v>0.7</v>
      </c>
      <c r="N172" s="57"/>
      <c r="O172" s="57"/>
      <c r="P172" s="57"/>
      <c r="Q172" s="180" t="s">
        <v>146</v>
      </c>
      <c r="R172" s="57"/>
      <c r="S172" s="57"/>
      <c r="T172" s="57"/>
      <c r="U172" s="57"/>
      <c r="V172" s="57"/>
      <c r="W172" s="57"/>
      <c r="X172" s="57"/>
      <c r="Y172" s="57"/>
      <c r="Z172" s="57"/>
      <c r="AA172" s="57" t="str">
        <f ca="1">旋挖成孔灌注桩成孔施工记录!Z159&amp;"、"&amp;旋挖成孔灌注桩成孔施工记录!AB159&amp;"、"&amp;旋挖成孔灌注桩成孔施工记录!AD159*100&amp;"%"</f>
        <v>1.22、25、2%</v>
      </c>
      <c r="AB172" s="57"/>
      <c r="AC172" s="57"/>
      <c r="AD172" s="57"/>
      <c r="AE172" s="57"/>
      <c r="AF172" s="57"/>
      <c r="AG172" s="180" t="s">
        <v>147</v>
      </c>
      <c r="AH172" s="57"/>
      <c r="AI172" s="57"/>
      <c r="AJ172" s="57"/>
      <c r="AK172" s="57">
        <f>AK169</f>
        <v>28.5</v>
      </c>
      <c r="AL172" s="57"/>
      <c r="AM172" s="57"/>
      <c r="AN172" s="57"/>
      <c r="AO172" s="197"/>
    </row>
    <row r="173" s="1" customFormat="1" ht="23.85" customHeight="1" spans="1:41">
      <c r="A173" s="164" t="s">
        <v>148</v>
      </c>
      <c r="B173" s="165"/>
      <c r="C173" s="165"/>
      <c r="D173" s="165"/>
      <c r="E173" s="57">
        <v>0.6</v>
      </c>
      <c r="F173" s="167"/>
      <c r="G173" s="57"/>
      <c r="H173" s="167"/>
      <c r="I173" s="180" t="s">
        <v>149</v>
      </c>
      <c r="J173" s="167"/>
      <c r="K173" s="57"/>
      <c r="L173" s="167"/>
      <c r="M173" s="57">
        <f ca="1">RANDBETWEEN(15,45)</f>
        <v>26</v>
      </c>
      <c r="N173" s="167"/>
      <c r="O173" s="57"/>
      <c r="P173" s="167"/>
      <c r="Q173" s="95" t="s">
        <v>150</v>
      </c>
      <c r="R173" s="167"/>
      <c r="S173" s="57"/>
      <c r="T173" s="167"/>
      <c r="U173" s="57">
        <f ca="1">RANDBETWEEN(30,50)*0.1</f>
        <v>4.3</v>
      </c>
      <c r="V173" s="167"/>
      <c r="W173" s="57"/>
      <c r="X173" s="167"/>
      <c r="Y173" s="180" t="s">
        <v>151</v>
      </c>
      <c r="Z173" s="167"/>
      <c r="AA173" s="57"/>
      <c r="AB173" s="167"/>
      <c r="AC173" s="57">
        <f>灌注桩原始记录!O10</f>
        <v>10.7114767395894</v>
      </c>
      <c r="AD173" s="167"/>
      <c r="AE173" s="57"/>
      <c r="AF173" s="167"/>
      <c r="AG173" s="180" t="s">
        <v>152</v>
      </c>
      <c r="AH173" s="167"/>
      <c r="AI173" s="57">
        <f>灌注桩原始记录!P10</f>
        <v>1.27</v>
      </c>
      <c r="AJ173" s="193"/>
      <c r="AK173" s="93"/>
      <c r="AL173" s="180" t="s">
        <v>103</v>
      </c>
      <c r="AM173" s="57"/>
      <c r="AN173" s="194" t="s">
        <v>104</v>
      </c>
      <c r="AO173" s="198"/>
    </row>
    <row r="174" s="1" customFormat="1" ht="19.25" customHeight="1" spans="1:51">
      <c r="A174" s="164" t="s">
        <v>153</v>
      </c>
      <c r="B174" s="165"/>
      <c r="C174" s="165"/>
      <c r="D174" s="165"/>
      <c r="E174" s="165"/>
      <c r="F174" s="168"/>
      <c r="G174" s="165"/>
      <c r="H174" s="168"/>
      <c r="I174" s="165"/>
      <c r="J174" s="165"/>
      <c r="K174" s="165"/>
      <c r="L174" s="181" t="s">
        <v>154</v>
      </c>
      <c r="M174" s="165"/>
      <c r="N174" s="165"/>
      <c r="O174" s="165"/>
      <c r="P174" s="165"/>
      <c r="Q174" s="165"/>
      <c r="R174" s="165"/>
      <c r="S174" s="165"/>
      <c r="T174" s="181" t="s">
        <v>155</v>
      </c>
      <c r="U174" s="165"/>
      <c r="V174" s="165"/>
      <c r="W174" s="181" t="s">
        <v>156</v>
      </c>
      <c r="X174" s="165"/>
      <c r="Y174" s="165"/>
      <c r="Z174" s="181" t="s">
        <v>157</v>
      </c>
      <c r="AA174" s="165"/>
      <c r="AB174" s="165"/>
      <c r="AC174" s="181" t="s">
        <v>158</v>
      </c>
      <c r="AD174" s="165"/>
      <c r="AE174" s="165"/>
      <c r="AF174" s="165"/>
      <c r="AG174" s="165"/>
      <c r="AH174" s="165"/>
      <c r="AI174" s="181" t="s">
        <v>159</v>
      </c>
      <c r="AJ174" s="165"/>
      <c r="AK174" s="165"/>
      <c r="AL174" s="181" t="s">
        <v>160</v>
      </c>
      <c r="AM174" s="165"/>
      <c r="AN174" s="165"/>
      <c r="AO174" s="199"/>
      <c r="AW174" s="93"/>
      <c r="AX174" s="93"/>
      <c r="AY174" s="93"/>
    </row>
    <row r="175" s="1" customFormat="1" ht="19.25" customHeight="1" spans="1:41">
      <c r="A175" s="164" t="s">
        <v>161</v>
      </c>
      <c r="B175" s="165"/>
      <c r="C175" s="165"/>
      <c r="D175" s="165"/>
      <c r="E175" s="165"/>
      <c r="F175" s="168"/>
      <c r="G175" s="165"/>
      <c r="H175" s="169" t="s">
        <v>162</v>
      </c>
      <c r="I175" s="165"/>
      <c r="J175" s="181" t="s">
        <v>163</v>
      </c>
      <c r="K175" s="165"/>
      <c r="L175" s="181" t="s">
        <v>164</v>
      </c>
      <c r="M175" s="165"/>
      <c r="N175" s="165"/>
      <c r="O175" s="165"/>
      <c r="P175" s="181" t="s">
        <v>165</v>
      </c>
      <c r="Q175" s="165"/>
      <c r="R175" s="165"/>
      <c r="S175" s="165"/>
      <c r="T175" s="183"/>
      <c r="U175" s="183"/>
      <c r="V175" s="183"/>
      <c r="W175" s="183"/>
      <c r="X175" s="183"/>
      <c r="Y175" s="183"/>
      <c r="Z175" s="183"/>
      <c r="AA175" s="183"/>
      <c r="AB175" s="183"/>
      <c r="AC175" s="181" t="s">
        <v>23</v>
      </c>
      <c r="AD175" s="165"/>
      <c r="AE175" s="165"/>
      <c r="AF175" s="181" t="s">
        <v>166</v>
      </c>
      <c r="AG175" s="165"/>
      <c r="AH175" s="165"/>
      <c r="AI175" s="183"/>
      <c r="AJ175" s="183"/>
      <c r="AK175" s="183"/>
      <c r="AL175" s="165"/>
      <c r="AM175" s="165"/>
      <c r="AN175" s="165"/>
      <c r="AO175" s="199"/>
    </row>
    <row r="176" s="1" customFormat="1" ht="18.45" customHeight="1" spans="1:41">
      <c r="A176" s="56">
        <f>灌注桩原始记录!N10</f>
        <v>11.15</v>
      </c>
      <c r="B176" s="57"/>
      <c r="C176" s="57"/>
      <c r="D176" s="57"/>
      <c r="E176" s="57"/>
      <c r="F176" s="167"/>
      <c r="G176" s="57"/>
      <c r="H176" s="167">
        <f>HOUR(灌注桩原始记录!L10)</f>
        <v>16</v>
      </c>
      <c r="I176" s="57"/>
      <c r="J176" s="57">
        <f>MINUTE(灌注桩原始记录!L10)</f>
        <v>48</v>
      </c>
      <c r="K176" s="57"/>
      <c r="L176" s="57">
        <v>8</v>
      </c>
      <c r="M176" s="57"/>
      <c r="N176" s="57"/>
      <c r="O176" s="57"/>
      <c r="P176" s="57">
        <v>7</v>
      </c>
      <c r="Q176" s="57"/>
      <c r="R176" s="57"/>
      <c r="S176" s="57"/>
      <c r="T176" s="57">
        <f ca="1">U173</f>
        <v>4.3</v>
      </c>
      <c r="U176" s="93"/>
      <c r="V176" s="93"/>
      <c r="W176" s="184">
        <f ca="1" t="shared" ref="W176:W178" si="5">RANDBETWEEN(170,200)*1</f>
        <v>192</v>
      </c>
      <c r="X176" s="184"/>
      <c r="Y176" s="184"/>
      <c r="Z176" s="57">
        <f>AK172</f>
        <v>28.5</v>
      </c>
      <c r="AA176" s="93"/>
      <c r="AB176" s="93"/>
      <c r="AC176" s="57">
        <v>3</v>
      </c>
      <c r="AD176" s="57"/>
      <c r="AE176" s="57"/>
      <c r="AF176" s="57">
        <v>12</v>
      </c>
      <c r="AG176" s="57"/>
      <c r="AH176" s="57"/>
      <c r="AI176" s="57">
        <f>Z176</f>
        <v>28.5</v>
      </c>
      <c r="AJ176" s="93"/>
      <c r="AK176" s="93"/>
      <c r="AL176" s="171"/>
      <c r="AM176" s="171"/>
      <c r="AN176" s="171"/>
      <c r="AO176" s="200"/>
    </row>
    <row r="177" s="1" customFormat="1" ht="18.45" customHeight="1" spans="1:41">
      <c r="A177" s="56">
        <f>A176</f>
        <v>11.15</v>
      </c>
      <c r="B177" s="57"/>
      <c r="C177" s="57"/>
      <c r="D177" s="57"/>
      <c r="E177" s="57"/>
      <c r="F177" s="167"/>
      <c r="G177" s="57"/>
      <c r="H177" s="167"/>
      <c r="I177" s="57"/>
      <c r="J177" s="93"/>
      <c r="K177" s="93"/>
      <c r="L177" s="57">
        <v>16</v>
      </c>
      <c r="M177" s="57"/>
      <c r="N177" s="57"/>
      <c r="O177" s="57"/>
      <c r="P177" s="57">
        <v>15</v>
      </c>
      <c r="Q177" s="57"/>
      <c r="R177" s="57"/>
      <c r="S177" s="57"/>
      <c r="T177" s="57">
        <f ca="1">RANDBETWEEN(20,40)*0.1</f>
        <v>2</v>
      </c>
      <c r="U177" s="93"/>
      <c r="V177" s="93"/>
      <c r="W177" s="184">
        <f ca="1" t="shared" si="5"/>
        <v>200</v>
      </c>
      <c r="X177" s="184"/>
      <c r="Y177" s="184"/>
      <c r="Z177" s="57">
        <v>16</v>
      </c>
      <c r="AA177" s="93"/>
      <c r="AB177" s="93"/>
      <c r="AC177" s="57">
        <v>2</v>
      </c>
      <c r="AD177" s="57"/>
      <c r="AE177" s="57"/>
      <c r="AF177" s="57">
        <v>8</v>
      </c>
      <c r="AG177" s="57"/>
      <c r="AH177" s="57"/>
      <c r="AI177" s="57">
        <v>16</v>
      </c>
      <c r="AJ177" s="93"/>
      <c r="AK177" s="93"/>
      <c r="AL177" s="171"/>
      <c r="AM177" s="171"/>
      <c r="AN177" s="171"/>
      <c r="AO177" s="200"/>
    </row>
    <row r="178" s="1" customFormat="1" ht="18.45" customHeight="1" spans="1:41">
      <c r="A178" s="56">
        <f>A176</f>
        <v>11.15</v>
      </c>
      <c r="B178" s="57"/>
      <c r="C178" s="57"/>
      <c r="D178" s="57"/>
      <c r="E178" s="57"/>
      <c r="F178" s="167"/>
      <c r="G178" s="57"/>
      <c r="H178" s="167">
        <f>HOUR(灌注桩原始记录!M10)</f>
        <v>17</v>
      </c>
      <c r="I178" s="57"/>
      <c r="J178" s="57">
        <f>MINUTE(灌注桩原始记录!M10)</f>
        <v>13</v>
      </c>
      <c r="K178" s="57"/>
      <c r="L178" s="57">
        <v>15.2</v>
      </c>
      <c r="M178" s="57"/>
      <c r="N178" s="57"/>
      <c r="O178" s="57"/>
      <c r="P178" s="57">
        <v>13.8</v>
      </c>
      <c r="Q178" s="57"/>
      <c r="R178" s="57"/>
      <c r="S178" s="57"/>
      <c r="T178" s="57">
        <f ca="1">AC173-T177-T176</f>
        <v>4.4114767395894</v>
      </c>
      <c r="U178" s="93"/>
      <c r="V178" s="93"/>
      <c r="W178" s="184">
        <f ca="1" t="shared" si="5"/>
        <v>193</v>
      </c>
      <c r="X178" s="184"/>
      <c r="Y178" s="184"/>
      <c r="Z178" s="57">
        <v>8</v>
      </c>
      <c r="AA178" s="93"/>
      <c r="AB178" s="93"/>
      <c r="AC178" s="57">
        <v>2</v>
      </c>
      <c r="AD178" s="57"/>
      <c r="AE178" s="57"/>
      <c r="AF178" s="57">
        <v>8</v>
      </c>
      <c r="AG178" s="57"/>
      <c r="AH178" s="57"/>
      <c r="AI178" s="57">
        <v>8</v>
      </c>
      <c r="AJ178" s="93"/>
      <c r="AK178" s="93"/>
      <c r="AL178" s="171"/>
      <c r="AM178" s="171"/>
      <c r="AN178" s="171"/>
      <c r="AO178" s="200"/>
    </row>
    <row r="179" s="1" customFormat="1" ht="18.45" customHeight="1" spans="1:41">
      <c r="A179" s="56"/>
      <c r="B179" s="57"/>
      <c r="C179" s="57"/>
      <c r="D179" s="57"/>
      <c r="E179" s="57"/>
      <c r="F179" s="167"/>
      <c r="G179" s="57"/>
      <c r="H179" s="167"/>
      <c r="I179" s="57"/>
      <c r="J179" s="93"/>
      <c r="K179" s="93"/>
      <c r="L179" s="80"/>
      <c r="M179" s="80"/>
      <c r="N179" s="80"/>
      <c r="O179" s="80"/>
      <c r="P179" s="80"/>
      <c r="Q179" s="80"/>
      <c r="R179" s="80"/>
      <c r="S179" s="80"/>
      <c r="T179" s="93"/>
      <c r="U179" s="93"/>
      <c r="V179" s="93"/>
      <c r="W179" s="93"/>
      <c r="X179" s="93"/>
      <c r="Y179" s="93"/>
      <c r="Z179" s="93"/>
      <c r="AA179" s="93"/>
      <c r="AB179" s="93"/>
      <c r="AC179" s="57"/>
      <c r="AD179" s="57"/>
      <c r="AE179" s="57"/>
      <c r="AF179" s="57"/>
      <c r="AG179" s="57"/>
      <c r="AH179" s="57"/>
      <c r="AI179" s="93"/>
      <c r="AJ179" s="93"/>
      <c r="AK179" s="93"/>
      <c r="AL179" s="171"/>
      <c r="AM179" s="171"/>
      <c r="AN179" s="171"/>
      <c r="AO179" s="200"/>
    </row>
    <row r="180" s="1" customFormat="1" ht="18.45" customHeight="1" spans="1:41">
      <c r="A180" s="56"/>
      <c r="B180" s="57"/>
      <c r="C180" s="57"/>
      <c r="D180" s="57"/>
      <c r="E180" s="57"/>
      <c r="F180" s="167"/>
      <c r="G180" s="57"/>
      <c r="H180" s="167"/>
      <c r="I180" s="57"/>
      <c r="J180" s="57"/>
      <c r="K180" s="57"/>
      <c r="L180" s="182"/>
      <c r="M180" s="182"/>
      <c r="N180" s="182"/>
      <c r="O180" s="182"/>
      <c r="P180" s="80"/>
      <c r="Q180" s="80"/>
      <c r="R180" s="80"/>
      <c r="S180" s="80"/>
      <c r="T180" s="93"/>
      <c r="U180" s="93"/>
      <c r="V180" s="93"/>
      <c r="W180" s="93"/>
      <c r="X180" s="93"/>
      <c r="Y180" s="93"/>
      <c r="Z180" s="93"/>
      <c r="AA180" s="93"/>
      <c r="AB180" s="93"/>
      <c r="AC180" s="57"/>
      <c r="AD180" s="57"/>
      <c r="AE180" s="57"/>
      <c r="AF180" s="57"/>
      <c r="AG180" s="57"/>
      <c r="AH180" s="57"/>
      <c r="AI180" s="93"/>
      <c r="AJ180" s="93"/>
      <c r="AK180" s="93"/>
      <c r="AL180" s="171"/>
      <c r="AM180" s="171"/>
      <c r="AN180" s="171"/>
      <c r="AO180" s="200"/>
    </row>
    <row r="181" s="1" customFormat="1" ht="18.45" customHeight="1" spans="1:41">
      <c r="A181" s="56"/>
      <c r="B181" s="57"/>
      <c r="C181" s="57"/>
      <c r="D181" s="57"/>
      <c r="E181" s="57"/>
      <c r="F181" s="167"/>
      <c r="G181" s="57"/>
      <c r="H181" s="167"/>
      <c r="I181" s="57"/>
      <c r="J181" s="57"/>
      <c r="K181" s="57"/>
      <c r="L181" s="80"/>
      <c r="M181" s="80"/>
      <c r="N181" s="80"/>
      <c r="O181" s="80"/>
      <c r="P181" s="80"/>
      <c r="Q181" s="80"/>
      <c r="R181" s="80"/>
      <c r="S181" s="80"/>
      <c r="T181" s="93"/>
      <c r="U181" s="93"/>
      <c r="V181" s="93"/>
      <c r="W181" s="93"/>
      <c r="X181" s="93"/>
      <c r="Y181" s="93"/>
      <c r="Z181" s="93"/>
      <c r="AA181" s="93"/>
      <c r="AB181" s="93"/>
      <c r="AC181" s="57"/>
      <c r="AD181" s="57"/>
      <c r="AE181" s="57"/>
      <c r="AF181" s="57"/>
      <c r="AG181" s="57"/>
      <c r="AH181" s="57"/>
      <c r="AI181" s="93"/>
      <c r="AJ181" s="93"/>
      <c r="AK181" s="93"/>
      <c r="AL181" s="171"/>
      <c r="AM181" s="171"/>
      <c r="AN181" s="171"/>
      <c r="AO181" s="200"/>
    </row>
    <row r="182" s="1" customFormat="1" ht="18.45" customHeight="1" spans="1:41">
      <c r="A182" s="56"/>
      <c r="B182" s="57"/>
      <c r="C182" s="57"/>
      <c r="D182" s="57"/>
      <c r="E182" s="57"/>
      <c r="F182" s="167"/>
      <c r="G182" s="57"/>
      <c r="H182" s="167"/>
      <c r="I182" s="57"/>
      <c r="J182" s="57"/>
      <c r="K182" s="57"/>
      <c r="L182" s="80"/>
      <c r="M182" s="80"/>
      <c r="N182" s="80"/>
      <c r="O182" s="80"/>
      <c r="P182" s="80"/>
      <c r="Q182" s="80"/>
      <c r="R182" s="80"/>
      <c r="S182" s="80"/>
      <c r="T182" s="93"/>
      <c r="U182" s="93"/>
      <c r="V182" s="93"/>
      <c r="W182" s="93"/>
      <c r="X182" s="93"/>
      <c r="Y182" s="93"/>
      <c r="Z182" s="93"/>
      <c r="AA182" s="93"/>
      <c r="AB182" s="93"/>
      <c r="AC182" s="57"/>
      <c r="AD182" s="57"/>
      <c r="AE182" s="57"/>
      <c r="AF182" s="57"/>
      <c r="AG182" s="57"/>
      <c r="AH182" s="57"/>
      <c r="AI182" s="93"/>
      <c r="AJ182" s="93"/>
      <c r="AK182" s="93"/>
      <c r="AL182" s="171"/>
      <c r="AM182" s="171"/>
      <c r="AN182" s="171"/>
      <c r="AO182" s="200"/>
    </row>
    <row r="183" s="1" customFormat="1" ht="18.45" customHeight="1" spans="1:41">
      <c r="A183" s="56"/>
      <c r="B183" s="57"/>
      <c r="C183" s="57"/>
      <c r="D183" s="57"/>
      <c r="E183" s="57"/>
      <c r="F183" s="167"/>
      <c r="G183" s="57"/>
      <c r="H183" s="16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93"/>
      <c r="U183" s="93"/>
      <c r="V183" s="93"/>
      <c r="W183" s="93"/>
      <c r="X183" s="93"/>
      <c r="Y183" s="93"/>
      <c r="Z183" s="93"/>
      <c r="AA183" s="93"/>
      <c r="AB183" s="93"/>
      <c r="AC183" s="57"/>
      <c r="AD183" s="57"/>
      <c r="AE183" s="57"/>
      <c r="AF183" s="57"/>
      <c r="AG183" s="57"/>
      <c r="AH183" s="57"/>
      <c r="AI183" s="93"/>
      <c r="AJ183" s="93"/>
      <c r="AK183" s="93"/>
      <c r="AL183" s="171"/>
      <c r="AM183" s="171"/>
      <c r="AN183" s="171"/>
      <c r="AO183" s="200"/>
    </row>
    <row r="184" s="1" customFormat="1" ht="18.45" customHeight="1" spans="1:41">
      <c r="A184" s="56"/>
      <c r="B184" s="57"/>
      <c r="C184" s="57"/>
      <c r="D184" s="57"/>
      <c r="E184" s="57"/>
      <c r="F184" s="167"/>
      <c r="G184" s="57"/>
      <c r="H184" s="16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93"/>
      <c r="U184" s="93"/>
      <c r="V184" s="93"/>
      <c r="W184" s="93"/>
      <c r="X184" s="93"/>
      <c r="Y184" s="93"/>
      <c r="Z184" s="93"/>
      <c r="AA184" s="93"/>
      <c r="AB184" s="93"/>
      <c r="AC184" s="57"/>
      <c r="AD184" s="57"/>
      <c r="AE184" s="57"/>
      <c r="AF184" s="57"/>
      <c r="AG184" s="57"/>
      <c r="AH184" s="57"/>
      <c r="AI184" s="93"/>
      <c r="AJ184" s="93"/>
      <c r="AK184" s="93"/>
      <c r="AL184" s="171"/>
      <c r="AM184" s="171"/>
      <c r="AN184" s="171"/>
      <c r="AO184" s="200"/>
    </row>
    <row r="185" s="1" customFormat="1" ht="18.45" customHeight="1" spans="1:41">
      <c r="A185" s="170"/>
      <c r="B185" s="171"/>
      <c r="C185" s="171"/>
      <c r="D185" s="171"/>
      <c r="E185" s="171"/>
      <c r="F185" s="172"/>
      <c r="G185" s="171"/>
      <c r="H185" s="172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85"/>
      <c r="U185" s="185"/>
      <c r="V185" s="185"/>
      <c r="W185" s="185"/>
      <c r="X185" s="185"/>
      <c r="Y185" s="185"/>
      <c r="Z185" s="185"/>
      <c r="AA185" s="185"/>
      <c r="AB185" s="185"/>
      <c r="AC185" s="171"/>
      <c r="AD185" s="171"/>
      <c r="AE185" s="171"/>
      <c r="AF185" s="171"/>
      <c r="AG185" s="171"/>
      <c r="AH185" s="171"/>
      <c r="AI185" s="185"/>
      <c r="AJ185" s="185"/>
      <c r="AK185" s="185"/>
      <c r="AL185" s="171"/>
      <c r="AM185" s="171"/>
      <c r="AN185" s="171"/>
      <c r="AO185" s="200"/>
    </row>
    <row r="186" s="1" customFormat="1" ht="18.45" customHeight="1" spans="1:41">
      <c r="A186" s="170"/>
      <c r="B186" s="171"/>
      <c r="C186" s="171"/>
      <c r="D186" s="171"/>
      <c r="E186" s="171"/>
      <c r="F186" s="172"/>
      <c r="G186" s="171"/>
      <c r="H186" s="172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85"/>
      <c r="U186" s="185"/>
      <c r="V186" s="185"/>
      <c r="W186" s="185"/>
      <c r="X186" s="185"/>
      <c r="Y186" s="185"/>
      <c r="Z186" s="185"/>
      <c r="AA186" s="185"/>
      <c r="AB186" s="185"/>
      <c r="AC186" s="171"/>
      <c r="AD186" s="171"/>
      <c r="AE186" s="171"/>
      <c r="AF186" s="171"/>
      <c r="AG186" s="171"/>
      <c r="AH186" s="171"/>
      <c r="AI186" s="185"/>
      <c r="AJ186" s="185"/>
      <c r="AK186" s="185"/>
      <c r="AL186" s="171"/>
      <c r="AM186" s="171"/>
      <c r="AN186" s="171"/>
      <c r="AO186" s="200"/>
    </row>
    <row r="187" s="1" customFormat="1" ht="18.45" customHeight="1" spans="1:41">
      <c r="A187" s="170"/>
      <c r="B187" s="171"/>
      <c r="C187" s="171"/>
      <c r="D187" s="171"/>
      <c r="E187" s="171"/>
      <c r="F187" s="172"/>
      <c r="G187" s="171"/>
      <c r="H187" s="172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85"/>
      <c r="U187" s="185"/>
      <c r="V187" s="185"/>
      <c r="W187" s="185"/>
      <c r="X187" s="185"/>
      <c r="Y187" s="185"/>
      <c r="Z187" s="185"/>
      <c r="AA187" s="185"/>
      <c r="AB187" s="185"/>
      <c r="AC187" s="171"/>
      <c r="AD187" s="171"/>
      <c r="AE187" s="171"/>
      <c r="AF187" s="171"/>
      <c r="AG187" s="171"/>
      <c r="AH187" s="171"/>
      <c r="AI187" s="185"/>
      <c r="AJ187" s="185"/>
      <c r="AK187" s="185"/>
      <c r="AL187" s="171"/>
      <c r="AM187" s="171"/>
      <c r="AN187" s="171"/>
      <c r="AO187" s="200"/>
    </row>
    <row r="188" s="1" customFormat="1" ht="18.45" customHeight="1" spans="1:41">
      <c r="A188" s="173"/>
      <c r="B188" s="174"/>
      <c r="C188" s="174"/>
      <c r="D188" s="174"/>
      <c r="E188" s="174"/>
      <c r="F188" s="175"/>
      <c r="G188" s="174"/>
      <c r="H188" s="175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74"/>
      <c r="AD188" s="174"/>
      <c r="AE188" s="174"/>
      <c r="AF188" s="174"/>
      <c r="AG188" s="174"/>
      <c r="AH188" s="174"/>
      <c r="AI188" s="186"/>
      <c r="AJ188" s="186"/>
      <c r="AK188" s="186"/>
      <c r="AL188" s="174"/>
      <c r="AM188" s="174"/>
      <c r="AN188" s="174"/>
      <c r="AO188" s="201"/>
    </row>
    <row r="189" s="1" customFormat="1" ht="18" customHeight="1" spans="1:41">
      <c r="A189" s="176" t="s">
        <v>127</v>
      </c>
      <c r="B189" s="177"/>
      <c r="C189" s="178"/>
      <c r="D189" s="177"/>
      <c r="E189" s="177"/>
      <c r="F189" s="179"/>
      <c r="G189" s="179"/>
      <c r="H189" s="179"/>
      <c r="I189" s="179"/>
      <c r="J189" s="179"/>
      <c r="K189" s="179"/>
      <c r="L189" s="176" t="s">
        <v>128</v>
      </c>
      <c r="M189" s="177"/>
      <c r="N189" s="177"/>
      <c r="O189" s="177"/>
      <c r="P189" s="179"/>
      <c r="Q189" s="187"/>
      <c r="R189" s="187"/>
      <c r="S189" s="187"/>
      <c r="T189" s="187"/>
      <c r="U189" s="187"/>
      <c r="V189" s="176" t="s">
        <v>129</v>
      </c>
      <c r="W189" s="177"/>
      <c r="X189" s="177"/>
      <c r="Y189" s="177"/>
      <c r="Z189" s="179"/>
      <c r="AA189" s="187"/>
      <c r="AB189" s="187"/>
      <c r="AC189" s="187"/>
      <c r="AD189" s="187"/>
      <c r="AE189" s="187"/>
      <c r="AF189" s="176" t="s">
        <v>130</v>
      </c>
      <c r="AG189" s="177"/>
      <c r="AH189" s="177"/>
      <c r="AI189" s="179"/>
      <c r="AJ189" s="187"/>
      <c r="AK189" s="187"/>
      <c r="AL189" s="187"/>
      <c r="AM189" s="187"/>
      <c r="AN189" s="187"/>
      <c r="AO189" s="202"/>
    </row>
    <row r="200" s="1" customFormat="1" ht="24.6" customHeight="1" spans="1:41">
      <c r="A200" s="152" t="s">
        <v>131</v>
      </c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  <c r="AC200" s="153"/>
      <c r="AD200" s="153"/>
      <c r="AE200" s="153"/>
      <c r="AF200" s="153"/>
      <c r="AG200" s="153"/>
      <c r="AH200" s="153"/>
      <c r="AI200" s="153"/>
      <c r="AJ200" s="153"/>
      <c r="AK200" s="153"/>
      <c r="AL200" s="153"/>
      <c r="AM200" s="153"/>
      <c r="AN200" s="153"/>
      <c r="AO200" s="195"/>
    </row>
    <row r="201" s="1" customFormat="1" ht="24.6" customHeight="1" spans="1:41">
      <c r="A201" s="154" t="s">
        <v>132</v>
      </c>
      <c r="B201" s="155"/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  <c r="AF201" s="155"/>
      <c r="AG201" s="155"/>
      <c r="AH201" s="155"/>
      <c r="AI201" s="155"/>
      <c r="AJ201" s="155"/>
      <c r="AK201" s="155"/>
      <c r="AL201" s="155"/>
      <c r="AM201" s="155"/>
      <c r="AN201" s="155"/>
      <c r="AO201" s="155"/>
    </row>
    <row r="202" s="1" customFormat="1" ht="24.6" customHeight="1" spans="1:41">
      <c r="A202" s="155"/>
      <c r="B202" s="155"/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  <c r="AF202" s="155"/>
      <c r="AG202" s="155"/>
      <c r="AH202" s="155"/>
      <c r="AI202" s="155"/>
      <c r="AJ202" s="155"/>
      <c r="AK202" s="155"/>
      <c r="AL202" s="155"/>
      <c r="AM202" s="155"/>
      <c r="AN202" s="155"/>
      <c r="AO202" s="155"/>
    </row>
    <row r="203" s="1" customFormat="1" ht="24.6" customHeight="1" spans="1:41">
      <c r="A203" s="156" t="s">
        <v>133</v>
      </c>
      <c r="B203" s="157"/>
      <c r="C203" s="157"/>
      <c r="D203" s="157"/>
      <c r="E203" s="158" t="s">
        <v>134</v>
      </c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7"/>
      <c r="S203" s="157"/>
      <c r="T203" s="157"/>
      <c r="U203" s="157"/>
      <c r="V203" s="157"/>
      <c r="W203" s="157"/>
      <c r="X203" s="157"/>
      <c r="Y203" s="157"/>
      <c r="Z203" s="157"/>
      <c r="AA203" s="157"/>
      <c r="AB203" s="157"/>
      <c r="AC203" s="157"/>
      <c r="AD203" s="157"/>
      <c r="AE203" s="188" t="s">
        <v>87</v>
      </c>
      <c r="AF203" s="189"/>
      <c r="AG203" s="189"/>
      <c r="AH203" s="189"/>
      <c r="AI203" s="189"/>
      <c r="AJ203" s="189"/>
      <c r="AK203" s="190">
        <f>灌注桩原始记录!A11</f>
        <v>407</v>
      </c>
      <c r="AL203" s="191"/>
      <c r="AM203" s="191"/>
      <c r="AN203" s="191"/>
      <c r="AO203" s="191"/>
    </row>
    <row r="204" s="1" customFormat="1" ht="23.85" customHeight="1" spans="1:41">
      <c r="A204" s="160" t="s">
        <v>1</v>
      </c>
      <c r="B204" s="161"/>
      <c r="C204" s="161"/>
      <c r="D204" s="161"/>
      <c r="E204" s="162" t="str">
        <f>工程配置!$B$2</f>
        <v>大同七里村碧桂园一期地库桩基础工程</v>
      </c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2" t="s">
        <v>88</v>
      </c>
      <c r="R204" s="163"/>
      <c r="S204" s="163"/>
      <c r="T204" s="163"/>
      <c r="U204" s="162">
        <f>灌注桩原始记录!C11</f>
        <v>0</v>
      </c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 t="s">
        <v>90</v>
      </c>
      <c r="AH204" s="163"/>
      <c r="AI204" s="163"/>
      <c r="AJ204" s="163"/>
      <c r="AK204" s="163">
        <f>工程配置!$C$4</f>
        <v>28.5</v>
      </c>
      <c r="AL204" s="192"/>
      <c r="AM204" s="192"/>
      <c r="AN204" s="192"/>
      <c r="AO204" s="196"/>
    </row>
    <row r="205" s="1" customFormat="1" ht="23.85" customHeight="1" spans="1:41">
      <c r="A205" s="164" t="s">
        <v>135</v>
      </c>
      <c r="B205" s="165"/>
      <c r="C205" s="165"/>
      <c r="D205" s="165"/>
      <c r="E205" s="57">
        <f>灌注桩原始记录!F11</f>
        <v>0</v>
      </c>
      <c r="F205" s="57"/>
      <c r="G205" s="57"/>
      <c r="H205" s="57"/>
      <c r="I205" s="180" t="s">
        <v>91</v>
      </c>
      <c r="J205" s="57"/>
      <c r="K205" s="57"/>
      <c r="L205" s="57"/>
      <c r="M205" s="57">
        <f>灌注桩原始记录!G11</f>
        <v>0</v>
      </c>
      <c r="N205" s="57"/>
      <c r="O205" s="57"/>
      <c r="P205" s="57"/>
      <c r="Q205" s="180" t="s">
        <v>136</v>
      </c>
      <c r="R205" s="57"/>
      <c r="S205" s="57"/>
      <c r="T205" s="57"/>
      <c r="U205" s="57">
        <f>灌注桩原始记录!H11</f>
        <v>0</v>
      </c>
      <c r="V205" s="57"/>
      <c r="W205" s="57"/>
      <c r="X205" s="57"/>
      <c r="Y205" s="180" t="s">
        <v>137</v>
      </c>
      <c r="Z205" s="57"/>
      <c r="AA205" s="57"/>
      <c r="AB205" s="57"/>
      <c r="AC205" s="57">
        <f>工程配置!$E$4</f>
        <v>1017.95</v>
      </c>
      <c r="AD205" s="57"/>
      <c r="AE205" s="57"/>
      <c r="AF205" s="57"/>
      <c r="AG205" s="180" t="s">
        <v>138</v>
      </c>
      <c r="AH205" s="57"/>
      <c r="AI205" s="57"/>
      <c r="AJ205" s="57"/>
      <c r="AK205" s="57">
        <f>AC205-(灌注桩原始记录!H11-灌注桩原始记录!G11)</f>
        <v>1017.95</v>
      </c>
      <c r="AL205" s="57"/>
      <c r="AM205" s="57"/>
      <c r="AN205" s="57"/>
      <c r="AO205" s="197"/>
    </row>
    <row r="206" s="1" customFormat="1" ht="23.85" customHeight="1" spans="1:41">
      <c r="A206" s="164" t="s">
        <v>99</v>
      </c>
      <c r="B206" s="165"/>
      <c r="C206" s="165"/>
      <c r="D206" s="165"/>
      <c r="E206" s="57" t="s">
        <v>139</v>
      </c>
      <c r="F206" s="57"/>
      <c r="G206" s="57"/>
      <c r="H206" s="57"/>
      <c r="I206" s="180" t="s">
        <v>9</v>
      </c>
      <c r="J206" s="57"/>
      <c r="K206" s="57"/>
      <c r="L206" s="57"/>
      <c r="M206" s="180" t="str">
        <f>工程配置!$G$4</f>
        <v>C35</v>
      </c>
      <c r="N206" s="57"/>
      <c r="O206" s="57"/>
      <c r="P206" s="57"/>
      <c r="Q206" s="180" t="s">
        <v>140</v>
      </c>
      <c r="R206" s="57"/>
      <c r="S206" s="57"/>
      <c r="T206" s="57"/>
      <c r="U206" s="57" t="s">
        <v>141</v>
      </c>
      <c r="V206" s="57"/>
      <c r="W206" s="57"/>
      <c r="X206" s="57"/>
      <c r="Y206" s="180" t="s">
        <v>142</v>
      </c>
      <c r="Z206" s="57"/>
      <c r="AA206" s="57"/>
      <c r="AB206" s="57"/>
      <c r="AC206" s="57">
        <f>工程配置!$D$4</f>
        <v>1047.45</v>
      </c>
      <c r="AD206" s="57"/>
      <c r="AE206" s="57"/>
      <c r="AF206" s="57"/>
      <c r="AG206" s="180" t="s">
        <v>143</v>
      </c>
      <c r="AH206" s="57"/>
      <c r="AI206" s="57"/>
      <c r="AJ206" s="57"/>
      <c r="AK206" s="57">
        <f>AC206</f>
        <v>1047.45</v>
      </c>
      <c r="AL206" s="57"/>
      <c r="AM206" s="57"/>
      <c r="AN206" s="57"/>
      <c r="AO206" s="197"/>
    </row>
    <row r="207" s="1" customFormat="1" ht="23.85" customHeight="1" spans="1:41">
      <c r="A207" s="164" t="s">
        <v>144</v>
      </c>
      <c r="B207" s="165"/>
      <c r="C207" s="165"/>
      <c r="D207" s="165"/>
      <c r="E207" s="166">
        <f>灌注桩原始记录!K11</f>
        <v>0</v>
      </c>
      <c r="F207" s="57"/>
      <c r="G207" s="57"/>
      <c r="H207" s="57"/>
      <c r="I207" s="180" t="s">
        <v>145</v>
      </c>
      <c r="J207" s="57"/>
      <c r="K207" s="57"/>
      <c r="L207" s="57"/>
      <c r="M207" s="166">
        <f>灌注桩原始记录!L11</f>
        <v>0</v>
      </c>
      <c r="N207" s="57"/>
      <c r="O207" s="57"/>
      <c r="P207" s="57"/>
      <c r="Q207" s="180" t="s">
        <v>146</v>
      </c>
      <c r="R207" s="57"/>
      <c r="S207" s="57"/>
      <c r="T207" s="57"/>
      <c r="U207" s="57"/>
      <c r="V207" s="57"/>
      <c r="W207" s="57"/>
      <c r="X207" s="57"/>
      <c r="Y207" s="57"/>
      <c r="Z207" s="57"/>
      <c r="AA207" s="57" t="str">
        <f ca="1">旋挖成孔灌注桩成孔施工记录!Z189&amp;"、"&amp;旋挖成孔灌注桩成孔施工记录!AB189&amp;"、"&amp;旋挖成孔灌注桩成孔施工记录!AD189*100&amp;"%"</f>
        <v>1.19、23、2%</v>
      </c>
      <c r="AB207" s="57"/>
      <c r="AC207" s="57"/>
      <c r="AD207" s="57"/>
      <c r="AE207" s="57"/>
      <c r="AF207" s="57"/>
      <c r="AG207" s="180" t="s">
        <v>147</v>
      </c>
      <c r="AH207" s="57"/>
      <c r="AI207" s="57"/>
      <c r="AJ207" s="57"/>
      <c r="AK207" s="57">
        <f>AK204</f>
        <v>28.5</v>
      </c>
      <c r="AL207" s="57"/>
      <c r="AM207" s="57"/>
      <c r="AN207" s="57"/>
      <c r="AO207" s="197"/>
    </row>
    <row r="208" s="1" customFormat="1" ht="23.85" customHeight="1" spans="1:41">
      <c r="A208" s="164" t="s">
        <v>148</v>
      </c>
      <c r="B208" s="165"/>
      <c r="C208" s="165"/>
      <c r="D208" s="165"/>
      <c r="E208" s="57">
        <v>0.6</v>
      </c>
      <c r="F208" s="167"/>
      <c r="G208" s="57"/>
      <c r="H208" s="167"/>
      <c r="I208" s="180" t="s">
        <v>149</v>
      </c>
      <c r="J208" s="167"/>
      <c r="K208" s="57"/>
      <c r="L208" s="167"/>
      <c r="M208" s="57">
        <f ca="1">RANDBETWEEN(15,45)</f>
        <v>39</v>
      </c>
      <c r="N208" s="167"/>
      <c r="O208" s="57"/>
      <c r="P208" s="167"/>
      <c r="Q208" s="95" t="s">
        <v>150</v>
      </c>
      <c r="R208" s="167"/>
      <c r="S208" s="57"/>
      <c r="T208" s="167"/>
      <c r="U208" s="57">
        <f ca="1">RANDBETWEEN(30,50)*0.1</f>
        <v>3.1</v>
      </c>
      <c r="V208" s="167"/>
      <c r="W208" s="57"/>
      <c r="X208" s="167"/>
      <c r="Y208" s="180" t="s">
        <v>151</v>
      </c>
      <c r="Z208" s="167"/>
      <c r="AA208" s="57"/>
      <c r="AB208" s="167"/>
      <c r="AC208" s="57">
        <f>灌注桩原始记录!O11</f>
        <v>0</v>
      </c>
      <c r="AD208" s="167"/>
      <c r="AE208" s="57"/>
      <c r="AF208" s="167"/>
      <c r="AG208" s="180" t="s">
        <v>152</v>
      </c>
      <c r="AH208" s="167"/>
      <c r="AI208" s="57">
        <f>灌注桩原始记录!P11</f>
        <v>0</v>
      </c>
      <c r="AJ208" s="193"/>
      <c r="AK208" s="93"/>
      <c r="AL208" s="180" t="s">
        <v>103</v>
      </c>
      <c r="AM208" s="57"/>
      <c r="AN208" s="194" t="s">
        <v>104</v>
      </c>
      <c r="AO208" s="198"/>
    </row>
    <row r="209" s="1" customFormat="1" ht="19.25" customHeight="1" spans="1:51">
      <c r="A209" s="164" t="s">
        <v>153</v>
      </c>
      <c r="B209" s="165"/>
      <c r="C209" s="165"/>
      <c r="D209" s="165"/>
      <c r="E209" s="165"/>
      <c r="F209" s="168"/>
      <c r="G209" s="165"/>
      <c r="H209" s="168"/>
      <c r="I209" s="165"/>
      <c r="J209" s="165"/>
      <c r="K209" s="165"/>
      <c r="L209" s="181" t="s">
        <v>154</v>
      </c>
      <c r="M209" s="165"/>
      <c r="N209" s="165"/>
      <c r="O209" s="165"/>
      <c r="P209" s="165"/>
      <c r="Q209" s="165"/>
      <c r="R209" s="165"/>
      <c r="S209" s="165"/>
      <c r="T209" s="181" t="s">
        <v>155</v>
      </c>
      <c r="U209" s="165"/>
      <c r="V209" s="165"/>
      <c r="W209" s="181" t="s">
        <v>156</v>
      </c>
      <c r="X209" s="165"/>
      <c r="Y209" s="165"/>
      <c r="Z209" s="181" t="s">
        <v>157</v>
      </c>
      <c r="AA209" s="165"/>
      <c r="AB209" s="165"/>
      <c r="AC209" s="181" t="s">
        <v>158</v>
      </c>
      <c r="AD209" s="165"/>
      <c r="AE209" s="165"/>
      <c r="AF209" s="165"/>
      <c r="AG209" s="165"/>
      <c r="AH209" s="165"/>
      <c r="AI209" s="181" t="s">
        <v>159</v>
      </c>
      <c r="AJ209" s="165"/>
      <c r="AK209" s="165"/>
      <c r="AL209" s="181" t="s">
        <v>160</v>
      </c>
      <c r="AM209" s="165"/>
      <c r="AN209" s="165"/>
      <c r="AO209" s="199"/>
      <c r="AW209" s="93"/>
      <c r="AX209" s="93"/>
      <c r="AY209" s="93"/>
    </row>
    <row r="210" s="1" customFormat="1" ht="19.25" customHeight="1" spans="1:41">
      <c r="A210" s="164" t="s">
        <v>161</v>
      </c>
      <c r="B210" s="165"/>
      <c r="C210" s="165"/>
      <c r="D210" s="165"/>
      <c r="E210" s="165"/>
      <c r="F210" s="168"/>
      <c r="G210" s="165"/>
      <c r="H210" s="169" t="s">
        <v>162</v>
      </c>
      <c r="I210" s="165"/>
      <c r="J210" s="181" t="s">
        <v>163</v>
      </c>
      <c r="K210" s="165"/>
      <c r="L210" s="181" t="s">
        <v>164</v>
      </c>
      <c r="M210" s="165"/>
      <c r="N210" s="165"/>
      <c r="O210" s="165"/>
      <c r="P210" s="181" t="s">
        <v>165</v>
      </c>
      <c r="Q210" s="165"/>
      <c r="R210" s="165"/>
      <c r="S210" s="165"/>
      <c r="T210" s="183"/>
      <c r="U210" s="183"/>
      <c r="V210" s="183"/>
      <c r="W210" s="183"/>
      <c r="X210" s="183"/>
      <c r="Y210" s="183"/>
      <c r="Z210" s="183"/>
      <c r="AA210" s="183"/>
      <c r="AB210" s="183"/>
      <c r="AC210" s="181" t="s">
        <v>23</v>
      </c>
      <c r="AD210" s="165"/>
      <c r="AE210" s="165"/>
      <c r="AF210" s="181" t="s">
        <v>166</v>
      </c>
      <c r="AG210" s="165"/>
      <c r="AH210" s="165"/>
      <c r="AI210" s="183"/>
      <c r="AJ210" s="183"/>
      <c r="AK210" s="183"/>
      <c r="AL210" s="165"/>
      <c r="AM210" s="165"/>
      <c r="AN210" s="165"/>
      <c r="AO210" s="199"/>
    </row>
    <row r="211" s="1" customFormat="1" ht="18.45" customHeight="1" spans="1:41">
      <c r="A211" s="56">
        <f>灌注桩原始记录!N11</f>
        <v>0</v>
      </c>
      <c r="B211" s="57"/>
      <c r="C211" s="57"/>
      <c r="D211" s="57"/>
      <c r="E211" s="57"/>
      <c r="F211" s="167"/>
      <c r="G211" s="57"/>
      <c r="H211" s="167">
        <f>HOUR(灌注桩原始记录!L11)</f>
        <v>0</v>
      </c>
      <c r="I211" s="57"/>
      <c r="J211" s="57">
        <f>MINUTE(灌注桩原始记录!L11)</f>
        <v>0</v>
      </c>
      <c r="K211" s="57"/>
      <c r="L211" s="57">
        <v>8</v>
      </c>
      <c r="M211" s="57"/>
      <c r="N211" s="57"/>
      <c r="O211" s="57"/>
      <c r="P211" s="57">
        <v>7</v>
      </c>
      <c r="Q211" s="57"/>
      <c r="R211" s="57"/>
      <c r="S211" s="57"/>
      <c r="T211" s="57">
        <f ca="1">U208</f>
        <v>3.1</v>
      </c>
      <c r="U211" s="93"/>
      <c r="V211" s="93"/>
      <c r="W211" s="184">
        <f ca="1" t="shared" ref="W211:W213" si="6">RANDBETWEEN(170,200)*1</f>
        <v>182</v>
      </c>
      <c r="X211" s="184"/>
      <c r="Y211" s="184"/>
      <c r="Z211" s="57">
        <f>AK207</f>
        <v>28.5</v>
      </c>
      <c r="AA211" s="93"/>
      <c r="AB211" s="93"/>
      <c r="AC211" s="57">
        <v>3</v>
      </c>
      <c r="AD211" s="57"/>
      <c r="AE211" s="57"/>
      <c r="AF211" s="57">
        <v>12</v>
      </c>
      <c r="AG211" s="57"/>
      <c r="AH211" s="57"/>
      <c r="AI211" s="57">
        <f>Z211</f>
        <v>28.5</v>
      </c>
      <c r="AJ211" s="93"/>
      <c r="AK211" s="93"/>
      <c r="AL211" s="171"/>
      <c r="AM211" s="171"/>
      <c r="AN211" s="171"/>
      <c r="AO211" s="200"/>
    </row>
    <row r="212" s="1" customFormat="1" ht="18.45" customHeight="1" spans="1:41">
      <c r="A212" s="56">
        <f>A211</f>
        <v>0</v>
      </c>
      <c r="B212" s="57"/>
      <c r="C212" s="57"/>
      <c r="D212" s="57"/>
      <c r="E212" s="57"/>
      <c r="F212" s="167"/>
      <c r="G212" s="57"/>
      <c r="H212" s="167"/>
      <c r="I212" s="57"/>
      <c r="J212" s="93"/>
      <c r="K212" s="93"/>
      <c r="L212" s="57">
        <v>16</v>
      </c>
      <c r="M212" s="57"/>
      <c r="N212" s="57"/>
      <c r="O212" s="57"/>
      <c r="P212" s="57">
        <v>15</v>
      </c>
      <c r="Q212" s="57"/>
      <c r="R212" s="57"/>
      <c r="S212" s="57"/>
      <c r="T212" s="57">
        <f ca="1">RANDBETWEEN(20,40)*0.1</f>
        <v>3.3</v>
      </c>
      <c r="U212" s="93"/>
      <c r="V212" s="93"/>
      <c r="W212" s="184">
        <f ca="1" t="shared" si="6"/>
        <v>176</v>
      </c>
      <c r="X212" s="184"/>
      <c r="Y212" s="184"/>
      <c r="Z212" s="57">
        <v>16</v>
      </c>
      <c r="AA212" s="93"/>
      <c r="AB212" s="93"/>
      <c r="AC212" s="57">
        <v>2</v>
      </c>
      <c r="AD212" s="57"/>
      <c r="AE212" s="57"/>
      <c r="AF212" s="57">
        <v>8</v>
      </c>
      <c r="AG212" s="57"/>
      <c r="AH212" s="57"/>
      <c r="AI212" s="57">
        <v>16</v>
      </c>
      <c r="AJ212" s="93"/>
      <c r="AK212" s="93"/>
      <c r="AL212" s="171"/>
      <c r="AM212" s="171"/>
      <c r="AN212" s="171"/>
      <c r="AO212" s="200"/>
    </row>
    <row r="213" s="1" customFormat="1" ht="18.45" customHeight="1" spans="1:41">
      <c r="A213" s="56">
        <f>A211</f>
        <v>0</v>
      </c>
      <c r="B213" s="57"/>
      <c r="C213" s="57"/>
      <c r="D213" s="57"/>
      <c r="E213" s="57"/>
      <c r="F213" s="167"/>
      <c r="G213" s="57"/>
      <c r="H213" s="167">
        <f>HOUR(灌注桩原始记录!M11)</f>
        <v>0</v>
      </c>
      <c r="I213" s="57"/>
      <c r="J213" s="57">
        <f>MINUTE(灌注桩原始记录!M11)</f>
        <v>0</v>
      </c>
      <c r="K213" s="57"/>
      <c r="L213" s="57">
        <v>15.2</v>
      </c>
      <c r="M213" s="57"/>
      <c r="N213" s="57"/>
      <c r="O213" s="57"/>
      <c r="P213" s="57">
        <v>13.8</v>
      </c>
      <c r="Q213" s="57"/>
      <c r="R213" s="57"/>
      <c r="S213" s="57"/>
      <c r="T213" s="57">
        <f ca="1">AC208-T212-T211</f>
        <v>-6.4</v>
      </c>
      <c r="U213" s="93"/>
      <c r="V213" s="93"/>
      <c r="W213" s="184">
        <f ca="1" t="shared" si="6"/>
        <v>195</v>
      </c>
      <c r="X213" s="184"/>
      <c r="Y213" s="184"/>
      <c r="Z213" s="57">
        <v>8</v>
      </c>
      <c r="AA213" s="93"/>
      <c r="AB213" s="93"/>
      <c r="AC213" s="57">
        <v>2</v>
      </c>
      <c r="AD213" s="57"/>
      <c r="AE213" s="57"/>
      <c r="AF213" s="57">
        <v>8</v>
      </c>
      <c r="AG213" s="57"/>
      <c r="AH213" s="57"/>
      <c r="AI213" s="57">
        <v>8</v>
      </c>
      <c r="AJ213" s="93"/>
      <c r="AK213" s="93"/>
      <c r="AL213" s="171"/>
      <c r="AM213" s="171"/>
      <c r="AN213" s="171"/>
      <c r="AO213" s="200"/>
    </row>
    <row r="214" s="1" customFormat="1" ht="18.45" customHeight="1" spans="1:41">
      <c r="A214" s="56"/>
      <c r="B214" s="57"/>
      <c r="C214" s="57"/>
      <c r="D214" s="57"/>
      <c r="E214" s="57"/>
      <c r="F214" s="167"/>
      <c r="G214" s="57"/>
      <c r="H214" s="167"/>
      <c r="I214" s="57"/>
      <c r="J214" s="93"/>
      <c r="K214" s="93"/>
      <c r="L214" s="80"/>
      <c r="M214" s="80"/>
      <c r="N214" s="80"/>
      <c r="O214" s="80"/>
      <c r="P214" s="80"/>
      <c r="Q214" s="80"/>
      <c r="R214" s="80"/>
      <c r="S214" s="80"/>
      <c r="T214" s="93"/>
      <c r="U214" s="93"/>
      <c r="V214" s="93"/>
      <c r="W214" s="93"/>
      <c r="X214" s="93"/>
      <c r="Y214" s="93"/>
      <c r="Z214" s="93"/>
      <c r="AA214" s="93"/>
      <c r="AB214" s="93"/>
      <c r="AC214" s="57"/>
      <c r="AD214" s="57"/>
      <c r="AE214" s="57"/>
      <c r="AF214" s="57"/>
      <c r="AG214" s="57"/>
      <c r="AH214" s="57"/>
      <c r="AI214" s="93"/>
      <c r="AJ214" s="93"/>
      <c r="AK214" s="93"/>
      <c r="AL214" s="171"/>
      <c r="AM214" s="171"/>
      <c r="AN214" s="171"/>
      <c r="AO214" s="200"/>
    </row>
    <row r="215" s="1" customFormat="1" ht="18.45" customHeight="1" spans="1:41">
      <c r="A215" s="56"/>
      <c r="B215" s="57"/>
      <c r="C215" s="57"/>
      <c r="D215" s="57"/>
      <c r="E215" s="57"/>
      <c r="F215" s="167"/>
      <c r="G215" s="57"/>
      <c r="H215" s="167"/>
      <c r="I215" s="57"/>
      <c r="J215" s="57"/>
      <c r="K215" s="57"/>
      <c r="L215" s="182"/>
      <c r="M215" s="182"/>
      <c r="N215" s="182"/>
      <c r="O215" s="182"/>
      <c r="P215" s="80"/>
      <c r="Q215" s="80"/>
      <c r="R215" s="80"/>
      <c r="S215" s="80"/>
      <c r="T215" s="93"/>
      <c r="U215" s="93"/>
      <c r="V215" s="93"/>
      <c r="W215" s="93"/>
      <c r="X215" s="93"/>
      <c r="Y215" s="93"/>
      <c r="Z215" s="93"/>
      <c r="AA215" s="93"/>
      <c r="AB215" s="93"/>
      <c r="AC215" s="57"/>
      <c r="AD215" s="57"/>
      <c r="AE215" s="57"/>
      <c r="AF215" s="57"/>
      <c r="AG215" s="57"/>
      <c r="AH215" s="57"/>
      <c r="AI215" s="93"/>
      <c r="AJ215" s="93"/>
      <c r="AK215" s="93"/>
      <c r="AL215" s="171"/>
      <c r="AM215" s="171"/>
      <c r="AN215" s="171"/>
      <c r="AO215" s="200"/>
    </row>
    <row r="216" s="1" customFormat="1" ht="18.45" customHeight="1" spans="1:41">
      <c r="A216" s="56"/>
      <c r="B216" s="57"/>
      <c r="C216" s="57"/>
      <c r="D216" s="57"/>
      <c r="E216" s="57"/>
      <c r="F216" s="167"/>
      <c r="G216" s="57"/>
      <c r="H216" s="167"/>
      <c r="I216" s="57"/>
      <c r="J216" s="57"/>
      <c r="K216" s="57"/>
      <c r="L216" s="80"/>
      <c r="M216" s="80"/>
      <c r="N216" s="80"/>
      <c r="O216" s="80"/>
      <c r="P216" s="80"/>
      <c r="Q216" s="80"/>
      <c r="R216" s="80"/>
      <c r="S216" s="80"/>
      <c r="T216" s="93"/>
      <c r="U216" s="93"/>
      <c r="V216" s="93"/>
      <c r="W216" s="93"/>
      <c r="X216" s="93"/>
      <c r="Y216" s="93"/>
      <c r="Z216" s="93"/>
      <c r="AA216" s="93"/>
      <c r="AB216" s="93"/>
      <c r="AC216" s="57"/>
      <c r="AD216" s="57"/>
      <c r="AE216" s="57"/>
      <c r="AF216" s="57"/>
      <c r="AG216" s="57"/>
      <c r="AH216" s="57"/>
      <c r="AI216" s="93"/>
      <c r="AJ216" s="93"/>
      <c r="AK216" s="93"/>
      <c r="AL216" s="171"/>
      <c r="AM216" s="171"/>
      <c r="AN216" s="171"/>
      <c r="AO216" s="200"/>
    </row>
    <row r="217" s="1" customFormat="1" ht="18.45" customHeight="1" spans="1:41">
      <c r="A217" s="56"/>
      <c r="B217" s="57"/>
      <c r="C217" s="57"/>
      <c r="D217" s="57"/>
      <c r="E217" s="57"/>
      <c r="F217" s="167"/>
      <c r="G217" s="57"/>
      <c r="H217" s="167"/>
      <c r="I217" s="57"/>
      <c r="J217" s="57"/>
      <c r="K217" s="57"/>
      <c r="L217" s="80"/>
      <c r="M217" s="80"/>
      <c r="N217" s="80"/>
      <c r="O217" s="80"/>
      <c r="P217" s="80"/>
      <c r="Q217" s="80"/>
      <c r="R217" s="80"/>
      <c r="S217" s="80"/>
      <c r="T217" s="93"/>
      <c r="U217" s="93"/>
      <c r="V217" s="93"/>
      <c r="W217" s="93"/>
      <c r="X217" s="93"/>
      <c r="Y217" s="93"/>
      <c r="Z217" s="93"/>
      <c r="AA217" s="93"/>
      <c r="AB217" s="93"/>
      <c r="AC217" s="57"/>
      <c r="AD217" s="57"/>
      <c r="AE217" s="57"/>
      <c r="AF217" s="57"/>
      <c r="AG217" s="57"/>
      <c r="AH217" s="57"/>
      <c r="AI217" s="93"/>
      <c r="AJ217" s="93"/>
      <c r="AK217" s="93"/>
      <c r="AL217" s="171"/>
      <c r="AM217" s="171"/>
      <c r="AN217" s="171"/>
      <c r="AO217" s="200"/>
    </row>
    <row r="218" s="1" customFormat="1" ht="18.45" customHeight="1" spans="1:41">
      <c r="A218" s="56"/>
      <c r="B218" s="57"/>
      <c r="C218" s="57"/>
      <c r="D218" s="57"/>
      <c r="E218" s="57"/>
      <c r="F218" s="167"/>
      <c r="G218" s="57"/>
      <c r="H218" s="16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93"/>
      <c r="U218" s="93"/>
      <c r="V218" s="93"/>
      <c r="W218" s="93"/>
      <c r="X218" s="93"/>
      <c r="Y218" s="93"/>
      <c r="Z218" s="93"/>
      <c r="AA218" s="93"/>
      <c r="AB218" s="93"/>
      <c r="AC218" s="57"/>
      <c r="AD218" s="57"/>
      <c r="AE218" s="57"/>
      <c r="AF218" s="57"/>
      <c r="AG218" s="57"/>
      <c r="AH218" s="57"/>
      <c r="AI218" s="93"/>
      <c r="AJ218" s="93"/>
      <c r="AK218" s="93"/>
      <c r="AL218" s="171"/>
      <c r="AM218" s="171"/>
      <c r="AN218" s="171"/>
      <c r="AO218" s="200"/>
    </row>
    <row r="219" s="1" customFormat="1" ht="18.45" customHeight="1" spans="1:41">
      <c r="A219" s="56"/>
      <c r="B219" s="57"/>
      <c r="C219" s="57"/>
      <c r="D219" s="57"/>
      <c r="E219" s="57"/>
      <c r="F219" s="167"/>
      <c r="G219" s="57"/>
      <c r="H219" s="16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93"/>
      <c r="U219" s="93"/>
      <c r="V219" s="93"/>
      <c r="W219" s="93"/>
      <c r="X219" s="93"/>
      <c r="Y219" s="93"/>
      <c r="Z219" s="93"/>
      <c r="AA219" s="93"/>
      <c r="AB219" s="93"/>
      <c r="AC219" s="57"/>
      <c r="AD219" s="57"/>
      <c r="AE219" s="57"/>
      <c r="AF219" s="57"/>
      <c r="AG219" s="57"/>
      <c r="AH219" s="57"/>
      <c r="AI219" s="93"/>
      <c r="AJ219" s="93"/>
      <c r="AK219" s="93"/>
      <c r="AL219" s="171"/>
      <c r="AM219" s="171"/>
      <c r="AN219" s="171"/>
      <c r="AO219" s="200"/>
    </row>
    <row r="220" s="1" customFormat="1" ht="18.45" customHeight="1" spans="1:41">
      <c r="A220" s="170"/>
      <c r="B220" s="171"/>
      <c r="C220" s="171"/>
      <c r="D220" s="171"/>
      <c r="E220" s="171"/>
      <c r="F220" s="172"/>
      <c r="G220" s="171"/>
      <c r="H220" s="172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85"/>
      <c r="U220" s="185"/>
      <c r="V220" s="185"/>
      <c r="W220" s="185"/>
      <c r="X220" s="185"/>
      <c r="Y220" s="185"/>
      <c r="Z220" s="185"/>
      <c r="AA220" s="185"/>
      <c r="AB220" s="185"/>
      <c r="AC220" s="171"/>
      <c r="AD220" s="171"/>
      <c r="AE220" s="171"/>
      <c r="AF220" s="171"/>
      <c r="AG220" s="171"/>
      <c r="AH220" s="171"/>
      <c r="AI220" s="185"/>
      <c r="AJ220" s="185"/>
      <c r="AK220" s="185"/>
      <c r="AL220" s="171"/>
      <c r="AM220" s="171"/>
      <c r="AN220" s="171"/>
      <c r="AO220" s="200"/>
    </row>
    <row r="221" s="1" customFormat="1" ht="18.45" customHeight="1" spans="1:41">
      <c r="A221" s="170"/>
      <c r="B221" s="171"/>
      <c r="C221" s="171"/>
      <c r="D221" s="171"/>
      <c r="E221" s="171"/>
      <c r="F221" s="172"/>
      <c r="G221" s="171"/>
      <c r="H221" s="172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85"/>
      <c r="U221" s="185"/>
      <c r="V221" s="185"/>
      <c r="W221" s="185"/>
      <c r="X221" s="185"/>
      <c r="Y221" s="185"/>
      <c r="Z221" s="185"/>
      <c r="AA221" s="185"/>
      <c r="AB221" s="185"/>
      <c r="AC221" s="171"/>
      <c r="AD221" s="171"/>
      <c r="AE221" s="171"/>
      <c r="AF221" s="171"/>
      <c r="AG221" s="171"/>
      <c r="AH221" s="171"/>
      <c r="AI221" s="185"/>
      <c r="AJ221" s="185"/>
      <c r="AK221" s="185"/>
      <c r="AL221" s="171"/>
      <c r="AM221" s="171"/>
      <c r="AN221" s="171"/>
      <c r="AO221" s="200"/>
    </row>
    <row r="222" s="1" customFormat="1" ht="18.45" customHeight="1" spans="1:41">
      <c r="A222" s="170"/>
      <c r="B222" s="171"/>
      <c r="C222" s="171"/>
      <c r="D222" s="171"/>
      <c r="E222" s="171"/>
      <c r="F222" s="172"/>
      <c r="G222" s="171"/>
      <c r="H222" s="172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85"/>
      <c r="U222" s="185"/>
      <c r="V222" s="185"/>
      <c r="W222" s="185"/>
      <c r="X222" s="185"/>
      <c r="Y222" s="185"/>
      <c r="Z222" s="185"/>
      <c r="AA222" s="185"/>
      <c r="AB222" s="185"/>
      <c r="AC222" s="171"/>
      <c r="AD222" s="171"/>
      <c r="AE222" s="171"/>
      <c r="AF222" s="171"/>
      <c r="AG222" s="171"/>
      <c r="AH222" s="171"/>
      <c r="AI222" s="185"/>
      <c r="AJ222" s="185"/>
      <c r="AK222" s="185"/>
      <c r="AL222" s="171"/>
      <c r="AM222" s="171"/>
      <c r="AN222" s="171"/>
      <c r="AO222" s="200"/>
    </row>
    <row r="223" s="1" customFormat="1" ht="18.45" customHeight="1" spans="1:41">
      <c r="A223" s="173"/>
      <c r="B223" s="174"/>
      <c r="C223" s="174"/>
      <c r="D223" s="174"/>
      <c r="E223" s="174"/>
      <c r="F223" s="175"/>
      <c r="G223" s="174"/>
      <c r="H223" s="175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74"/>
      <c r="AD223" s="174"/>
      <c r="AE223" s="174"/>
      <c r="AF223" s="174"/>
      <c r="AG223" s="174"/>
      <c r="AH223" s="174"/>
      <c r="AI223" s="186"/>
      <c r="AJ223" s="186"/>
      <c r="AK223" s="186"/>
      <c r="AL223" s="174"/>
      <c r="AM223" s="174"/>
      <c r="AN223" s="174"/>
      <c r="AO223" s="201"/>
    </row>
    <row r="224" s="1" customFormat="1" ht="18" customHeight="1" spans="1:41">
      <c r="A224" s="176" t="s">
        <v>127</v>
      </c>
      <c r="B224" s="177"/>
      <c r="C224" s="178"/>
      <c r="D224" s="177"/>
      <c r="E224" s="177"/>
      <c r="F224" s="179"/>
      <c r="G224" s="179"/>
      <c r="H224" s="179"/>
      <c r="I224" s="179"/>
      <c r="J224" s="179"/>
      <c r="K224" s="179"/>
      <c r="L224" s="176" t="s">
        <v>128</v>
      </c>
      <c r="M224" s="177"/>
      <c r="N224" s="177"/>
      <c r="O224" s="177"/>
      <c r="P224" s="179"/>
      <c r="Q224" s="187"/>
      <c r="R224" s="187"/>
      <c r="S224" s="187"/>
      <c r="T224" s="187"/>
      <c r="U224" s="187"/>
      <c r="V224" s="176" t="s">
        <v>129</v>
      </c>
      <c r="W224" s="177"/>
      <c r="X224" s="177"/>
      <c r="Y224" s="177"/>
      <c r="Z224" s="179"/>
      <c r="AA224" s="187"/>
      <c r="AB224" s="187"/>
      <c r="AC224" s="187"/>
      <c r="AD224" s="187"/>
      <c r="AE224" s="187"/>
      <c r="AF224" s="176" t="s">
        <v>130</v>
      </c>
      <c r="AG224" s="177"/>
      <c r="AH224" s="177"/>
      <c r="AI224" s="179"/>
      <c r="AJ224" s="187"/>
      <c r="AK224" s="187"/>
      <c r="AL224" s="187"/>
      <c r="AM224" s="187"/>
      <c r="AN224" s="187"/>
      <c r="AO224" s="202"/>
    </row>
    <row r="230" s="1" customFormat="1" ht="24.6" customHeight="1" spans="1:41">
      <c r="A230" s="152" t="s">
        <v>131</v>
      </c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  <c r="AC230" s="153"/>
      <c r="AD230" s="153"/>
      <c r="AE230" s="153"/>
      <c r="AF230" s="153"/>
      <c r="AG230" s="153"/>
      <c r="AH230" s="153"/>
      <c r="AI230" s="153"/>
      <c r="AJ230" s="153"/>
      <c r="AK230" s="153"/>
      <c r="AL230" s="153"/>
      <c r="AM230" s="153"/>
      <c r="AN230" s="153"/>
      <c r="AO230" s="195"/>
    </row>
    <row r="231" s="1" customFormat="1" ht="24.6" customHeight="1" spans="1:41">
      <c r="A231" s="154" t="s">
        <v>132</v>
      </c>
      <c r="B231" s="155"/>
      <c r="C231" s="155"/>
      <c r="D231" s="155"/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  <c r="AF231" s="155"/>
      <c r="AG231" s="155"/>
      <c r="AH231" s="155"/>
      <c r="AI231" s="155"/>
      <c r="AJ231" s="155"/>
      <c r="AK231" s="155"/>
      <c r="AL231" s="155"/>
      <c r="AM231" s="155"/>
      <c r="AN231" s="155"/>
      <c r="AO231" s="155"/>
    </row>
    <row r="232" s="1" customFormat="1" ht="24.6" customHeight="1" spans="1:41">
      <c r="A232" s="155"/>
      <c r="B232" s="155"/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55"/>
      <c r="AE232" s="155"/>
      <c r="AF232" s="155"/>
      <c r="AG232" s="155"/>
      <c r="AH232" s="155"/>
      <c r="AI232" s="155"/>
      <c r="AJ232" s="155"/>
      <c r="AK232" s="155"/>
      <c r="AL232" s="155"/>
      <c r="AM232" s="155"/>
      <c r="AN232" s="155"/>
      <c r="AO232" s="155"/>
    </row>
    <row r="233" s="1" customFormat="1" ht="24.6" customHeight="1" spans="1:41">
      <c r="A233" s="156" t="s">
        <v>133</v>
      </c>
      <c r="B233" s="157"/>
      <c r="C233" s="157"/>
      <c r="D233" s="157"/>
      <c r="E233" s="158" t="s">
        <v>134</v>
      </c>
      <c r="F233" s="159"/>
      <c r="G233" s="159"/>
      <c r="H233" s="159"/>
      <c r="I233" s="159"/>
      <c r="J233" s="159"/>
      <c r="K233" s="159"/>
      <c r="L233" s="159"/>
      <c r="M233" s="159"/>
      <c r="N233" s="159"/>
      <c r="O233" s="159"/>
      <c r="P233" s="159"/>
      <c r="Q233" s="159"/>
      <c r="R233" s="157"/>
      <c r="S233" s="157"/>
      <c r="T233" s="157"/>
      <c r="U233" s="157"/>
      <c r="V233" s="157"/>
      <c r="W233" s="157"/>
      <c r="X233" s="157"/>
      <c r="Y233" s="157"/>
      <c r="Z233" s="157"/>
      <c r="AA233" s="157"/>
      <c r="AB233" s="157"/>
      <c r="AC233" s="157"/>
      <c r="AD233" s="157"/>
      <c r="AE233" s="188" t="s">
        <v>87</v>
      </c>
      <c r="AF233" s="189"/>
      <c r="AG233" s="189"/>
      <c r="AH233" s="189"/>
      <c r="AI233" s="189"/>
      <c r="AJ233" s="189"/>
      <c r="AK233" s="190">
        <f>灌注桩原始记录!A12</f>
        <v>408</v>
      </c>
      <c r="AL233" s="191"/>
      <c r="AM233" s="191"/>
      <c r="AN233" s="191"/>
      <c r="AO233" s="191"/>
    </row>
    <row r="234" s="1" customFormat="1" ht="23.85" customHeight="1" spans="1:41">
      <c r="A234" s="160" t="s">
        <v>1</v>
      </c>
      <c r="B234" s="161"/>
      <c r="C234" s="161"/>
      <c r="D234" s="161"/>
      <c r="E234" s="162" t="str">
        <f>工程配置!$B$2</f>
        <v>大同七里村碧桂园一期地库桩基础工程</v>
      </c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2" t="s">
        <v>88</v>
      </c>
      <c r="R234" s="163"/>
      <c r="S234" s="163"/>
      <c r="T234" s="163"/>
      <c r="U234" s="162">
        <f>灌注桩原始记录!C12</f>
        <v>0</v>
      </c>
      <c r="V234" s="162"/>
      <c r="W234" s="162"/>
      <c r="X234" s="162"/>
      <c r="Y234" s="162"/>
      <c r="Z234" s="162"/>
      <c r="AA234" s="162"/>
      <c r="AB234" s="162"/>
      <c r="AC234" s="162"/>
      <c r="AD234" s="162"/>
      <c r="AE234" s="162"/>
      <c r="AF234" s="162"/>
      <c r="AG234" s="162" t="s">
        <v>90</v>
      </c>
      <c r="AH234" s="163"/>
      <c r="AI234" s="163"/>
      <c r="AJ234" s="163"/>
      <c r="AK234" s="163">
        <f>工程配置!$C$4</f>
        <v>28.5</v>
      </c>
      <c r="AL234" s="192"/>
      <c r="AM234" s="192"/>
      <c r="AN234" s="192"/>
      <c r="AO234" s="196"/>
    </row>
    <row r="235" s="1" customFormat="1" ht="23.85" customHeight="1" spans="1:41">
      <c r="A235" s="164" t="s">
        <v>135</v>
      </c>
      <c r="B235" s="165"/>
      <c r="C235" s="165"/>
      <c r="D235" s="165"/>
      <c r="E235" s="57">
        <f>灌注桩原始记录!F12</f>
        <v>0</v>
      </c>
      <c r="F235" s="57"/>
      <c r="G235" s="57"/>
      <c r="H235" s="57"/>
      <c r="I235" s="180" t="s">
        <v>91</v>
      </c>
      <c r="J235" s="57"/>
      <c r="K235" s="57"/>
      <c r="L235" s="57"/>
      <c r="M235" s="57">
        <f>灌注桩原始记录!G12</f>
        <v>0</v>
      </c>
      <c r="N235" s="57"/>
      <c r="O235" s="57"/>
      <c r="P235" s="57"/>
      <c r="Q235" s="180" t="s">
        <v>136</v>
      </c>
      <c r="R235" s="57"/>
      <c r="S235" s="57"/>
      <c r="T235" s="57"/>
      <c r="U235" s="57">
        <f>灌注桩原始记录!H12</f>
        <v>0</v>
      </c>
      <c r="V235" s="57"/>
      <c r="W235" s="57"/>
      <c r="X235" s="57"/>
      <c r="Y235" s="180" t="s">
        <v>137</v>
      </c>
      <c r="Z235" s="57"/>
      <c r="AA235" s="57"/>
      <c r="AB235" s="57"/>
      <c r="AC235" s="57">
        <f>工程配置!$E$4</f>
        <v>1017.95</v>
      </c>
      <c r="AD235" s="57"/>
      <c r="AE235" s="57"/>
      <c r="AF235" s="57"/>
      <c r="AG235" s="180" t="s">
        <v>138</v>
      </c>
      <c r="AH235" s="57"/>
      <c r="AI235" s="57"/>
      <c r="AJ235" s="57"/>
      <c r="AK235" s="57">
        <f>AC235-(灌注桩原始记录!H12-灌注桩原始记录!G12)</f>
        <v>1017.95</v>
      </c>
      <c r="AL235" s="57"/>
      <c r="AM235" s="57"/>
      <c r="AN235" s="57"/>
      <c r="AO235" s="197"/>
    </row>
    <row r="236" s="1" customFormat="1" ht="23.85" customHeight="1" spans="1:41">
      <c r="A236" s="164" t="s">
        <v>99</v>
      </c>
      <c r="B236" s="165"/>
      <c r="C236" s="165"/>
      <c r="D236" s="165"/>
      <c r="E236" s="57" t="s">
        <v>139</v>
      </c>
      <c r="F236" s="57"/>
      <c r="G236" s="57"/>
      <c r="H236" s="57"/>
      <c r="I236" s="180" t="s">
        <v>9</v>
      </c>
      <c r="J236" s="57"/>
      <c r="K236" s="57"/>
      <c r="L236" s="57"/>
      <c r="M236" s="180" t="str">
        <f>工程配置!$G$4</f>
        <v>C35</v>
      </c>
      <c r="N236" s="57"/>
      <c r="O236" s="57"/>
      <c r="P236" s="57"/>
      <c r="Q236" s="180" t="s">
        <v>140</v>
      </c>
      <c r="R236" s="57"/>
      <c r="S236" s="57"/>
      <c r="T236" s="57"/>
      <c r="U236" s="57" t="s">
        <v>141</v>
      </c>
      <c r="V236" s="57"/>
      <c r="W236" s="57"/>
      <c r="X236" s="57"/>
      <c r="Y236" s="180" t="s">
        <v>142</v>
      </c>
      <c r="Z236" s="57"/>
      <c r="AA236" s="57"/>
      <c r="AB236" s="57"/>
      <c r="AC236" s="57">
        <f>工程配置!$D$4</f>
        <v>1047.45</v>
      </c>
      <c r="AD236" s="57"/>
      <c r="AE236" s="57"/>
      <c r="AF236" s="57"/>
      <c r="AG236" s="180" t="s">
        <v>143</v>
      </c>
      <c r="AH236" s="57"/>
      <c r="AI236" s="57"/>
      <c r="AJ236" s="57"/>
      <c r="AK236" s="57">
        <f>AC236</f>
        <v>1047.45</v>
      </c>
      <c r="AL236" s="57"/>
      <c r="AM236" s="57"/>
      <c r="AN236" s="57"/>
      <c r="AO236" s="197"/>
    </row>
    <row r="237" s="1" customFormat="1" ht="23.85" customHeight="1" spans="1:41">
      <c r="A237" s="164" t="s">
        <v>144</v>
      </c>
      <c r="B237" s="165"/>
      <c r="C237" s="165"/>
      <c r="D237" s="165"/>
      <c r="E237" s="166">
        <f>灌注桩原始记录!K12</f>
        <v>0</v>
      </c>
      <c r="F237" s="57"/>
      <c r="G237" s="57"/>
      <c r="H237" s="57"/>
      <c r="I237" s="180" t="s">
        <v>145</v>
      </c>
      <c r="J237" s="57"/>
      <c r="K237" s="57"/>
      <c r="L237" s="57"/>
      <c r="M237" s="166">
        <f>灌注桩原始记录!L12</f>
        <v>0</v>
      </c>
      <c r="N237" s="57"/>
      <c r="O237" s="57"/>
      <c r="P237" s="57"/>
      <c r="Q237" s="180" t="s">
        <v>146</v>
      </c>
      <c r="R237" s="57"/>
      <c r="S237" s="57"/>
      <c r="T237" s="57"/>
      <c r="U237" s="57"/>
      <c r="V237" s="57"/>
      <c r="W237" s="57"/>
      <c r="X237" s="57"/>
      <c r="Y237" s="57"/>
      <c r="Z237" s="57"/>
      <c r="AA237" s="57" t="str">
        <f ca="1">旋挖成孔灌注桩成孔施工记录!Z219&amp;"、"&amp;旋挖成孔灌注桩成孔施工记录!AB219&amp;"、"&amp;旋挖成孔灌注桩成孔施工记录!AD219*100&amp;"%"</f>
        <v>1.22、27、2%</v>
      </c>
      <c r="AB237" s="57"/>
      <c r="AC237" s="57"/>
      <c r="AD237" s="57"/>
      <c r="AE237" s="57"/>
      <c r="AF237" s="57"/>
      <c r="AG237" s="180" t="s">
        <v>147</v>
      </c>
      <c r="AH237" s="57"/>
      <c r="AI237" s="57"/>
      <c r="AJ237" s="57"/>
      <c r="AK237" s="57">
        <f>AK234</f>
        <v>28.5</v>
      </c>
      <c r="AL237" s="57"/>
      <c r="AM237" s="57"/>
      <c r="AN237" s="57"/>
      <c r="AO237" s="197"/>
    </row>
    <row r="238" s="1" customFormat="1" ht="23.85" customHeight="1" spans="1:41">
      <c r="A238" s="164" t="s">
        <v>148</v>
      </c>
      <c r="B238" s="165"/>
      <c r="C238" s="165"/>
      <c r="D238" s="165"/>
      <c r="E238" s="57">
        <v>0.6</v>
      </c>
      <c r="F238" s="167"/>
      <c r="G238" s="57"/>
      <c r="H238" s="167"/>
      <c r="I238" s="180" t="s">
        <v>149</v>
      </c>
      <c r="J238" s="167"/>
      <c r="K238" s="57"/>
      <c r="L238" s="167"/>
      <c r="M238" s="57">
        <f ca="1">RANDBETWEEN(15,45)</f>
        <v>25</v>
      </c>
      <c r="N238" s="167"/>
      <c r="O238" s="57"/>
      <c r="P238" s="167"/>
      <c r="Q238" s="95" t="s">
        <v>150</v>
      </c>
      <c r="R238" s="167"/>
      <c r="S238" s="57"/>
      <c r="T238" s="167"/>
      <c r="U238" s="57">
        <f ca="1">RANDBETWEEN(30,50)*0.1</f>
        <v>3.1</v>
      </c>
      <c r="V238" s="167"/>
      <c r="W238" s="57"/>
      <c r="X238" s="167"/>
      <c r="Y238" s="180" t="s">
        <v>151</v>
      </c>
      <c r="Z238" s="167"/>
      <c r="AA238" s="57"/>
      <c r="AB238" s="167"/>
      <c r="AC238" s="57">
        <f>灌注桩原始记录!O12</f>
        <v>0</v>
      </c>
      <c r="AD238" s="167"/>
      <c r="AE238" s="57"/>
      <c r="AF238" s="167"/>
      <c r="AG238" s="180" t="s">
        <v>152</v>
      </c>
      <c r="AH238" s="167"/>
      <c r="AI238" s="57">
        <f>灌注桩原始记录!P12</f>
        <v>0</v>
      </c>
      <c r="AJ238" s="193"/>
      <c r="AK238" s="93"/>
      <c r="AL238" s="180" t="s">
        <v>103</v>
      </c>
      <c r="AM238" s="57"/>
      <c r="AN238" s="194" t="s">
        <v>104</v>
      </c>
      <c r="AO238" s="198"/>
    </row>
    <row r="239" s="1" customFormat="1" ht="19.25" customHeight="1" spans="1:51">
      <c r="A239" s="164" t="s">
        <v>153</v>
      </c>
      <c r="B239" s="165"/>
      <c r="C239" s="165"/>
      <c r="D239" s="165"/>
      <c r="E239" s="165"/>
      <c r="F239" s="168"/>
      <c r="G239" s="165"/>
      <c r="H239" s="168"/>
      <c r="I239" s="165"/>
      <c r="J239" s="165"/>
      <c r="K239" s="165"/>
      <c r="L239" s="181" t="s">
        <v>154</v>
      </c>
      <c r="M239" s="165"/>
      <c r="N239" s="165"/>
      <c r="O239" s="165"/>
      <c r="P239" s="165"/>
      <c r="Q239" s="165"/>
      <c r="R239" s="165"/>
      <c r="S239" s="165"/>
      <c r="T239" s="181" t="s">
        <v>155</v>
      </c>
      <c r="U239" s="165"/>
      <c r="V239" s="165"/>
      <c r="W239" s="181" t="s">
        <v>156</v>
      </c>
      <c r="X239" s="165"/>
      <c r="Y239" s="165"/>
      <c r="Z239" s="181" t="s">
        <v>157</v>
      </c>
      <c r="AA239" s="165"/>
      <c r="AB239" s="165"/>
      <c r="AC239" s="181" t="s">
        <v>158</v>
      </c>
      <c r="AD239" s="165"/>
      <c r="AE239" s="165"/>
      <c r="AF239" s="165"/>
      <c r="AG239" s="165"/>
      <c r="AH239" s="165"/>
      <c r="AI239" s="181" t="s">
        <v>159</v>
      </c>
      <c r="AJ239" s="165"/>
      <c r="AK239" s="165"/>
      <c r="AL239" s="181" t="s">
        <v>160</v>
      </c>
      <c r="AM239" s="165"/>
      <c r="AN239" s="165"/>
      <c r="AO239" s="199"/>
      <c r="AW239" s="93"/>
      <c r="AX239" s="93"/>
      <c r="AY239" s="93"/>
    </row>
    <row r="240" s="1" customFormat="1" ht="19.25" customHeight="1" spans="1:41">
      <c r="A240" s="164" t="s">
        <v>161</v>
      </c>
      <c r="B240" s="165"/>
      <c r="C240" s="165"/>
      <c r="D240" s="165"/>
      <c r="E240" s="165"/>
      <c r="F240" s="168"/>
      <c r="G240" s="165"/>
      <c r="H240" s="169" t="s">
        <v>162</v>
      </c>
      <c r="I240" s="165"/>
      <c r="J240" s="181" t="s">
        <v>163</v>
      </c>
      <c r="K240" s="165"/>
      <c r="L240" s="181" t="s">
        <v>164</v>
      </c>
      <c r="M240" s="165"/>
      <c r="N240" s="165"/>
      <c r="O240" s="165"/>
      <c r="P240" s="181" t="s">
        <v>165</v>
      </c>
      <c r="Q240" s="165"/>
      <c r="R240" s="165"/>
      <c r="S240" s="165"/>
      <c r="T240" s="183"/>
      <c r="U240" s="183"/>
      <c r="V240" s="183"/>
      <c r="W240" s="183"/>
      <c r="X240" s="183"/>
      <c r="Y240" s="183"/>
      <c r="Z240" s="183"/>
      <c r="AA240" s="183"/>
      <c r="AB240" s="183"/>
      <c r="AC240" s="181" t="s">
        <v>23</v>
      </c>
      <c r="AD240" s="165"/>
      <c r="AE240" s="165"/>
      <c r="AF240" s="181" t="s">
        <v>166</v>
      </c>
      <c r="AG240" s="165"/>
      <c r="AH240" s="165"/>
      <c r="AI240" s="183"/>
      <c r="AJ240" s="183"/>
      <c r="AK240" s="183"/>
      <c r="AL240" s="165"/>
      <c r="AM240" s="165"/>
      <c r="AN240" s="165"/>
      <c r="AO240" s="199"/>
    </row>
    <row r="241" s="1" customFormat="1" ht="18.45" customHeight="1" spans="1:41">
      <c r="A241" s="56">
        <f>灌注桩原始记录!N12</f>
        <v>0</v>
      </c>
      <c r="B241" s="57"/>
      <c r="C241" s="57"/>
      <c r="D241" s="57"/>
      <c r="E241" s="57"/>
      <c r="F241" s="167"/>
      <c r="G241" s="57"/>
      <c r="H241" s="167">
        <f>HOUR(灌注桩原始记录!L12)</f>
        <v>0</v>
      </c>
      <c r="I241" s="57"/>
      <c r="J241" s="57">
        <f>MINUTE(灌注桩原始记录!L12)</f>
        <v>0</v>
      </c>
      <c r="K241" s="57"/>
      <c r="L241" s="57">
        <v>8</v>
      </c>
      <c r="M241" s="57"/>
      <c r="N241" s="57"/>
      <c r="O241" s="57"/>
      <c r="P241" s="57">
        <v>7</v>
      </c>
      <c r="Q241" s="57"/>
      <c r="R241" s="57"/>
      <c r="S241" s="57"/>
      <c r="T241" s="57">
        <f ca="1">U238</f>
        <v>3.1</v>
      </c>
      <c r="U241" s="93"/>
      <c r="V241" s="93"/>
      <c r="W241" s="184">
        <f ca="1" t="shared" ref="W241:W243" si="7">RANDBETWEEN(170,200)*1</f>
        <v>181</v>
      </c>
      <c r="X241" s="184"/>
      <c r="Y241" s="184"/>
      <c r="Z241" s="57">
        <f>AK237</f>
        <v>28.5</v>
      </c>
      <c r="AA241" s="93"/>
      <c r="AB241" s="93"/>
      <c r="AC241" s="57">
        <v>3</v>
      </c>
      <c r="AD241" s="57"/>
      <c r="AE241" s="57"/>
      <c r="AF241" s="57">
        <v>12</v>
      </c>
      <c r="AG241" s="57"/>
      <c r="AH241" s="57"/>
      <c r="AI241" s="57">
        <f>Z241</f>
        <v>28.5</v>
      </c>
      <c r="AJ241" s="93"/>
      <c r="AK241" s="93"/>
      <c r="AL241" s="171"/>
      <c r="AM241" s="171"/>
      <c r="AN241" s="171"/>
      <c r="AO241" s="200"/>
    </row>
    <row r="242" s="1" customFormat="1" ht="18.45" customHeight="1" spans="1:41">
      <c r="A242" s="56">
        <f>A241</f>
        <v>0</v>
      </c>
      <c r="B242" s="57"/>
      <c r="C242" s="57"/>
      <c r="D242" s="57"/>
      <c r="E242" s="57"/>
      <c r="F242" s="167"/>
      <c r="G242" s="57"/>
      <c r="H242" s="167"/>
      <c r="I242" s="57"/>
      <c r="J242" s="93"/>
      <c r="K242" s="93"/>
      <c r="L242" s="57">
        <v>16</v>
      </c>
      <c r="M242" s="57"/>
      <c r="N242" s="57"/>
      <c r="O242" s="57"/>
      <c r="P242" s="57">
        <v>15</v>
      </c>
      <c r="Q242" s="57"/>
      <c r="R242" s="57"/>
      <c r="S242" s="57"/>
      <c r="T242" s="57">
        <f ca="1">RANDBETWEEN(20,40)*0.1</f>
        <v>3.2</v>
      </c>
      <c r="U242" s="93"/>
      <c r="V242" s="93"/>
      <c r="W242" s="184">
        <f ca="1" t="shared" si="7"/>
        <v>186</v>
      </c>
      <c r="X242" s="184"/>
      <c r="Y242" s="184"/>
      <c r="Z242" s="57">
        <v>16</v>
      </c>
      <c r="AA242" s="93"/>
      <c r="AB242" s="93"/>
      <c r="AC242" s="57">
        <v>2</v>
      </c>
      <c r="AD242" s="57"/>
      <c r="AE242" s="57"/>
      <c r="AF242" s="57">
        <v>8</v>
      </c>
      <c r="AG242" s="57"/>
      <c r="AH242" s="57"/>
      <c r="AI242" s="57">
        <v>16</v>
      </c>
      <c r="AJ242" s="93"/>
      <c r="AK242" s="93"/>
      <c r="AL242" s="171"/>
      <c r="AM242" s="171"/>
      <c r="AN242" s="171"/>
      <c r="AO242" s="200"/>
    </row>
    <row r="243" s="1" customFormat="1" ht="18.45" customHeight="1" spans="1:41">
      <c r="A243" s="56">
        <f>A241</f>
        <v>0</v>
      </c>
      <c r="B243" s="57"/>
      <c r="C243" s="57"/>
      <c r="D243" s="57"/>
      <c r="E243" s="57"/>
      <c r="F243" s="167"/>
      <c r="G243" s="57"/>
      <c r="H243" s="167">
        <f>HOUR(灌注桩原始记录!M12)</f>
        <v>0</v>
      </c>
      <c r="I243" s="57"/>
      <c r="J243" s="57">
        <f>MINUTE(灌注桩原始记录!M12)</f>
        <v>0</v>
      </c>
      <c r="K243" s="57"/>
      <c r="L243" s="57">
        <v>15.2</v>
      </c>
      <c r="M243" s="57"/>
      <c r="N243" s="57"/>
      <c r="O243" s="57"/>
      <c r="P243" s="57">
        <v>13.8</v>
      </c>
      <c r="Q243" s="57"/>
      <c r="R243" s="57"/>
      <c r="S243" s="57"/>
      <c r="T243" s="57">
        <f ca="1">AC238-T242-T241</f>
        <v>-6.3</v>
      </c>
      <c r="U243" s="93"/>
      <c r="V243" s="93"/>
      <c r="W243" s="184">
        <f ca="1" t="shared" si="7"/>
        <v>198</v>
      </c>
      <c r="X243" s="184"/>
      <c r="Y243" s="184"/>
      <c r="Z243" s="57">
        <v>8</v>
      </c>
      <c r="AA243" s="93"/>
      <c r="AB243" s="93"/>
      <c r="AC243" s="57">
        <v>2</v>
      </c>
      <c r="AD243" s="57"/>
      <c r="AE243" s="57"/>
      <c r="AF243" s="57">
        <v>8</v>
      </c>
      <c r="AG243" s="57"/>
      <c r="AH243" s="57"/>
      <c r="AI243" s="57">
        <v>8</v>
      </c>
      <c r="AJ243" s="93"/>
      <c r="AK243" s="93"/>
      <c r="AL243" s="171"/>
      <c r="AM243" s="171"/>
      <c r="AN243" s="171"/>
      <c r="AO243" s="200"/>
    </row>
    <row r="244" s="1" customFormat="1" ht="18.45" customHeight="1" spans="1:41">
      <c r="A244" s="56"/>
      <c r="B244" s="57"/>
      <c r="C244" s="57"/>
      <c r="D244" s="57"/>
      <c r="E244" s="57"/>
      <c r="F244" s="167"/>
      <c r="G244" s="57"/>
      <c r="H244" s="167"/>
      <c r="I244" s="57"/>
      <c r="J244" s="93"/>
      <c r="K244" s="93"/>
      <c r="L244" s="80"/>
      <c r="M244" s="80"/>
      <c r="N244" s="80"/>
      <c r="O244" s="80"/>
      <c r="P244" s="80"/>
      <c r="Q244" s="80"/>
      <c r="R244" s="80"/>
      <c r="S244" s="80"/>
      <c r="T244" s="93"/>
      <c r="U244" s="93"/>
      <c r="V244" s="93"/>
      <c r="W244" s="93"/>
      <c r="X244" s="93"/>
      <c r="Y244" s="93"/>
      <c r="Z244" s="93"/>
      <c r="AA244" s="93"/>
      <c r="AB244" s="93"/>
      <c r="AC244" s="57"/>
      <c r="AD244" s="57"/>
      <c r="AE244" s="57"/>
      <c r="AF244" s="57"/>
      <c r="AG244" s="57"/>
      <c r="AH244" s="57"/>
      <c r="AI244" s="93"/>
      <c r="AJ244" s="93"/>
      <c r="AK244" s="93"/>
      <c r="AL244" s="171"/>
      <c r="AM244" s="171"/>
      <c r="AN244" s="171"/>
      <c r="AO244" s="200"/>
    </row>
    <row r="245" s="1" customFormat="1" ht="18.45" customHeight="1" spans="1:41">
      <c r="A245" s="56"/>
      <c r="B245" s="57"/>
      <c r="C245" s="57"/>
      <c r="D245" s="57"/>
      <c r="E245" s="57"/>
      <c r="F245" s="167"/>
      <c r="G245" s="57"/>
      <c r="H245" s="167"/>
      <c r="I245" s="57"/>
      <c r="J245" s="57"/>
      <c r="K245" s="57"/>
      <c r="L245" s="182"/>
      <c r="M245" s="182"/>
      <c r="N245" s="182"/>
      <c r="O245" s="182"/>
      <c r="P245" s="80"/>
      <c r="Q245" s="80"/>
      <c r="R245" s="80"/>
      <c r="S245" s="80"/>
      <c r="T245" s="93"/>
      <c r="U245" s="93"/>
      <c r="V245" s="93"/>
      <c r="W245" s="93"/>
      <c r="X245" s="93"/>
      <c r="Y245" s="93"/>
      <c r="Z245" s="93"/>
      <c r="AA245" s="93"/>
      <c r="AB245" s="93"/>
      <c r="AC245" s="57"/>
      <c r="AD245" s="57"/>
      <c r="AE245" s="57"/>
      <c r="AF245" s="57"/>
      <c r="AG245" s="57"/>
      <c r="AH245" s="57"/>
      <c r="AI245" s="93"/>
      <c r="AJ245" s="93"/>
      <c r="AK245" s="93"/>
      <c r="AL245" s="171"/>
      <c r="AM245" s="171"/>
      <c r="AN245" s="171"/>
      <c r="AO245" s="200"/>
    </row>
    <row r="246" s="1" customFormat="1" ht="18.45" customHeight="1" spans="1:41">
      <c r="A246" s="56"/>
      <c r="B246" s="57"/>
      <c r="C246" s="57"/>
      <c r="D246" s="57"/>
      <c r="E246" s="57"/>
      <c r="F246" s="167"/>
      <c r="G246" s="57"/>
      <c r="H246" s="167"/>
      <c r="I246" s="57"/>
      <c r="J246" s="57"/>
      <c r="K246" s="57"/>
      <c r="L246" s="80"/>
      <c r="M246" s="80"/>
      <c r="N246" s="80"/>
      <c r="O246" s="80"/>
      <c r="P246" s="80"/>
      <c r="Q246" s="80"/>
      <c r="R246" s="80"/>
      <c r="S246" s="80"/>
      <c r="T246" s="93"/>
      <c r="U246" s="93"/>
      <c r="V246" s="93"/>
      <c r="W246" s="93"/>
      <c r="X246" s="93"/>
      <c r="Y246" s="93"/>
      <c r="Z246" s="93"/>
      <c r="AA246" s="93"/>
      <c r="AB246" s="93"/>
      <c r="AC246" s="57"/>
      <c r="AD246" s="57"/>
      <c r="AE246" s="57"/>
      <c r="AF246" s="57"/>
      <c r="AG246" s="57"/>
      <c r="AH246" s="57"/>
      <c r="AI246" s="93"/>
      <c r="AJ246" s="93"/>
      <c r="AK246" s="93"/>
      <c r="AL246" s="171"/>
      <c r="AM246" s="171"/>
      <c r="AN246" s="171"/>
      <c r="AO246" s="200"/>
    </row>
    <row r="247" s="1" customFormat="1" ht="18.45" customHeight="1" spans="1:41">
      <c r="A247" s="56"/>
      <c r="B247" s="57"/>
      <c r="C247" s="57"/>
      <c r="D247" s="57"/>
      <c r="E247" s="57"/>
      <c r="F247" s="167"/>
      <c r="G247" s="57"/>
      <c r="H247" s="167"/>
      <c r="I247" s="57"/>
      <c r="J247" s="57"/>
      <c r="K247" s="57"/>
      <c r="L247" s="80"/>
      <c r="M247" s="80"/>
      <c r="N247" s="80"/>
      <c r="O247" s="80"/>
      <c r="P247" s="80"/>
      <c r="Q247" s="80"/>
      <c r="R247" s="80"/>
      <c r="S247" s="80"/>
      <c r="T247" s="93"/>
      <c r="U247" s="93"/>
      <c r="V247" s="93"/>
      <c r="W247" s="93"/>
      <c r="X247" s="93"/>
      <c r="Y247" s="93"/>
      <c r="Z247" s="93"/>
      <c r="AA247" s="93"/>
      <c r="AB247" s="93"/>
      <c r="AC247" s="57"/>
      <c r="AD247" s="57"/>
      <c r="AE247" s="57"/>
      <c r="AF247" s="57"/>
      <c r="AG247" s="57"/>
      <c r="AH247" s="57"/>
      <c r="AI247" s="93"/>
      <c r="AJ247" s="93"/>
      <c r="AK247" s="93"/>
      <c r="AL247" s="171"/>
      <c r="AM247" s="171"/>
      <c r="AN247" s="171"/>
      <c r="AO247" s="200"/>
    </row>
    <row r="248" s="1" customFormat="1" ht="18.45" customHeight="1" spans="1:41">
      <c r="A248" s="56"/>
      <c r="B248" s="57"/>
      <c r="C248" s="57"/>
      <c r="D248" s="57"/>
      <c r="E248" s="57"/>
      <c r="F248" s="167"/>
      <c r="G248" s="57"/>
      <c r="H248" s="16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93"/>
      <c r="U248" s="93"/>
      <c r="V248" s="93"/>
      <c r="W248" s="93"/>
      <c r="X248" s="93"/>
      <c r="Y248" s="93"/>
      <c r="Z248" s="93"/>
      <c r="AA248" s="93"/>
      <c r="AB248" s="93"/>
      <c r="AC248" s="57"/>
      <c r="AD248" s="57"/>
      <c r="AE248" s="57"/>
      <c r="AF248" s="57"/>
      <c r="AG248" s="57"/>
      <c r="AH248" s="57"/>
      <c r="AI248" s="93"/>
      <c r="AJ248" s="93"/>
      <c r="AK248" s="93"/>
      <c r="AL248" s="171"/>
      <c r="AM248" s="171"/>
      <c r="AN248" s="171"/>
      <c r="AO248" s="200"/>
    </row>
    <row r="249" s="1" customFormat="1" ht="18.45" customHeight="1" spans="1:41">
      <c r="A249" s="56"/>
      <c r="B249" s="57"/>
      <c r="C249" s="57"/>
      <c r="D249" s="57"/>
      <c r="E249" s="57"/>
      <c r="F249" s="167"/>
      <c r="G249" s="57"/>
      <c r="H249" s="16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93"/>
      <c r="U249" s="93"/>
      <c r="V249" s="93"/>
      <c r="W249" s="93"/>
      <c r="X249" s="93"/>
      <c r="Y249" s="93"/>
      <c r="Z249" s="93"/>
      <c r="AA249" s="93"/>
      <c r="AB249" s="93"/>
      <c r="AC249" s="57"/>
      <c r="AD249" s="57"/>
      <c r="AE249" s="57"/>
      <c r="AF249" s="57"/>
      <c r="AG249" s="57"/>
      <c r="AH249" s="57"/>
      <c r="AI249" s="93"/>
      <c r="AJ249" s="93"/>
      <c r="AK249" s="93"/>
      <c r="AL249" s="171"/>
      <c r="AM249" s="171"/>
      <c r="AN249" s="171"/>
      <c r="AO249" s="200"/>
    </row>
    <row r="250" s="1" customFormat="1" ht="18.45" customHeight="1" spans="1:41">
      <c r="A250" s="170"/>
      <c r="B250" s="171"/>
      <c r="C250" s="171"/>
      <c r="D250" s="171"/>
      <c r="E250" s="171"/>
      <c r="F250" s="172"/>
      <c r="G250" s="171"/>
      <c r="H250" s="172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85"/>
      <c r="U250" s="185"/>
      <c r="V250" s="185"/>
      <c r="W250" s="185"/>
      <c r="X250" s="185"/>
      <c r="Y250" s="185"/>
      <c r="Z250" s="185"/>
      <c r="AA250" s="185"/>
      <c r="AB250" s="185"/>
      <c r="AC250" s="171"/>
      <c r="AD250" s="171"/>
      <c r="AE250" s="171"/>
      <c r="AF250" s="171"/>
      <c r="AG250" s="171"/>
      <c r="AH250" s="171"/>
      <c r="AI250" s="185"/>
      <c r="AJ250" s="185"/>
      <c r="AK250" s="185"/>
      <c r="AL250" s="171"/>
      <c r="AM250" s="171"/>
      <c r="AN250" s="171"/>
      <c r="AO250" s="200"/>
    </row>
    <row r="251" s="1" customFormat="1" ht="18.45" customHeight="1" spans="1:41">
      <c r="A251" s="170"/>
      <c r="B251" s="171"/>
      <c r="C251" s="171"/>
      <c r="D251" s="171"/>
      <c r="E251" s="171"/>
      <c r="F251" s="172"/>
      <c r="G251" s="171"/>
      <c r="H251" s="172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85"/>
      <c r="U251" s="185"/>
      <c r="V251" s="185"/>
      <c r="W251" s="185"/>
      <c r="X251" s="185"/>
      <c r="Y251" s="185"/>
      <c r="Z251" s="185"/>
      <c r="AA251" s="185"/>
      <c r="AB251" s="185"/>
      <c r="AC251" s="171"/>
      <c r="AD251" s="171"/>
      <c r="AE251" s="171"/>
      <c r="AF251" s="171"/>
      <c r="AG251" s="171"/>
      <c r="AH251" s="171"/>
      <c r="AI251" s="185"/>
      <c r="AJ251" s="185"/>
      <c r="AK251" s="185"/>
      <c r="AL251" s="171"/>
      <c r="AM251" s="171"/>
      <c r="AN251" s="171"/>
      <c r="AO251" s="200"/>
    </row>
    <row r="252" s="1" customFormat="1" ht="18.45" customHeight="1" spans="1:41">
      <c r="A252" s="170"/>
      <c r="B252" s="171"/>
      <c r="C252" s="171"/>
      <c r="D252" s="171"/>
      <c r="E252" s="171"/>
      <c r="F252" s="172"/>
      <c r="G252" s="171"/>
      <c r="H252" s="172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85"/>
      <c r="U252" s="185"/>
      <c r="V252" s="185"/>
      <c r="W252" s="185"/>
      <c r="X252" s="185"/>
      <c r="Y252" s="185"/>
      <c r="Z252" s="185"/>
      <c r="AA252" s="185"/>
      <c r="AB252" s="185"/>
      <c r="AC252" s="171"/>
      <c r="AD252" s="171"/>
      <c r="AE252" s="171"/>
      <c r="AF252" s="171"/>
      <c r="AG252" s="171"/>
      <c r="AH252" s="171"/>
      <c r="AI252" s="185"/>
      <c r="AJ252" s="185"/>
      <c r="AK252" s="185"/>
      <c r="AL252" s="171"/>
      <c r="AM252" s="171"/>
      <c r="AN252" s="171"/>
      <c r="AO252" s="200"/>
    </row>
    <row r="253" s="1" customFormat="1" ht="18.45" customHeight="1" spans="1:41">
      <c r="A253" s="173"/>
      <c r="B253" s="174"/>
      <c r="C253" s="174"/>
      <c r="D253" s="174"/>
      <c r="E253" s="174"/>
      <c r="F253" s="175"/>
      <c r="G253" s="174"/>
      <c r="H253" s="175"/>
      <c r="I253" s="174"/>
      <c r="J253" s="174"/>
      <c r="K253" s="174"/>
      <c r="L253" s="174"/>
      <c r="M253" s="174"/>
      <c r="N253" s="174"/>
      <c r="O253" s="174"/>
      <c r="P253" s="174"/>
      <c r="Q253" s="174"/>
      <c r="R253" s="174"/>
      <c r="S253" s="174"/>
      <c r="T253" s="186"/>
      <c r="U253" s="186"/>
      <c r="V253" s="186"/>
      <c r="W253" s="186"/>
      <c r="X253" s="186"/>
      <c r="Y253" s="186"/>
      <c r="Z253" s="186"/>
      <c r="AA253" s="186"/>
      <c r="AB253" s="186"/>
      <c r="AC253" s="174"/>
      <c r="AD253" s="174"/>
      <c r="AE253" s="174"/>
      <c r="AF253" s="174"/>
      <c r="AG253" s="174"/>
      <c r="AH253" s="174"/>
      <c r="AI253" s="186"/>
      <c r="AJ253" s="186"/>
      <c r="AK253" s="186"/>
      <c r="AL253" s="174"/>
      <c r="AM253" s="174"/>
      <c r="AN253" s="174"/>
      <c r="AO253" s="201"/>
    </row>
    <row r="254" s="1" customFormat="1" ht="18" customHeight="1" spans="1:41">
      <c r="A254" s="176" t="s">
        <v>127</v>
      </c>
      <c r="B254" s="177"/>
      <c r="C254" s="178"/>
      <c r="D254" s="177"/>
      <c r="E254" s="177"/>
      <c r="F254" s="179"/>
      <c r="G254" s="179"/>
      <c r="H254" s="179"/>
      <c r="I254" s="179"/>
      <c r="J254" s="179"/>
      <c r="K254" s="179"/>
      <c r="L254" s="176" t="s">
        <v>128</v>
      </c>
      <c r="M254" s="177"/>
      <c r="N254" s="177"/>
      <c r="O254" s="177"/>
      <c r="P254" s="179"/>
      <c r="Q254" s="187"/>
      <c r="R254" s="187"/>
      <c r="S254" s="187"/>
      <c r="T254" s="187"/>
      <c r="U254" s="187"/>
      <c r="V254" s="176" t="s">
        <v>129</v>
      </c>
      <c r="W254" s="177"/>
      <c r="X254" s="177"/>
      <c r="Y254" s="177"/>
      <c r="Z254" s="179"/>
      <c r="AA254" s="187"/>
      <c r="AB254" s="187"/>
      <c r="AC254" s="187"/>
      <c r="AD254" s="187"/>
      <c r="AE254" s="187"/>
      <c r="AF254" s="176" t="s">
        <v>130</v>
      </c>
      <c r="AG254" s="177"/>
      <c r="AH254" s="177"/>
      <c r="AI254" s="179"/>
      <c r="AJ254" s="187"/>
      <c r="AK254" s="187"/>
      <c r="AL254" s="187"/>
      <c r="AM254" s="187"/>
      <c r="AN254" s="187"/>
      <c r="AO254" s="202"/>
    </row>
    <row r="265" s="1" customFormat="1" ht="24.6" customHeight="1" spans="1:41">
      <c r="A265" s="152" t="s">
        <v>131</v>
      </c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  <c r="AA265" s="153"/>
      <c r="AB265" s="153"/>
      <c r="AC265" s="153"/>
      <c r="AD265" s="153"/>
      <c r="AE265" s="153"/>
      <c r="AF265" s="153"/>
      <c r="AG265" s="153"/>
      <c r="AH265" s="153"/>
      <c r="AI265" s="153"/>
      <c r="AJ265" s="153"/>
      <c r="AK265" s="153"/>
      <c r="AL265" s="153"/>
      <c r="AM265" s="153"/>
      <c r="AN265" s="153"/>
      <c r="AO265" s="195"/>
    </row>
    <row r="266" s="1" customFormat="1" ht="24.6" customHeight="1" spans="1:41">
      <c r="A266" s="154" t="s">
        <v>132</v>
      </c>
      <c r="B266" s="155"/>
      <c r="C266" s="155"/>
      <c r="D266" s="155"/>
      <c r="E266" s="155"/>
      <c r="F266" s="155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155"/>
      <c r="AD266" s="155"/>
      <c r="AE266" s="155"/>
      <c r="AF266" s="155"/>
      <c r="AG266" s="155"/>
      <c r="AH266" s="155"/>
      <c r="AI266" s="155"/>
      <c r="AJ266" s="155"/>
      <c r="AK266" s="155"/>
      <c r="AL266" s="155"/>
      <c r="AM266" s="155"/>
      <c r="AN266" s="155"/>
      <c r="AO266" s="155"/>
    </row>
    <row r="267" s="1" customFormat="1" ht="24.6" customHeight="1" spans="1:41">
      <c r="A267" s="155"/>
      <c r="B267" s="155"/>
      <c r="C267" s="155"/>
      <c r="D267" s="155"/>
      <c r="E267" s="155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55"/>
      <c r="AE267" s="155"/>
      <c r="AF267" s="155"/>
      <c r="AG267" s="155"/>
      <c r="AH267" s="155"/>
      <c r="AI267" s="155"/>
      <c r="AJ267" s="155"/>
      <c r="AK267" s="155"/>
      <c r="AL267" s="155"/>
      <c r="AM267" s="155"/>
      <c r="AN267" s="155"/>
      <c r="AO267" s="155"/>
    </row>
    <row r="268" s="1" customFormat="1" ht="24.6" customHeight="1" spans="1:41">
      <c r="A268" s="156" t="s">
        <v>133</v>
      </c>
      <c r="B268" s="157"/>
      <c r="C268" s="157"/>
      <c r="D268" s="157"/>
      <c r="E268" s="158" t="s">
        <v>134</v>
      </c>
      <c r="F268" s="159"/>
      <c r="G268" s="159"/>
      <c r="H268" s="159"/>
      <c r="I268" s="159"/>
      <c r="J268" s="159"/>
      <c r="K268" s="159"/>
      <c r="L268" s="159"/>
      <c r="M268" s="159"/>
      <c r="N268" s="159"/>
      <c r="O268" s="159"/>
      <c r="P268" s="159"/>
      <c r="Q268" s="159"/>
      <c r="R268" s="157"/>
      <c r="S268" s="157"/>
      <c r="T268" s="157"/>
      <c r="U268" s="157"/>
      <c r="V268" s="157"/>
      <c r="W268" s="157"/>
      <c r="X268" s="157"/>
      <c r="Y268" s="157"/>
      <c r="Z268" s="157"/>
      <c r="AA268" s="157"/>
      <c r="AB268" s="157"/>
      <c r="AC268" s="157"/>
      <c r="AD268" s="157"/>
      <c r="AE268" s="188" t="s">
        <v>87</v>
      </c>
      <c r="AF268" s="189"/>
      <c r="AG268" s="189"/>
      <c r="AH268" s="189"/>
      <c r="AI268" s="189"/>
      <c r="AJ268" s="189"/>
      <c r="AK268" s="190">
        <f>灌注桩原始记录!A13</f>
        <v>409</v>
      </c>
      <c r="AL268" s="191"/>
      <c r="AM268" s="191"/>
      <c r="AN268" s="191"/>
      <c r="AO268" s="191"/>
    </row>
    <row r="269" s="1" customFormat="1" ht="23.85" customHeight="1" spans="1:41">
      <c r="A269" s="160" t="s">
        <v>1</v>
      </c>
      <c r="B269" s="161"/>
      <c r="C269" s="161"/>
      <c r="D269" s="161"/>
      <c r="E269" s="162" t="str">
        <f>工程配置!$B$2</f>
        <v>大同七里村碧桂园一期地库桩基础工程</v>
      </c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2" t="s">
        <v>88</v>
      </c>
      <c r="R269" s="163"/>
      <c r="S269" s="163"/>
      <c r="T269" s="163"/>
      <c r="U269" s="162">
        <f>灌注桩原始记录!C13</f>
        <v>0</v>
      </c>
      <c r="V269" s="162"/>
      <c r="W269" s="162"/>
      <c r="X269" s="162"/>
      <c r="Y269" s="162"/>
      <c r="Z269" s="162"/>
      <c r="AA269" s="162"/>
      <c r="AB269" s="162"/>
      <c r="AC269" s="162"/>
      <c r="AD269" s="162"/>
      <c r="AE269" s="162"/>
      <c r="AF269" s="162"/>
      <c r="AG269" s="162" t="s">
        <v>90</v>
      </c>
      <c r="AH269" s="163"/>
      <c r="AI269" s="163"/>
      <c r="AJ269" s="163"/>
      <c r="AK269" s="163">
        <f>工程配置!$C$4</f>
        <v>28.5</v>
      </c>
      <c r="AL269" s="192"/>
      <c r="AM269" s="192"/>
      <c r="AN269" s="192"/>
      <c r="AO269" s="196"/>
    </row>
    <row r="270" s="1" customFormat="1" ht="23.85" customHeight="1" spans="1:41">
      <c r="A270" s="164" t="s">
        <v>135</v>
      </c>
      <c r="B270" s="165"/>
      <c r="C270" s="165"/>
      <c r="D270" s="165"/>
      <c r="E270" s="57">
        <f>灌注桩原始记录!F13</f>
        <v>0</v>
      </c>
      <c r="F270" s="57"/>
      <c r="G270" s="57"/>
      <c r="H270" s="57"/>
      <c r="I270" s="180" t="s">
        <v>91</v>
      </c>
      <c r="J270" s="57"/>
      <c r="K270" s="57"/>
      <c r="L270" s="57"/>
      <c r="M270" s="57">
        <f>灌注桩原始记录!G13</f>
        <v>0</v>
      </c>
      <c r="N270" s="57"/>
      <c r="O270" s="57"/>
      <c r="P270" s="57"/>
      <c r="Q270" s="180" t="s">
        <v>136</v>
      </c>
      <c r="R270" s="57"/>
      <c r="S270" s="57"/>
      <c r="T270" s="57"/>
      <c r="U270" s="57">
        <f>灌注桩原始记录!H13</f>
        <v>0</v>
      </c>
      <c r="V270" s="57"/>
      <c r="W270" s="57"/>
      <c r="X270" s="57"/>
      <c r="Y270" s="180" t="s">
        <v>137</v>
      </c>
      <c r="Z270" s="57"/>
      <c r="AA270" s="57"/>
      <c r="AB270" s="57"/>
      <c r="AC270" s="57">
        <f>工程配置!$E$4</f>
        <v>1017.95</v>
      </c>
      <c r="AD270" s="57"/>
      <c r="AE270" s="57"/>
      <c r="AF270" s="57"/>
      <c r="AG270" s="180" t="s">
        <v>138</v>
      </c>
      <c r="AH270" s="57"/>
      <c r="AI270" s="57"/>
      <c r="AJ270" s="57"/>
      <c r="AK270" s="57">
        <f>AC270-(灌注桩原始记录!H13-灌注桩原始记录!G13)</f>
        <v>1017.95</v>
      </c>
      <c r="AL270" s="57"/>
      <c r="AM270" s="57"/>
      <c r="AN270" s="57"/>
      <c r="AO270" s="197"/>
    </row>
    <row r="271" s="1" customFormat="1" ht="23.85" customHeight="1" spans="1:41">
      <c r="A271" s="164" t="s">
        <v>99</v>
      </c>
      <c r="B271" s="165"/>
      <c r="C271" s="165"/>
      <c r="D271" s="165"/>
      <c r="E271" s="57" t="s">
        <v>139</v>
      </c>
      <c r="F271" s="57"/>
      <c r="G271" s="57"/>
      <c r="H271" s="57"/>
      <c r="I271" s="180" t="s">
        <v>9</v>
      </c>
      <c r="J271" s="57"/>
      <c r="K271" s="57"/>
      <c r="L271" s="57"/>
      <c r="M271" s="180" t="str">
        <f>工程配置!$G$4</f>
        <v>C35</v>
      </c>
      <c r="N271" s="57"/>
      <c r="O271" s="57"/>
      <c r="P271" s="57"/>
      <c r="Q271" s="180" t="s">
        <v>140</v>
      </c>
      <c r="R271" s="57"/>
      <c r="S271" s="57"/>
      <c r="T271" s="57"/>
      <c r="U271" s="57" t="s">
        <v>141</v>
      </c>
      <c r="V271" s="57"/>
      <c r="W271" s="57"/>
      <c r="X271" s="57"/>
      <c r="Y271" s="180" t="s">
        <v>142</v>
      </c>
      <c r="Z271" s="57"/>
      <c r="AA271" s="57"/>
      <c r="AB271" s="57"/>
      <c r="AC271" s="57">
        <f>工程配置!$D$4</f>
        <v>1047.45</v>
      </c>
      <c r="AD271" s="57"/>
      <c r="AE271" s="57"/>
      <c r="AF271" s="57"/>
      <c r="AG271" s="180" t="s">
        <v>143</v>
      </c>
      <c r="AH271" s="57"/>
      <c r="AI271" s="57"/>
      <c r="AJ271" s="57"/>
      <c r="AK271" s="57">
        <f>AC271</f>
        <v>1047.45</v>
      </c>
      <c r="AL271" s="57"/>
      <c r="AM271" s="57"/>
      <c r="AN271" s="57"/>
      <c r="AO271" s="197"/>
    </row>
    <row r="272" s="1" customFormat="1" ht="23.85" customHeight="1" spans="1:41">
      <c r="A272" s="164" t="s">
        <v>144</v>
      </c>
      <c r="B272" s="165"/>
      <c r="C272" s="165"/>
      <c r="D272" s="165"/>
      <c r="E272" s="166">
        <f>灌注桩原始记录!K13</f>
        <v>0</v>
      </c>
      <c r="F272" s="57"/>
      <c r="G272" s="57"/>
      <c r="H272" s="57"/>
      <c r="I272" s="180" t="s">
        <v>145</v>
      </c>
      <c r="J272" s="57"/>
      <c r="K272" s="57"/>
      <c r="L272" s="57"/>
      <c r="M272" s="166">
        <f>灌注桩原始记录!L13</f>
        <v>0</v>
      </c>
      <c r="N272" s="57"/>
      <c r="O272" s="57"/>
      <c r="P272" s="57"/>
      <c r="Q272" s="180" t="s">
        <v>146</v>
      </c>
      <c r="R272" s="57"/>
      <c r="S272" s="57"/>
      <c r="T272" s="57"/>
      <c r="U272" s="57"/>
      <c r="V272" s="57"/>
      <c r="W272" s="57"/>
      <c r="X272" s="57"/>
      <c r="Y272" s="57"/>
      <c r="Z272" s="57"/>
      <c r="AA272" s="57" t="str">
        <f ca="1">旋挖成孔灌注桩成孔施工记录!Z249&amp;"、"&amp;旋挖成孔灌注桩成孔施工记录!AB249&amp;"、"&amp;旋挖成孔灌注桩成孔施工记录!AD249*100&amp;"%"</f>
        <v>1.1、21、2%</v>
      </c>
      <c r="AB272" s="57"/>
      <c r="AC272" s="57"/>
      <c r="AD272" s="57"/>
      <c r="AE272" s="57"/>
      <c r="AF272" s="57"/>
      <c r="AG272" s="180" t="s">
        <v>147</v>
      </c>
      <c r="AH272" s="57"/>
      <c r="AI272" s="57"/>
      <c r="AJ272" s="57"/>
      <c r="AK272" s="57">
        <f>AK269</f>
        <v>28.5</v>
      </c>
      <c r="AL272" s="57"/>
      <c r="AM272" s="57"/>
      <c r="AN272" s="57"/>
      <c r="AO272" s="197"/>
    </row>
    <row r="273" s="1" customFormat="1" ht="23.85" customHeight="1" spans="1:41">
      <c r="A273" s="164" t="s">
        <v>148</v>
      </c>
      <c r="B273" s="165"/>
      <c r="C273" s="165"/>
      <c r="D273" s="165"/>
      <c r="E273" s="57">
        <v>0.6</v>
      </c>
      <c r="F273" s="167"/>
      <c r="G273" s="57"/>
      <c r="H273" s="167"/>
      <c r="I273" s="180" t="s">
        <v>149</v>
      </c>
      <c r="J273" s="167"/>
      <c r="K273" s="57"/>
      <c r="L273" s="167"/>
      <c r="M273" s="57">
        <f ca="1">RANDBETWEEN(15,45)</f>
        <v>17</v>
      </c>
      <c r="N273" s="167"/>
      <c r="O273" s="57"/>
      <c r="P273" s="167"/>
      <c r="Q273" s="95" t="s">
        <v>150</v>
      </c>
      <c r="R273" s="167"/>
      <c r="S273" s="57"/>
      <c r="T273" s="167"/>
      <c r="U273" s="57">
        <f ca="1">RANDBETWEEN(30,50)*0.1</f>
        <v>3.5</v>
      </c>
      <c r="V273" s="167"/>
      <c r="W273" s="57"/>
      <c r="X273" s="167"/>
      <c r="Y273" s="180" t="s">
        <v>151</v>
      </c>
      <c r="Z273" s="167"/>
      <c r="AA273" s="57"/>
      <c r="AB273" s="167"/>
      <c r="AC273" s="57">
        <f>灌注桩原始记录!O13</f>
        <v>0</v>
      </c>
      <c r="AD273" s="167"/>
      <c r="AE273" s="57"/>
      <c r="AF273" s="167"/>
      <c r="AG273" s="180" t="s">
        <v>152</v>
      </c>
      <c r="AH273" s="167"/>
      <c r="AI273" s="57">
        <f>灌注桩原始记录!P13</f>
        <v>0</v>
      </c>
      <c r="AJ273" s="193"/>
      <c r="AK273" s="93"/>
      <c r="AL273" s="180" t="s">
        <v>103</v>
      </c>
      <c r="AM273" s="57"/>
      <c r="AN273" s="194" t="s">
        <v>104</v>
      </c>
      <c r="AO273" s="198"/>
    </row>
    <row r="274" s="1" customFormat="1" ht="19.25" customHeight="1" spans="1:51">
      <c r="A274" s="164" t="s">
        <v>153</v>
      </c>
      <c r="B274" s="165"/>
      <c r="C274" s="165"/>
      <c r="D274" s="165"/>
      <c r="E274" s="165"/>
      <c r="F274" s="168"/>
      <c r="G274" s="165"/>
      <c r="H274" s="168"/>
      <c r="I274" s="165"/>
      <c r="J274" s="165"/>
      <c r="K274" s="165"/>
      <c r="L274" s="181" t="s">
        <v>154</v>
      </c>
      <c r="M274" s="165"/>
      <c r="N274" s="165"/>
      <c r="O274" s="165"/>
      <c r="P274" s="165"/>
      <c r="Q274" s="165"/>
      <c r="R274" s="165"/>
      <c r="S274" s="165"/>
      <c r="T274" s="181" t="s">
        <v>155</v>
      </c>
      <c r="U274" s="165"/>
      <c r="V274" s="165"/>
      <c r="W274" s="181" t="s">
        <v>156</v>
      </c>
      <c r="X274" s="165"/>
      <c r="Y274" s="165"/>
      <c r="Z274" s="181" t="s">
        <v>157</v>
      </c>
      <c r="AA274" s="165"/>
      <c r="AB274" s="165"/>
      <c r="AC274" s="181" t="s">
        <v>158</v>
      </c>
      <c r="AD274" s="165"/>
      <c r="AE274" s="165"/>
      <c r="AF274" s="165"/>
      <c r="AG274" s="165"/>
      <c r="AH274" s="165"/>
      <c r="AI274" s="181" t="s">
        <v>159</v>
      </c>
      <c r="AJ274" s="165"/>
      <c r="AK274" s="165"/>
      <c r="AL274" s="181" t="s">
        <v>160</v>
      </c>
      <c r="AM274" s="165"/>
      <c r="AN274" s="165"/>
      <c r="AO274" s="199"/>
      <c r="AW274" s="93"/>
      <c r="AX274" s="93"/>
      <c r="AY274" s="93"/>
    </row>
    <row r="275" s="1" customFormat="1" ht="19.25" customHeight="1" spans="1:41">
      <c r="A275" s="164" t="s">
        <v>161</v>
      </c>
      <c r="B275" s="165"/>
      <c r="C275" s="165"/>
      <c r="D275" s="165"/>
      <c r="E275" s="165"/>
      <c r="F275" s="168"/>
      <c r="G275" s="165"/>
      <c r="H275" s="169" t="s">
        <v>162</v>
      </c>
      <c r="I275" s="165"/>
      <c r="J275" s="181" t="s">
        <v>163</v>
      </c>
      <c r="K275" s="165"/>
      <c r="L275" s="181" t="s">
        <v>164</v>
      </c>
      <c r="M275" s="165"/>
      <c r="N275" s="165"/>
      <c r="O275" s="165"/>
      <c r="P275" s="181" t="s">
        <v>165</v>
      </c>
      <c r="Q275" s="165"/>
      <c r="R275" s="165"/>
      <c r="S275" s="165"/>
      <c r="T275" s="183"/>
      <c r="U275" s="183"/>
      <c r="V275" s="183"/>
      <c r="W275" s="183"/>
      <c r="X275" s="183"/>
      <c r="Y275" s="183"/>
      <c r="Z275" s="183"/>
      <c r="AA275" s="183"/>
      <c r="AB275" s="183"/>
      <c r="AC275" s="181" t="s">
        <v>23</v>
      </c>
      <c r="AD275" s="165"/>
      <c r="AE275" s="165"/>
      <c r="AF275" s="181" t="s">
        <v>166</v>
      </c>
      <c r="AG275" s="165"/>
      <c r="AH275" s="165"/>
      <c r="AI275" s="183"/>
      <c r="AJ275" s="183"/>
      <c r="AK275" s="183"/>
      <c r="AL275" s="165"/>
      <c r="AM275" s="165"/>
      <c r="AN275" s="165"/>
      <c r="AO275" s="199"/>
    </row>
    <row r="276" s="1" customFormat="1" ht="18.45" customHeight="1" spans="1:41">
      <c r="A276" s="56">
        <f>灌注桩原始记录!N13</f>
        <v>0</v>
      </c>
      <c r="B276" s="57"/>
      <c r="C276" s="57"/>
      <c r="D276" s="57"/>
      <c r="E276" s="57"/>
      <c r="F276" s="167"/>
      <c r="G276" s="57"/>
      <c r="H276" s="167">
        <f>HOUR(灌注桩原始记录!L13)</f>
        <v>0</v>
      </c>
      <c r="I276" s="57"/>
      <c r="J276" s="57">
        <f>MINUTE(灌注桩原始记录!L13)</f>
        <v>0</v>
      </c>
      <c r="K276" s="57"/>
      <c r="L276" s="57">
        <v>8</v>
      </c>
      <c r="M276" s="57"/>
      <c r="N276" s="57"/>
      <c r="O276" s="57"/>
      <c r="P276" s="57">
        <v>7</v>
      </c>
      <c r="Q276" s="57"/>
      <c r="R276" s="57"/>
      <c r="S276" s="57"/>
      <c r="T276" s="57">
        <f ca="1">U273</f>
        <v>3.5</v>
      </c>
      <c r="U276" s="93"/>
      <c r="V276" s="93"/>
      <c r="W276" s="184">
        <f ca="1" t="shared" ref="W276:W278" si="8">RANDBETWEEN(170,200)*1</f>
        <v>195</v>
      </c>
      <c r="X276" s="184"/>
      <c r="Y276" s="184"/>
      <c r="Z276" s="57">
        <f>AK272</f>
        <v>28.5</v>
      </c>
      <c r="AA276" s="93"/>
      <c r="AB276" s="93"/>
      <c r="AC276" s="57">
        <v>3</v>
      </c>
      <c r="AD276" s="57"/>
      <c r="AE276" s="57"/>
      <c r="AF276" s="57">
        <v>12</v>
      </c>
      <c r="AG276" s="57"/>
      <c r="AH276" s="57"/>
      <c r="AI276" s="57">
        <f>Z276</f>
        <v>28.5</v>
      </c>
      <c r="AJ276" s="93"/>
      <c r="AK276" s="93"/>
      <c r="AL276" s="171"/>
      <c r="AM276" s="171"/>
      <c r="AN276" s="171"/>
      <c r="AO276" s="200"/>
    </row>
    <row r="277" s="1" customFormat="1" ht="18.45" customHeight="1" spans="1:41">
      <c r="A277" s="56">
        <f>A276</f>
        <v>0</v>
      </c>
      <c r="B277" s="57"/>
      <c r="C277" s="57"/>
      <c r="D277" s="57"/>
      <c r="E277" s="57"/>
      <c r="F277" s="167"/>
      <c r="G277" s="57"/>
      <c r="H277" s="167"/>
      <c r="I277" s="57"/>
      <c r="J277" s="93"/>
      <c r="K277" s="93"/>
      <c r="L277" s="57">
        <v>16</v>
      </c>
      <c r="M277" s="57"/>
      <c r="N277" s="57"/>
      <c r="O277" s="57"/>
      <c r="P277" s="57">
        <v>15</v>
      </c>
      <c r="Q277" s="57"/>
      <c r="R277" s="57"/>
      <c r="S277" s="57"/>
      <c r="T277" s="57">
        <f ca="1">RANDBETWEEN(20,40)*0.1</f>
        <v>3.5</v>
      </c>
      <c r="U277" s="93"/>
      <c r="V277" s="93"/>
      <c r="W277" s="184">
        <f ca="1" t="shared" si="8"/>
        <v>176</v>
      </c>
      <c r="X277" s="184"/>
      <c r="Y277" s="184"/>
      <c r="Z277" s="57">
        <v>16</v>
      </c>
      <c r="AA277" s="93"/>
      <c r="AB277" s="93"/>
      <c r="AC277" s="57">
        <v>2</v>
      </c>
      <c r="AD277" s="57"/>
      <c r="AE277" s="57"/>
      <c r="AF277" s="57">
        <v>8</v>
      </c>
      <c r="AG277" s="57"/>
      <c r="AH277" s="57"/>
      <c r="AI277" s="57">
        <v>16</v>
      </c>
      <c r="AJ277" s="93"/>
      <c r="AK277" s="93"/>
      <c r="AL277" s="171"/>
      <c r="AM277" s="171"/>
      <c r="AN277" s="171"/>
      <c r="AO277" s="200"/>
    </row>
    <row r="278" s="1" customFormat="1" ht="18.45" customHeight="1" spans="1:41">
      <c r="A278" s="56">
        <f>A276</f>
        <v>0</v>
      </c>
      <c r="B278" s="57"/>
      <c r="C278" s="57"/>
      <c r="D278" s="57"/>
      <c r="E278" s="57"/>
      <c r="F278" s="167"/>
      <c r="G278" s="57"/>
      <c r="H278" s="167">
        <f>HOUR(灌注桩原始记录!M13)</f>
        <v>0</v>
      </c>
      <c r="I278" s="57"/>
      <c r="J278" s="57">
        <f>MINUTE(灌注桩原始记录!M13)</f>
        <v>0</v>
      </c>
      <c r="K278" s="57"/>
      <c r="L278" s="57">
        <v>15.2</v>
      </c>
      <c r="M278" s="57"/>
      <c r="N278" s="57"/>
      <c r="O278" s="57"/>
      <c r="P278" s="57">
        <v>13.8</v>
      </c>
      <c r="Q278" s="57"/>
      <c r="R278" s="57"/>
      <c r="S278" s="57"/>
      <c r="T278" s="57">
        <f ca="1">AC273-T277-T276</f>
        <v>-7</v>
      </c>
      <c r="U278" s="93"/>
      <c r="V278" s="93"/>
      <c r="W278" s="184">
        <f ca="1" t="shared" si="8"/>
        <v>199</v>
      </c>
      <c r="X278" s="184"/>
      <c r="Y278" s="184"/>
      <c r="Z278" s="57">
        <v>8</v>
      </c>
      <c r="AA278" s="93"/>
      <c r="AB278" s="93"/>
      <c r="AC278" s="57">
        <v>2</v>
      </c>
      <c r="AD278" s="57"/>
      <c r="AE278" s="57"/>
      <c r="AF278" s="57">
        <v>8</v>
      </c>
      <c r="AG278" s="57"/>
      <c r="AH278" s="57"/>
      <c r="AI278" s="57">
        <v>8</v>
      </c>
      <c r="AJ278" s="93"/>
      <c r="AK278" s="93"/>
      <c r="AL278" s="171"/>
      <c r="AM278" s="171"/>
      <c r="AN278" s="171"/>
      <c r="AO278" s="200"/>
    </row>
    <row r="279" s="1" customFormat="1" ht="18.45" customHeight="1" spans="1:41">
      <c r="A279" s="56"/>
      <c r="B279" s="57"/>
      <c r="C279" s="57"/>
      <c r="D279" s="57"/>
      <c r="E279" s="57"/>
      <c r="F279" s="167"/>
      <c r="G279" s="57"/>
      <c r="H279" s="167"/>
      <c r="I279" s="57"/>
      <c r="J279" s="93"/>
      <c r="K279" s="93"/>
      <c r="L279" s="80"/>
      <c r="M279" s="80"/>
      <c r="N279" s="80"/>
      <c r="O279" s="80"/>
      <c r="P279" s="80"/>
      <c r="Q279" s="80"/>
      <c r="R279" s="80"/>
      <c r="S279" s="80"/>
      <c r="T279" s="93"/>
      <c r="U279" s="93"/>
      <c r="V279" s="93"/>
      <c r="W279" s="93"/>
      <c r="X279" s="93"/>
      <c r="Y279" s="93"/>
      <c r="Z279" s="93"/>
      <c r="AA279" s="93"/>
      <c r="AB279" s="93"/>
      <c r="AC279" s="57"/>
      <c r="AD279" s="57"/>
      <c r="AE279" s="57"/>
      <c r="AF279" s="57"/>
      <c r="AG279" s="57"/>
      <c r="AH279" s="57"/>
      <c r="AI279" s="93"/>
      <c r="AJ279" s="93"/>
      <c r="AK279" s="93"/>
      <c r="AL279" s="171"/>
      <c r="AM279" s="171"/>
      <c r="AN279" s="171"/>
      <c r="AO279" s="200"/>
    </row>
    <row r="280" s="1" customFormat="1" ht="18.45" customHeight="1" spans="1:41">
      <c r="A280" s="56"/>
      <c r="B280" s="57"/>
      <c r="C280" s="57"/>
      <c r="D280" s="57"/>
      <c r="E280" s="57"/>
      <c r="F280" s="167"/>
      <c r="G280" s="57"/>
      <c r="H280" s="167"/>
      <c r="I280" s="57"/>
      <c r="J280" s="57"/>
      <c r="K280" s="57"/>
      <c r="L280" s="182"/>
      <c r="M280" s="182"/>
      <c r="N280" s="182"/>
      <c r="O280" s="182"/>
      <c r="P280" s="80"/>
      <c r="Q280" s="80"/>
      <c r="R280" s="80"/>
      <c r="S280" s="80"/>
      <c r="T280" s="93"/>
      <c r="U280" s="93"/>
      <c r="V280" s="93"/>
      <c r="W280" s="93"/>
      <c r="X280" s="93"/>
      <c r="Y280" s="93"/>
      <c r="Z280" s="93"/>
      <c r="AA280" s="93"/>
      <c r="AB280" s="93"/>
      <c r="AC280" s="57"/>
      <c r="AD280" s="57"/>
      <c r="AE280" s="57"/>
      <c r="AF280" s="57"/>
      <c r="AG280" s="57"/>
      <c r="AH280" s="57"/>
      <c r="AI280" s="93"/>
      <c r="AJ280" s="93"/>
      <c r="AK280" s="93"/>
      <c r="AL280" s="171"/>
      <c r="AM280" s="171"/>
      <c r="AN280" s="171"/>
      <c r="AO280" s="200"/>
    </row>
    <row r="281" s="1" customFormat="1" ht="18.45" customHeight="1" spans="1:41">
      <c r="A281" s="56"/>
      <c r="B281" s="57"/>
      <c r="C281" s="57"/>
      <c r="D281" s="57"/>
      <c r="E281" s="57"/>
      <c r="F281" s="167"/>
      <c r="G281" s="57"/>
      <c r="H281" s="167"/>
      <c r="I281" s="57"/>
      <c r="J281" s="57"/>
      <c r="K281" s="57"/>
      <c r="L281" s="80"/>
      <c r="M281" s="80"/>
      <c r="N281" s="80"/>
      <c r="O281" s="80"/>
      <c r="P281" s="80"/>
      <c r="Q281" s="80"/>
      <c r="R281" s="80"/>
      <c r="S281" s="80"/>
      <c r="T281" s="93"/>
      <c r="U281" s="93"/>
      <c r="V281" s="93"/>
      <c r="W281" s="93"/>
      <c r="X281" s="93"/>
      <c r="Y281" s="93"/>
      <c r="Z281" s="93"/>
      <c r="AA281" s="93"/>
      <c r="AB281" s="93"/>
      <c r="AC281" s="57"/>
      <c r="AD281" s="57"/>
      <c r="AE281" s="57"/>
      <c r="AF281" s="57"/>
      <c r="AG281" s="57"/>
      <c r="AH281" s="57"/>
      <c r="AI281" s="93"/>
      <c r="AJ281" s="93"/>
      <c r="AK281" s="93"/>
      <c r="AL281" s="171"/>
      <c r="AM281" s="171"/>
      <c r="AN281" s="171"/>
      <c r="AO281" s="200"/>
    </row>
    <row r="282" s="1" customFormat="1" ht="18.45" customHeight="1" spans="1:41">
      <c r="A282" s="56"/>
      <c r="B282" s="57"/>
      <c r="C282" s="57"/>
      <c r="D282" s="57"/>
      <c r="E282" s="57"/>
      <c r="F282" s="167"/>
      <c r="G282" s="57"/>
      <c r="H282" s="167"/>
      <c r="I282" s="57"/>
      <c r="J282" s="57"/>
      <c r="K282" s="57"/>
      <c r="L282" s="80"/>
      <c r="M282" s="80"/>
      <c r="N282" s="80"/>
      <c r="O282" s="80"/>
      <c r="P282" s="80"/>
      <c r="Q282" s="80"/>
      <c r="R282" s="80"/>
      <c r="S282" s="80"/>
      <c r="T282" s="93"/>
      <c r="U282" s="93"/>
      <c r="V282" s="93"/>
      <c r="W282" s="93"/>
      <c r="X282" s="93"/>
      <c r="Y282" s="93"/>
      <c r="Z282" s="93"/>
      <c r="AA282" s="93"/>
      <c r="AB282" s="93"/>
      <c r="AC282" s="57"/>
      <c r="AD282" s="57"/>
      <c r="AE282" s="57"/>
      <c r="AF282" s="57"/>
      <c r="AG282" s="57"/>
      <c r="AH282" s="57"/>
      <c r="AI282" s="93"/>
      <c r="AJ282" s="93"/>
      <c r="AK282" s="93"/>
      <c r="AL282" s="171"/>
      <c r="AM282" s="171"/>
      <c r="AN282" s="171"/>
      <c r="AO282" s="200"/>
    </row>
    <row r="283" s="1" customFormat="1" ht="18.45" customHeight="1" spans="1:41">
      <c r="A283" s="56"/>
      <c r="B283" s="57"/>
      <c r="C283" s="57"/>
      <c r="D283" s="57"/>
      <c r="E283" s="57"/>
      <c r="F283" s="167"/>
      <c r="G283" s="57"/>
      <c r="H283" s="16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93"/>
      <c r="U283" s="93"/>
      <c r="V283" s="93"/>
      <c r="W283" s="93"/>
      <c r="X283" s="93"/>
      <c r="Y283" s="93"/>
      <c r="Z283" s="93"/>
      <c r="AA283" s="93"/>
      <c r="AB283" s="93"/>
      <c r="AC283" s="57"/>
      <c r="AD283" s="57"/>
      <c r="AE283" s="57"/>
      <c r="AF283" s="57"/>
      <c r="AG283" s="57"/>
      <c r="AH283" s="57"/>
      <c r="AI283" s="93"/>
      <c r="AJ283" s="93"/>
      <c r="AK283" s="93"/>
      <c r="AL283" s="171"/>
      <c r="AM283" s="171"/>
      <c r="AN283" s="171"/>
      <c r="AO283" s="200"/>
    </row>
    <row r="284" s="1" customFormat="1" ht="18.45" customHeight="1" spans="1:41">
      <c r="A284" s="56"/>
      <c r="B284" s="57"/>
      <c r="C284" s="57"/>
      <c r="D284" s="57"/>
      <c r="E284" s="57"/>
      <c r="F284" s="167"/>
      <c r="G284" s="57"/>
      <c r="H284" s="16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93"/>
      <c r="U284" s="93"/>
      <c r="V284" s="93"/>
      <c r="W284" s="93"/>
      <c r="X284" s="93"/>
      <c r="Y284" s="93"/>
      <c r="Z284" s="93"/>
      <c r="AA284" s="93"/>
      <c r="AB284" s="93"/>
      <c r="AC284" s="57"/>
      <c r="AD284" s="57"/>
      <c r="AE284" s="57"/>
      <c r="AF284" s="57"/>
      <c r="AG284" s="57"/>
      <c r="AH284" s="57"/>
      <c r="AI284" s="93"/>
      <c r="AJ284" s="93"/>
      <c r="AK284" s="93"/>
      <c r="AL284" s="171"/>
      <c r="AM284" s="171"/>
      <c r="AN284" s="171"/>
      <c r="AO284" s="200"/>
    </row>
    <row r="285" s="1" customFormat="1" ht="18.45" customHeight="1" spans="1:41">
      <c r="A285" s="170"/>
      <c r="B285" s="171"/>
      <c r="C285" s="171"/>
      <c r="D285" s="171"/>
      <c r="E285" s="171"/>
      <c r="F285" s="172"/>
      <c r="G285" s="171"/>
      <c r="H285" s="172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85"/>
      <c r="U285" s="185"/>
      <c r="V285" s="185"/>
      <c r="W285" s="185"/>
      <c r="X285" s="185"/>
      <c r="Y285" s="185"/>
      <c r="Z285" s="185"/>
      <c r="AA285" s="185"/>
      <c r="AB285" s="185"/>
      <c r="AC285" s="171"/>
      <c r="AD285" s="171"/>
      <c r="AE285" s="171"/>
      <c r="AF285" s="171"/>
      <c r="AG285" s="171"/>
      <c r="AH285" s="171"/>
      <c r="AI285" s="185"/>
      <c r="AJ285" s="185"/>
      <c r="AK285" s="185"/>
      <c r="AL285" s="171"/>
      <c r="AM285" s="171"/>
      <c r="AN285" s="171"/>
      <c r="AO285" s="200"/>
    </row>
    <row r="286" s="1" customFormat="1" ht="18.45" customHeight="1" spans="1:41">
      <c r="A286" s="170"/>
      <c r="B286" s="171"/>
      <c r="C286" s="171"/>
      <c r="D286" s="171"/>
      <c r="E286" s="171"/>
      <c r="F286" s="172"/>
      <c r="G286" s="171"/>
      <c r="H286" s="172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85"/>
      <c r="U286" s="185"/>
      <c r="V286" s="185"/>
      <c r="W286" s="185"/>
      <c r="X286" s="185"/>
      <c r="Y286" s="185"/>
      <c r="Z286" s="185"/>
      <c r="AA286" s="185"/>
      <c r="AB286" s="185"/>
      <c r="AC286" s="171"/>
      <c r="AD286" s="171"/>
      <c r="AE286" s="171"/>
      <c r="AF286" s="171"/>
      <c r="AG286" s="171"/>
      <c r="AH286" s="171"/>
      <c r="AI286" s="185"/>
      <c r="AJ286" s="185"/>
      <c r="AK286" s="185"/>
      <c r="AL286" s="171"/>
      <c r="AM286" s="171"/>
      <c r="AN286" s="171"/>
      <c r="AO286" s="200"/>
    </row>
    <row r="287" s="1" customFormat="1" ht="18.45" customHeight="1" spans="1:41">
      <c r="A287" s="170"/>
      <c r="B287" s="171"/>
      <c r="C287" s="171"/>
      <c r="D287" s="171"/>
      <c r="E287" s="171"/>
      <c r="F287" s="172"/>
      <c r="G287" s="171"/>
      <c r="H287" s="172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85"/>
      <c r="U287" s="185"/>
      <c r="V287" s="185"/>
      <c r="W287" s="185"/>
      <c r="X287" s="185"/>
      <c r="Y287" s="185"/>
      <c r="Z287" s="185"/>
      <c r="AA287" s="185"/>
      <c r="AB287" s="185"/>
      <c r="AC287" s="171"/>
      <c r="AD287" s="171"/>
      <c r="AE287" s="171"/>
      <c r="AF287" s="171"/>
      <c r="AG287" s="171"/>
      <c r="AH287" s="171"/>
      <c r="AI287" s="185"/>
      <c r="AJ287" s="185"/>
      <c r="AK287" s="185"/>
      <c r="AL287" s="171"/>
      <c r="AM287" s="171"/>
      <c r="AN287" s="171"/>
      <c r="AO287" s="200"/>
    </row>
    <row r="288" s="1" customFormat="1" ht="18.45" customHeight="1" spans="1:41">
      <c r="A288" s="173"/>
      <c r="B288" s="174"/>
      <c r="C288" s="174"/>
      <c r="D288" s="174"/>
      <c r="E288" s="174"/>
      <c r="F288" s="175"/>
      <c r="G288" s="174"/>
      <c r="H288" s="175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86"/>
      <c r="U288" s="186"/>
      <c r="V288" s="186"/>
      <c r="W288" s="186"/>
      <c r="X288" s="186"/>
      <c r="Y288" s="186"/>
      <c r="Z288" s="186"/>
      <c r="AA288" s="186"/>
      <c r="AB288" s="186"/>
      <c r="AC288" s="174"/>
      <c r="AD288" s="174"/>
      <c r="AE288" s="174"/>
      <c r="AF288" s="174"/>
      <c r="AG288" s="174"/>
      <c r="AH288" s="174"/>
      <c r="AI288" s="186"/>
      <c r="AJ288" s="186"/>
      <c r="AK288" s="186"/>
      <c r="AL288" s="174"/>
      <c r="AM288" s="174"/>
      <c r="AN288" s="174"/>
      <c r="AO288" s="201"/>
    </row>
    <row r="289" s="1" customFormat="1" ht="18" customHeight="1" spans="1:41">
      <c r="A289" s="176" t="s">
        <v>127</v>
      </c>
      <c r="B289" s="177"/>
      <c r="C289" s="178"/>
      <c r="D289" s="177"/>
      <c r="E289" s="177"/>
      <c r="F289" s="179"/>
      <c r="G289" s="179"/>
      <c r="H289" s="179"/>
      <c r="I289" s="179"/>
      <c r="J289" s="179"/>
      <c r="K289" s="179"/>
      <c r="L289" s="176" t="s">
        <v>128</v>
      </c>
      <c r="M289" s="177"/>
      <c r="N289" s="177"/>
      <c r="O289" s="177"/>
      <c r="P289" s="179"/>
      <c r="Q289" s="187"/>
      <c r="R289" s="187"/>
      <c r="S289" s="187"/>
      <c r="T289" s="187"/>
      <c r="U289" s="187"/>
      <c r="V289" s="176" t="s">
        <v>129</v>
      </c>
      <c r="W289" s="177"/>
      <c r="X289" s="177"/>
      <c r="Y289" s="177"/>
      <c r="Z289" s="179"/>
      <c r="AA289" s="187"/>
      <c r="AB289" s="187"/>
      <c r="AC289" s="187"/>
      <c r="AD289" s="187"/>
      <c r="AE289" s="187"/>
      <c r="AF289" s="176" t="s">
        <v>130</v>
      </c>
      <c r="AG289" s="177"/>
      <c r="AH289" s="177"/>
      <c r="AI289" s="179"/>
      <c r="AJ289" s="187"/>
      <c r="AK289" s="187"/>
      <c r="AL289" s="187"/>
      <c r="AM289" s="187"/>
      <c r="AN289" s="187"/>
      <c r="AO289" s="202"/>
    </row>
    <row r="300" s="1" customFormat="1" ht="24.6" customHeight="1" spans="1:41">
      <c r="A300" s="152" t="s">
        <v>131</v>
      </c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  <c r="AA300" s="153"/>
      <c r="AB300" s="153"/>
      <c r="AC300" s="153"/>
      <c r="AD300" s="153"/>
      <c r="AE300" s="153"/>
      <c r="AF300" s="153"/>
      <c r="AG300" s="153"/>
      <c r="AH300" s="153"/>
      <c r="AI300" s="153"/>
      <c r="AJ300" s="153"/>
      <c r="AK300" s="153"/>
      <c r="AL300" s="153"/>
      <c r="AM300" s="153"/>
      <c r="AN300" s="153"/>
      <c r="AO300" s="195"/>
    </row>
    <row r="301" s="1" customFormat="1" ht="24.6" customHeight="1" spans="1:41">
      <c r="A301" s="154" t="s">
        <v>132</v>
      </c>
      <c r="B301" s="155"/>
      <c r="C301" s="155"/>
      <c r="D301" s="155"/>
      <c r="E301" s="155"/>
      <c r="F301" s="155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5"/>
      <c r="R301" s="155"/>
      <c r="S301" s="155"/>
      <c r="T301" s="155"/>
      <c r="U301" s="155"/>
      <c r="V301" s="155"/>
      <c r="W301" s="155"/>
      <c r="X301" s="155"/>
      <c r="Y301" s="155"/>
      <c r="Z301" s="155"/>
      <c r="AA301" s="155"/>
      <c r="AB301" s="155"/>
      <c r="AC301" s="155"/>
      <c r="AD301" s="155"/>
      <c r="AE301" s="155"/>
      <c r="AF301" s="155"/>
      <c r="AG301" s="155"/>
      <c r="AH301" s="155"/>
      <c r="AI301" s="155"/>
      <c r="AJ301" s="155"/>
      <c r="AK301" s="155"/>
      <c r="AL301" s="155"/>
      <c r="AM301" s="155"/>
      <c r="AN301" s="155"/>
      <c r="AO301" s="155"/>
    </row>
    <row r="302" s="1" customFormat="1" ht="24.6" customHeight="1" spans="1:41">
      <c r="A302" s="155"/>
      <c r="B302" s="155"/>
      <c r="C302" s="155"/>
      <c r="D302" s="155"/>
      <c r="E302" s="155"/>
      <c r="F302" s="155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5"/>
      <c r="R302" s="155"/>
      <c r="S302" s="155"/>
      <c r="T302" s="155"/>
      <c r="U302" s="155"/>
      <c r="V302" s="155"/>
      <c r="W302" s="155"/>
      <c r="X302" s="155"/>
      <c r="Y302" s="155"/>
      <c r="Z302" s="155"/>
      <c r="AA302" s="155"/>
      <c r="AB302" s="155"/>
      <c r="AC302" s="155"/>
      <c r="AD302" s="155"/>
      <c r="AE302" s="155"/>
      <c r="AF302" s="155"/>
      <c r="AG302" s="155"/>
      <c r="AH302" s="155"/>
      <c r="AI302" s="155"/>
      <c r="AJ302" s="155"/>
      <c r="AK302" s="155"/>
      <c r="AL302" s="155"/>
      <c r="AM302" s="155"/>
      <c r="AN302" s="155"/>
      <c r="AO302" s="155"/>
    </row>
    <row r="303" s="1" customFormat="1" ht="24.6" customHeight="1" spans="1:41">
      <c r="A303" s="156" t="s">
        <v>133</v>
      </c>
      <c r="B303" s="157"/>
      <c r="C303" s="157"/>
      <c r="D303" s="157"/>
      <c r="E303" s="158" t="s">
        <v>134</v>
      </c>
      <c r="F303" s="159"/>
      <c r="G303" s="159"/>
      <c r="H303" s="159"/>
      <c r="I303" s="159"/>
      <c r="J303" s="159"/>
      <c r="K303" s="159"/>
      <c r="L303" s="159"/>
      <c r="M303" s="159"/>
      <c r="N303" s="159"/>
      <c r="O303" s="159"/>
      <c r="P303" s="159"/>
      <c r="Q303" s="159"/>
      <c r="R303" s="157"/>
      <c r="S303" s="157"/>
      <c r="T303" s="157"/>
      <c r="U303" s="157"/>
      <c r="V303" s="157"/>
      <c r="W303" s="157"/>
      <c r="X303" s="157"/>
      <c r="Y303" s="157"/>
      <c r="Z303" s="157"/>
      <c r="AA303" s="157"/>
      <c r="AB303" s="157"/>
      <c r="AC303" s="157"/>
      <c r="AD303" s="157"/>
      <c r="AE303" s="188" t="s">
        <v>87</v>
      </c>
      <c r="AF303" s="189"/>
      <c r="AG303" s="189"/>
      <c r="AH303" s="189"/>
      <c r="AI303" s="189"/>
      <c r="AJ303" s="189"/>
      <c r="AK303" s="190">
        <f>灌注桩原始记录!A14</f>
        <v>410</v>
      </c>
      <c r="AL303" s="191"/>
      <c r="AM303" s="191"/>
      <c r="AN303" s="191"/>
      <c r="AO303" s="191"/>
    </row>
    <row r="304" s="1" customFormat="1" ht="23.85" customHeight="1" spans="1:41">
      <c r="A304" s="160" t="s">
        <v>1</v>
      </c>
      <c r="B304" s="161"/>
      <c r="C304" s="161"/>
      <c r="D304" s="161"/>
      <c r="E304" s="162" t="str">
        <f>工程配置!$B$2</f>
        <v>大同七里村碧桂园一期地库桩基础工程</v>
      </c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2" t="s">
        <v>88</v>
      </c>
      <c r="R304" s="163"/>
      <c r="S304" s="163"/>
      <c r="T304" s="163"/>
      <c r="U304" s="162">
        <f>灌注桩原始记录!C14</f>
        <v>0</v>
      </c>
      <c r="V304" s="162"/>
      <c r="W304" s="162"/>
      <c r="X304" s="162"/>
      <c r="Y304" s="162"/>
      <c r="Z304" s="162"/>
      <c r="AA304" s="162"/>
      <c r="AB304" s="162"/>
      <c r="AC304" s="162"/>
      <c r="AD304" s="162"/>
      <c r="AE304" s="162"/>
      <c r="AF304" s="162"/>
      <c r="AG304" s="162" t="s">
        <v>90</v>
      </c>
      <c r="AH304" s="163"/>
      <c r="AI304" s="163"/>
      <c r="AJ304" s="163"/>
      <c r="AK304" s="163">
        <f>工程配置!$C$4</f>
        <v>28.5</v>
      </c>
      <c r="AL304" s="192"/>
      <c r="AM304" s="192"/>
      <c r="AN304" s="192"/>
      <c r="AO304" s="196"/>
    </row>
    <row r="305" s="1" customFormat="1" ht="23.85" customHeight="1" spans="1:41">
      <c r="A305" s="164" t="s">
        <v>135</v>
      </c>
      <c r="B305" s="165"/>
      <c r="C305" s="165"/>
      <c r="D305" s="165"/>
      <c r="E305" s="57">
        <f>灌注桩原始记录!F14</f>
        <v>0</v>
      </c>
      <c r="F305" s="57"/>
      <c r="G305" s="57"/>
      <c r="H305" s="57"/>
      <c r="I305" s="180" t="s">
        <v>91</v>
      </c>
      <c r="J305" s="57"/>
      <c r="K305" s="57"/>
      <c r="L305" s="57"/>
      <c r="M305" s="57">
        <f>灌注桩原始记录!G14</f>
        <v>0</v>
      </c>
      <c r="N305" s="57"/>
      <c r="O305" s="57"/>
      <c r="P305" s="57"/>
      <c r="Q305" s="180" t="s">
        <v>136</v>
      </c>
      <c r="R305" s="57"/>
      <c r="S305" s="57"/>
      <c r="T305" s="57"/>
      <c r="U305" s="57">
        <f>灌注桩原始记录!H14</f>
        <v>0</v>
      </c>
      <c r="V305" s="57"/>
      <c r="W305" s="57"/>
      <c r="X305" s="57"/>
      <c r="Y305" s="180" t="s">
        <v>137</v>
      </c>
      <c r="Z305" s="57"/>
      <c r="AA305" s="57"/>
      <c r="AB305" s="57"/>
      <c r="AC305" s="57">
        <f>工程配置!$E$4</f>
        <v>1017.95</v>
      </c>
      <c r="AD305" s="57"/>
      <c r="AE305" s="57"/>
      <c r="AF305" s="57"/>
      <c r="AG305" s="180" t="s">
        <v>138</v>
      </c>
      <c r="AH305" s="57"/>
      <c r="AI305" s="57"/>
      <c r="AJ305" s="57"/>
      <c r="AK305" s="57">
        <f>AC305-(灌注桩原始记录!H14-灌注桩原始记录!G14)</f>
        <v>1017.95</v>
      </c>
      <c r="AL305" s="57"/>
      <c r="AM305" s="57"/>
      <c r="AN305" s="57"/>
      <c r="AO305" s="197"/>
    </row>
    <row r="306" s="1" customFormat="1" ht="23.85" customHeight="1" spans="1:41">
      <c r="A306" s="164" t="s">
        <v>99</v>
      </c>
      <c r="B306" s="165"/>
      <c r="C306" s="165"/>
      <c r="D306" s="165"/>
      <c r="E306" s="57" t="s">
        <v>139</v>
      </c>
      <c r="F306" s="57"/>
      <c r="G306" s="57"/>
      <c r="H306" s="57"/>
      <c r="I306" s="180" t="s">
        <v>9</v>
      </c>
      <c r="J306" s="57"/>
      <c r="K306" s="57"/>
      <c r="L306" s="57"/>
      <c r="M306" s="180" t="str">
        <f>工程配置!$G$4</f>
        <v>C35</v>
      </c>
      <c r="N306" s="57"/>
      <c r="O306" s="57"/>
      <c r="P306" s="57"/>
      <c r="Q306" s="180" t="s">
        <v>140</v>
      </c>
      <c r="R306" s="57"/>
      <c r="S306" s="57"/>
      <c r="T306" s="57"/>
      <c r="U306" s="57" t="s">
        <v>141</v>
      </c>
      <c r="V306" s="57"/>
      <c r="W306" s="57"/>
      <c r="X306" s="57"/>
      <c r="Y306" s="180" t="s">
        <v>142</v>
      </c>
      <c r="Z306" s="57"/>
      <c r="AA306" s="57"/>
      <c r="AB306" s="57"/>
      <c r="AC306" s="57">
        <f>工程配置!$D$4</f>
        <v>1047.45</v>
      </c>
      <c r="AD306" s="57"/>
      <c r="AE306" s="57"/>
      <c r="AF306" s="57"/>
      <c r="AG306" s="180" t="s">
        <v>143</v>
      </c>
      <c r="AH306" s="57"/>
      <c r="AI306" s="57"/>
      <c r="AJ306" s="57"/>
      <c r="AK306" s="57">
        <f>AC306</f>
        <v>1047.45</v>
      </c>
      <c r="AL306" s="57"/>
      <c r="AM306" s="57"/>
      <c r="AN306" s="57"/>
      <c r="AO306" s="197"/>
    </row>
    <row r="307" s="1" customFormat="1" ht="23.85" customHeight="1" spans="1:41">
      <c r="A307" s="164" t="s">
        <v>144</v>
      </c>
      <c r="B307" s="165"/>
      <c r="C307" s="165"/>
      <c r="D307" s="165"/>
      <c r="E307" s="166">
        <f>灌注桩原始记录!K14</f>
        <v>0</v>
      </c>
      <c r="F307" s="57"/>
      <c r="G307" s="57"/>
      <c r="H307" s="57"/>
      <c r="I307" s="180" t="s">
        <v>145</v>
      </c>
      <c r="J307" s="57"/>
      <c r="K307" s="57"/>
      <c r="L307" s="57"/>
      <c r="M307" s="166">
        <f>灌注桩原始记录!L14</f>
        <v>0</v>
      </c>
      <c r="N307" s="57"/>
      <c r="O307" s="57"/>
      <c r="P307" s="57"/>
      <c r="Q307" s="180" t="s">
        <v>146</v>
      </c>
      <c r="R307" s="57"/>
      <c r="S307" s="57"/>
      <c r="T307" s="57"/>
      <c r="U307" s="57"/>
      <c r="V307" s="57"/>
      <c r="W307" s="57"/>
      <c r="X307" s="57"/>
      <c r="Y307" s="57"/>
      <c r="Z307" s="57"/>
      <c r="AA307" s="57" t="str">
        <f ca="1">旋挖成孔灌注桩成孔施工记录!Z279&amp;"、"&amp;旋挖成孔灌注桩成孔施工记录!AB279&amp;"、"&amp;旋挖成孔灌注桩成孔施工记录!AD279*100&amp;"%"</f>
        <v>1.21、27、2%</v>
      </c>
      <c r="AB307" s="57"/>
      <c r="AC307" s="57"/>
      <c r="AD307" s="57"/>
      <c r="AE307" s="57"/>
      <c r="AF307" s="57"/>
      <c r="AG307" s="180" t="s">
        <v>147</v>
      </c>
      <c r="AH307" s="57"/>
      <c r="AI307" s="57"/>
      <c r="AJ307" s="57"/>
      <c r="AK307" s="57">
        <f>AK304</f>
        <v>28.5</v>
      </c>
      <c r="AL307" s="57"/>
      <c r="AM307" s="57"/>
      <c r="AN307" s="57"/>
      <c r="AO307" s="197"/>
    </row>
    <row r="308" s="1" customFormat="1" ht="23.85" customHeight="1" spans="1:41">
      <c r="A308" s="164" t="s">
        <v>148</v>
      </c>
      <c r="B308" s="165"/>
      <c r="C308" s="165"/>
      <c r="D308" s="165"/>
      <c r="E308" s="57">
        <v>0.6</v>
      </c>
      <c r="F308" s="167"/>
      <c r="G308" s="57"/>
      <c r="H308" s="167"/>
      <c r="I308" s="180" t="s">
        <v>149</v>
      </c>
      <c r="J308" s="167"/>
      <c r="K308" s="57"/>
      <c r="L308" s="167"/>
      <c r="M308" s="57">
        <f ca="1">RANDBETWEEN(15,45)</f>
        <v>29</v>
      </c>
      <c r="N308" s="167"/>
      <c r="O308" s="57"/>
      <c r="P308" s="167"/>
      <c r="Q308" s="95" t="s">
        <v>150</v>
      </c>
      <c r="R308" s="167"/>
      <c r="S308" s="57"/>
      <c r="T308" s="167"/>
      <c r="U308" s="57">
        <f ca="1">RANDBETWEEN(30,50)*0.1</f>
        <v>4.1</v>
      </c>
      <c r="V308" s="167"/>
      <c r="W308" s="57"/>
      <c r="X308" s="167"/>
      <c r="Y308" s="180" t="s">
        <v>151</v>
      </c>
      <c r="Z308" s="167"/>
      <c r="AA308" s="57"/>
      <c r="AB308" s="167"/>
      <c r="AC308" s="57">
        <f>灌注桩原始记录!O14</f>
        <v>0</v>
      </c>
      <c r="AD308" s="167"/>
      <c r="AE308" s="57"/>
      <c r="AF308" s="167"/>
      <c r="AG308" s="180" t="s">
        <v>152</v>
      </c>
      <c r="AH308" s="167"/>
      <c r="AI308" s="57">
        <f>灌注桩原始记录!P14</f>
        <v>0</v>
      </c>
      <c r="AJ308" s="193"/>
      <c r="AK308" s="93"/>
      <c r="AL308" s="180" t="s">
        <v>103</v>
      </c>
      <c r="AM308" s="57"/>
      <c r="AN308" s="194" t="s">
        <v>104</v>
      </c>
      <c r="AO308" s="198"/>
    </row>
    <row r="309" s="1" customFormat="1" ht="19.25" customHeight="1" spans="1:51">
      <c r="A309" s="164" t="s">
        <v>153</v>
      </c>
      <c r="B309" s="165"/>
      <c r="C309" s="165"/>
      <c r="D309" s="165"/>
      <c r="E309" s="165"/>
      <c r="F309" s="168"/>
      <c r="G309" s="165"/>
      <c r="H309" s="168"/>
      <c r="I309" s="165"/>
      <c r="J309" s="165"/>
      <c r="K309" s="165"/>
      <c r="L309" s="181" t="s">
        <v>154</v>
      </c>
      <c r="M309" s="165"/>
      <c r="N309" s="165"/>
      <c r="O309" s="165"/>
      <c r="P309" s="165"/>
      <c r="Q309" s="165"/>
      <c r="R309" s="165"/>
      <c r="S309" s="165"/>
      <c r="T309" s="181" t="s">
        <v>155</v>
      </c>
      <c r="U309" s="165"/>
      <c r="V309" s="165"/>
      <c r="W309" s="181" t="s">
        <v>156</v>
      </c>
      <c r="X309" s="165"/>
      <c r="Y309" s="165"/>
      <c r="Z309" s="181" t="s">
        <v>157</v>
      </c>
      <c r="AA309" s="165"/>
      <c r="AB309" s="165"/>
      <c r="AC309" s="181" t="s">
        <v>158</v>
      </c>
      <c r="AD309" s="165"/>
      <c r="AE309" s="165"/>
      <c r="AF309" s="165"/>
      <c r="AG309" s="165"/>
      <c r="AH309" s="165"/>
      <c r="AI309" s="181" t="s">
        <v>159</v>
      </c>
      <c r="AJ309" s="165"/>
      <c r="AK309" s="165"/>
      <c r="AL309" s="181" t="s">
        <v>160</v>
      </c>
      <c r="AM309" s="165"/>
      <c r="AN309" s="165"/>
      <c r="AO309" s="199"/>
      <c r="AW309" s="93"/>
      <c r="AX309" s="93"/>
      <c r="AY309" s="93"/>
    </row>
    <row r="310" s="1" customFormat="1" ht="19.25" customHeight="1" spans="1:41">
      <c r="A310" s="164" t="s">
        <v>161</v>
      </c>
      <c r="B310" s="165"/>
      <c r="C310" s="165"/>
      <c r="D310" s="165"/>
      <c r="E310" s="165"/>
      <c r="F310" s="168"/>
      <c r="G310" s="165"/>
      <c r="H310" s="169" t="s">
        <v>162</v>
      </c>
      <c r="I310" s="165"/>
      <c r="J310" s="181" t="s">
        <v>163</v>
      </c>
      <c r="K310" s="165"/>
      <c r="L310" s="181" t="s">
        <v>164</v>
      </c>
      <c r="M310" s="165"/>
      <c r="N310" s="165"/>
      <c r="O310" s="165"/>
      <c r="P310" s="181" t="s">
        <v>165</v>
      </c>
      <c r="Q310" s="165"/>
      <c r="R310" s="165"/>
      <c r="S310" s="165"/>
      <c r="T310" s="183"/>
      <c r="U310" s="183"/>
      <c r="V310" s="183"/>
      <c r="W310" s="183"/>
      <c r="X310" s="183"/>
      <c r="Y310" s="183"/>
      <c r="Z310" s="183"/>
      <c r="AA310" s="183"/>
      <c r="AB310" s="183"/>
      <c r="AC310" s="181" t="s">
        <v>23</v>
      </c>
      <c r="AD310" s="165"/>
      <c r="AE310" s="165"/>
      <c r="AF310" s="181" t="s">
        <v>166</v>
      </c>
      <c r="AG310" s="165"/>
      <c r="AH310" s="165"/>
      <c r="AI310" s="183"/>
      <c r="AJ310" s="183"/>
      <c r="AK310" s="183"/>
      <c r="AL310" s="165"/>
      <c r="AM310" s="165"/>
      <c r="AN310" s="165"/>
      <c r="AO310" s="199"/>
    </row>
    <row r="311" s="1" customFormat="1" ht="18.45" customHeight="1" spans="1:41">
      <c r="A311" s="56">
        <f>灌注桩原始记录!N14</f>
        <v>0</v>
      </c>
      <c r="B311" s="57"/>
      <c r="C311" s="57"/>
      <c r="D311" s="57"/>
      <c r="E311" s="57"/>
      <c r="F311" s="167"/>
      <c r="G311" s="57"/>
      <c r="H311" s="167">
        <f>HOUR(灌注桩原始记录!L14)</f>
        <v>0</v>
      </c>
      <c r="I311" s="57"/>
      <c r="J311" s="57">
        <f>MINUTE(灌注桩原始记录!L14)</f>
        <v>0</v>
      </c>
      <c r="K311" s="57"/>
      <c r="L311" s="57">
        <v>8</v>
      </c>
      <c r="M311" s="57"/>
      <c r="N311" s="57"/>
      <c r="O311" s="57"/>
      <c r="P311" s="57">
        <v>7</v>
      </c>
      <c r="Q311" s="57"/>
      <c r="R311" s="57"/>
      <c r="S311" s="57"/>
      <c r="T311" s="57">
        <f ca="1">U308</f>
        <v>4.1</v>
      </c>
      <c r="U311" s="93"/>
      <c r="V311" s="93"/>
      <c r="W311" s="184">
        <f ca="1" t="shared" ref="W311:W313" si="9">RANDBETWEEN(170,200)*1</f>
        <v>180</v>
      </c>
      <c r="X311" s="184"/>
      <c r="Y311" s="184"/>
      <c r="Z311" s="57">
        <f>AK307</f>
        <v>28.5</v>
      </c>
      <c r="AA311" s="93"/>
      <c r="AB311" s="93"/>
      <c r="AC311" s="57">
        <v>3</v>
      </c>
      <c r="AD311" s="57"/>
      <c r="AE311" s="57"/>
      <c r="AF311" s="57">
        <v>12</v>
      </c>
      <c r="AG311" s="57"/>
      <c r="AH311" s="57"/>
      <c r="AI311" s="57">
        <f>Z311</f>
        <v>28.5</v>
      </c>
      <c r="AJ311" s="93"/>
      <c r="AK311" s="93"/>
      <c r="AL311" s="171"/>
      <c r="AM311" s="171"/>
      <c r="AN311" s="171"/>
      <c r="AO311" s="200"/>
    </row>
    <row r="312" s="1" customFormat="1" ht="18.45" customHeight="1" spans="1:41">
      <c r="A312" s="56">
        <f>A311</f>
        <v>0</v>
      </c>
      <c r="B312" s="57"/>
      <c r="C312" s="57"/>
      <c r="D312" s="57"/>
      <c r="E312" s="57"/>
      <c r="F312" s="167"/>
      <c r="G312" s="57"/>
      <c r="H312" s="167"/>
      <c r="I312" s="57"/>
      <c r="J312" s="93"/>
      <c r="K312" s="93"/>
      <c r="L312" s="57">
        <v>16</v>
      </c>
      <c r="M312" s="57"/>
      <c r="N312" s="57"/>
      <c r="O312" s="57"/>
      <c r="P312" s="57">
        <v>15</v>
      </c>
      <c r="Q312" s="57"/>
      <c r="R312" s="57"/>
      <c r="S312" s="57"/>
      <c r="T312" s="57">
        <f ca="1">RANDBETWEEN(20,40)*0.1</f>
        <v>3.9</v>
      </c>
      <c r="U312" s="93"/>
      <c r="V312" s="93"/>
      <c r="W312" s="184">
        <f ca="1" t="shared" si="9"/>
        <v>176</v>
      </c>
      <c r="X312" s="184"/>
      <c r="Y312" s="184"/>
      <c r="Z312" s="57">
        <v>16</v>
      </c>
      <c r="AA312" s="93"/>
      <c r="AB312" s="93"/>
      <c r="AC312" s="57">
        <v>2</v>
      </c>
      <c r="AD312" s="57"/>
      <c r="AE312" s="57"/>
      <c r="AF312" s="57">
        <v>8</v>
      </c>
      <c r="AG312" s="57"/>
      <c r="AH312" s="57"/>
      <c r="AI312" s="57">
        <v>16</v>
      </c>
      <c r="AJ312" s="93"/>
      <c r="AK312" s="93"/>
      <c r="AL312" s="171"/>
      <c r="AM312" s="171"/>
      <c r="AN312" s="171"/>
      <c r="AO312" s="200"/>
    </row>
    <row r="313" s="1" customFormat="1" ht="18.45" customHeight="1" spans="1:41">
      <c r="A313" s="56">
        <f>A311</f>
        <v>0</v>
      </c>
      <c r="B313" s="57"/>
      <c r="C313" s="57"/>
      <c r="D313" s="57"/>
      <c r="E313" s="57"/>
      <c r="F313" s="167"/>
      <c r="G313" s="57"/>
      <c r="H313" s="167">
        <f>HOUR(灌注桩原始记录!M14)</f>
        <v>0</v>
      </c>
      <c r="I313" s="57"/>
      <c r="J313" s="57">
        <f>MINUTE(灌注桩原始记录!M14)</f>
        <v>0</v>
      </c>
      <c r="K313" s="57"/>
      <c r="L313" s="57">
        <v>15.2</v>
      </c>
      <c r="M313" s="57"/>
      <c r="N313" s="57"/>
      <c r="O313" s="57"/>
      <c r="P313" s="57">
        <v>13.8</v>
      </c>
      <c r="Q313" s="57"/>
      <c r="R313" s="57"/>
      <c r="S313" s="57"/>
      <c r="T313" s="57">
        <f ca="1">AC308-T312-T311</f>
        <v>-8</v>
      </c>
      <c r="U313" s="93"/>
      <c r="V313" s="93"/>
      <c r="W313" s="184">
        <f ca="1" t="shared" si="9"/>
        <v>183</v>
      </c>
      <c r="X313" s="184"/>
      <c r="Y313" s="184"/>
      <c r="Z313" s="57">
        <v>8</v>
      </c>
      <c r="AA313" s="93"/>
      <c r="AB313" s="93"/>
      <c r="AC313" s="57">
        <v>2</v>
      </c>
      <c r="AD313" s="57"/>
      <c r="AE313" s="57"/>
      <c r="AF313" s="57">
        <v>8</v>
      </c>
      <c r="AG313" s="57"/>
      <c r="AH313" s="57"/>
      <c r="AI313" s="57">
        <v>8</v>
      </c>
      <c r="AJ313" s="93"/>
      <c r="AK313" s="93"/>
      <c r="AL313" s="171"/>
      <c r="AM313" s="171"/>
      <c r="AN313" s="171"/>
      <c r="AO313" s="200"/>
    </row>
    <row r="314" s="1" customFormat="1" ht="18.45" customHeight="1" spans="1:41">
      <c r="A314" s="56"/>
      <c r="B314" s="57"/>
      <c r="C314" s="57"/>
      <c r="D314" s="57"/>
      <c r="E314" s="57"/>
      <c r="F314" s="167"/>
      <c r="G314" s="57"/>
      <c r="H314" s="167"/>
      <c r="I314" s="57"/>
      <c r="J314" s="93"/>
      <c r="K314" s="93"/>
      <c r="L314" s="80"/>
      <c r="M314" s="80"/>
      <c r="N314" s="80"/>
      <c r="O314" s="80"/>
      <c r="P314" s="80"/>
      <c r="Q314" s="80"/>
      <c r="R314" s="80"/>
      <c r="S314" s="80"/>
      <c r="T314" s="93"/>
      <c r="U314" s="93"/>
      <c r="V314" s="93"/>
      <c r="W314" s="93"/>
      <c r="X314" s="93"/>
      <c r="Y314" s="93"/>
      <c r="Z314" s="93"/>
      <c r="AA314" s="93"/>
      <c r="AB314" s="93"/>
      <c r="AC314" s="57"/>
      <c r="AD314" s="57"/>
      <c r="AE314" s="57"/>
      <c r="AF314" s="57"/>
      <c r="AG314" s="57"/>
      <c r="AH314" s="57"/>
      <c r="AI314" s="93"/>
      <c r="AJ314" s="93"/>
      <c r="AK314" s="93"/>
      <c r="AL314" s="171"/>
      <c r="AM314" s="171"/>
      <c r="AN314" s="171"/>
      <c r="AO314" s="200"/>
    </row>
    <row r="315" s="1" customFormat="1" ht="18.45" customHeight="1" spans="1:41">
      <c r="A315" s="56"/>
      <c r="B315" s="57"/>
      <c r="C315" s="57"/>
      <c r="D315" s="57"/>
      <c r="E315" s="57"/>
      <c r="F315" s="167"/>
      <c r="G315" s="57"/>
      <c r="H315" s="167"/>
      <c r="I315" s="57"/>
      <c r="J315" s="57"/>
      <c r="K315" s="57"/>
      <c r="L315" s="182"/>
      <c r="M315" s="182"/>
      <c r="N315" s="182"/>
      <c r="O315" s="182"/>
      <c r="P315" s="80"/>
      <c r="Q315" s="80"/>
      <c r="R315" s="80"/>
      <c r="S315" s="80"/>
      <c r="T315" s="93"/>
      <c r="U315" s="93"/>
      <c r="V315" s="93"/>
      <c r="W315" s="93"/>
      <c r="X315" s="93"/>
      <c r="Y315" s="93"/>
      <c r="Z315" s="93"/>
      <c r="AA315" s="93"/>
      <c r="AB315" s="93"/>
      <c r="AC315" s="57"/>
      <c r="AD315" s="57"/>
      <c r="AE315" s="57"/>
      <c r="AF315" s="57"/>
      <c r="AG315" s="57"/>
      <c r="AH315" s="57"/>
      <c r="AI315" s="93"/>
      <c r="AJ315" s="93"/>
      <c r="AK315" s="93"/>
      <c r="AL315" s="171"/>
      <c r="AM315" s="171"/>
      <c r="AN315" s="171"/>
      <c r="AO315" s="200"/>
    </row>
    <row r="316" s="1" customFormat="1" ht="18.45" customHeight="1" spans="1:41">
      <c r="A316" s="56"/>
      <c r="B316" s="57"/>
      <c r="C316" s="57"/>
      <c r="D316" s="57"/>
      <c r="E316" s="57"/>
      <c r="F316" s="167"/>
      <c r="G316" s="57"/>
      <c r="H316" s="167"/>
      <c r="I316" s="57"/>
      <c r="J316" s="57"/>
      <c r="K316" s="57"/>
      <c r="L316" s="80"/>
      <c r="M316" s="80"/>
      <c r="N316" s="80"/>
      <c r="O316" s="80"/>
      <c r="P316" s="80"/>
      <c r="Q316" s="80"/>
      <c r="R316" s="80"/>
      <c r="S316" s="80"/>
      <c r="T316" s="93"/>
      <c r="U316" s="93"/>
      <c r="V316" s="93"/>
      <c r="W316" s="93"/>
      <c r="X316" s="93"/>
      <c r="Y316" s="93"/>
      <c r="Z316" s="93"/>
      <c r="AA316" s="93"/>
      <c r="AB316" s="93"/>
      <c r="AC316" s="57"/>
      <c r="AD316" s="57"/>
      <c r="AE316" s="57"/>
      <c r="AF316" s="57"/>
      <c r="AG316" s="57"/>
      <c r="AH316" s="57"/>
      <c r="AI316" s="93"/>
      <c r="AJ316" s="93"/>
      <c r="AK316" s="93"/>
      <c r="AL316" s="171"/>
      <c r="AM316" s="171"/>
      <c r="AN316" s="171"/>
      <c r="AO316" s="200"/>
    </row>
    <row r="317" s="1" customFormat="1" ht="18.45" customHeight="1" spans="1:41">
      <c r="A317" s="56"/>
      <c r="B317" s="57"/>
      <c r="C317" s="57"/>
      <c r="D317" s="57"/>
      <c r="E317" s="57"/>
      <c r="F317" s="167"/>
      <c r="G317" s="57"/>
      <c r="H317" s="167"/>
      <c r="I317" s="57"/>
      <c r="J317" s="57"/>
      <c r="K317" s="57"/>
      <c r="L317" s="80"/>
      <c r="M317" s="80"/>
      <c r="N317" s="80"/>
      <c r="O317" s="80"/>
      <c r="P317" s="80"/>
      <c r="Q317" s="80"/>
      <c r="R317" s="80"/>
      <c r="S317" s="80"/>
      <c r="T317" s="93"/>
      <c r="U317" s="93"/>
      <c r="V317" s="93"/>
      <c r="W317" s="93"/>
      <c r="X317" s="93"/>
      <c r="Y317" s="93"/>
      <c r="Z317" s="93"/>
      <c r="AA317" s="93"/>
      <c r="AB317" s="93"/>
      <c r="AC317" s="57"/>
      <c r="AD317" s="57"/>
      <c r="AE317" s="57"/>
      <c r="AF317" s="57"/>
      <c r="AG317" s="57"/>
      <c r="AH317" s="57"/>
      <c r="AI317" s="93"/>
      <c r="AJ317" s="93"/>
      <c r="AK317" s="93"/>
      <c r="AL317" s="171"/>
      <c r="AM317" s="171"/>
      <c r="AN317" s="171"/>
      <c r="AO317" s="200"/>
    </row>
    <row r="318" s="1" customFormat="1" ht="18.45" customHeight="1" spans="1:41">
      <c r="A318" s="56"/>
      <c r="B318" s="57"/>
      <c r="C318" s="57"/>
      <c r="D318" s="57"/>
      <c r="E318" s="57"/>
      <c r="F318" s="167"/>
      <c r="G318" s="57"/>
      <c r="H318" s="16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93"/>
      <c r="U318" s="93"/>
      <c r="V318" s="93"/>
      <c r="W318" s="93"/>
      <c r="X318" s="93"/>
      <c r="Y318" s="93"/>
      <c r="Z318" s="93"/>
      <c r="AA318" s="93"/>
      <c r="AB318" s="93"/>
      <c r="AC318" s="57"/>
      <c r="AD318" s="57"/>
      <c r="AE318" s="57"/>
      <c r="AF318" s="57"/>
      <c r="AG318" s="57"/>
      <c r="AH318" s="57"/>
      <c r="AI318" s="93"/>
      <c r="AJ318" s="93"/>
      <c r="AK318" s="93"/>
      <c r="AL318" s="171"/>
      <c r="AM318" s="171"/>
      <c r="AN318" s="171"/>
      <c r="AO318" s="200"/>
    </row>
    <row r="319" s="1" customFormat="1" ht="18.45" customHeight="1" spans="1:41">
      <c r="A319" s="56"/>
      <c r="B319" s="57"/>
      <c r="C319" s="57"/>
      <c r="D319" s="57"/>
      <c r="E319" s="57"/>
      <c r="F319" s="167"/>
      <c r="G319" s="57"/>
      <c r="H319" s="16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93"/>
      <c r="U319" s="93"/>
      <c r="V319" s="93"/>
      <c r="W319" s="93"/>
      <c r="X319" s="93"/>
      <c r="Y319" s="93"/>
      <c r="Z319" s="93"/>
      <c r="AA319" s="93"/>
      <c r="AB319" s="93"/>
      <c r="AC319" s="57"/>
      <c r="AD319" s="57"/>
      <c r="AE319" s="57"/>
      <c r="AF319" s="57"/>
      <c r="AG319" s="57"/>
      <c r="AH319" s="57"/>
      <c r="AI319" s="93"/>
      <c r="AJ319" s="93"/>
      <c r="AK319" s="93"/>
      <c r="AL319" s="171"/>
      <c r="AM319" s="171"/>
      <c r="AN319" s="171"/>
      <c r="AO319" s="200"/>
    </row>
    <row r="320" s="1" customFormat="1" ht="18.45" customHeight="1" spans="1:41">
      <c r="A320" s="170"/>
      <c r="B320" s="171"/>
      <c r="C320" s="171"/>
      <c r="D320" s="171"/>
      <c r="E320" s="171"/>
      <c r="F320" s="172"/>
      <c r="G320" s="171"/>
      <c r="H320" s="172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71"/>
      <c r="AD320" s="171"/>
      <c r="AE320" s="171"/>
      <c r="AF320" s="171"/>
      <c r="AG320" s="171"/>
      <c r="AH320" s="171"/>
      <c r="AI320" s="185"/>
      <c r="AJ320" s="185"/>
      <c r="AK320" s="185"/>
      <c r="AL320" s="171"/>
      <c r="AM320" s="171"/>
      <c r="AN320" s="171"/>
      <c r="AO320" s="200"/>
    </row>
    <row r="321" s="1" customFormat="1" ht="18.45" customHeight="1" spans="1:41">
      <c r="A321" s="170"/>
      <c r="B321" s="171"/>
      <c r="C321" s="171"/>
      <c r="D321" s="171"/>
      <c r="E321" s="171"/>
      <c r="F321" s="172"/>
      <c r="G321" s="171"/>
      <c r="H321" s="172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71"/>
      <c r="AD321" s="171"/>
      <c r="AE321" s="171"/>
      <c r="AF321" s="171"/>
      <c r="AG321" s="171"/>
      <c r="AH321" s="171"/>
      <c r="AI321" s="185"/>
      <c r="AJ321" s="185"/>
      <c r="AK321" s="185"/>
      <c r="AL321" s="171"/>
      <c r="AM321" s="171"/>
      <c r="AN321" s="171"/>
      <c r="AO321" s="200"/>
    </row>
    <row r="322" s="1" customFormat="1" ht="18.45" customHeight="1" spans="1:41">
      <c r="A322" s="170"/>
      <c r="B322" s="171"/>
      <c r="C322" s="171"/>
      <c r="D322" s="171"/>
      <c r="E322" s="171"/>
      <c r="F322" s="172"/>
      <c r="G322" s="171"/>
      <c r="H322" s="172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71"/>
      <c r="AD322" s="171"/>
      <c r="AE322" s="171"/>
      <c r="AF322" s="171"/>
      <c r="AG322" s="171"/>
      <c r="AH322" s="171"/>
      <c r="AI322" s="185"/>
      <c r="AJ322" s="185"/>
      <c r="AK322" s="185"/>
      <c r="AL322" s="171"/>
      <c r="AM322" s="171"/>
      <c r="AN322" s="171"/>
      <c r="AO322" s="200"/>
    </row>
    <row r="323" s="1" customFormat="1" ht="18.45" customHeight="1" spans="1:41">
      <c r="A323" s="173"/>
      <c r="B323" s="174"/>
      <c r="C323" s="174"/>
      <c r="D323" s="174"/>
      <c r="E323" s="174"/>
      <c r="F323" s="175"/>
      <c r="G323" s="174"/>
      <c r="H323" s="175"/>
      <c r="I323" s="174"/>
      <c r="J323" s="174"/>
      <c r="K323" s="174"/>
      <c r="L323" s="174"/>
      <c r="M323" s="174"/>
      <c r="N323" s="174"/>
      <c r="O323" s="174"/>
      <c r="P323" s="174"/>
      <c r="Q323" s="174"/>
      <c r="R323" s="174"/>
      <c r="S323" s="174"/>
      <c r="T323" s="186"/>
      <c r="U323" s="186"/>
      <c r="V323" s="186"/>
      <c r="W323" s="186"/>
      <c r="X323" s="186"/>
      <c r="Y323" s="186"/>
      <c r="Z323" s="186"/>
      <c r="AA323" s="186"/>
      <c r="AB323" s="186"/>
      <c r="AC323" s="174"/>
      <c r="AD323" s="174"/>
      <c r="AE323" s="174"/>
      <c r="AF323" s="174"/>
      <c r="AG323" s="174"/>
      <c r="AH323" s="174"/>
      <c r="AI323" s="186"/>
      <c r="AJ323" s="186"/>
      <c r="AK323" s="186"/>
      <c r="AL323" s="174"/>
      <c r="AM323" s="174"/>
      <c r="AN323" s="174"/>
      <c r="AO323" s="201"/>
    </row>
    <row r="324" s="1" customFormat="1" ht="18" customHeight="1" spans="1:41">
      <c r="A324" s="176" t="s">
        <v>127</v>
      </c>
      <c r="B324" s="177"/>
      <c r="C324" s="178"/>
      <c r="D324" s="177"/>
      <c r="E324" s="177"/>
      <c r="F324" s="179"/>
      <c r="G324" s="179"/>
      <c r="H324" s="179"/>
      <c r="I324" s="179"/>
      <c r="J324" s="179"/>
      <c r="K324" s="179"/>
      <c r="L324" s="176" t="s">
        <v>128</v>
      </c>
      <c r="M324" s="177"/>
      <c r="N324" s="177"/>
      <c r="O324" s="177"/>
      <c r="P324" s="179"/>
      <c r="Q324" s="187"/>
      <c r="R324" s="187"/>
      <c r="S324" s="187"/>
      <c r="T324" s="187"/>
      <c r="U324" s="187"/>
      <c r="V324" s="176" t="s">
        <v>129</v>
      </c>
      <c r="W324" s="177"/>
      <c r="X324" s="177"/>
      <c r="Y324" s="177"/>
      <c r="Z324" s="179"/>
      <c r="AA324" s="187"/>
      <c r="AB324" s="187"/>
      <c r="AC324" s="187"/>
      <c r="AD324" s="187"/>
      <c r="AE324" s="187"/>
      <c r="AF324" s="176" t="s">
        <v>130</v>
      </c>
      <c r="AG324" s="177"/>
      <c r="AH324" s="177"/>
      <c r="AI324" s="179"/>
      <c r="AJ324" s="187"/>
      <c r="AK324" s="187"/>
      <c r="AL324" s="187"/>
      <c r="AM324" s="187"/>
      <c r="AN324" s="187"/>
      <c r="AO324" s="202"/>
    </row>
  </sheetData>
  <mergeCells count="2320">
    <mergeCell ref="A1:AO1"/>
    <mergeCell ref="A4:D4"/>
    <mergeCell ref="E4:Q4"/>
    <mergeCell ref="AE4:AJ4"/>
    <mergeCell ref="AK4:AO4"/>
    <mergeCell ref="A5:D5"/>
    <mergeCell ref="E5:P5"/>
    <mergeCell ref="Q5:T5"/>
    <mergeCell ref="U5:AF5"/>
    <mergeCell ref="AG5:AJ5"/>
    <mergeCell ref="AK5:AO5"/>
    <mergeCell ref="A6:D6"/>
    <mergeCell ref="E6:H6"/>
    <mergeCell ref="I6:L6"/>
    <mergeCell ref="M6:P6"/>
    <mergeCell ref="Q6:T6"/>
    <mergeCell ref="U6:X6"/>
    <mergeCell ref="Y6:AB6"/>
    <mergeCell ref="AC6:AF6"/>
    <mergeCell ref="AG6:AJ6"/>
    <mergeCell ref="AK6:AO6"/>
    <mergeCell ref="A7:D7"/>
    <mergeCell ref="E7:H7"/>
    <mergeCell ref="I7:L7"/>
    <mergeCell ref="M7:P7"/>
    <mergeCell ref="Q7:T7"/>
    <mergeCell ref="U7:X7"/>
    <mergeCell ref="Y7:AB7"/>
    <mergeCell ref="AC7:AF7"/>
    <mergeCell ref="AG7:AJ7"/>
    <mergeCell ref="AK7:AO7"/>
    <mergeCell ref="A8:D8"/>
    <mergeCell ref="E8:H8"/>
    <mergeCell ref="I8:L8"/>
    <mergeCell ref="M8:P8"/>
    <mergeCell ref="Q8:Z8"/>
    <mergeCell ref="AA8:AF8"/>
    <mergeCell ref="AG8:AJ8"/>
    <mergeCell ref="AK8:AO8"/>
    <mergeCell ref="A9:D9"/>
    <mergeCell ref="E9:H9"/>
    <mergeCell ref="I9:L9"/>
    <mergeCell ref="M9:P9"/>
    <mergeCell ref="Q9:T9"/>
    <mergeCell ref="U9:X9"/>
    <mergeCell ref="Y9:AB9"/>
    <mergeCell ref="AC9:AF9"/>
    <mergeCell ref="AG9:AH9"/>
    <mergeCell ref="AI9:AK9"/>
    <mergeCell ref="AL9:AM9"/>
    <mergeCell ref="AN9:AO9"/>
    <mergeCell ref="A10:K10"/>
    <mergeCell ref="L10:S10"/>
    <mergeCell ref="AC10:AH10"/>
    <mergeCell ref="AW10:AY10"/>
    <mergeCell ref="A11:G11"/>
    <mergeCell ref="H11:I11"/>
    <mergeCell ref="J11:K11"/>
    <mergeCell ref="L11:O11"/>
    <mergeCell ref="P11:S11"/>
    <mergeCell ref="AC11:AE11"/>
    <mergeCell ref="AF11:AH11"/>
    <mergeCell ref="A12:G12"/>
    <mergeCell ref="H12:I12"/>
    <mergeCell ref="J12:K12"/>
    <mergeCell ref="L12:O12"/>
    <mergeCell ref="P12:S12"/>
    <mergeCell ref="T12:V12"/>
    <mergeCell ref="W12:Y12"/>
    <mergeCell ref="Z12:AB12"/>
    <mergeCell ref="AC12:AE12"/>
    <mergeCell ref="AF12:AH12"/>
    <mergeCell ref="AI12:AK12"/>
    <mergeCell ref="AL12:AO12"/>
    <mergeCell ref="A13:G13"/>
    <mergeCell ref="H13:I13"/>
    <mergeCell ref="J13:K13"/>
    <mergeCell ref="L13:O13"/>
    <mergeCell ref="P13:S13"/>
    <mergeCell ref="T13:V13"/>
    <mergeCell ref="W13:Y13"/>
    <mergeCell ref="Z13:AB13"/>
    <mergeCell ref="AC13:AE13"/>
    <mergeCell ref="AF13:AH13"/>
    <mergeCell ref="AI13:AK13"/>
    <mergeCell ref="AL13:AO13"/>
    <mergeCell ref="A14:G14"/>
    <mergeCell ref="H14:I14"/>
    <mergeCell ref="J14:K14"/>
    <mergeCell ref="L14:O14"/>
    <mergeCell ref="P14:S14"/>
    <mergeCell ref="T14:V14"/>
    <mergeCell ref="W14:Y14"/>
    <mergeCell ref="Z14:AB14"/>
    <mergeCell ref="AC14:AE14"/>
    <mergeCell ref="AF14:AH14"/>
    <mergeCell ref="AI14:AK14"/>
    <mergeCell ref="AL14:AO14"/>
    <mergeCell ref="A15:G15"/>
    <mergeCell ref="H15:I15"/>
    <mergeCell ref="J15:K15"/>
    <mergeCell ref="L15:O15"/>
    <mergeCell ref="P15:S15"/>
    <mergeCell ref="T15:V15"/>
    <mergeCell ref="W15:Y15"/>
    <mergeCell ref="Z15:AB15"/>
    <mergeCell ref="AC15:AE15"/>
    <mergeCell ref="AF15:AH15"/>
    <mergeCell ref="AI15:AK15"/>
    <mergeCell ref="AL15:AO15"/>
    <mergeCell ref="A16:G16"/>
    <mergeCell ref="H16:I16"/>
    <mergeCell ref="J16:K16"/>
    <mergeCell ref="L16:O16"/>
    <mergeCell ref="P16:S16"/>
    <mergeCell ref="T16:V16"/>
    <mergeCell ref="W16:Y16"/>
    <mergeCell ref="Z16:AB16"/>
    <mergeCell ref="AC16:AE16"/>
    <mergeCell ref="AF16:AH16"/>
    <mergeCell ref="AI16:AK16"/>
    <mergeCell ref="AL16:AO16"/>
    <mergeCell ref="A17:G17"/>
    <mergeCell ref="H17:I17"/>
    <mergeCell ref="J17:K17"/>
    <mergeCell ref="L17:O17"/>
    <mergeCell ref="P17:S17"/>
    <mergeCell ref="T17:V17"/>
    <mergeCell ref="W17:Y17"/>
    <mergeCell ref="Z17:AB17"/>
    <mergeCell ref="AC17:AE17"/>
    <mergeCell ref="AF17:AH17"/>
    <mergeCell ref="AI17:AK17"/>
    <mergeCell ref="AL17:AO17"/>
    <mergeCell ref="A18:G18"/>
    <mergeCell ref="H18:I18"/>
    <mergeCell ref="J18:K18"/>
    <mergeCell ref="L18:O18"/>
    <mergeCell ref="P18:S18"/>
    <mergeCell ref="T18:V18"/>
    <mergeCell ref="W18:Y18"/>
    <mergeCell ref="Z18:AB18"/>
    <mergeCell ref="AC18:AE18"/>
    <mergeCell ref="AF18:AH18"/>
    <mergeCell ref="AI18:AK18"/>
    <mergeCell ref="AL18:AO18"/>
    <mergeCell ref="A19:G19"/>
    <mergeCell ref="H19:I19"/>
    <mergeCell ref="J19:K19"/>
    <mergeCell ref="L19:O19"/>
    <mergeCell ref="P19:S19"/>
    <mergeCell ref="T19:V19"/>
    <mergeCell ref="W19:Y19"/>
    <mergeCell ref="Z19:AB19"/>
    <mergeCell ref="AC19:AE19"/>
    <mergeCell ref="AF19:AH19"/>
    <mergeCell ref="AI19:AK19"/>
    <mergeCell ref="AL19:AO19"/>
    <mergeCell ref="A20:G20"/>
    <mergeCell ref="H20:I20"/>
    <mergeCell ref="J20:K20"/>
    <mergeCell ref="L20:O20"/>
    <mergeCell ref="P20:S20"/>
    <mergeCell ref="T20:V20"/>
    <mergeCell ref="W20:Y20"/>
    <mergeCell ref="Z20:AB20"/>
    <mergeCell ref="AC20:AE20"/>
    <mergeCell ref="AF20:AH20"/>
    <mergeCell ref="AI20:AK20"/>
    <mergeCell ref="AL20:AO20"/>
    <mergeCell ref="A21:G21"/>
    <mergeCell ref="H21:I21"/>
    <mergeCell ref="J21:K21"/>
    <mergeCell ref="L21:O21"/>
    <mergeCell ref="P21:S21"/>
    <mergeCell ref="T21:V21"/>
    <mergeCell ref="W21:Y21"/>
    <mergeCell ref="Z21:AB21"/>
    <mergeCell ref="AC21:AE21"/>
    <mergeCell ref="AF21:AH21"/>
    <mergeCell ref="AI21:AK21"/>
    <mergeCell ref="AL21:AO21"/>
    <mergeCell ref="A22:G22"/>
    <mergeCell ref="H22:I22"/>
    <mergeCell ref="J22:K22"/>
    <mergeCell ref="L22:O22"/>
    <mergeCell ref="P22:S22"/>
    <mergeCell ref="T22:V22"/>
    <mergeCell ref="W22:Y22"/>
    <mergeCell ref="Z22:AB22"/>
    <mergeCell ref="AC22:AE22"/>
    <mergeCell ref="AF22:AH22"/>
    <mergeCell ref="AI22:AK22"/>
    <mergeCell ref="AL22:AO22"/>
    <mergeCell ref="A23:G23"/>
    <mergeCell ref="H23:I23"/>
    <mergeCell ref="J23:K23"/>
    <mergeCell ref="L23:O23"/>
    <mergeCell ref="P23:S23"/>
    <mergeCell ref="T23:V23"/>
    <mergeCell ref="W23:Y23"/>
    <mergeCell ref="Z23:AB23"/>
    <mergeCell ref="AC23:AE23"/>
    <mergeCell ref="AF23:AH23"/>
    <mergeCell ref="AI23:AK23"/>
    <mergeCell ref="AL23:AO23"/>
    <mergeCell ref="A24:G24"/>
    <mergeCell ref="H24:I24"/>
    <mergeCell ref="J24:K24"/>
    <mergeCell ref="L24:O24"/>
    <mergeCell ref="P24:S24"/>
    <mergeCell ref="T24:V24"/>
    <mergeCell ref="W24:Y24"/>
    <mergeCell ref="Z24:AB24"/>
    <mergeCell ref="AC24:AE24"/>
    <mergeCell ref="AF24:AH24"/>
    <mergeCell ref="AI24:AK24"/>
    <mergeCell ref="AL24:AO24"/>
    <mergeCell ref="A25:E25"/>
    <mergeCell ref="F25:K25"/>
    <mergeCell ref="L25:O25"/>
    <mergeCell ref="P25:U25"/>
    <mergeCell ref="V25:Y25"/>
    <mergeCell ref="Z25:AE25"/>
    <mergeCell ref="AF25:AH25"/>
    <mergeCell ref="AI25:AN25"/>
    <mergeCell ref="A35:AO35"/>
    <mergeCell ref="A38:D38"/>
    <mergeCell ref="E38:Q38"/>
    <mergeCell ref="AE38:AJ38"/>
    <mergeCell ref="AK38:AO38"/>
    <mergeCell ref="A39:D39"/>
    <mergeCell ref="E39:P39"/>
    <mergeCell ref="Q39:T39"/>
    <mergeCell ref="U39:AF39"/>
    <mergeCell ref="AG39:AJ39"/>
    <mergeCell ref="AK39:AO39"/>
    <mergeCell ref="A40:D40"/>
    <mergeCell ref="E40:H40"/>
    <mergeCell ref="I40:L40"/>
    <mergeCell ref="M40:P40"/>
    <mergeCell ref="Q40:T40"/>
    <mergeCell ref="U40:X40"/>
    <mergeCell ref="Y40:AB40"/>
    <mergeCell ref="AC40:AF40"/>
    <mergeCell ref="AG40:AJ40"/>
    <mergeCell ref="AK40:AO40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O41"/>
    <mergeCell ref="A42:D42"/>
    <mergeCell ref="E42:H42"/>
    <mergeCell ref="I42:L42"/>
    <mergeCell ref="M42:P42"/>
    <mergeCell ref="Q42:Z42"/>
    <mergeCell ref="AA42:AF42"/>
    <mergeCell ref="AG42:AJ42"/>
    <mergeCell ref="AK42:AO42"/>
    <mergeCell ref="A43:D43"/>
    <mergeCell ref="E43:H43"/>
    <mergeCell ref="I43:L43"/>
    <mergeCell ref="M43:P43"/>
    <mergeCell ref="Q43:T43"/>
    <mergeCell ref="U43:X43"/>
    <mergeCell ref="Y43:AB43"/>
    <mergeCell ref="AC43:AF43"/>
    <mergeCell ref="AG43:AH43"/>
    <mergeCell ref="AI43:AK43"/>
    <mergeCell ref="AL43:AM43"/>
    <mergeCell ref="AN43:AO43"/>
    <mergeCell ref="A44:K44"/>
    <mergeCell ref="L44:S44"/>
    <mergeCell ref="AC44:AH44"/>
    <mergeCell ref="AW44:AY44"/>
    <mergeCell ref="A45:G45"/>
    <mergeCell ref="H45:I45"/>
    <mergeCell ref="J45:K45"/>
    <mergeCell ref="L45:O45"/>
    <mergeCell ref="P45:S45"/>
    <mergeCell ref="AC45:AE45"/>
    <mergeCell ref="AF45:AH45"/>
    <mergeCell ref="A46:G46"/>
    <mergeCell ref="H46:I46"/>
    <mergeCell ref="J46:K46"/>
    <mergeCell ref="L46:O46"/>
    <mergeCell ref="P46:S46"/>
    <mergeCell ref="T46:V46"/>
    <mergeCell ref="W46:Y46"/>
    <mergeCell ref="Z46:AB46"/>
    <mergeCell ref="AC46:AE46"/>
    <mergeCell ref="AF46:AH46"/>
    <mergeCell ref="AI46:AK46"/>
    <mergeCell ref="AL46:AO46"/>
    <mergeCell ref="A47:G47"/>
    <mergeCell ref="H47:I47"/>
    <mergeCell ref="J47:K47"/>
    <mergeCell ref="L47:O47"/>
    <mergeCell ref="P47:S47"/>
    <mergeCell ref="T47:V47"/>
    <mergeCell ref="W47:Y47"/>
    <mergeCell ref="Z47:AB47"/>
    <mergeCell ref="AC47:AE47"/>
    <mergeCell ref="AF47:AH47"/>
    <mergeCell ref="AI47:AK47"/>
    <mergeCell ref="AL47:AO47"/>
    <mergeCell ref="A48:G48"/>
    <mergeCell ref="H48:I48"/>
    <mergeCell ref="J48:K48"/>
    <mergeCell ref="L48:O48"/>
    <mergeCell ref="P48:S48"/>
    <mergeCell ref="T48:V48"/>
    <mergeCell ref="W48:Y48"/>
    <mergeCell ref="Z48:AB48"/>
    <mergeCell ref="AC48:AE48"/>
    <mergeCell ref="AF48:AH48"/>
    <mergeCell ref="AI48:AK48"/>
    <mergeCell ref="AL48:AO48"/>
    <mergeCell ref="A49:G49"/>
    <mergeCell ref="H49:I49"/>
    <mergeCell ref="J49:K49"/>
    <mergeCell ref="L49:O49"/>
    <mergeCell ref="P49:S49"/>
    <mergeCell ref="T49:V49"/>
    <mergeCell ref="W49:Y49"/>
    <mergeCell ref="Z49:AB49"/>
    <mergeCell ref="AC49:AE49"/>
    <mergeCell ref="AF49:AH49"/>
    <mergeCell ref="AI49:AK49"/>
    <mergeCell ref="AL49:AO49"/>
    <mergeCell ref="A50:G50"/>
    <mergeCell ref="H50:I50"/>
    <mergeCell ref="J50:K50"/>
    <mergeCell ref="L50:O50"/>
    <mergeCell ref="P50:S50"/>
    <mergeCell ref="T50:V50"/>
    <mergeCell ref="W50:Y50"/>
    <mergeCell ref="Z50:AB50"/>
    <mergeCell ref="AC50:AE50"/>
    <mergeCell ref="AF50:AH50"/>
    <mergeCell ref="AI50:AK50"/>
    <mergeCell ref="AL50:AO50"/>
    <mergeCell ref="A51:G51"/>
    <mergeCell ref="H51:I51"/>
    <mergeCell ref="J51:K51"/>
    <mergeCell ref="L51:O51"/>
    <mergeCell ref="P51:S51"/>
    <mergeCell ref="T51:V51"/>
    <mergeCell ref="W51:Y51"/>
    <mergeCell ref="Z51:AB51"/>
    <mergeCell ref="AC51:AE51"/>
    <mergeCell ref="AF51:AH51"/>
    <mergeCell ref="AI51:AK51"/>
    <mergeCell ref="AL51:AO51"/>
    <mergeCell ref="A52:G52"/>
    <mergeCell ref="H52:I52"/>
    <mergeCell ref="J52:K52"/>
    <mergeCell ref="L52:O52"/>
    <mergeCell ref="P52:S52"/>
    <mergeCell ref="T52:V52"/>
    <mergeCell ref="W52:Y52"/>
    <mergeCell ref="Z52:AB52"/>
    <mergeCell ref="AC52:AE52"/>
    <mergeCell ref="AF52:AH52"/>
    <mergeCell ref="AI52:AK52"/>
    <mergeCell ref="AL52:AO52"/>
    <mergeCell ref="A53:G53"/>
    <mergeCell ref="H53:I53"/>
    <mergeCell ref="J53:K53"/>
    <mergeCell ref="L53:O53"/>
    <mergeCell ref="P53:S53"/>
    <mergeCell ref="T53:V53"/>
    <mergeCell ref="W53:Y53"/>
    <mergeCell ref="Z53:AB53"/>
    <mergeCell ref="AC53:AE53"/>
    <mergeCell ref="AF53:AH53"/>
    <mergeCell ref="AI53:AK53"/>
    <mergeCell ref="AL53:AO53"/>
    <mergeCell ref="A54:G54"/>
    <mergeCell ref="H54:I54"/>
    <mergeCell ref="J54:K54"/>
    <mergeCell ref="L54:O54"/>
    <mergeCell ref="P54:S54"/>
    <mergeCell ref="T54:V54"/>
    <mergeCell ref="W54:Y54"/>
    <mergeCell ref="Z54:AB54"/>
    <mergeCell ref="AC54:AE54"/>
    <mergeCell ref="AF54:AH54"/>
    <mergeCell ref="AI54:AK54"/>
    <mergeCell ref="AL54:AO54"/>
    <mergeCell ref="A55:G55"/>
    <mergeCell ref="H55:I55"/>
    <mergeCell ref="J55:K55"/>
    <mergeCell ref="L55:O55"/>
    <mergeCell ref="P55:S55"/>
    <mergeCell ref="T55:V55"/>
    <mergeCell ref="W55:Y55"/>
    <mergeCell ref="Z55:AB55"/>
    <mergeCell ref="AC55:AE55"/>
    <mergeCell ref="AF55:AH55"/>
    <mergeCell ref="AI55:AK55"/>
    <mergeCell ref="AL55:AO55"/>
    <mergeCell ref="A56:G56"/>
    <mergeCell ref="H56:I56"/>
    <mergeCell ref="J56:K56"/>
    <mergeCell ref="L56:O56"/>
    <mergeCell ref="P56:S56"/>
    <mergeCell ref="T56:V56"/>
    <mergeCell ref="W56:Y56"/>
    <mergeCell ref="Z56:AB56"/>
    <mergeCell ref="AC56:AE56"/>
    <mergeCell ref="AF56:AH56"/>
    <mergeCell ref="AI56:AK56"/>
    <mergeCell ref="AL56:AO56"/>
    <mergeCell ref="A57:G57"/>
    <mergeCell ref="H57:I57"/>
    <mergeCell ref="J57:K57"/>
    <mergeCell ref="L57:O57"/>
    <mergeCell ref="P57:S57"/>
    <mergeCell ref="T57:V57"/>
    <mergeCell ref="W57:Y57"/>
    <mergeCell ref="Z57:AB57"/>
    <mergeCell ref="AC57:AE57"/>
    <mergeCell ref="AF57:AH57"/>
    <mergeCell ref="AI57:AK57"/>
    <mergeCell ref="AL57:AO57"/>
    <mergeCell ref="A58:G58"/>
    <mergeCell ref="H58:I58"/>
    <mergeCell ref="J58:K58"/>
    <mergeCell ref="L58:O58"/>
    <mergeCell ref="P58:S58"/>
    <mergeCell ref="T58:V58"/>
    <mergeCell ref="W58:Y58"/>
    <mergeCell ref="Z58:AB58"/>
    <mergeCell ref="AC58:AE58"/>
    <mergeCell ref="AF58:AH58"/>
    <mergeCell ref="AI58:AK58"/>
    <mergeCell ref="AL58:AO58"/>
    <mergeCell ref="A59:E59"/>
    <mergeCell ref="F59:K59"/>
    <mergeCell ref="L59:O59"/>
    <mergeCell ref="P59:U59"/>
    <mergeCell ref="V59:Y59"/>
    <mergeCell ref="Z59:AE59"/>
    <mergeCell ref="AF59:AH59"/>
    <mergeCell ref="AI59:AN59"/>
    <mergeCell ref="A70:AO70"/>
    <mergeCell ref="A73:D73"/>
    <mergeCell ref="E73:Q73"/>
    <mergeCell ref="AE73:AJ73"/>
    <mergeCell ref="AK73:AO73"/>
    <mergeCell ref="A74:D74"/>
    <mergeCell ref="E74:P74"/>
    <mergeCell ref="Q74:T74"/>
    <mergeCell ref="U74:AF74"/>
    <mergeCell ref="AG74:AJ74"/>
    <mergeCell ref="AK74:AO74"/>
    <mergeCell ref="A75:D75"/>
    <mergeCell ref="E75:H75"/>
    <mergeCell ref="I75:L75"/>
    <mergeCell ref="M75:P75"/>
    <mergeCell ref="Q75:T75"/>
    <mergeCell ref="U75:X75"/>
    <mergeCell ref="Y75:AB75"/>
    <mergeCell ref="AC75:AF75"/>
    <mergeCell ref="AG75:AJ75"/>
    <mergeCell ref="AK75:AO75"/>
    <mergeCell ref="A76:D76"/>
    <mergeCell ref="E76:H76"/>
    <mergeCell ref="I76:L76"/>
    <mergeCell ref="M76:P76"/>
    <mergeCell ref="Q76:T76"/>
    <mergeCell ref="U76:X76"/>
    <mergeCell ref="Y76:AB76"/>
    <mergeCell ref="AC76:AF76"/>
    <mergeCell ref="AG76:AJ76"/>
    <mergeCell ref="AK76:AO76"/>
    <mergeCell ref="A77:D77"/>
    <mergeCell ref="E77:H77"/>
    <mergeCell ref="I77:L77"/>
    <mergeCell ref="M77:P77"/>
    <mergeCell ref="Q77:Z77"/>
    <mergeCell ref="AA77:AF77"/>
    <mergeCell ref="AG77:AJ77"/>
    <mergeCell ref="AK77:AO77"/>
    <mergeCell ref="A78:D78"/>
    <mergeCell ref="E78:H78"/>
    <mergeCell ref="I78:L78"/>
    <mergeCell ref="M78:P78"/>
    <mergeCell ref="Q78:T78"/>
    <mergeCell ref="U78:X78"/>
    <mergeCell ref="Y78:AB78"/>
    <mergeCell ref="AC78:AF78"/>
    <mergeCell ref="AG78:AH78"/>
    <mergeCell ref="AI78:AK78"/>
    <mergeCell ref="AL78:AM78"/>
    <mergeCell ref="AN78:AO78"/>
    <mergeCell ref="A79:K79"/>
    <mergeCell ref="L79:S79"/>
    <mergeCell ref="AC79:AH79"/>
    <mergeCell ref="AW79:AY79"/>
    <mergeCell ref="A80:G80"/>
    <mergeCell ref="H80:I80"/>
    <mergeCell ref="J80:K80"/>
    <mergeCell ref="L80:O80"/>
    <mergeCell ref="P80:S80"/>
    <mergeCell ref="AC80:AE80"/>
    <mergeCell ref="AF80:AH80"/>
    <mergeCell ref="A81:G81"/>
    <mergeCell ref="H81:I81"/>
    <mergeCell ref="J81:K81"/>
    <mergeCell ref="L81:O81"/>
    <mergeCell ref="P81:S81"/>
    <mergeCell ref="T81:V81"/>
    <mergeCell ref="W81:Y81"/>
    <mergeCell ref="Z81:AB81"/>
    <mergeCell ref="AC81:AE81"/>
    <mergeCell ref="AF81:AH81"/>
    <mergeCell ref="AI81:AK81"/>
    <mergeCell ref="AL81:AO81"/>
    <mergeCell ref="A82:G82"/>
    <mergeCell ref="H82:I82"/>
    <mergeCell ref="J82:K82"/>
    <mergeCell ref="L82:O82"/>
    <mergeCell ref="P82:S82"/>
    <mergeCell ref="T82:V82"/>
    <mergeCell ref="W82:Y82"/>
    <mergeCell ref="Z82:AB82"/>
    <mergeCell ref="AC82:AE82"/>
    <mergeCell ref="AF82:AH82"/>
    <mergeCell ref="AI82:AK82"/>
    <mergeCell ref="AL82:AO82"/>
    <mergeCell ref="A83:G83"/>
    <mergeCell ref="H83:I83"/>
    <mergeCell ref="J83:K83"/>
    <mergeCell ref="L83:O83"/>
    <mergeCell ref="P83:S83"/>
    <mergeCell ref="T83:V83"/>
    <mergeCell ref="W83:Y83"/>
    <mergeCell ref="Z83:AB83"/>
    <mergeCell ref="AC83:AE83"/>
    <mergeCell ref="AF83:AH83"/>
    <mergeCell ref="AI83:AK83"/>
    <mergeCell ref="AL83:AO83"/>
    <mergeCell ref="A84:G84"/>
    <mergeCell ref="H84:I84"/>
    <mergeCell ref="J84:K84"/>
    <mergeCell ref="L84:O84"/>
    <mergeCell ref="P84:S84"/>
    <mergeCell ref="T84:V84"/>
    <mergeCell ref="W84:Y84"/>
    <mergeCell ref="Z84:AB84"/>
    <mergeCell ref="AC84:AE84"/>
    <mergeCell ref="AF84:AH84"/>
    <mergeCell ref="AI84:AK84"/>
    <mergeCell ref="AL84:AO84"/>
    <mergeCell ref="A85:G85"/>
    <mergeCell ref="H85:I85"/>
    <mergeCell ref="J85:K85"/>
    <mergeCell ref="L85:O85"/>
    <mergeCell ref="P85:S85"/>
    <mergeCell ref="T85:V85"/>
    <mergeCell ref="W85:Y85"/>
    <mergeCell ref="Z85:AB85"/>
    <mergeCell ref="AC85:AE85"/>
    <mergeCell ref="AF85:AH85"/>
    <mergeCell ref="AI85:AK85"/>
    <mergeCell ref="AL85:AO85"/>
    <mergeCell ref="A86:G86"/>
    <mergeCell ref="H86:I86"/>
    <mergeCell ref="J86:K86"/>
    <mergeCell ref="L86:O86"/>
    <mergeCell ref="P86:S86"/>
    <mergeCell ref="T86:V86"/>
    <mergeCell ref="W86:Y86"/>
    <mergeCell ref="Z86:AB86"/>
    <mergeCell ref="AC86:AE86"/>
    <mergeCell ref="AF86:AH86"/>
    <mergeCell ref="AI86:AK86"/>
    <mergeCell ref="AL86:AO86"/>
    <mergeCell ref="A87:G87"/>
    <mergeCell ref="H87:I87"/>
    <mergeCell ref="J87:K87"/>
    <mergeCell ref="L87:O87"/>
    <mergeCell ref="P87:S87"/>
    <mergeCell ref="T87:V87"/>
    <mergeCell ref="W87:Y87"/>
    <mergeCell ref="Z87:AB87"/>
    <mergeCell ref="AC87:AE87"/>
    <mergeCell ref="AF87:AH87"/>
    <mergeCell ref="AI87:AK87"/>
    <mergeCell ref="AL87:AO87"/>
    <mergeCell ref="A88:G88"/>
    <mergeCell ref="H88:I88"/>
    <mergeCell ref="J88:K88"/>
    <mergeCell ref="L88:O88"/>
    <mergeCell ref="P88:S88"/>
    <mergeCell ref="T88:V88"/>
    <mergeCell ref="W88:Y88"/>
    <mergeCell ref="Z88:AB88"/>
    <mergeCell ref="AC88:AE88"/>
    <mergeCell ref="AF88:AH88"/>
    <mergeCell ref="AI88:AK88"/>
    <mergeCell ref="AL88:AO88"/>
    <mergeCell ref="A89:G89"/>
    <mergeCell ref="H89:I89"/>
    <mergeCell ref="J89:K89"/>
    <mergeCell ref="L89:O89"/>
    <mergeCell ref="P89:S89"/>
    <mergeCell ref="T89:V89"/>
    <mergeCell ref="W89:Y89"/>
    <mergeCell ref="Z89:AB89"/>
    <mergeCell ref="AC89:AE89"/>
    <mergeCell ref="AF89:AH89"/>
    <mergeCell ref="AI89:AK89"/>
    <mergeCell ref="AL89:AO89"/>
    <mergeCell ref="A90:G90"/>
    <mergeCell ref="H90:I90"/>
    <mergeCell ref="J90:K90"/>
    <mergeCell ref="L90:O90"/>
    <mergeCell ref="P90:S90"/>
    <mergeCell ref="T90:V90"/>
    <mergeCell ref="W90:Y90"/>
    <mergeCell ref="Z90:AB90"/>
    <mergeCell ref="AC90:AE90"/>
    <mergeCell ref="AF90:AH90"/>
    <mergeCell ref="AI90:AK90"/>
    <mergeCell ref="AL90:AO90"/>
    <mergeCell ref="A91:G91"/>
    <mergeCell ref="H91:I91"/>
    <mergeCell ref="J91:K91"/>
    <mergeCell ref="L91:O91"/>
    <mergeCell ref="P91:S91"/>
    <mergeCell ref="T91:V91"/>
    <mergeCell ref="W91:Y91"/>
    <mergeCell ref="Z91:AB91"/>
    <mergeCell ref="AC91:AE91"/>
    <mergeCell ref="AF91:AH91"/>
    <mergeCell ref="AI91:AK91"/>
    <mergeCell ref="AL91:AO91"/>
    <mergeCell ref="A92:G92"/>
    <mergeCell ref="H92:I92"/>
    <mergeCell ref="J92:K92"/>
    <mergeCell ref="L92:O92"/>
    <mergeCell ref="P92:S92"/>
    <mergeCell ref="T92:V92"/>
    <mergeCell ref="W92:Y92"/>
    <mergeCell ref="Z92:AB92"/>
    <mergeCell ref="AC92:AE92"/>
    <mergeCell ref="AF92:AH92"/>
    <mergeCell ref="AI92:AK92"/>
    <mergeCell ref="AL92:AO92"/>
    <mergeCell ref="A93:G93"/>
    <mergeCell ref="H93:I93"/>
    <mergeCell ref="J93:K93"/>
    <mergeCell ref="L93:O93"/>
    <mergeCell ref="P93:S93"/>
    <mergeCell ref="T93:V93"/>
    <mergeCell ref="W93:Y93"/>
    <mergeCell ref="Z93:AB93"/>
    <mergeCell ref="AC93:AE93"/>
    <mergeCell ref="AF93:AH93"/>
    <mergeCell ref="AI93:AK93"/>
    <mergeCell ref="AL93:AO93"/>
    <mergeCell ref="A94:E94"/>
    <mergeCell ref="F94:K94"/>
    <mergeCell ref="L94:O94"/>
    <mergeCell ref="P94:U94"/>
    <mergeCell ref="V94:Y94"/>
    <mergeCell ref="Z94:AE94"/>
    <mergeCell ref="AF94:AH94"/>
    <mergeCell ref="AI94:AN94"/>
    <mergeCell ref="A100:AO100"/>
    <mergeCell ref="A103:D103"/>
    <mergeCell ref="E103:Q103"/>
    <mergeCell ref="AE103:AJ103"/>
    <mergeCell ref="AK103:AO103"/>
    <mergeCell ref="A104:D104"/>
    <mergeCell ref="E104:P104"/>
    <mergeCell ref="Q104:T104"/>
    <mergeCell ref="U104:AF104"/>
    <mergeCell ref="AG104:AJ104"/>
    <mergeCell ref="AK104:AO104"/>
    <mergeCell ref="A105:D105"/>
    <mergeCell ref="E105:H105"/>
    <mergeCell ref="I105:L105"/>
    <mergeCell ref="M105:P105"/>
    <mergeCell ref="Q105:T105"/>
    <mergeCell ref="U105:X105"/>
    <mergeCell ref="Y105:AB105"/>
    <mergeCell ref="AC105:AF105"/>
    <mergeCell ref="AG105:AJ105"/>
    <mergeCell ref="AK105:AO105"/>
    <mergeCell ref="A106:D106"/>
    <mergeCell ref="E106:H106"/>
    <mergeCell ref="I106:L106"/>
    <mergeCell ref="M106:P106"/>
    <mergeCell ref="Q106:T106"/>
    <mergeCell ref="U106:X106"/>
    <mergeCell ref="Y106:AB106"/>
    <mergeCell ref="AC106:AF106"/>
    <mergeCell ref="AG106:AJ106"/>
    <mergeCell ref="AK106:AO106"/>
    <mergeCell ref="A107:D107"/>
    <mergeCell ref="E107:H107"/>
    <mergeCell ref="I107:L107"/>
    <mergeCell ref="M107:P107"/>
    <mergeCell ref="Q107:Z107"/>
    <mergeCell ref="AA107:AF107"/>
    <mergeCell ref="AG107:AJ107"/>
    <mergeCell ref="AK107:AO107"/>
    <mergeCell ref="A108:D108"/>
    <mergeCell ref="E108:H108"/>
    <mergeCell ref="I108:L108"/>
    <mergeCell ref="M108:P108"/>
    <mergeCell ref="Q108:T108"/>
    <mergeCell ref="U108:X108"/>
    <mergeCell ref="Y108:AB108"/>
    <mergeCell ref="AC108:AF108"/>
    <mergeCell ref="AG108:AH108"/>
    <mergeCell ref="AI108:AK108"/>
    <mergeCell ref="AL108:AM108"/>
    <mergeCell ref="AN108:AO108"/>
    <mergeCell ref="A109:K109"/>
    <mergeCell ref="L109:S109"/>
    <mergeCell ref="AC109:AH109"/>
    <mergeCell ref="AW109:AY109"/>
    <mergeCell ref="A110:G110"/>
    <mergeCell ref="H110:I110"/>
    <mergeCell ref="J110:K110"/>
    <mergeCell ref="L110:O110"/>
    <mergeCell ref="P110:S110"/>
    <mergeCell ref="AC110:AE110"/>
    <mergeCell ref="AF110:AH110"/>
    <mergeCell ref="A111:G111"/>
    <mergeCell ref="H111:I111"/>
    <mergeCell ref="J111:K111"/>
    <mergeCell ref="L111:O111"/>
    <mergeCell ref="P111:S111"/>
    <mergeCell ref="T111:V111"/>
    <mergeCell ref="W111:Y111"/>
    <mergeCell ref="Z111:AB111"/>
    <mergeCell ref="AC111:AE111"/>
    <mergeCell ref="AF111:AH111"/>
    <mergeCell ref="AI111:AK111"/>
    <mergeCell ref="AL111:AO111"/>
    <mergeCell ref="A112:G112"/>
    <mergeCell ref="H112:I112"/>
    <mergeCell ref="J112:K112"/>
    <mergeCell ref="L112:O112"/>
    <mergeCell ref="P112:S112"/>
    <mergeCell ref="T112:V112"/>
    <mergeCell ref="W112:Y112"/>
    <mergeCell ref="Z112:AB112"/>
    <mergeCell ref="AC112:AE112"/>
    <mergeCell ref="AF112:AH112"/>
    <mergeCell ref="AI112:AK112"/>
    <mergeCell ref="AL112:AO112"/>
    <mergeCell ref="A113:G113"/>
    <mergeCell ref="H113:I113"/>
    <mergeCell ref="J113:K113"/>
    <mergeCell ref="L113:O113"/>
    <mergeCell ref="P113:S113"/>
    <mergeCell ref="T113:V113"/>
    <mergeCell ref="W113:Y113"/>
    <mergeCell ref="Z113:AB113"/>
    <mergeCell ref="AC113:AE113"/>
    <mergeCell ref="AF113:AH113"/>
    <mergeCell ref="AI113:AK113"/>
    <mergeCell ref="AL113:AO113"/>
    <mergeCell ref="A114:G114"/>
    <mergeCell ref="H114:I114"/>
    <mergeCell ref="J114:K114"/>
    <mergeCell ref="L114:O114"/>
    <mergeCell ref="P114:S114"/>
    <mergeCell ref="T114:V114"/>
    <mergeCell ref="W114:Y114"/>
    <mergeCell ref="Z114:AB114"/>
    <mergeCell ref="AC114:AE114"/>
    <mergeCell ref="AF114:AH114"/>
    <mergeCell ref="AI114:AK114"/>
    <mergeCell ref="AL114:AO114"/>
    <mergeCell ref="A115:G115"/>
    <mergeCell ref="H115:I115"/>
    <mergeCell ref="J115:K115"/>
    <mergeCell ref="L115:O115"/>
    <mergeCell ref="P115:S115"/>
    <mergeCell ref="T115:V115"/>
    <mergeCell ref="W115:Y115"/>
    <mergeCell ref="Z115:AB115"/>
    <mergeCell ref="AC115:AE115"/>
    <mergeCell ref="AF115:AH115"/>
    <mergeCell ref="AI115:AK115"/>
    <mergeCell ref="AL115:AO115"/>
    <mergeCell ref="A116:G116"/>
    <mergeCell ref="H116:I116"/>
    <mergeCell ref="J116:K116"/>
    <mergeCell ref="L116:O116"/>
    <mergeCell ref="P116:S116"/>
    <mergeCell ref="T116:V116"/>
    <mergeCell ref="W116:Y116"/>
    <mergeCell ref="Z116:AB116"/>
    <mergeCell ref="AC116:AE116"/>
    <mergeCell ref="AF116:AH116"/>
    <mergeCell ref="AI116:AK116"/>
    <mergeCell ref="AL116:AO116"/>
    <mergeCell ref="A117:G117"/>
    <mergeCell ref="H117:I117"/>
    <mergeCell ref="J117:K117"/>
    <mergeCell ref="L117:O117"/>
    <mergeCell ref="P117:S117"/>
    <mergeCell ref="T117:V117"/>
    <mergeCell ref="W117:Y117"/>
    <mergeCell ref="Z117:AB117"/>
    <mergeCell ref="AC117:AE117"/>
    <mergeCell ref="AF117:AH117"/>
    <mergeCell ref="AI117:AK117"/>
    <mergeCell ref="AL117:AO117"/>
    <mergeCell ref="A118:G118"/>
    <mergeCell ref="H118:I118"/>
    <mergeCell ref="J118:K118"/>
    <mergeCell ref="L118:O118"/>
    <mergeCell ref="P118:S118"/>
    <mergeCell ref="T118:V118"/>
    <mergeCell ref="W118:Y118"/>
    <mergeCell ref="Z118:AB118"/>
    <mergeCell ref="AC118:AE118"/>
    <mergeCell ref="AF118:AH118"/>
    <mergeCell ref="AI118:AK118"/>
    <mergeCell ref="AL118:AO118"/>
    <mergeCell ref="A119:G119"/>
    <mergeCell ref="H119:I119"/>
    <mergeCell ref="J119:K119"/>
    <mergeCell ref="L119:O119"/>
    <mergeCell ref="P119:S119"/>
    <mergeCell ref="T119:V119"/>
    <mergeCell ref="W119:Y119"/>
    <mergeCell ref="Z119:AB119"/>
    <mergeCell ref="AC119:AE119"/>
    <mergeCell ref="AF119:AH119"/>
    <mergeCell ref="AI119:AK119"/>
    <mergeCell ref="AL119:AO119"/>
    <mergeCell ref="A120:G120"/>
    <mergeCell ref="H120:I120"/>
    <mergeCell ref="J120:K120"/>
    <mergeCell ref="L120:O120"/>
    <mergeCell ref="P120:S120"/>
    <mergeCell ref="T120:V120"/>
    <mergeCell ref="W120:Y120"/>
    <mergeCell ref="Z120:AB120"/>
    <mergeCell ref="AC120:AE120"/>
    <mergeCell ref="AF120:AH120"/>
    <mergeCell ref="AI120:AK120"/>
    <mergeCell ref="AL120:AO120"/>
    <mergeCell ref="A121:G121"/>
    <mergeCell ref="H121:I121"/>
    <mergeCell ref="J121:K121"/>
    <mergeCell ref="L121:O121"/>
    <mergeCell ref="P121:S121"/>
    <mergeCell ref="T121:V121"/>
    <mergeCell ref="W121:Y121"/>
    <mergeCell ref="Z121:AB121"/>
    <mergeCell ref="AC121:AE121"/>
    <mergeCell ref="AF121:AH121"/>
    <mergeCell ref="AI121:AK121"/>
    <mergeCell ref="AL121:AO121"/>
    <mergeCell ref="A122:G122"/>
    <mergeCell ref="H122:I122"/>
    <mergeCell ref="J122:K122"/>
    <mergeCell ref="L122:O122"/>
    <mergeCell ref="P122:S122"/>
    <mergeCell ref="T122:V122"/>
    <mergeCell ref="W122:Y122"/>
    <mergeCell ref="Z122:AB122"/>
    <mergeCell ref="AC122:AE122"/>
    <mergeCell ref="AF122:AH122"/>
    <mergeCell ref="AI122:AK122"/>
    <mergeCell ref="AL122:AO122"/>
    <mergeCell ref="A123:G123"/>
    <mergeCell ref="H123:I123"/>
    <mergeCell ref="J123:K123"/>
    <mergeCell ref="L123:O123"/>
    <mergeCell ref="P123:S123"/>
    <mergeCell ref="T123:V123"/>
    <mergeCell ref="W123:Y123"/>
    <mergeCell ref="Z123:AB123"/>
    <mergeCell ref="AC123:AE123"/>
    <mergeCell ref="AF123:AH123"/>
    <mergeCell ref="AI123:AK123"/>
    <mergeCell ref="AL123:AO123"/>
    <mergeCell ref="A124:E124"/>
    <mergeCell ref="F124:K124"/>
    <mergeCell ref="L124:O124"/>
    <mergeCell ref="P124:U124"/>
    <mergeCell ref="V124:Y124"/>
    <mergeCell ref="Z124:AE124"/>
    <mergeCell ref="AF124:AH124"/>
    <mergeCell ref="AI124:AN124"/>
    <mergeCell ref="A130:AO130"/>
    <mergeCell ref="A133:D133"/>
    <mergeCell ref="E133:Q133"/>
    <mergeCell ref="AE133:AJ133"/>
    <mergeCell ref="AK133:AO133"/>
    <mergeCell ref="A134:D134"/>
    <mergeCell ref="E134:P134"/>
    <mergeCell ref="Q134:T134"/>
    <mergeCell ref="U134:AF134"/>
    <mergeCell ref="AG134:AJ134"/>
    <mergeCell ref="AK134:AO134"/>
    <mergeCell ref="A135:D135"/>
    <mergeCell ref="E135:H135"/>
    <mergeCell ref="I135:L135"/>
    <mergeCell ref="M135:P135"/>
    <mergeCell ref="Q135:T135"/>
    <mergeCell ref="U135:X135"/>
    <mergeCell ref="Y135:AB135"/>
    <mergeCell ref="AC135:AF135"/>
    <mergeCell ref="AG135:AJ135"/>
    <mergeCell ref="AK135:AO135"/>
    <mergeCell ref="A136:D136"/>
    <mergeCell ref="E136:H136"/>
    <mergeCell ref="I136:L136"/>
    <mergeCell ref="M136:P136"/>
    <mergeCell ref="Q136:T136"/>
    <mergeCell ref="U136:X136"/>
    <mergeCell ref="Y136:AB136"/>
    <mergeCell ref="AC136:AF136"/>
    <mergeCell ref="AG136:AJ136"/>
    <mergeCell ref="AK136:AO136"/>
    <mergeCell ref="A137:D137"/>
    <mergeCell ref="E137:H137"/>
    <mergeCell ref="I137:L137"/>
    <mergeCell ref="M137:P137"/>
    <mergeCell ref="Q137:Z137"/>
    <mergeCell ref="AA137:AF137"/>
    <mergeCell ref="AG137:AJ137"/>
    <mergeCell ref="AK137:AO137"/>
    <mergeCell ref="A138:D138"/>
    <mergeCell ref="E138:H138"/>
    <mergeCell ref="I138:L138"/>
    <mergeCell ref="M138:P138"/>
    <mergeCell ref="Q138:T138"/>
    <mergeCell ref="U138:X138"/>
    <mergeCell ref="Y138:AB138"/>
    <mergeCell ref="AC138:AF138"/>
    <mergeCell ref="AG138:AH138"/>
    <mergeCell ref="AI138:AK138"/>
    <mergeCell ref="AL138:AM138"/>
    <mergeCell ref="AN138:AO138"/>
    <mergeCell ref="A139:K139"/>
    <mergeCell ref="L139:S139"/>
    <mergeCell ref="AC139:AH139"/>
    <mergeCell ref="AW139:AY139"/>
    <mergeCell ref="A140:G140"/>
    <mergeCell ref="H140:I140"/>
    <mergeCell ref="J140:K140"/>
    <mergeCell ref="L140:O140"/>
    <mergeCell ref="P140:S140"/>
    <mergeCell ref="AC140:AE140"/>
    <mergeCell ref="AF140:AH140"/>
    <mergeCell ref="A141:G141"/>
    <mergeCell ref="H141:I141"/>
    <mergeCell ref="J141:K141"/>
    <mergeCell ref="L141:O141"/>
    <mergeCell ref="P141:S141"/>
    <mergeCell ref="T141:V141"/>
    <mergeCell ref="W141:Y141"/>
    <mergeCell ref="Z141:AB141"/>
    <mergeCell ref="AC141:AE141"/>
    <mergeCell ref="AF141:AH141"/>
    <mergeCell ref="AI141:AK141"/>
    <mergeCell ref="AL141:AO141"/>
    <mergeCell ref="A142:G142"/>
    <mergeCell ref="H142:I142"/>
    <mergeCell ref="J142:K142"/>
    <mergeCell ref="L142:O142"/>
    <mergeCell ref="P142:S142"/>
    <mergeCell ref="T142:V142"/>
    <mergeCell ref="W142:Y142"/>
    <mergeCell ref="Z142:AB142"/>
    <mergeCell ref="AC142:AE142"/>
    <mergeCell ref="AF142:AH142"/>
    <mergeCell ref="AI142:AK142"/>
    <mergeCell ref="AL142:AO142"/>
    <mergeCell ref="A143:G143"/>
    <mergeCell ref="H143:I143"/>
    <mergeCell ref="J143:K143"/>
    <mergeCell ref="L143:O143"/>
    <mergeCell ref="P143:S143"/>
    <mergeCell ref="T143:V143"/>
    <mergeCell ref="W143:Y143"/>
    <mergeCell ref="Z143:AB143"/>
    <mergeCell ref="AC143:AE143"/>
    <mergeCell ref="AF143:AH143"/>
    <mergeCell ref="AI143:AK143"/>
    <mergeCell ref="AL143:AO143"/>
    <mergeCell ref="A144:G144"/>
    <mergeCell ref="H144:I144"/>
    <mergeCell ref="J144:K144"/>
    <mergeCell ref="L144:O144"/>
    <mergeCell ref="P144:S144"/>
    <mergeCell ref="T144:V144"/>
    <mergeCell ref="W144:Y144"/>
    <mergeCell ref="Z144:AB144"/>
    <mergeCell ref="AC144:AE144"/>
    <mergeCell ref="AF144:AH144"/>
    <mergeCell ref="AI144:AK144"/>
    <mergeCell ref="AL144:AO144"/>
    <mergeCell ref="A145:G145"/>
    <mergeCell ref="H145:I145"/>
    <mergeCell ref="J145:K145"/>
    <mergeCell ref="L145:O145"/>
    <mergeCell ref="P145:S145"/>
    <mergeCell ref="T145:V145"/>
    <mergeCell ref="W145:Y145"/>
    <mergeCell ref="Z145:AB145"/>
    <mergeCell ref="AC145:AE145"/>
    <mergeCell ref="AF145:AH145"/>
    <mergeCell ref="AI145:AK145"/>
    <mergeCell ref="AL145:AO145"/>
    <mergeCell ref="A146:G146"/>
    <mergeCell ref="H146:I146"/>
    <mergeCell ref="J146:K146"/>
    <mergeCell ref="L146:O146"/>
    <mergeCell ref="P146:S146"/>
    <mergeCell ref="T146:V146"/>
    <mergeCell ref="W146:Y146"/>
    <mergeCell ref="Z146:AB146"/>
    <mergeCell ref="AC146:AE146"/>
    <mergeCell ref="AF146:AH146"/>
    <mergeCell ref="AI146:AK146"/>
    <mergeCell ref="AL146:AO146"/>
    <mergeCell ref="A147:G147"/>
    <mergeCell ref="H147:I147"/>
    <mergeCell ref="J147:K147"/>
    <mergeCell ref="L147:O147"/>
    <mergeCell ref="P147:S147"/>
    <mergeCell ref="T147:V147"/>
    <mergeCell ref="W147:Y147"/>
    <mergeCell ref="Z147:AB147"/>
    <mergeCell ref="AC147:AE147"/>
    <mergeCell ref="AF147:AH147"/>
    <mergeCell ref="AI147:AK147"/>
    <mergeCell ref="AL147:AO147"/>
    <mergeCell ref="A148:G148"/>
    <mergeCell ref="H148:I148"/>
    <mergeCell ref="J148:K148"/>
    <mergeCell ref="L148:O148"/>
    <mergeCell ref="P148:S148"/>
    <mergeCell ref="T148:V148"/>
    <mergeCell ref="W148:Y148"/>
    <mergeCell ref="Z148:AB148"/>
    <mergeCell ref="AC148:AE148"/>
    <mergeCell ref="AF148:AH148"/>
    <mergeCell ref="AI148:AK148"/>
    <mergeCell ref="AL148:AO148"/>
    <mergeCell ref="A149:G149"/>
    <mergeCell ref="H149:I149"/>
    <mergeCell ref="J149:K149"/>
    <mergeCell ref="L149:O149"/>
    <mergeCell ref="P149:S149"/>
    <mergeCell ref="T149:V149"/>
    <mergeCell ref="W149:Y149"/>
    <mergeCell ref="Z149:AB149"/>
    <mergeCell ref="AC149:AE149"/>
    <mergeCell ref="AF149:AH149"/>
    <mergeCell ref="AI149:AK149"/>
    <mergeCell ref="AL149:AO149"/>
    <mergeCell ref="A150:G150"/>
    <mergeCell ref="H150:I150"/>
    <mergeCell ref="J150:K150"/>
    <mergeCell ref="L150:O150"/>
    <mergeCell ref="P150:S150"/>
    <mergeCell ref="T150:V150"/>
    <mergeCell ref="W150:Y150"/>
    <mergeCell ref="Z150:AB150"/>
    <mergeCell ref="AC150:AE150"/>
    <mergeCell ref="AF150:AH150"/>
    <mergeCell ref="AI150:AK150"/>
    <mergeCell ref="AL150:AO150"/>
    <mergeCell ref="A151:G151"/>
    <mergeCell ref="H151:I151"/>
    <mergeCell ref="J151:K151"/>
    <mergeCell ref="L151:O151"/>
    <mergeCell ref="P151:S151"/>
    <mergeCell ref="T151:V151"/>
    <mergeCell ref="W151:Y151"/>
    <mergeCell ref="Z151:AB151"/>
    <mergeCell ref="AC151:AE151"/>
    <mergeCell ref="AF151:AH151"/>
    <mergeCell ref="AI151:AK151"/>
    <mergeCell ref="AL151:AO151"/>
    <mergeCell ref="A152:G152"/>
    <mergeCell ref="H152:I152"/>
    <mergeCell ref="J152:K152"/>
    <mergeCell ref="L152:O152"/>
    <mergeCell ref="P152:S152"/>
    <mergeCell ref="T152:V152"/>
    <mergeCell ref="W152:Y152"/>
    <mergeCell ref="Z152:AB152"/>
    <mergeCell ref="AC152:AE152"/>
    <mergeCell ref="AF152:AH152"/>
    <mergeCell ref="AI152:AK152"/>
    <mergeCell ref="AL152:AO152"/>
    <mergeCell ref="A153:G153"/>
    <mergeCell ref="H153:I153"/>
    <mergeCell ref="J153:K153"/>
    <mergeCell ref="L153:O153"/>
    <mergeCell ref="P153:S153"/>
    <mergeCell ref="T153:V153"/>
    <mergeCell ref="W153:Y153"/>
    <mergeCell ref="Z153:AB153"/>
    <mergeCell ref="AC153:AE153"/>
    <mergeCell ref="AF153:AH153"/>
    <mergeCell ref="AI153:AK153"/>
    <mergeCell ref="AL153:AO153"/>
    <mergeCell ref="A154:E154"/>
    <mergeCell ref="F154:K154"/>
    <mergeCell ref="L154:O154"/>
    <mergeCell ref="P154:U154"/>
    <mergeCell ref="V154:Y154"/>
    <mergeCell ref="Z154:AE154"/>
    <mergeCell ref="AF154:AH154"/>
    <mergeCell ref="AI154:AN154"/>
    <mergeCell ref="A165:AO165"/>
    <mergeCell ref="A168:D168"/>
    <mergeCell ref="E168:Q168"/>
    <mergeCell ref="AE168:AJ168"/>
    <mergeCell ref="AK168:AO168"/>
    <mergeCell ref="A169:D169"/>
    <mergeCell ref="E169:P169"/>
    <mergeCell ref="Q169:T169"/>
    <mergeCell ref="U169:AF169"/>
    <mergeCell ref="AG169:AJ169"/>
    <mergeCell ref="AK169:AO169"/>
    <mergeCell ref="A170:D170"/>
    <mergeCell ref="E170:H170"/>
    <mergeCell ref="I170:L170"/>
    <mergeCell ref="M170:P170"/>
    <mergeCell ref="Q170:T170"/>
    <mergeCell ref="U170:X170"/>
    <mergeCell ref="Y170:AB170"/>
    <mergeCell ref="AC170:AF170"/>
    <mergeCell ref="AG170:AJ170"/>
    <mergeCell ref="AK170:AO170"/>
    <mergeCell ref="A171:D171"/>
    <mergeCell ref="E171:H171"/>
    <mergeCell ref="I171:L171"/>
    <mergeCell ref="M171:P171"/>
    <mergeCell ref="Q171:T171"/>
    <mergeCell ref="U171:X171"/>
    <mergeCell ref="Y171:AB171"/>
    <mergeCell ref="AC171:AF171"/>
    <mergeCell ref="AG171:AJ171"/>
    <mergeCell ref="AK171:AO171"/>
    <mergeCell ref="A172:D172"/>
    <mergeCell ref="E172:H172"/>
    <mergeCell ref="I172:L172"/>
    <mergeCell ref="M172:P172"/>
    <mergeCell ref="Q172:Z172"/>
    <mergeCell ref="AA172:AF172"/>
    <mergeCell ref="AG172:AJ172"/>
    <mergeCell ref="AK172:AO172"/>
    <mergeCell ref="A173:D173"/>
    <mergeCell ref="E173:H173"/>
    <mergeCell ref="I173:L173"/>
    <mergeCell ref="M173:P173"/>
    <mergeCell ref="Q173:T173"/>
    <mergeCell ref="U173:X173"/>
    <mergeCell ref="Y173:AB173"/>
    <mergeCell ref="AC173:AF173"/>
    <mergeCell ref="AG173:AH173"/>
    <mergeCell ref="AI173:AK173"/>
    <mergeCell ref="AL173:AM173"/>
    <mergeCell ref="AN173:AO173"/>
    <mergeCell ref="A174:K174"/>
    <mergeCell ref="L174:S174"/>
    <mergeCell ref="AC174:AH174"/>
    <mergeCell ref="AW174:AY174"/>
    <mergeCell ref="A175:G175"/>
    <mergeCell ref="H175:I175"/>
    <mergeCell ref="J175:K175"/>
    <mergeCell ref="L175:O175"/>
    <mergeCell ref="P175:S175"/>
    <mergeCell ref="AC175:AE175"/>
    <mergeCell ref="AF175:AH175"/>
    <mergeCell ref="A176:G176"/>
    <mergeCell ref="H176:I176"/>
    <mergeCell ref="J176:K176"/>
    <mergeCell ref="L176:O176"/>
    <mergeCell ref="P176:S176"/>
    <mergeCell ref="T176:V176"/>
    <mergeCell ref="W176:Y176"/>
    <mergeCell ref="Z176:AB176"/>
    <mergeCell ref="AC176:AE176"/>
    <mergeCell ref="AF176:AH176"/>
    <mergeCell ref="AI176:AK176"/>
    <mergeCell ref="AL176:AO176"/>
    <mergeCell ref="A177:G177"/>
    <mergeCell ref="H177:I177"/>
    <mergeCell ref="J177:K177"/>
    <mergeCell ref="L177:O177"/>
    <mergeCell ref="P177:S177"/>
    <mergeCell ref="T177:V177"/>
    <mergeCell ref="W177:Y177"/>
    <mergeCell ref="Z177:AB177"/>
    <mergeCell ref="AC177:AE177"/>
    <mergeCell ref="AF177:AH177"/>
    <mergeCell ref="AI177:AK177"/>
    <mergeCell ref="AL177:AO177"/>
    <mergeCell ref="A178:G178"/>
    <mergeCell ref="H178:I178"/>
    <mergeCell ref="J178:K178"/>
    <mergeCell ref="L178:O178"/>
    <mergeCell ref="P178:S178"/>
    <mergeCell ref="T178:V178"/>
    <mergeCell ref="W178:Y178"/>
    <mergeCell ref="Z178:AB178"/>
    <mergeCell ref="AC178:AE178"/>
    <mergeCell ref="AF178:AH178"/>
    <mergeCell ref="AI178:AK178"/>
    <mergeCell ref="AL178:AO178"/>
    <mergeCell ref="A179:G179"/>
    <mergeCell ref="H179:I179"/>
    <mergeCell ref="J179:K179"/>
    <mergeCell ref="L179:O179"/>
    <mergeCell ref="P179:S179"/>
    <mergeCell ref="T179:V179"/>
    <mergeCell ref="W179:Y179"/>
    <mergeCell ref="Z179:AB179"/>
    <mergeCell ref="AC179:AE179"/>
    <mergeCell ref="AF179:AH179"/>
    <mergeCell ref="AI179:AK179"/>
    <mergeCell ref="AL179:AO179"/>
    <mergeCell ref="A180:G180"/>
    <mergeCell ref="H180:I180"/>
    <mergeCell ref="J180:K180"/>
    <mergeCell ref="L180:O180"/>
    <mergeCell ref="P180:S180"/>
    <mergeCell ref="T180:V180"/>
    <mergeCell ref="W180:Y180"/>
    <mergeCell ref="Z180:AB180"/>
    <mergeCell ref="AC180:AE180"/>
    <mergeCell ref="AF180:AH180"/>
    <mergeCell ref="AI180:AK180"/>
    <mergeCell ref="AL180:AO180"/>
    <mergeCell ref="A181:G181"/>
    <mergeCell ref="H181:I181"/>
    <mergeCell ref="J181:K181"/>
    <mergeCell ref="L181:O181"/>
    <mergeCell ref="P181:S181"/>
    <mergeCell ref="T181:V181"/>
    <mergeCell ref="W181:Y181"/>
    <mergeCell ref="Z181:AB181"/>
    <mergeCell ref="AC181:AE181"/>
    <mergeCell ref="AF181:AH181"/>
    <mergeCell ref="AI181:AK181"/>
    <mergeCell ref="AL181:AO181"/>
    <mergeCell ref="A182:G182"/>
    <mergeCell ref="H182:I182"/>
    <mergeCell ref="J182:K182"/>
    <mergeCell ref="L182:O182"/>
    <mergeCell ref="P182:S182"/>
    <mergeCell ref="T182:V182"/>
    <mergeCell ref="W182:Y182"/>
    <mergeCell ref="Z182:AB182"/>
    <mergeCell ref="AC182:AE182"/>
    <mergeCell ref="AF182:AH182"/>
    <mergeCell ref="AI182:AK182"/>
    <mergeCell ref="AL182:AO182"/>
    <mergeCell ref="A183:G183"/>
    <mergeCell ref="H183:I183"/>
    <mergeCell ref="J183:K183"/>
    <mergeCell ref="L183:O183"/>
    <mergeCell ref="P183:S183"/>
    <mergeCell ref="T183:V183"/>
    <mergeCell ref="W183:Y183"/>
    <mergeCell ref="Z183:AB183"/>
    <mergeCell ref="AC183:AE183"/>
    <mergeCell ref="AF183:AH183"/>
    <mergeCell ref="AI183:AK183"/>
    <mergeCell ref="AL183:AO183"/>
    <mergeCell ref="A184:G184"/>
    <mergeCell ref="H184:I184"/>
    <mergeCell ref="J184:K184"/>
    <mergeCell ref="L184:O184"/>
    <mergeCell ref="P184:S184"/>
    <mergeCell ref="T184:V184"/>
    <mergeCell ref="W184:Y184"/>
    <mergeCell ref="Z184:AB184"/>
    <mergeCell ref="AC184:AE184"/>
    <mergeCell ref="AF184:AH184"/>
    <mergeCell ref="AI184:AK184"/>
    <mergeCell ref="AL184:AO184"/>
    <mergeCell ref="A185:G185"/>
    <mergeCell ref="H185:I185"/>
    <mergeCell ref="J185:K185"/>
    <mergeCell ref="L185:O185"/>
    <mergeCell ref="P185:S185"/>
    <mergeCell ref="T185:V185"/>
    <mergeCell ref="W185:Y185"/>
    <mergeCell ref="Z185:AB185"/>
    <mergeCell ref="AC185:AE185"/>
    <mergeCell ref="AF185:AH185"/>
    <mergeCell ref="AI185:AK185"/>
    <mergeCell ref="AL185:AO185"/>
    <mergeCell ref="A186:G186"/>
    <mergeCell ref="H186:I186"/>
    <mergeCell ref="J186:K186"/>
    <mergeCell ref="L186:O186"/>
    <mergeCell ref="P186:S186"/>
    <mergeCell ref="T186:V186"/>
    <mergeCell ref="W186:Y186"/>
    <mergeCell ref="Z186:AB186"/>
    <mergeCell ref="AC186:AE186"/>
    <mergeCell ref="AF186:AH186"/>
    <mergeCell ref="AI186:AK186"/>
    <mergeCell ref="AL186:AO186"/>
    <mergeCell ref="A187:G187"/>
    <mergeCell ref="H187:I187"/>
    <mergeCell ref="J187:K187"/>
    <mergeCell ref="L187:O187"/>
    <mergeCell ref="P187:S187"/>
    <mergeCell ref="T187:V187"/>
    <mergeCell ref="W187:Y187"/>
    <mergeCell ref="Z187:AB187"/>
    <mergeCell ref="AC187:AE187"/>
    <mergeCell ref="AF187:AH187"/>
    <mergeCell ref="AI187:AK187"/>
    <mergeCell ref="AL187:AO187"/>
    <mergeCell ref="A188:G188"/>
    <mergeCell ref="H188:I188"/>
    <mergeCell ref="J188:K188"/>
    <mergeCell ref="L188:O188"/>
    <mergeCell ref="P188:S188"/>
    <mergeCell ref="T188:V188"/>
    <mergeCell ref="W188:Y188"/>
    <mergeCell ref="Z188:AB188"/>
    <mergeCell ref="AC188:AE188"/>
    <mergeCell ref="AF188:AH188"/>
    <mergeCell ref="AI188:AK188"/>
    <mergeCell ref="AL188:AO188"/>
    <mergeCell ref="A189:E189"/>
    <mergeCell ref="F189:K189"/>
    <mergeCell ref="L189:O189"/>
    <mergeCell ref="P189:U189"/>
    <mergeCell ref="V189:Y189"/>
    <mergeCell ref="Z189:AE189"/>
    <mergeCell ref="AF189:AH189"/>
    <mergeCell ref="AI189:AN189"/>
    <mergeCell ref="A200:AO200"/>
    <mergeCell ref="A203:D203"/>
    <mergeCell ref="E203:Q203"/>
    <mergeCell ref="AE203:AJ203"/>
    <mergeCell ref="AK203:AO203"/>
    <mergeCell ref="A204:D204"/>
    <mergeCell ref="E204:P204"/>
    <mergeCell ref="Q204:T204"/>
    <mergeCell ref="U204:AF204"/>
    <mergeCell ref="AG204:AJ204"/>
    <mergeCell ref="AK204:AO204"/>
    <mergeCell ref="A205:D205"/>
    <mergeCell ref="E205:H205"/>
    <mergeCell ref="I205:L205"/>
    <mergeCell ref="M205:P205"/>
    <mergeCell ref="Q205:T205"/>
    <mergeCell ref="U205:X205"/>
    <mergeCell ref="Y205:AB205"/>
    <mergeCell ref="AC205:AF205"/>
    <mergeCell ref="AG205:AJ205"/>
    <mergeCell ref="AK205:AO205"/>
    <mergeCell ref="A206:D206"/>
    <mergeCell ref="E206:H206"/>
    <mergeCell ref="I206:L206"/>
    <mergeCell ref="M206:P206"/>
    <mergeCell ref="Q206:T206"/>
    <mergeCell ref="U206:X206"/>
    <mergeCell ref="Y206:AB206"/>
    <mergeCell ref="AC206:AF206"/>
    <mergeCell ref="AG206:AJ206"/>
    <mergeCell ref="AK206:AO206"/>
    <mergeCell ref="A207:D207"/>
    <mergeCell ref="E207:H207"/>
    <mergeCell ref="I207:L207"/>
    <mergeCell ref="M207:P207"/>
    <mergeCell ref="Q207:Z207"/>
    <mergeCell ref="AA207:AF207"/>
    <mergeCell ref="AG207:AJ207"/>
    <mergeCell ref="AK207:AO207"/>
    <mergeCell ref="A208:D208"/>
    <mergeCell ref="E208:H208"/>
    <mergeCell ref="I208:L208"/>
    <mergeCell ref="M208:P208"/>
    <mergeCell ref="Q208:T208"/>
    <mergeCell ref="U208:X208"/>
    <mergeCell ref="Y208:AB208"/>
    <mergeCell ref="AC208:AF208"/>
    <mergeCell ref="AG208:AH208"/>
    <mergeCell ref="AI208:AK208"/>
    <mergeCell ref="AL208:AM208"/>
    <mergeCell ref="AN208:AO208"/>
    <mergeCell ref="A209:K209"/>
    <mergeCell ref="L209:S209"/>
    <mergeCell ref="AC209:AH209"/>
    <mergeCell ref="AW209:AY209"/>
    <mergeCell ref="A210:G210"/>
    <mergeCell ref="H210:I210"/>
    <mergeCell ref="J210:K210"/>
    <mergeCell ref="L210:O210"/>
    <mergeCell ref="P210:S210"/>
    <mergeCell ref="AC210:AE210"/>
    <mergeCell ref="AF210:AH210"/>
    <mergeCell ref="A211:G211"/>
    <mergeCell ref="H211:I211"/>
    <mergeCell ref="J211:K211"/>
    <mergeCell ref="L211:O211"/>
    <mergeCell ref="P211:S211"/>
    <mergeCell ref="T211:V211"/>
    <mergeCell ref="W211:Y211"/>
    <mergeCell ref="Z211:AB211"/>
    <mergeCell ref="AC211:AE211"/>
    <mergeCell ref="AF211:AH211"/>
    <mergeCell ref="AI211:AK211"/>
    <mergeCell ref="AL211:AO211"/>
    <mergeCell ref="A212:G212"/>
    <mergeCell ref="H212:I212"/>
    <mergeCell ref="J212:K212"/>
    <mergeCell ref="L212:O212"/>
    <mergeCell ref="P212:S212"/>
    <mergeCell ref="T212:V212"/>
    <mergeCell ref="W212:Y212"/>
    <mergeCell ref="Z212:AB212"/>
    <mergeCell ref="AC212:AE212"/>
    <mergeCell ref="AF212:AH212"/>
    <mergeCell ref="AI212:AK212"/>
    <mergeCell ref="AL212:AO212"/>
    <mergeCell ref="A213:G213"/>
    <mergeCell ref="H213:I213"/>
    <mergeCell ref="J213:K213"/>
    <mergeCell ref="L213:O213"/>
    <mergeCell ref="P213:S213"/>
    <mergeCell ref="T213:V213"/>
    <mergeCell ref="W213:Y213"/>
    <mergeCell ref="Z213:AB213"/>
    <mergeCell ref="AC213:AE213"/>
    <mergeCell ref="AF213:AH213"/>
    <mergeCell ref="AI213:AK213"/>
    <mergeCell ref="AL213:AO213"/>
    <mergeCell ref="A214:G214"/>
    <mergeCell ref="H214:I214"/>
    <mergeCell ref="J214:K214"/>
    <mergeCell ref="L214:O214"/>
    <mergeCell ref="P214:S214"/>
    <mergeCell ref="T214:V214"/>
    <mergeCell ref="W214:Y214"/>
    <mergeCell ref="Z214:AB214"/>
    <mergeCell ref="AC214:AE214"/>
    <mergeCell ref="AF214:AH214"/>
    <mergeCell ref="AI214:AK214"/>
    <mergeCell ref="AL214:AO214"/>
    <mergeCell ref="A215:G215"/>
    <mergeCell ref="H215:I215"/>
    <mergeCell ref="J215:K215"/>
    <mergeCell ref="L215:O215"/>
    <mergeCell ref="P215:S215"/>
    <mergeCell ref="T215:V215"/>
    <mergeCell ref="W215:Y215"/>
    <mergeCell ref="Z215:AB215"/>
    <mergeCell ref="AC215:AE215"/>
    <mergeCell ref="AF215:AH215"/>
    <mergeCell ref="AI215:AK215"/>
    <mergeCell ref="AL215:AO215"/>
    <mergeCell ref="A216:G216"/>
    <mergeCell ref="H216:I216"/>
    <mergeCell ref="J216:K216"/>
    <mergeCell ref="L216:O216"/>
    <mergeCell ref="P216:S216"/>
    <mergeCell ref="T216:V216"/>
    <mergeCell ref="W216:Y216"/>
    <mergeCell ref="Z216:AB216"/>
    <mergeCell ref="AC216:AE216"/>
    <mergeCell ref="AF216:AH216"/>
    <mergeCell ref="AI216:AK216"/>
    <mergeCell ref="AL216:AO216"/>
    <mergeCell ref="A217:G217"/>
    <mergeCell ref="H217:I217"/>
    <mergeCell ref="J217:K217"/>
    <mergeCell ref="L217:O217"/>
    <mergeCell ref="P217:S217"/>
    <mergeCell ref="T217:V217"/>
    <mergeCell ref="W217:Y217"/>
    <mergeCell ref="Z217:AB217"/>
    <mergeCell ref="AC217:AE217"/>
    <mergeCell ref="AF217:AH217"/>
    <mergeCell ref="AI217:AK217"/>
    <mergeCell ref="AL217:AO217"/>
    <mergeCell ref="A218:G218"/>
    <mergeCell ref="H218:I218"/>
    <mergeCell ref="J218:K218"/>
    <mergeCell ref="L218:O218"/>
    <mergeCell ref="P218:S218"/>
    <mergeCell ref="T218:V218"/>
    <mergeCell ref="W218:Y218"/>
    <mergeCell ref="Z218:AB218"/>
    <mergeCell ref="AC218:AE218"/>
    <mergeCell ref="AF218:AH218"/>
    <mergeCell ref="AI218:AK218"/>
    <mergeCell ref="AL218:AO218"/>
    <mergeCell ref="A219:G219"/>
    <mergeCell ref="H219:I219"/>
    <mergeCell ref="J219:K219"/>
    <mergeCell ref="L219:O219"/>
    <mergeCell ref="P219:S219"/>
    <mergeCell ref="T219:V219"/>
    <mergeCell ref="W219:Y219"/>
    <mergeCell ref="Z219:AB219"/>
    <mergeCell ref="AC219:AE219"/>
    <mergeCell ref="AF219:AH219"/>
    <mergeCell ref="AI219:AK219"/>
    <mergeCell ref="AL219:AO219"/>
    <mergeCell ref="A220:G220"/>
    <mergeCell ref="H220:I220"/>
    <mergeCell ref="J220:K220"/>
    <mergeCell ref="L220:O220"/>
    <mergeCell ref="P220:S220"/>
    <mergeCell ref="T220:V220"/>
    <mergeCell ref="W220:Y220"/>
    <mergeCell ref="Z220:AB220"/>
    <mergeCell ref="AC220:AE220"/>
    <mergeCell ref="AF220:AH220"/>
    <mergeCell ref="AI220:AK220"/>
    <mergeCell ref="AL220:AO220"/>
    <mergeCell ref="A221:G221"/>
    <mergeCell ref="H221:I221"/>
    <mergeCell ref="J221:K221"/>
    <mergeCell ref="L221:O221"/>
    <mergeCell ref="P221:S221"/>
    <mergeCell ref="T221:V221"/>
    <mergeCell ref="W221:Y221"/>
    <mergeCell ref="Z221:AB221"/>
    <mergeCell ref="AC221:AE221"/>
    <mergeCell ref="AF221:AH221"/>
    <mergeCell ref="AI221:AK221"/>
    <mergeCell ref="AL221:AO221"/>
    <mergeCell ref="A222:G222"/>
    <mergeCell ref="H222:I222"/>
    <mergeCell ref="J222:K222"/>
    <mergeCell ref="L222:O222"/>
    <mergeCell ref="P222:S222"/>
    <mergeCell ref="T222:V222"/>
    <mergeCell ref="W222:Y222"/>
    <mergeCell ref="Z222:AB222"/>
    <mergeCell ref="AC222:AE222"/>
    <mergeCell ref="AF222:AH222"/>
    <mergeCell ref="AI222:AK222"/>
    <mergeCell ref="AL222:AO222"/>
    <mergeCell ref="A223:G223"/>
    <mergeCell ref="H223:I223"/>
    <mergeCell ref="J223:K223"/>
    <mergeCell ref="L223:O223"/>
    <mergeCell ref="P223:S223"/>
    <mergeCell ref="T223:V223"/>
    <mergeCell ref="W223:Y223"/>
    <mergeCell ref="Z223:AB223"/>
    <mergeCell ref="AC223:AE223"/>
    <mergeCell ref="AF223:AH223"/>
    <mergeCell ref="AI223:AK223"/>
    <mergeCell ref="AL223:AO223"/>
    <mergeCell ref="A224:E224"/>
    <mergeCell ref="F224:K224"/>
    <mergeCell ref="L224:O224"/>
    <mergeCell ref="P224:U224"/>
    <mergeCell ref="V224:Y224"/>
    <mergeCell ref="Z224:AE224"/>
    <mergeCell ref="AF224:AH224"/>
    <mergeCell ref="AI224:AN224"/>
    <mergeCell ref="A230:AO230"/>
    <mergeCell ref="A233:D233"/>
    <mergeCell ref="E233:Q233"/>
    <mergeCell ref="AE233:AJ233"/>
    <mergeCell ref="AK233:AO233"/>
    <mergeCell ref="A234:D234"/>
    <mergeCell ref="E234:P234"/>
    <mergeCell ref="Q234:T234"/>
    <mergeCell ref="U234:AF234"/>
    <mergeCell ref="AG234:AJ234"/>
    <mergeCell ref="AK234:AO234"/>
    <mergeCell ref="A235:D235"/>
    <mergeCell ref="E235:H235"/>
    <mergeCell ref="I235:L235"/>
    <mergeCell ref="M235:P235"/>
    <mergeCell ref="Q235:T235"/>
    <mergeCell ref="U235:X235"/>
    <mergeCell ref="Y235:AB235"/>
    <mergeCell ref="AC235:AF235"/>
    <mergeCell ref="AG235:AJ235"/>
    <mergeCell ref="AK235:AO235"/>
    <mergeCell ref="A236:D236"/>
    <mergeCell ref="E236:H236"/>
    <mergeCell ref="I236:L236"/>
    <mergeCell ref="M236:P236"/>
    <mergeCell ref="Q236:T236"/>
    <mergeCell ref="U236:X236"/>
    <mergeCell ref="Y236:AB236"/>
    <mergeCell ref="AC236:AF236"/>
    <mergeCell ref="AG236:AJ236"/>
    <mergeCell ref="AK236:AO236"/>
    <mergeCell ref="A237:D237"/>
    <mergeCell ref="E237:H237"/>
    <mergeCell ref="I237:L237"/>
    <mergeCell ref="M237:P237"/>
    <mergeCell ref="Q237:Z237"/>
    <mergeCell ref="AA237:AF237"/>
    <mergeCell ref="AG237:AJ237"/>
    <mergeCell ref="AK237:AO237"/>
    <mergeCell ref="A238:D238"/>
    <mergeCell ref="E238:H238"/>
    <mergeCell ref="I238:L238"/>
    <mergeCell ref="M238:P238"/>
    <mergeCell ref="Q238:T238"/>
    <mergeCell ref="U238:X238"/>
    <mergeCell ref="Y238:AB238"/>
    <mergeCell ref="AC238:AF238"/>
    <mergeCell ref="AG238:AH238"/>
    <mergeCell ref="AI238:AK238"/>
    <mergeCell ref="AL238:AM238"/>
    <mergeCell ref="AN238:AO238"/>
    <mergeCell ref="A239:K239"/>
    <mergeCell ref="L239:S239"/>
    <mergeCell ref="AC239:AH239"/>
    <mergeCell ref="AW239:AY239"/>
    <mergeCell ref="A240:G240"/>
    <mergeCell ref="H240:I240"/>
    <mergeCell ref="J240:K240"/>
    <mergeCell ref="L240:O240"/>
    <mergeCell ref="P240:S240"/>
    <mergeCell ref="AC240:AE240"/>
    <mergeCell ref="AF240:AH240"/>
    <mergeCell ref="A241:G241"/>
    <mergeCell ref="H241:I241"/>
    <mergeCell ref="J241:K241"/>
    <mergeCell ref="L241:O241"/>
    <mergeCell ref="P241:S241"/>
    <mergeCell ref="T241:V241"/>
    <mergeCell ref="W241:Y241"/>
    <mergeCell ref="Z241:AB241"/>
    <mergeCell ref="AC241:AE241"/>
    <mergeCell ref="AF241:AH241"/>
    <mergeCell ref="AI241:AK241"/>
    <mergeCell ref="AL241:AO241"/>
    <mergeCell ref="A242:G242"/>
    <mergeCell ref="H242:I242"/>
    <mergeCell ref="J242:K242"/>
    <mergeCell ref="L242:O242"/>
    <mergeCell ref="P242:S242"/>
    <mergeCell ref="T242:V242"/>
    <mergeCell ref="W242:Y242"/>
    <mergeCell ref="Z242:AB242"/>
    <mergeCell ref="AC242:AE242"/>
    <mergeCell ref="AF242:AH242"/>
    <mergeCell ref="AI242:AK242"/>
    <mergeCell ref="AL242:AO242"/>
    <mergeCell ref="A243:G243"/>
    <mergeCell ref="H243:I243"/>
    <mergeCell ref="J243:K243"/>
    <mergeCell ref="L243:O243"/>
    <mergeCell ref="P243:S243"/>
    <mergeCell ref="T243:V243"/>
    <mergeCell ref="W243:Y243"/>
    <mergeCell ref="Z243:AB243"/>
    <mergeCell ref="AC243:AE243"/>
    <mergeCell ref="AF243:AH243"/>
    <mergeCell ref="AI243:AK243"/>
    <mergeCell ref="AL243:AO243"/>
    <mergeCell ref="A244:G244"/>
    <mergeCell ref="H244:I244"/>
    <mergeCell ref="J244:K244"/>
    <mergeCell ref="L244:O244"/>
    <mergeCell ref="P244:S244"/>
    <mergeCell ref="T244:V244"/>
    <mergeCell ref="W244:Y244"/>
    <mergeCell ref="Z244:AB244"/>
    <mergeCell ref="AC244:AE244"/>
    <mergeCell ref="AF244:AH244"/>
    <mergeCell ref="AI244:AK244"/>
    <mergeCell ref="AL244:AO244"/>
    <mergeCell ref="A245:G245"/>
    <mergeCell ref="H245:I245"/>
    <mergeCell ref="J245:K245"/>
    <mergeCell ref="L245:O245"/>
    <mergeCell ref="P245:S245"/>
    <mergeCell ref="T245:V245"/>
    <mergeCell ref="W245:Y245"/>
    <mergeCell ref="Z245:AB245"/>
    <mergeCell ref="AC245:AE245"/>
    <mergeCell ref="AF245:AH245"/>
    <mergeCell ref="AI245:AK245"/>
    <mergeCell ref="AL245:AO245"/>
    <mergeCell ref="A246:G246"/>
    <mergeCell ref="H246:I246"/>
    <mergeCell ref="J246:K246"/>
    <mergeCell ref="L246:O246"/>
    <mergeCell ref="P246:S246"/>
    <mergeCell ref="T246:V246"/>
    <mergeCell ref="W246:Y246"/>
    <mergeCell ref="Z246:AB246"/>
    <mergeCell ref="AC246:AE246"/>
    <mergeCell ref="AF246:AH246"/>
    <mergeCell ref="AI246:AK246"/>
    <mergeCell ref="AL246:AO246"/>
    <mergeCell ref="A247:G247"/>
    <mergeCell ref="H247:I247"/>
    <mergeCell ref="J247:K247"/>
    <mergeCell ref="L247:O247"/>
    <mergeCell ref="P247:S247"/>
    <mergeCell ref="T247:V247"/>
    <mergeCell ref="W247:Y247"/>
    <mergeCell ref="Z247:AB247"/>
    <mergeCell ref="AC247:AE247"/>
    <mergeCell ref="AF247:AH247"/>
    <mergeCell ref="AI247:AK247"/>
    <mergeCell ref="AL247:AO247"/>
    <mergeCell ref="A248:G248"/>
    <mergeCell ref="H248:I248"/>
    <mergeCell ref="J248:K248"/>
    <mergeCell ref="L248:O248"/>
    <mergeCell ref="P248:S248"/>
    <mergeCell ref="T248:V248"/>
    <mergeCell ref="W248:Y248"/>
    <mergeCell ref="Z248:AB248"/>
    <mergeCell ref="AC248:AE248"/>
    <mergeCell ref="AF248:AH248"/>
    <mergeCell ref="AI248:AK248"/>
    <mergeCell ref="AL248:AO248"/>
    <mergeCell ref="A249:G249"/>
    <mergeCell ref="H249:I249"/>
    <mergeCell ref="J249:K249"/>
    <mergeCell ref="L249:O249"/>
    <mergeCell ref="P249:S249"/>
    <mergeCell ref="T249:V249"/>
    <mergeCell ref="W249:Y249"/>
    <mergeCell ref="Z249:AB249"/>
    <mergeCell ref="AC249:AE249"/>
    <mergeCell ref="AF249:AH249"/>
    <mergeCell ref="AI249:AK249"/>
    <mergeCell ref="AL249:AO249"/>
    <mergeCell ref="A250:G250"/>
    <mergeCell ref="H250:I250"/>
    <mergeCell ref="J250:K250"/>
    <mergeCell ref="L250:O250"/>
    <mergeCell ref="P250:S250"/>
    <mergeCell ref="T250:V250"/>
    <mergeCell ref="W250:Y250"/>
    <mergeCell ref="Z250:AB250"/>
    <mergeCell ref="AC250:AE250"/>
    <mergeCell ref="AF250:AH250"/>
    <mergeCell ref="AI250:AK250"/>
    <mergeCell ref="AL250:AO250"/>
    <mergeCell ref="A251:G251"/>
    <mergeCell ref="H251:I251"/>
    <mergeCell ref="J251:K251"/>
    <mergeCell ref="L251:O251"/>
    <mergeCell ref="P251:S251"/>
    <mergeCell ref="T251:V251"/>
    <mergeCell ref="W251:Y251"/>
    <mergeCell ref="Z251:AB251"/>
    <mergeCell ref="AC251:AE251"/>
    <mergeCell ref="AF251:AH251"/>
    <mergeCell ref="AI251:AK251"/>
    <mergeCell ref="AL251:AO251"/>
    <mergeCell ref="A252:G252"/>
    <mergeCell ref="H252:I252"/>
    <mergeCell ref="J252:K252"/>
    <mergeCell ref="L252:O252"/>
    <mergeCell ref="P252:S252"/>
    <mergeCell ref="T252:V252"/>
    <mergeCell ref="W252:Y252"/>
    <mergeCell ref="Z252:AB252"/>
    <mergeCell ref="AC252:AE252"/>
    <mergeCell ref="AF252:AH252"/>
    <mergeCell ref="AI252:AK252"/>
    <mergeCell ref="AL252:AO252"/>
    <mergeCell ref="A253:G253"/>
    <mergeCell ref="H253:I253"/>
    <mergeCell ref="J253:K253"/>
    <mergeCell ref="L253:O253"/>
    <mergeCell ref="P253:S253"/>
    <mergeCell ref="T253:V253"/>
    <mergeCell ref="W253:Y253"/>
    <mergeCell ref="Z253:AB253"/>
    <mergeCell ref="AC253:AE253"/>
    <mergeCell ref="AF253:AH253"/>
    <mergeCell ref="AI253:AK253"/>
    <mergeCell ref="AL253:AO253"/>
    <mergeCell ref="A254:E254"/>
    <mergeCell ref="F254:K254"/>
    <mergeCell ref="L254:O254"/>
    <mergeCell ref="P254:U254"/>
    <mergeCell ref="V254:Y254"/>
    <mergeCell ref="Z254:AE254"/>
    <mergeCell ref="AF254:AH254"/>
    <mergeCell ref="AI254:AN254"/>
    <mergeCell ref="A265:AO265"/>
    <mergeCell ref="A268:D268"/>
    <mergeCell ref="E268:Q268"/>
    <mergeCell ref="AE268:AJ268"/>
    <mergeCell ref="AK268:AO268"/>
    <mergeCell ref="A269:D269"/>
    <mergeCell ref="E269:P269"/>
    <mergeCell ref="Q269:T269"/>
    <mergeCell ref="U269:AF269"/>
    <mergeCell ref="AG269:AJ269"/>
    <mergeCell ref="AK269:AO269"/>
    <mergeCell ref="A270:D270"/>
    <mergeCell ref="E270:H270"/>
    <mergeCell ref="I270:L270"/>
    <mergeCell ref="M270:P270"/>
    <mergeCell ref="Q270:T270"/>
    <mergeCell ref="U270:X270"/>
    <mergeCell ref="Y270:AB270"/>
    <mergeCell ref="AC270:AF270"/>
    <mergeCell ref="AG270:AJ270"/>
    <mergeCell ref="AK270:AO270"/>
    <mergeCell ref="A271:D271"/>
    <mergeCell ref="E271:H271"/>
    <mergeCell ref="I271:L271"/>
    <mergeCell ref="M271:P271"/>
    <mergeCell ref="Q271:T271"/>
    <mergeCell ref="U271:X271"/>
    <mergeCell ref="Y271:AB271"/>
    <mergeCell ref="AC271:AF271"/>
    <mergeCell ref="AG271:AJ271"/>
    <mergeCell ref="AK271:AO271"/>
    <mergeCell ref="A272:D272"/>
    <mergeCell ref="E272:H272"/>
    <mergeCell ref="I272:L272"/>
    <mergeCell ref="M272:P272"/>
    <mergeCell ref="Q272:Z272"/>
    <mergeCell ref="AA272:AF272"/>
    <mergeCell ref="AG272:AJ272"/>
    <mergeCell ref="AK272:AO272"/>
    <mergeCell ref="A273:D273"/>
    <mergeCell ref="E273:H273"/>
    <mergeCell ref="I273:L273"/>
    <mergeCell ref="M273:P273"/>
    <mergeCell ref="Q273:T273"/>
    <mergeCell ref="U273:X273"/>
    <mergeCell ref="Y273:AB273"/>
    <mergeCell ref="AC273:AF273"/>
    <mergeCell ref="AG273:AH273"/>
    <mergeCell ref="AI273:AK273"/>
    <mergeCell ref="AL273:AM273"/>
    <mergeCell ref="AN273:AO273"/>
    <mergeCell ref="A274:K274"/>
    <mergeCell ref="L274:S274"/>
    <mergeCell ref="AC274:AH274"/>
    <mergeCell ref="AW274:AY274"/>
    <mergeCell ref="A275:G275"/>
    <mergeCell ref="H275:I275"/>
    <mergeCell ref="J275:K275"/>
    <mergeCell ref="L275:O275"/>
    <mergeCell ref="P275:S275"/>
    <mergeCell ref="AC275:AE275"/>
    <mergeCell ref="AF275:AH275"/>
    <mergeCell ref="A276:G276"/>
    <mergeCell ref="H276:I276"/>
    <mergeCell ref="J276:K276"/>
    <mergeCell ref="L276:O276"/>
    <mergeCell ref="P276:S276"/>
    <mergeCell ref="T276:V276"/>
    <mergeCell ref="W276:Y276"/>
    <mergeCell ref="Z276:AB276"/>
    <mergeCell ref="AC276:AE276"/>
    <mergeCell ref="AF276:AH276"/>
    <mergeCell ref="AI276:AK276"/>
    <mergeCell ref="AL276:AO276"/>
    <mergeCell ref="A277:G277"/>
    <mergeCell ref="H277:I277"/>
    <mergeCell ref="J277:K277"/>
    <mergeCell ref="L277:O277"/>
    <mergeCell ref="P277:S277"/>
    <mergeCell ref="T277:V277"/>
    <mergeCell ref="W277:Y277"/>
    <mergeCell ref="Z277:AB277"/>
    <mergeCell ref="AC277:AE277"/>
    <mergeCell ref="AF277:AH277"/>
    <mergeCell ref="AI277:AK277"/>
    <mergeCell ref="AL277:AO277"/>
    <mergeCell ref="A278:G278"/>
    <mergeCell ref="H278:I278"/>
    <mergeCell ref="J278:K278"/>
    <mergeCell ref="L278:O278"/>
    <mergeCell ref="P278:S278"/>
    <mergeCell ref="T278:V278"/>
    <mergeCell ref="W278:Y278"/>
    <mergeCell ref="Z278:AB278"/>
    <mergeCell ref="AC278:AE278"/>
    <mergeCell ref="AF278:AH278"/>
    <mergeCell ref="AI278:AK278"/>
    <mergeCell ref="AL278:AO278"/>
    <mergeCell ref="A279:G279"/>
    <mergeCell ref="H279:I279"/>
    <mergeCell ref="J279:K279"/>
    <mergeCell ref="L279:O279"/>
    <mergeCell ref="P279:S279"/>
    <mergeCell ref="T279:V279"/>
    <mergeCell ref="W279:Y279"/>
    <mergeCell ref="Z279:AB279"/>
    <mergeCell ref="AC279:AE279"/>
    <mergeCell ref="AF279:AH279"/>
    <mergeCell ref="AI279:AK279"/>
    <mergeCell ref="AL279:AO279"/>
    <mergeCell ref="A280:G280"/>
    <mergeCell ref="H280:I280"/>
    <mergeCell ref="J280:K280"/>
    <mergeCell ref="L280:O280"/>
    <mergeCell ref="P280:S280"/>
    <mergeCell ref="T280:V280"/>
    <mergeCell ref="W280:Y280"/>
    <mergeCell ref="Z280:AB280"/>
    <mergeCell ref="AC280:AE280"/>
    <mergeCell ref="AF280:AH280"/>
    <mergeCell ref="AI280:AK280"/>
    <mergeCell ref="AL280:AO280"/>
    <mergeCell ref="A281:G281"/>
    <mergeCell ref="H281:I281"/>
    <mergeCell ref="J281:K281"/>
    <mergeCell ref="L281:O281"/>
    <mergeCell ref="P281:S281"/>
    <mergeCell ref="T281:V281"/>
    <mergeCell ref="W281:Y281"/>
    <mergeCell ref="Z281:AB281"/>
    <mergeCell ref="AC281:AE281"/>
    <mergeCell ref="AF281:AH281"/>
    <mergeCell ref="AI281:AK281"/>
    <mergeCell ref="AL281:AO281"/>
    <mergeCell ref="A282:G282"/>
    <mergeCell ref="H282:I282"/>
    <mergeCell ref="J282:K282"/>
    <mergeCell ref="L282:O282"/>
    <mergeCell ref="P282:S282"/>
    <mergeCell ref="T282:V282"/>
    <mergeCell ref="W282:Y282"/>
    <mergeCell ref="Z282:AB282"/>
    <mergeCell ref="AC282:AE282"/>
    <mergeCell ref="AF282:AH282"/>
    <mergeCell ref="AI282:AK282"/>
    <mergeCell ref="AL282:AO282"/>
    <mergeCell ref="A283:G283"/>
    <mergeCell ref="H283:I283"/>
    <mergeCell ref="J283:K283"/>
    <mergeCell ref="L283:O283"/>
    <mergeCell ref="P283:S283"/>
    <mergeCell ref="T283:V283"/>
    <mergeCell ref="W283:Y283"/>
    <mergeCell ref="Z283:AB283"/>
    <mergeCell ref="AC283:AE283"/>
    <mergeCell ref="AF283:AH283"/>
    <mergeCell ref="AI283:AK283"/>
    <mergeCell ref="AL283:AO283"/>
    <mergeCell ref="A284:G284"/>
    <mergeCell ref="H284:I284"/>
    <mergeCell ref="J284:K284"/>
    <mergeCell ref="L284:O284"/>
    <mergeCell ref="P284:S284"/>
    <mergeCell ref="T284:V284"/>
    <mergeCell ref="W284:Y284"/>
    <mergeCell ref="Z284:AB284"/>
    <mergeCell ref="AC284:AE284"/>
    <mergeCell ref="AF284:AH284"/>
    <mergeCell ref="AI284:AK284"/>
    <mergeCell ref="AL284:AO284"/>
    <mergeCell ref="A285:G285"/>
    <mergeCell ref="H285:I285"/>
    <mergeCell ref="J285:K285"/>
    <mergeCell ref="L285:O285"/>
    <mergeCell ref="P285:S285"/>
    <mergeCell ref="T285:V285"/>
    <mergeCell ref="W285:Y285"/>
    <mergeCell ref="Z285:AB285"/>
    <mergeCell ref="AC285:AE285"/>
    <mergeCell ref="AF285:AH285"/>
    <mergeCell ref="AI285:AK285"/>
    <mergeCell ref="AL285:AO285"/>
    <mergeCell ref="A286:G286"/>
    <mergeCell ref="H286:I286"/>
    <mergeCell ref="J286:K286"/>
    <mergeCell ref="L286:O286"/>
    <mergeCell ref="P286:S286"/>
    <mergeCell ref="T286:V286"/>
    <mergeCell ref="W286:Y286"/>
    <mergeCell ref="Z286:AB286"/>
    <mergeCell ref="AC286:AE286"/>
    <mergeCell ref="AF286:AH286"/>
    <mergeCell ref="AI286:AK286"/>
    <mergeCell ref="AL286:AO286"/>
    <mergeCell ref="A287:G287"/>
    <mergeCell ref="H287:I287"/>
    <mergeCell ref="J287:K287"/>
    <mergeCell ref="L287:O287"/>
    <mergeCell ref="P287:S287"/>
    <mergeCell ref="T287:V287"/>
    <mergeCell ref="W287:Y287"/>
    <mergeCell ref="Z287:AB287"/>
    <mergeCell ref="AC287:AE287"/>
    <mergeCell ref="AF287:AH287"/>
    <mergeCell ref="AI287:AK287"/>
    <mergeCell ref="AL287:AO287"/>
    <mergeCell ref="A288:G288"/>
    <mergeCell ref="H288:I288"/>
    <mergeCell ref="J288:K288"/>
    <mergeCell ref="L288:O288"/>
    <mergeCell ref="P288:S288"/>
    <mergeCell ref="T288:V288"/>
    <mergeCell ref="W288:Y288"/>
    <mergeCell ref="Z288:AB288"/>
    <mergeCell ref="AC288:AE288"/>
    <mergeCell ref="AF288:AH288"/>
    <mergeCell ref="AI288:AK288"/>
    <mergeCell ref="AL288:AO288"/>
    <mergeCell ref="A289:E289"/>
    <mergeCell ref="F289:K289"/>
    <mergeCell ref="L289:O289"/>
    <mergeCell ref="P289:U289"/>
    <mergeCell ref="V289:Y289"/>
    <mergeCell ref="Z289:AE289"/>
    <mergeCell ref="AF289:AH289"/>
    <mergeCell ref="AI289:AN289"/>
    <mergeCell ref="A300:AO300"/>
    <mergeCell ref="A303:D303"/>
    <mergeCell ref="E303:Q303"/>
    <mergeCell ref="AE303:AJ303"/>
    <mergeCell ref="AK303:AO303"/>
    <mergeCell ref="A304:D304"/>
    <mergeCell ref="E304:P304"/>
    <mergeCell ref="Q304:T304"/>
    <mergeCell ref="U304:AF304"/>
    <mergeCell ref="AG304:AJ304"/>
    <mergeCell ref="AK304:AO304"/>
    <mergeCell ref="A305:D305"/>
    <mergeCell ref="E305:H305"/>
    <mergeCell ref="I305:L305"/>
    <mergeCell ref="M305:P305"/>
    <mergeCell ref="Q305:T305"/>
    <mergeCell ref="U305:X305"/>
    <mergeCell ref="Y305:AB305"/>
    <mergeCell ref="AC305:AF305"/>
    <mergeCell ref="AG305:AJ305"/>
    <mergeCell ref="AK305:AO305"/>
    <mergeCell ref="A306:D306"/>
    <mergeCell ref="E306:H306"/>
    <mergeCell ref="I306:L306"/>
    <mergeCell ref="M306:P306"/>
    <mergeCell ref="Q306:T306"/>
    <mergeCell ref="U306:X306"/>
    <mergeCell ref="Y306:AB306"/>
    <mergeCell ref="AC306:AF306"/>
    <mergeCell ref="AG306:AJ306"/>
    <mergeCell ref="AK306:AO306"/>
    <mergeCell ref="A307:D307"/>
    <mergeCell ref="E307:H307"/>
    <mergeCell ref="I307:L307"/>
    <mergeCell ref="M307:P307"/>
    <mergeCell ref="Q307:Z307"/>
    <mergeCell ref="AA307:AF307"/>
    <mergeCell ref="AG307:AJ307"/>
    <mergeCell ref="AK307:AO307"/>
    <mergeCell ref="A308:D308"/>
    <mergeCell ref="E308:H308"/>
    <mergeCell ref="I308:L308"/>
    <mergeCell ref="M308:P308"/>
    <mergeCell ref="Q308:T308"/>
    <mergeCell ref="U308:X308"/>
    <mergeCell ref="Y308:AB308"/>
    <mergeCell ref="AC308:AF308"/>
    <mergeCell ref="AG308:AH308"/>
    <mergeCell ref="AI308:AK308"/>
    <mergeCell ref="AL308:AM308"/>
    <mergeCell ref="AN308:AO308"/>
    <mergeCell ref="A309:K309"/>
    <mergeCell ref="L309:S309"/>
    <mergeCell ref="AC309:AH309"/>
    <mergeCell ref="AW309:AY309"/>
    <mergeCell ref="A310:G310"/>
    <mergeCell ref="H310:I310"/>
    <mergeCell ref="J310:K310"/>
    <mergeCell ref="L310:O310"/>
    <mergeCell ref="P310:S310"/>
    <mergeCell ref="AC310:AE310"/>
    <mergeCell ref="AF310:AH310"/>
    <mergeCell ref="A311:G311"/>
    <mergeCell ref="H311:I311"/>
    <mergeCell ref="J311:K311"/>
    <mergeCell ref="L311:O311"/>
    <mergeCell ref="P311:S311"/>
    <mergeCell ref="T311:V311"/>
    <mergeCell ref="W311:Y311"/>
    <mergeCell ref="Z311:AB311"/>
    <mergeCell ref="AC311:AE311"/>
    <mergeCell ref="AF311:AH311"/>
    <mergeCell ref="AI311:AK311"/>
    <mergeCell ref="AL311:AO311"/>
    <mergeCell ref="A312:G312"/>
    <mergeCell ref="H312:I312"/>
    <mergeCell ref="J312:K312"/>
    <mergeCell ref="L312:O312"/>
    <mergeCell ref="P312:S312"/>
    <mergeCell ref="T312:V312"/>
    <mergeCell ref="W312:Y312"/>
    <mergeCell ref="Z312:AB312"/>
    <mergeCell ref="AC312:AE312"/>
    <mergeCell ref="AF312:AH312"/>
    <mergeCell ref="AI312:AK312"/>
    <mergeCell ref="AL312:AO312"/>
    <mergeCell ref="A313:G313"/>
    <mergeCell ref="H313:I313"/>
    <mergeCell ref="J313:K313"/>
    <mergeCell ref="L313:O313"/>
    <mergeCell ref="P313:S313"/>
    <mergeCell ref="T313:V313"/>
    <mergeCell ref="W313:Y313"/>
    <mergeCell ref="Z313:AB313"/>
    <mergeCell ref="AC313:AE313"/>
    <mergeCell ref="AF313:AH313"/>
    <mergeCell ref="AI313:AK313"/>
    <mergeCell ref="AL313:AO313"/>
    <mergeCell ref="A314:G314"/>
    <mergeCell ref="H314:I314"/>
    <mergeCell ref="J314:K314"/>
    <mergeCell ref="L314:O314"/>
    <mergeCell ref="P314:S314"/>
    <mergeCell ref="T314:V314"/>
    <mergeCell ref="W314:Y314"/>
    <mergeCell ref="Z314:AB314"/>
    <mergeCell ref="AC314:AE314"/>
    <mergeCell ref="AF314:AH314"/>
    <mergeCell ref="AI314:AK314"/>
    <mergeCell ref="AL314:AO314"/>
    <mergeCell ref="A315:G315"/>
    <mergeCell ref="H315:I315"/>
    <mergeCell ref="J315:K315"/>
    <mergeCell ref="L315:O315"/>
    <mergeCell ref="P315:S315"/>
    <mergeCell ref="T315:V315"/>
    <mergeCell ref="W315:Y315"/>
    <mergeCell ref="Z315:AB315"/>
    <mergeCell ref="AC315:AE315"/>
    <mergeCell ref="AF315:AH315"/>
    <mergeCell ref="AI315:AK315"/>
    <mergeCell ref="AL315:AO315"/>
    <mergeCell ref="A316:G316"/>
    <mergeCell ref="H316:I316"/>
    <mergeCell ref="J316:K316"/>
    <mergeCell ref="L316:O316"/>
    <mergeCell ref="P316:S316"/>
    <mergeCell ref="T316:V316"/>
    <mergeCell ref="W316:Y316"/>
    <mergeCell ref="Z316:AB316"/>
    <mergeCell ref="AC316:AE316"/>
    <mergeCell ref="AF316:AH316"/>
    <mergeCell ref="AI316:AK316"/>
    <mergeCell ref="AL316:AO316"/>
    <mergeCell ref="A317:G317"/>
    <mergeCell ref="H317:I317"/>
    <mergeCell ref="J317:K317"/>
    <mergeCell ref="L317:O317"/>
    <mergeCell ref="P317:S317"/>
    <mergeCell ref="T317:V317"/>
    <mergeCell ref="W317:Y317"/>
    <mergeCell ref="Z317:AB317"/>
    <mergeCell ref="AC317:AE317"/>
    <mergeCell ref="AF317:AH317"/>
    <mergeCell ref="AI317:AK317"/>
    <mergeCell ref="AL317:AO317"/>
    <mergeCell ref="A318:G318"/>
    <mergeCell ref="H318:I318"/>
    <mergeCell ref="J318:K318"/>
    <mergeCell ref="L318:O318"/>
    <mergeCell ref="P318:S318"/>
    <mergeCell ref="T318:V318"/>
    <mergeCell ref="W318:Y318"/>
    <mergeCell ref="Z318:AB318"/>
    <mergeCell ref="AC318:AE318"/>
    <mergeCell ref="AF318:AH318"/>
    <mergeCell ref="AI318:AK318"/>
    <mergeCell ref="AL318:AO318"/>
    <mergeCell ref="A319:G319"/>
    <mergeCell ref="H319:I319"/>
    <mergeCell ref="J319:K319"/>
    <mergeCell ref="L319:O319"/>
    <mergeCell ref="P319:S319"/>
    <mergeCell ref="T319:V319"/>
    <mergeCell ref="W319:Y319"/>
    <mergeCell ref="Z319:AB319"/>
    <mergeCell ref="AC319:AE319"/>
    <mergeCell ref="AF319:AH319"/>
    <mergeCell ref="AI319:AK319"/>
    <mergeCell ref="AL319:AO319"/>
    <mergeCell ref="A320:G320"/>
    <mergeCell ref="H320:I320"/>
    <mergeCell ref="J320:K320"/>
    <mergeCell ref="L320:O320"/>
    <mergeCell ref="P320:S320"/>
    <mergeCell ref="T320:V320"/>
    <mergeCell ref="W320:Y320"/>
    <mergeCell ref="Z320:AB320"/>
    <mergeCell ref="AC320:AE320"/>
    <mergeCell ref="AF320:AH320"/>
    <mergeCell ref="AI320:AK320"/>
    <mergeCell ref="AL320:AO320"/>
    <mergeCell ref="A321:G321"/>
    <mergeCell ref="H321:I321"/>
    <mergeCell ref="J321:K321"/>
    <mergeCell ref="L321:O321"/>
    <mergeCell ref="P321:S321"/>
    <mergeCell ref="T321:V321"/>
    <mergeCell ref="W321:Y321"/>
    <mergeCell ref="Z321:AB321"/>
    <mergeCell ref="AC321:AE321"/>
    <mergeCell ref="AF321:AH321"/>
    <mergeCell ref="AI321:AK321"/>
    <mergeCell ref="AL321:AO321"/>
    <mergeCell ref="A322:G322"/>
    <mergeCell ref="H322:I322"/>
    <mergeCell ref="J322:K322"/>
    <mergeCell ref="L322:O322"/>
    <mergeCell ref="P322:S322"/>
    <mergeCell ref="T322:V322"/>
    <mergeCell ref="W322:Y322"/>
    <mergeCell ref="Z322:AB322"/>
    <mergeCell ref="AC322:AE322"/>
    <mergeCell ref="AF322:AH322"/>
    <mergeCell ref="AI322:AK322"/>
    <mergeCell ref="AL322:AO322"/>
    <mergeCell ref="A323:G323"/>
    <mergeCell ref="H323:I323"/>
    <mergeCell ref="J323:K323"/>
    <mergeCell ref="L323:O323"/>
    <mergeCell ref="P323:S323"/>
    <mergeCell ref="T323:V323"/>
    <mergeCell ref="W323:Y323"/>
    <mergeCell ref="Z323:AB323"/>
    <mergeCell ref="AC323:AE323"/>
    <mergeCell ref="AF323:AH323"/>
    <mergeCell ref="AI323:AK323"/>
    <mergeCell ref="AL323:AO323"/>
    <mergeCell ref="A324:E324"/>
    <mergeCell ref="F324:K324"/>
    <mergeCell ref="L324:O324"/>
    <mergeCell ref="P324:U324"/>
    <mergeCell ref="V324:Y324"/>
    <mergeCell ref="Z324:AE324"/>
    <mergeCell ref="AF324:AH324"/>
    <mergeCell ref="AI324:AN324"/>
    <mergeCell ref="A2:AO3"/>
    <mergeCell ref="T10:V11"/>
    <mergeCell ref="W10:Y11"/>
    <mergeCell ref="Z10:AB11"/>
    <mergeCell ref="AI10:AK11"/>
    <mergeCell ref="AL10:AO11"/>
    <mergeCell ref="A36:AO37"/>
    <mergeCell ref="T44:V45"/>
    <mergeCell ref="W44:Y45"/>
    <mergeCell ref="Z44:AB45"/>
    <mergeCell ref="AI44:AK45"/>
    <mergeCell ref="AL44:AO45"/>
    <mergeCell ref="A71:AO72"/>
    <mergeCell ref="T79:V80"/>
    <mergeCell ref="W79:Y80"/>
    <mergeCell ref="Z79:AB80"/>
    <mergeCell ref="AI79:AK80"/>
    <mergeCell ref="AL79:AO80"/>
    <mergeCell ref="A101:AO102"/>
    <mergeCell ref="T109:V110"/>
    <mergeCell ref="W109:Y110"/>
    <mergeCell ref="Z109:AB110"/>
    <mergeCell ref="AI109:AK110"/>
    <mergeCell ref="AL109:AO110"/>
    <mergeCell ref="A131:AO132"/>
    <mergeCell ref="T139:V140"/>
    <mergeCell ref="W139:Y140"/>
    <mergeCell ref="Z139:AB140"/>
    <mergeCell ref="AI139:AK140"/>
    <mergeCell ref="AL139:AO140"/>
    <mergeCell ref="A166:AO167"/>
    <mergeCell ref="T174:V175"/>
    <mergeCell ref="W174:Y175"/>
    <mergeCell ref="Z174:AB175"/>
    <mergeCell ref="AI174:AK175"/>
    <mergeCell ref="AL174:AO175"/>
    <mergeCell ref="A201:AO202"/>
    <mergeCell ref="T209:V210"/>
    <mergeCell ref="W209:Y210"/>
    <mergeCell ref="Z209:AB210"/>
    <mergeCell ref="AI209:AK210"/>
    <mergeCell ref="AL209:AO210"/>
    <mergeCell ref="A231:AO232"/>
    <mergeCell ref="T239:V240"/>
    <mergeCell ref="W239:Y240"/>
    <mergeCell ref="Z239:AB240"/>
    <mergeCell ref="AI239:AK240"/>
    <mergeCell ref="AL239:AO240"/>
    <mergeCell ref="A266:AO267"/>
    <mergeCell ref="T274:V275"/>
    <mergeCell ref="W274:Y275"/>
    <mergeCell ref="Z274:AB275"/>
    <mergeCell ref="AI274:AK275"/>
    <mergeCell ref="AL274:AO275"/>
    <mergeCell ref="A301:AO302"/>
    <mergeCell ref="T309:V310"/>
    <mergeCell ref="W309:Y310"/>
    <mergeCell ref="Z309:AB310"/>
    <mergeCell ref="AI309:AK310"/>
    <mergeCell ref="AL309:AO3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97"/>
  <sheetViews>
    <sheetView topLeftCell="B154" workbookViewId="0">
      <selection activeCell="B158" sqref="B158:AP176"/>
    </sheetView>
  </sheetViews>
  <sheetFormatPr defaultColWidth="7.31481481481481" defaultRowHeight="12"/>
  <cols>
    <col min="1" max="1" width="0.564814814814815" style="1" hidden="1" customWidth="1"/>
    <col min="2" max="19" width="1.7962962962963" style="1" customWidth="1"/>
    <col min="20" max="20" width="3.0462962962963" style="1" customWidth="1"/>
    <col min="21" max="22" width="1.7962962962963" style="1" customWidth="1"/>
    <col min="23" max="23" width="2.59259259259259" style="1" customWidth="1"/>
    <col min="24" max="26" width="1.7962962962963" style="1" customWidth="1"/>
    <col min="27" max="27" width="2.7037037037037" style="1" customWidth="1"/>
    <col min="28" max="32" width="1.7962962962963" style="1" customWidth="1"/>
    <col min="33" max="34" width="2.02777777777778" style="1" customWidth="1"/>
    <col min="35" max="35" width="1.7962962962963" style="1" customWidth="1"/>
    <col min="36" max="36" width="2.25" style="1" customWidth="1"/>
    <col min="37" max="42" width="1.7962962962963" style="1" customWidth="1"/>
    <col min="43" max="255" width="7.31481481481481" style="1" customWidth="1"/>
    <col min="256" max="16384" width="7.31481481481481" style="1"/>
  </cols>
  <sheetData>
    <row r="1" s="1" customFormat="1" ht="18.75" customHeight="1" spans="1:42">
      <c r="A1" s="121"/>
      <c r="B1" s="122" t="s">
        <v>167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</row>
    <row r="2" s="1" customFormat="1" ht="22.5" customHeight="1" spans="1:42">
      <c r="A2" s="121"/>
      <c r="B2" s="123" t="s">
        <v>168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</row>
    <row r="3" s="1" customFormat="1" ht="22.5" customHeight="1" spans="1:42">
      <c r="A3" s="121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</row>
    <row r="4" s="1" customFormat="1" ht="22.5" customHeight="1" spans="1:42">
      <c r="A4" s="121"/>
      <c r="B4" s="124" t="s">
        <v>133</v>
      </c>
      <c r="C4" s="124"/>
      <c r="D4" s="124"/>
      <c r="E4" s="124"/>
      <c r="F4" s="124"/>
      <c r="G4" s="124"/>
      <c r="H4" s="124"/>
      <c r="I4" s="133" t="s">
        <v>134</v>
      </c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4"/>
      <c r="Y4" s="134"/>
      <c r="Z4" s="134"/>
      <c r="AA4" s="134"/>
      <c r="AB4" s="134"/>
      <c r="AC4" s="134"/>
      <c r="AD4" s="134"/>
      <c r="AE4" s="142"/>
      <c r="AF4" s="143" t="s">
        <v>87</v>
      </c>
      <c r="AG4" s="143"/>
      <c r="AH4" s="143"/>
      <c r="AI4" s="124">
        <f>灌注桩原始记录!A5</f>
        <v>401</v>
      </c>
      <c r="AJ4" s="124"/>
      <c r="AK4" s="124"/>
      <c r="AL4" s="124"/>
      <c r="AM4" s="124"/>
      <c r="AN4" s="124"/>
      <c r="AO4" s="124"/>
      <c r="AP4" s="124"/>
    </row>
    <row r="5" s="1" customFormat="1" ht="39" customHeight="1" spans="1:42">
      <c r="A5" s="121"/>
      <c r="B5" s="125" t="s">
        <v>1</v>
      </c>
      <c r="C5" s="126"/>
      <c r="D5" s="126"/>
      <c r="E5" s="126"/>
      <c r="F5" s="126"/>
      <c r="G5" s="126"/>
      <c r="H5" s="126" t="str">
        <f>工程配置!$B$2</f>
        <v>大同七里村碧桂园一期地库桩基础工程</v>
      </c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 t="s">
        <v>88</v>
      </c>
      <c r="Y5" s="126"/>
      <c r="Z5" s="126"/>
      <c r="AA5" s="126"/>
      <c r="AB5" s="126"/>
      <c r="AC5" s="126">
        <f>灌注桩原始记录!C5</f>
        <v>1340</v>
      </c>
      <c r="AD5" s="144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46"/>
    </row>
    <row r="6" s="1" customFormat="1" ht="31.5" customHeight="1" spans="1:42">
      <c r="A6" s="121"/>
      <c r="B6" s="127" t="s">
        <v>169</v>
      </c>
      <c r="C6" s="128"/>
      <c r="D6" s="128"/>
      <c r="E6" s="128"/>
      <c r="F6" s="128"/>
      <c r="G6" s="128"/>
      <c r="H6" s="128">
        <f>工程配置!$B$4</f>
        <v>600</v>
      </c>
      <c r="I6" s="128"/>
      <c r="J6" s="128"/>
      <c r="K6" s="128"/>
      <c r="L6" s="128"/>
      <c r="M6" s="128" t="s">
        <v>91</v>
      </c>
      <c r="N6" s="128"/>
      <c r="O6" s="128"/>
      <c r="P6" s="128"/>
      <c r="Q6" s="128"/>
      <c r="R6" s="128"/>
      <c r="S6" s="135">
        <f>灌注桩原始记录!G5</f>
        <v>29.33</v>
      </c>
      <c r="T6" s="135"/>
      <c r="U6" s="135"/>
      <c r="V6" s="135"/>
      <c r="W6" s="135"/>
      <c r="X6" s="128" t="s">
        <v>136</v>
      </c>
      <c r="Y6" s="128"/>
      <c r="Z6" s="128"/>
      <c r="AA6" s="128"/>
      <c r="AB6" s="128"/>
      <c r="AC6" s="128">
        <f>灌注桩原始记录!H5</f>
        <v>29.73</v>
      </c>
      <c r="AD6" s="128"/>
      <c r="AE6" s="128"/>
      <c r="AF6" s="128"/>
      <c r="AG6" s="128"/>
      <c r="AH6" s="128" t="s">
        <v>135</v>
      </c>
      <c r="AI6" s="128"/>
      <c r="AJ6" s="128"/>
      <c r="AK6" s="128"/>
      <c r="AL6" s="128"/>
      <c r="AM6" s="128">
        <f>灌注桩原始记录!F5</f>
        <v>1047.28</v>
      </c>
      <c r="AN6" s="128"/>
      <c r="AO6" s="128"/>
      <c r="AP6" s="147"/>
    </row>
    <row r="7" s="1" customFormat="1" ht="36" customHeight="1" spans="1:42">
      <c r="A7" s="121"/>
      <c r="B7" s="127" t="s">
        <v>170</v>
      </c>
      <c r="C7" s="128"/>
      <c r="D7" s="128"/>
      <c r="E7" s="128"/>
      <c r="F7" s="128"/>
      <c r="G7" s="128"/>
      <c r="H7" s="128">
        <f>工程配置!$F$4</f>
        <v>29.13</v>
      </c>
      <c r="I7" s="128"/>
      <c r="J7" s="128"/>
      <c r="K7" s="128"/>
      <c r="L7" s="128"/>
      <c r="M7" s="128" t="s">
        <v>171</v>
      </c>
      <c r="N7" s="128"/>
      <c r="O7" s="128"/>
      <c r="P7" s="128"/>
      <c r="Q7" s="128"/>
      <c r="R7" s="128"/>
      <c r="S7" s="135">
        <f>灌注桩原始记录!I5</f>
        <v>0.83</v>
      </c>
      <c r="T7" s="135"/>
      <c r="U7" s="135"/>
      <c r="V7" s="135"/>
      <c r="W7" s="135"/>
      <c r="X7" s="128" t="s">
        <v>172</v>
      </c>
      <c r="Y7" s="128"/>
      <c r="Z7" s="128"/>
      <c r="AA7" s="128"/>
      <c r="AB7" s="128"/>
      <c r="AC7" s="135">
        <f>S6</f>
        <v>29.33</v>
      </c>
      <c r="AD7" s="135"/>
      <c r="AE7" s="135"/>
      <c r="AF7" s="135"/>
      <c r="AG7" s="135"/>
      <c r="AH7" s="128" t="s">
        <v>173</v>
      </c>
      <c r="AI7" s="128"/>
      <c r="AJ7" s="128"/>
      <c r="AK7" s="128"/>
      <c r="AL7" s="128"/>
      <c r="AM7" s="135">
        <f>S6</f>
        <v>29.33</v>
      </c>
      <c r="AN7" s="135"/>
      <c r="AO7" s="135"/>
      <c r="AP7" s="148"/>
    </row>
    <row r="8" s="1" customFormat="1" ht="31.5" customHeight="1" spans="1:42">
      <c r="A8" s="121"/>
      <c r="B8" s="127" t="s">
        <v>174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 t="s">
        <v>175</v>
      </c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47"/>
    </row>
    <row r="9" s="1" customFormat="1" ht="34.5" customHeight="1" spans="1:42">
      <c r="A9" s="121"/>
      <c r="B9" s="127" t="s">
        <v>176</v>
      </c>
      <c r="C9" s="128"/>
      <c r="D9" s="128" t="s">
        <v>177</v>
      </c>
      <c r="E9" s="128"/>
      <c r="F9" s="129" t="s">
        <v>21</v>
      </c>
      <c r="G9" s="129"/>
      <c r="H9" s="129"/>
      <c r="I9" s="129"/>
      <c r="J9" s="129"/>
      <c r="K9" s="129"/>
      <c r="L9" s="129"/>
      <c r="M9" s="129"/>
      <c r="N9" s="129"/>
      <c r="O9" s="128"/>
      <c r="P9" s="128"/>
      <c r="Q9" s="128"/>
      <c r="R9" s="128"/>
      <c r="S9" s="128" t="str">
        <f>工程配置!$D$9&amp;""</f>
        <v>18</v>
      </c>
      <c r="T9" s="128"/>
      <c r="U9" s="128"/>
      <c r="V9" s="128" t="str">
        <f>工程配置!$E$9&amp;""</f>
        <v>18</v>
      </c>
      <c r="W9" s="128"/>
      <c r="X9" s="128"/>
      <c r="Y9" s="128" t="str">
        <f>工程配置!$F$9&amp;""</f>
        <v>18</v>
      </c>
      <c r="Z9" s="128"/>
      <c r="AA9" s="128"/>
      <c r="AB9" s="128" t="str">
        <f>工程配置!$G$9&amp;""</f>
        <v/>
      </c>
      <c r="AC9" s="128"/>
      <c r="AD9" s="128"/>
      <c r="AE9" s="128" t="str">
        <f>工程配置!$H$9&amp;""</f>
        <v/>
      </c>
      <c r="AF9" s="128"/>
      <c r="AG9" s="128"/>
      <c r="AH9" s="128"/>
      <c r="AI9" s="128" t="str">
        <f>工程配置!$I$7&amp;""</f>
        <v/>
      </c>
      <c r="AJ9" s="128"/>
      <c r="AK9" s="128"/>
      <c r="AL9" s="128"/>
      <c r="AM9" s="128" t="str">
        <f>工程配置!$J$7&amp;""</f>
        <v/>
      </c>
      <c r="AN9" s="128"/>
      <c r="AO9" s="128"/>
      <c r="AP9" s="147"/>
    </row>
    <row r="10" s="1" customFormat="1" ht="34.5" customHeight="1" spans="1:42">
      <c r="A10" s="121"/>
      <c r="B10" s="127"/>
      <c r="C10" s="128"/>
      <c r="D10" s="128"/>
      <c r="E10" s="128"/>
      <c r="F10" s="129" t="s">
        <v>22</v>
      </c>
      <c r="G10" s="129"/>
      <c r="H10" s="129"/>
      <c r="I10" s="129"/>
      <c r="J10" s="129"/>
      <c r="K10" s="129"/>
      <c r="L10" s="129"/>
      <c r="M10" s="129"/>
      <c r="N10" s="129"/>
      <c r="O10" s="128"/>
      <c r="P10" s="128"/>
      <c r="Q10" s="128"/>
      <c r="R10" s="128"/>
      <c r="S10" s="128" t="str">
        <f>工程配置!$D$10&amp;""</f>
        <v>9</v>
      </c>
      <c r="T10" s="128"/>
      <c r="U10" s="128"/>
      <c r="V10" s="128" t="str">
        <f>工程配置!$E$10&amp;""</f>
        <v>9</v>
      </c>
      <c r="W10" s="128"/>
      <c r="X10" s="128"/>
      <c r="Y10" s="128" t="str">
        <f>工程配置!$F$10&amp;""</f>
        <v>12</v>
      </c>
      <c r="Z10" s="128"/>
      <c r="AA10" s="128"/>
      <c r="AB10" s="128" t="str">
        <f>工程配置!$G$10&amp;""</f>
        <v/>
      </c>
      <c r="AC10" s="128"/>
      <c r="AD10" s="128"/>
      <c r="AE10" s="128" t="str">
        <f>工程配置!$H$10&amp;""</f>
        <v/>
      </c>
      <c r="AF10" s="128"/>
      <c r="AG10" s="128"/>
      <c r="AH10" s="128"/>
      <c r="AI10" s="128" t="str">
        <f>工程配置!$I$8&amp;""</f>
        <v/>
      </c>
      <c r="AJ10" s="128"/>
      <c r="AK10" s="128"/>
      <c r="AL10" s="128"/>
      <c r="AM10" s="128" t="str">
        <f>工程配置!$J$8&amp;""</f>
        <v/>
      </c>
      <c r="AN10" s="128"/>
      <c r="AO10" s="128"/>
      <c r="AP10" s="128"/>
    </row>
    <row r="11" s="1" customFormat="1" ht="34.5" customHeight="1" spans="1:42">
      <c r="A11" s="121"/>
      <c r="B11" s="127"/>
      <c r="C11" s="128"/>
      <c r="D11" s="128"/>
      <c r="E11" s="128"/>
      <c r="F11" s="129" t="s">
        <v>23</v>
      </c>
      <c r="G11" s="129"/>
      <c r="H11" s="129"/>
      <c r="I11" s="129"/>
      <c r="J11" s="129"/>
      <c r="K11" s="129"/>
      <c r="L11" s="129"/>
      <c r="M11" s="129"/>
      <c r="N11" s="129"/>
      <c r="O11" s="128"/>
      <c r="P11" s="128"/>
      <c r="Q11" s="128"/>
      <c r="R11" s="128"/>
      <c r="S11" s="128" t="str">
        <f>工程配置!$D$11&amp;""</f>
        <v>12</v>
      </c>
      <c r="T11" s="128"/>
      <c r="U11" s="128"/>
      <c r="V11" s="128" t="str">
        <f>工程配置!$E$11&amp;""</f>
        <v>12</v>
      </c>
      <c r="W11" s="128"/>
      <c r="X11" s="128"/>
      <c r="Y11" s="128" t="str">
        <f>工程配置!$F$11&amp;""</f>
        <v>12</v>
      </c>
      <c r="Z11" s="128"/>
      <c r="AA11" s="128"/>
      <c r="AB11" s="128" t="str">
        <f>工程配置!$G$11&amp;""</f>
        <v/>
      </c>
      <c r="AC11" s="128"/>
      <c r="AD11" s="128"/>
      <c r="AE11" s="128" t="str">
        <f>工程配置!$H$11&amp;""</f>
        <v/>
      </c>
      <c r="AF11" s="128"/>
      <c r="AG11" s="128"/>
      <c r="AH11" s="128"/>
      <c r="AI11" s="128" t="str">
        <f>工程配置!$I$9&amp;""</f>
        <v/>
      </c>
      <c r="AJ11" s="128"/>
      <c r="AK11" s="128"/>
      <c r="AL11" s="128"/>
      <c r="AM11" s="128" t="str">
        <f>工程配置!$J$9&amp;""</f>
        <v/>
      </c>
      <c r="AN11" s="128"/>
      <c r="AO11" s="128"/>
      <c r="AP11" s="128"/>
    </row>
    <row r="12" s="1" customFormat="1" ht="34.5" customHeight="1" spans="1:42">
      <c r="A12" s="121"/>
      <c r="B12" s="127"/>
      <c r="C12" s="128"/>
      <c r="D12" s="128"/>
      <c r="E12" s="128"/>
      <c r="F12" s="128" t="s">
        <v>24</v>
      </c>
      <c r="G12" s="128"/>
      <c r="H12" s="128"/>
      <c r="I12" s="129" t="s">
        <v>25</v>
      </c>
      <c r="J12" s="129"/>
      <c r="K12" s="129"/>
      <c r="L12" s="129"/>
      <c r="M12" s="129"/>
      <c r="N12" s="129"/>
      <c r="O12" s="128"/>
      <c r="P12" s="128"/>
      <c r="Q12" s="128"/>
      <c r="R12" s="128"/>
      <c r="S12" s="128" t="str">
        <f>工程配置!$D$12&amp;""</f>
        <v>0</v>
      </c>
      <c r="T12" s="128"/>
      <c r="U12" s="128"/>
      <c r="V12" s="128" t="str">
        <f>工程配置!$E$12&amp;""</f>
        <v>1</v>
      </c>
      <c r="W12" s="128"/>
      <c r="X12" s="128"/>
      <c r="Y12" s="128" t="str">
        <f>工程配置!$F$12&amp;""</f>
        <v>2</v>
      </c>
      <c r="Z12" s="128"/>
      <c r="AA12" s="128"/>
      <c r="AB12" s="128" t="str">
        <f>工程配置!$G$12&amp;""</f>
        <v/>
      </c>
      <c r="AC12" s="128"/>
      <c r="AD12" s="128"/>
      <c r="AE12" s="128" t="str">
        <f>工程配置!$H$12&amp;""</f>
        <v/>
      </c>
      <c r="AF12" s="128"/>
      <c r="AG12" s="128"/>
      <c r="AH12" s="128"/>
      <c r="AI12" s="128" t="str">
        <f>工程配置!$I$10&amp;""</f>
        <v/>
      </c>
      <c r="AJ12" s="128"/>
      <c r="AK12" s="128"/>
      <c r="AL12" s="128"/>
      <c r="AM12" s="128" t="str">
        <f>工程配置!$J$10&amp;""</f>
        <v/>
      </c>
      <c r="AN12" s="128"/>
      <c r="AO12" s="128"/>
      <c r="AP12" s="128"/>
    </row>
    <row r="13" s="1" customFormat="1" ht="34.5" customHeight="1" spans="1:42">
      <c r="A13" s="121"/>
      <c r="B13" s="127"/>
      <c r="C13" s="128"/>
      <c r="D13" s="128"/>
      <c r="E13" s="128"/>
      <c r="F13" s="128"/>
      <c r="G13" s="128"/>
      <c r="H13" s="128"/>
      <c r="I13" s="129" t="s">
        <v>26</v>
      </c>
      <c r="J13" s="129"/>
      <c r="K13" s="129"/>
      <c r="L13" s="129"/>
      <c r="M13" s="129"/>
      <c r="N13" s="129"/>
      <c r="O13" s="128"/>
      <c r="P13" s="128"/>
      <c r="Q13" s="128"/>
      <c r="R13" s="128"/>
      <c r="S13" s="128" t="str">
        <f>工程配置!$D$13&amp;""</f>
        <v>单面焊</v>
      </c>
      <c r="T13" s="128"/>
      <c r="U13" s="128"/>
      <c r="V13" s="128" t="str">
        <f>工程配置!$E$13&amp;""</f>
        <v>单面焊</v>
      </c>
      <c r="W13" s="128"/>
      <c r="X13" s="128"/>
      <c r="Y13" s="128" t="str">
        <f>工程配置!$F$13&amp;""</f>
        <v>单面焊</v>
      </c>
      <c r="Z13" s="128"/>
      <c r="AA13" s="128"/>
      <c r="AB13" s="145" t="str">
        <f>工程配置!$G$13&amp;""</f>
        <v/>
      </c>
      <c r="AC13" s="145"/>
      <c r="AD13" s="145"/>
      <c r="AE13" s="145" t="str">
        <f>工程配置!$H$13&amp;""</f>
        <v/>
      </c>
      <c r="AF13" s="145"/>
      <c r="AG13" s="145"/>
      <c r="AH13" s="145"/>
      <c r="AI13" s="128" t="str">
        <f>工程配置!$I$11&amp;""</f>
        <v/>
      </c>
      <c r="AJ13" s="128"/>
      <c r="AK13" s="128"/>
      <c r="AL13" s="128"/>
      <c r="AM13" s="128" t="str">
        <f>工程配置!$J$11&amp;""</f>
        <v/>
      </c>
      <c r="AN13" s="128"/>
      <c r="AO13" s="128"/>
      <c r="AP13" s="147"/>
    </row>
    <row r="14" s="1" customFormat="1" ht="34.5" customHeight="1" spans="1:42">
      <c r="A14" s="121"/>
      <c r="B14" s="127"/>
      <c r="C14" s="128"/>
      <c r="D14" s="128"/>
      <c r="E14" s="128"/>
      <c r="F14" s="128"/>
      <c r="G14" s="128"/>
      <c r="H14" s="128"/>
      <c r="I14" s="129" t="s">
        <v>28</v>
      </c>
      <c r="J14" s="129"/>
      <c r="K14" s="129"/>
      <c r="L14" s="129"/>
      <c r="M14" s="129"/>
      <c r="N14" s="129"/>
      <c r="O14" s="128"/>
      <c r="P14" s="128"/>
      <c r="Q14" s="128"/>
      <c r="R14" s="128"/>
      <c r="S14" s="128" t="str">
        <f>工程配置!$D$14&amp;""</f>
        <v>18</v>
      </c>
      <c r="T14" s="128"/>
      <c r="U14" s="128"/>
      <c r="V14" s="128" t="str">
        <f>工程配置!$E$14&amp;""</f>
        <v>18</v>
      </c>
      <c r="W14" s="128"/>
      <c r="X14" s="128"/>
      <c r="Y14" s="128" t="str">
        <f>工程配置!$F$14&amp;""</f>
        <v>18</v>
      </c>
      <c r="Z14" s="128"/>
      <c r="AA14" s="128"/>
      <c r="AB14" s="128" t="str">
        <f>工程配置!$G$14&amp;""</f>
        <v/>
      </c>
      <c r="AC14" s="128"/>
      <c r="AD14" s="128"/>
      <c r="AE14" s="128" t="str">
        <f>工程配置!$H$14&amp;""</f>
        <v/>
      </c>
      <c r="AF14" s="128"/>
      <c r="AG14" s="128"/>
      <c r="AH14" s="128"/>
      <c r="AI14" s="128" t="str">
        <f>工程配置!$I$12&amp;""</f>
        <v/>
      </c>
      <c r="AJ14" s="128"/>
      <c r="AK14" s="128"/>
      <c r="AL14" s="128"/>
      <c r="AM14" s="128" t="str">
        <f>工程配置!$J$12&amp;""</f>
        <v/>
      </c>
      <c r="AN14" s="128"/>
      <c r="AO14" s="128"/>
      <c r="AP14" s="147"/>
    </row>
    <row r="15" s="1" customFormat="1" ht="34.5" customHeight="1" spans="1:42">
      <c r="A15" s="121"/>
      <c r="B15" s="127" t="s">
        <v>178</v>
      </c>
      <c r="C15" s="128"/>
      <c r="D15" s="129" t="s">
        <v>29</v>
      </c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8"/>
      <c r="P15" s="128"/>
      <c r="Q15" s="128"/>
      <c r="R15" s="128"/>
      <c r="S15" s="136" t="str">
        <f>工程配置!$C$15&amp;""</f>
        <v>29.13</v>
      </c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49"/>
    </row>
    <row r="16" s="1" customFormat="1" ht="34.5" customHeight="1" spans="1:42">
      <c r="A16" s="121"/>
      <c r="B16" s="127"/>
      <c r="C16" s="128"/>
      <c r="D16" s="129" t="s">
        <v>30</v>
      </c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8"/>
      <c r="P16" s="128"/>
      <c r="Q16" s="128"/>
      <c r="R16" s="128"/>
      <c r="S16" s="136" t="str">
        <f>工程配置!$C$16&amp;""</f>
        <v>9，9,12</v>
      </c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49"/>
    </row>
    <row r="17" s="1" customFormat="1" ht="34.5" customHeight="1" spans="1:42">
      <c r="A17" s="121"/>
      <c r="B17" s="127"/>
      <c r="C17" s="128"/>
      <c r="D17" s="129" t="s">
        <v>32</v>
      </c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8"/>
      <c r="P17" s="128"/>
      <c r="Q17" s="128"/>
      <c r="R17" s="128"/>
      <c r="S17" s="136" t="str">
        <f>工程配置!$C$17&amp;""</f>
        <v>36</v>
      </c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49"/>
    </row>
    <row r="18" s="1" customFormat="1" ht="34.5" customHeight="1" spans="1:42">
      <c r="A18" s="121"/>
      <c r="B18" s="127"/>
      <c r="C18" s="128"/>
      <c r="D18" s="129" t="s">
        <v>33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8"/>
      <c r="P18" s="128"/>
      <c r="Q18" s="128"/>
      <c r="R18" s="128"/>
      <c r="S18" s="136" t="str">
        <f>工程配置!$C$18&amp;""</f>
        <v>50</v>
      </c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49"/>
    </row>
    <row r="19" s="1" customFormat="1" ht="34.5" customHeight="1" spans="1:42">
      <c r="A19" s="121"/>
      <c r="B19" s="127"/>
      <c r="C19" s="128"/>
      <c r="D19" s="129" t="s">
        <v>34</v>
      </c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8"/>
      <c r="P19" s="128"/>
      <c r="Q19" s="128"/>
      <c r="R19" s="128"/>
      <c r="S19" s="138" t="str">
        <f>工程配置!$C$19&amp;""</f>
        <v>≦50%</v>
      </c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50"/>
    </row>
    <row r="20" s="1" customFormat="1" ht="34.5" customHeight="1" spans="1:42">
      <c r="A20" s="121"/>
      <c r="B20" s="127"/>
      <c r="C20" s="128"/>
      <c r="D20" s="129" t="s">
        <v>26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8"/>
      <c r="P20" s="128"/>
      <c r="Q20" s="128"/>
      <c r="R20" s="128"/>
      <c r="S20" s="136" t="str">
        <f>工程配置!$C$20&amp;""</f>
        <v>单面搭接焊</v>
      </c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49"/>
    </row>
    <row r="21" s="1" customFormat="1" ht="34.5" customHeight="1" spans="1:42">
      <c r="A21" s="121"/>
      <c r="B21" s="127"/>
      <c r="C21" s="128"/>
      <c r="D21" s="129" t="s">
        <v>28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8"/>
      <c r="P21" s="128"/>
      <c r="Q21" s="128"/>
      <c r="R21" s="128"/>
      <c r="S21" s="128" t="str">
        <f>工程配置!$C$21&amp;""</f>
        <v>180</v>
      </c>
      <c r="T21" s="128"/>
      <c r="U21" s="128"/>
      <c r="V21" s="128" t="str">
        <f>工程配置!$D$21&amp;""</f>
        <v>180</v>
      </c>
      <c r="W21" s="128"/>
      <c r="X21" s="128"/>
      <c r="Y21" s="128" t="str">
        <f>工程配置!$E$21&amp;""</f>
        <v>180</v>
      </c>
      <c r="Z21" s="128"/>
      <c r="AA21" s="128"/>
      <c r="AB21" s="128" t="str">
        <f>工程配置!$F$21&amp;""</f>
        <v/>
      </c>
      <c r="AC21" s="128"/>
      <c r="AD21" s="128"/>
      <c r="AE21" s="128" t="str">
        <f>工程配置!$G$21&amp;""</f>
        <v/>
      </c>
      <c r="AF21" s="128"/>
      <c r="AG21" s="128"/>
      <c r="AH21" s="128" t="str">
        <f>工程配置!$H$21&amp;""</f>
        <v/>
      </c>
      <c r="AI21" s="128"/>
      <c r="AJ21" s="128"/>
      <c r="AK21" s="128" t="str">
        <f>工程配置!$I$19&amp;""</f>
        <v/>
      </c>
      <c r="AL21" s="128"/>
      <c r="AM21" s="128"/>
      <c r="AN21" s="128" t="str">
        <f>工程配置!$J$19&amp;""</f>
        <v/>
      </c>
      <c r="AO21" s="128"/>
      <c r="AP21" s="128"/>
    </row>
    <row r="22" s="1" customFormat="1" ht="34.5" customHeight="1" spans="1:42">
      <c r="A22" s="121"/>
      <c r="B22" s="127"/>
      <c r="C22" s="128"/>
      <c r="D22" s="129" t="s">
        <v>37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8"/>
      <c r="P22" s="128"/>
      <c r="Q22" s="128"/>
      <c r="R22" s="128"/>
      <c r="S22" s="136">
        <f>工程配置!$C$22</f>
        <v>15</v>
      </c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49"/>
    </row>
    <row r="23" s="1" customFormat="1" ht="34.5" customHeight="1" spans="1:42">
      <c r="A23" s="121"/>
      <c r="B23" s="130"/>
      <c r="C23" s="131"/>
      <c r="D23" s="132" t="s">
        <v>38</v>
      </c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1"/>
      <c r="P23" s="131"/>
      <c r="Q23" s="131"/>
      <c r="R23" s="131"/>
      <c r="S23" s="140">
        <f>工程配置!$C$23</f>
        <v>30</v>
      </c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51"/>
    </row>
    <row r="24" s="1" customFormat="1" ht="42" customHeight="1" spans="1:42">
      <c r="A24" s="121"/>
      <c r="B24" s="124" t="s">
        <v>127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 t="s">
        <v>179</v>
      </c>
      <c r="O24" s="124"/>
      <c r="P24" s="124"/>
      <c r="Q24" s="124"/>
      <c r="R24" s="124"/>
      <c r="S24" s="124"/>
      <c r="T24" s="124"/>
      <c r="U24" s="124"/>
      <c r="V24" s="124" t="s">
        <v>129</v>
      </c>
      <c r="W24" s="124"/>
      <c r="X24" s="124"/>
      <c r="Y24" s="124"/>
      <c r="Z24" s="124"/>
      <c r="AA24" s="124"/>
      <c r="AB24" s="124"/>
      <c r="AC24" s="124"/>
      <c r="AD24" s="124"/>
      <c r="AE24" s="124"/>
      <c r="AF24" s="124" t="s">
        <v>130</v>
      </c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</row>
    <row r="34" s="1" customFormat="1" ht="18.75" customHeight="1" spans="1:42">
      <c r="A34" s="121"/>
      <c r="B34" s="122" t="s">
        <v>167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</row>
    <row r="35" s="1" customFormat="1" ht="22.5" customHeight="1" spans="1:42">
      <c r="A35" s="121"/>
      <c r="B35" s="123" t="s">
        <v>168</v>
      </c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</row>
    <row r="36" s="1" customFormat="1" ht="22.5" customHeight="1" spans="1:42">
      <c r="A36" s="121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</row>
    <row r="37" s="1" customFormat="1" ht="22.5" customHeight="1" spans="1:42">
      <c r="A37" s="121"/>
      <c r="B37" s="124" t="s">
        <v>133</v>
      </c>
      <c r="C37" s="124"/>
      <c r="D37" s="124"/>
      <c r="E37" s="124"/>
      <c r="F37" s="124"/>
      <c r="G37" s="124"/>
      <c r="H37" s="124"/>
      <c r="I37" s="133" t="s">
        <v>134</v>
      </c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4"/>
      <c r="Z37" s="134"/>
      <c r="AA37" s="134"/>
      <c r="AB37" s="134"/>
      <c r="AC37" s="134"/>
      <c r="AD37" s="134"/>
      <c r="AE37" s="142"/>
      <c r="AF37" s="143" t="s">
        <v>87</v>
      </c>
      <c r="AG37" s="143"/>
      <c r="AH37" s="143"/>
      <c r="AI37" s="124">
        <f>灌注桩原始记录!A6</f>
        <v>402</v>
      </c>
      <c r="AJ37" s="124"/>
      <c r="AK37" s="124"/>
      <c r="AL37" s="124"/>
      <c r="AM37" s="124"/>
      <c r="AN37" s="124"/>
      <c r="AO37" s="124"/>
      <c r="AP37" s="124"/>
    </row>
    <row r="38" s="1" customFormat="1" ht="39" customHeight="1" spans="1:42">
      <c r="A38" s="121"/>
      <c r="B38" s="125" t="s">
        <v>1</v>
      </c>
      <c r="C38" s="126"/>
      <c r="D38" s="126"/>
      <c r="E38" s="126"/>
      <c r="F38" s="126"/>
      <c r="G38" s="126"/>
      <c r="H38" s="126" t="str">
        <f>工程配置!$B$2</f>
        <v>大同七里村碧桂园一期地库桩基础工程</v>
      </c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 t="s">
        <v>88</v>
      </c>
      <c r="Y38" s="126"/>
      <c r="Z38" s="126"/>
      <c r="AA38" s="126"/>
      <c r="AB38" s="126"/>
      <c r="AC38" s="126">
        <f>灌注桩原始记录!C6</f>
        <v>1341</v>
      </c>
      <c r="AD38" s="144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46"/>
    </row>
    <row r="39" s="1" customFormat="1" ht="31.5" customHeight="1" spans="1:42">
      <c r="A39" s="121"/>
      <c r="B39" s="127" t="s">
        <v>169</v>
      </c>
      <c r="C39" s="128"/>
      <c r="D39" s="128"/>
      <c r="E39" s="128"/>
      <c r="F39" s="128"/>
      <c r="G39" s="128"/>
      <c r="H39" s="128">
        <f>工程配置!$B$4</f>
        <v>600</v>
      </c>
      <c r="I39" s="128"/>
      <c r="J39" s="128"/>
      <c r="K39" s="128"/>
      <c r="L39" s="128"/>
      <c r="M39" s="128" t="s">
        <v>91</v>
      </c>
      <c r="N39" s="128"/>
      <c r="O39" s="128"/>
      <c r="P39" s="128"/>
      <c r="Q39" s="128"/>
      <c r="R39" s="128"/>
      <c r="S39" s="135">
        <f>灌注桩原始记录!G6</f>
        <v>29.3</v>
      </c>
      <c r="T39" s="135"/>
      <c r="U39" s="135"/>
      <c r="V39" s="135"/>
      <c r="W39" s="135"/>
      <c r="X39" s="128" t="s">
        <v>136</v>
      </c>
      <c r="Y39" s="128"/>
      <c r="Z39" s="128"/>
      <c r="AA39" s="128"/>
      <c r="AB39" s="128"/>
      <c r="AC39" s="128">
        <f>灌注桩原始记录!H6</f>
        <v>29.69</v>
      </c>
      <c r="AD39" s="128"/>
      <c r="AE39" s="128"/>
      <c r="AF39" s="128"/>
      <c r="AG39" s="128"/>
      <c r="AH39" s="128" t="s">
        <v>135</v>
      </c>
      <c r="AI39" s="128"/>
      <c r="AJ39" s="128"/>
      <c r="AK39" s="128"/>
      <c r="AL39" s="128"/>
      <c r="AM39" s="128">
        <f>灌注桩原始记录!F6</f>
        <v>1047.25</v>
      </c>
      <c r="AN39" s="128"/>
      <c r="AO39" s="128"/>
      <c r="AP39" s="147"/>
    </row>
    <row r="40" s="1" customFormat="1" ht="36" customHeight="1" spans="1:42">
      <c r="A40" s="121"/>
      <c r="B40" s="127" t="s">
        <v>170</v>
      </c>
      <c r="C40" s="128"/>
      <c r="D40" s="128"/>
      <c r="E40" s="128"/>
      <c r="F40" s="128"/>
      <c r="G40" s="128"/>
      <c r="H40" s="128">
        <f>工程配置!$F$4</f>
        <v>29.13</v>
      </c>
      <c r="I40" s="128"/>
      <c r="J40" s="128"/>
      <c r="K40" s="128"/>
      <c r="L40" s="128"/>
      <c r="M40" s="128" t="s">
        <v>171</v>
      </c>
      <c r="N40" s="128"/>
      <c r="O40" s="128"/>
      <c r="P40" s="128"/>
      <c r="Q40" s="128"/>
      <c r="R40" s="128"/>
      <c r="S40" s="135">
        <f>灌注桩原始记录!I6</f>
        <v>0.8</v>
      </c>
      <c r="T40" s="135"/>
      <c r="U40" s="135"/>
      <c r="V40" s="135"/>
      <c r="W40" s="135"/>
      <c r="X40" s="128" t="s">
        <v>172</v>
      </c>
      <c r="Y40" s="128"/>
      <c r="Z40" s="128"/>
      <c r="AA40" s="128"/>
      <c r="AB40" s="128"/>
      <c r="AC40" s="135">
        <f>S39</f>
        <v>29.3</v>
      </c>
      <c r="AD40" s="135"/>
      <c r="AE40" s="135"/>
      <c r="AF40" s="135"/>
      <c r="AG40" s="135"/>
      <c r="AH40" s="128" t="s">
        <v>173</v>
      </c>
      <c r="AI40" s="128"/>
      <c r="AJ40" s="128"/>
      <c r="AK40" s="128"/>
      <c r="AL40" s="128"/>
      <c r="AM40" s="135">
        <f>S39</f>
        <v>29.3</v>
      </c>
      <c r="AN40" s="135"/>
      <c r="AO40" s="135"/>
      <c r="AP40" s="148"/>
    </row>
    <row r="41" s="1" customFormat="1" ht="31.5" customHeight="1" spans="1:42">
      <c r="A41" s="121"/>
      <c r="B41" s="127" t="s">
        <v>174</v>
      </c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 t="s">
        <v>175</v>
      </c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47"/>
    </row>
    <row r="42" s="1" customFormat="1" ht="34.5" customHeight="1" spans="1:42">
      <c r="A42" s="121"/>
      <c r="B42" s="127" t="s">
        <v>176</v>
      </c>
      <c r="C42" s="128"/>
      <c r="D42" s="128" t="s">
        <v>177</v>
      </c>
      <c r="E42" s="128"/>
      <c r="F42" s="129" t="s">
        <v>21</v>
      </c>
      <c r="G42" s="129"/>
      <c r="H42" s="129"/>
      <c r="I42" s="129"/>
      <c r="J42" s="129"/>
      <c r="K42" s="129"/>
      <c r="L42" s="129"/>
      <c r="M42" s="129"/>
      <c r="N42" s="129"/>
      <c r="O42" s="128"/>
      <c r="P42" s="128"/>
      <c r="Q42" s="128"/>
      <c r="R42" s="128"/>
      <c r="S42" s="128" t="str">
        <f>工程配置!$D$9&amp;""</f>
        <v>18</v>
      </c>
      <c r="T42" s="128"/>
      <c r="U42" s="128"/>
      <c r="V42" s="128" t="str">
        <f>工程配置!$E$9&amp;""</f>
        <v>18</v>
      </c>
      <c r="W42" s="128"/>
      <c r="X42" s="128"/>
      <c r="Y42" s="128" t="str">
        <f>工程配置!$F$9&amp;""</f>
        <v>18</v>
      </c>
      <c r="Z42" s="128"/>
      <c r="AA42" s="128"/>
      <c r="AB42" s="128" t="str">
        <f>工程配置!$G$9&amp;""</f>
        <v/>
      </c>
      <c r="AC42" s="128"/>
      <c r="AD42" s="128"/>
      <c r="AE42" s="128" t="str">
        <f>工程配置!$H$9&amp;""</f>
        <v/>
      </c>
      <c r="AF42" s="128"/>
      <c r="AG42" s="128"/>
      <c r="AH42" s="128"/>
      <c r="AI42" s="128" t="str">
        <f>工程配置!$I$7&amp;""</f>
        <v/>
      </c>
      <c r="AJ42" s="128"/>
      <c r="AK42" s="128"/>
      <c r="AL42" s="128"/>
      <c r="AM42" s="128" t="str">
        <f>工程配置!$J$7&amp;""</f>
        <v/>
      </c>
      <c r="AN42" s="128"/>
      <c r="AO42" s="128"/>
      <c r="AP42" s="147"/>
    </row>
    <row r="43" s="1" customFormat="1" ht="34.5" customHeight="1" spans="1:42">
      <c r="A43" s="121"/>
      <c r="B43" s="127"/>
      <c r="C43" s="128"/>
      <c r="D43" s="128"/>
      <c r="E43" s="128"/>
      <c r="F43" s="129" t="s">
        <v>22</v>
      </c>
      <c r="G43" s="129"/>
      <c r="H43" s="129"/>
      <c r="I43" s="129"/>
      <c r="J43" s="129"/>
      <c r="K43" s="129"/>
      <c r="L43" s="129"/>
      <c r="M43" s="129"/>
      <c r="N43" s="129"/>
      <c r="O43" s="128"/>
      <c r="P43" s="128"/>
      <c r="Q43" s="128"/>
      <c r="R43" s="128"/>
      <c r="S43" s="128" t="str">
        <f>工程配置!$D$10&amp;""</f>
        <v>9</v>
      </c>
      <c r="T43" s="128"/>
      <c r="U43" s="128"/>
      <c r="V43" s="128" t="str">
        <f>工程配置!$E$10&amp;""</f>
        <v>9</v>
      </c>
      <c r="W43" s="128"/>
      <c r="X43" s="128"/>
      <c r="Y43" s="128" t="str">
        <f>工程配置!$F$10&amp;""</f>
        <v>12</v>
      </c>
      <c r="Z43" s="128"/>
      <c r="AA43" s="128"/>
      <c r="AB43" s="128" t="str">
        <f>工程配置!$G$10&amp;""</f>
        <v/>
      </c>
      <c r="AC43" s="128"/>
      <c r="AD43" s="128"/>
      <c r="AE43" s="128" t="str">
        <f>工程配置!$H$10&amp;""</f>
        <v/>
      </c>
      <c r="AF43" s="128"/>
      <c r="AG43" s="128"/>
      <c r="AH43" s="128"/>
      <c r="AI43" s="128" t="str">
        <f>工程配置!$I$8&amp;""</f>
        <v/>
      </c>
      <c r="AJ43" s="128"/>
      <c r="AK43" s="128"/>
      <c r="AL43" s="128"/>
      <c r="AM43" s="128" t="str">
        <f>工程配置!$J$8&amp;""</f>
        <v/>
      </c>
      <c r="AN43" s="128"/>
      <c r="AO43" s="128"/>
      <c r="AP43" s="128"/>
    </row>
    <row r="44" s="1" customFormat="1" ht="34.5" customHeight="1" spans="1:42">
      <c r="A44" s="121"/>
      <c r="B44" s="127"/>
      <c r="C44" s="128"/>
      <c r="D44" s="128"/>
      <c r="E44" s="128"/>
      <c r="F44" s="129" t="s">
        <v>23</v>
      </c>
      <c r="G44" s="129"/>
      <c r="H44" s="129"/>
      <c r="I44" s="129"/>
      <c r="J44" s="129"/>
      <c r="K44" s="129"/>
      <c r="L44" s="129"/>
      <c r="M44" s="129"/>
      <c r="N44" s="129"/>
      <c r="O44" s="128"/>
      <c r="P44" s="128"/>
      <c r="Q44" s="128"/>
      <c r="R44" s="128"/>
      <c r="S44" s="128" t="str">
        <f>工程配置!$D$11&amp;""</f>
        <v>12</v>
      </c>
      <c r="T44" s="128"/>
      <c r="U44" s="128"/>
      <c r="V44" s="128" t="str">
        <f>工程配置!$E$11&amp;""</f>
        <v>12</v>
      </c>
      <c r="W44" s="128"/>
      <c r="X44" s="128"/>
      <c r="Y44" s="128" t="str">
        <f>工程配置!$F$11&amp;""</f>
        <v>12</v>
      </c>
      <c r="Z44" s="128"/>
      <c r="AA44" s="128"/>
      <c r="AB44" s="128" t="str">
        <f>工程配置!$G$11&amp;""</f>
        <v/>
      </c>
      <c r="AC44" s="128"/>
      <c r="AD44" s="128"/>
      <c r="AE44" s="128" t="str">
        <f>工程配置!$H$11&amp;""</f>
        <v/>
      </c>
      <c r="AF44" s="128"/>
      <c r="AG44" s="128"/>
      <c r="AH44" s="128"/>
      <c r="AI44" s="128" t="str">
        <f>工程配置!$I$9&amp;""</f>
        <v/>
      </c>
      <c r="AJ44" s="128"/>
      <c r="AK44" s="128"/>
      <c r="AL44" s="128"/>
      <c r="AM44" s="128" t="str">
        <f>工程配置!$J$9&amp;""</f>
        <v/>
      </c>
      <c r="AN44" s="128"/>
      <c r="AO44" s="128"/>
      <c r="AP44" s="128"/>
    </row>
    <row r="45" s="1" customFormat="1" ht="34.5" customHeight="1" spans="1:42">
      <c r="A45" s="121"/>
      <c r="B45" s="127"/>
      <c r="C45" s="128"/>
      <c r="D45" s="128"/>
      <c r="E45" s="128"/>
      <c r="F45" s="128" t="s">
        <v>24</v>
      </c>
      <c r="G45" s="128"/>
      <c r="H45" s="128"/>
      <c r="I45" s="129" t="s">
        <v>25</v>
      </c>
      <c r="J45" s="129"/>
      <c r="K45" s="129"/>
      <c r="L45" s="129"/>
      <c r="M45" s="129"/>
      <c r="N45" s="129"/>
      <c r="O45" s="128"/>
      <c r="P45" s="128"/>
      <c r="Q45" s="128"/>
      <c r="R45" s="128"/>
      <c r="S45" s="128" t="str">
        <f>工程配置!$D$12&amp;""</f>
        <v>0</v>
      </c>
      <c r="T45" s="128"/>
      <c r="U45" s="128"/>
      <c r="V45" s="128" t="str">
        <f>工程配置!$E$12&amp;""</f>
        <v>1</v>
      </c>
      <c r="W45" s="128"/>
      <c r="X45" s="128"/>
      <c r="Y45" s="128" t="str">
        <f>工程配置!$F$12&amp;""</f>
        <v>2</v>
      </c>
      <c r="Z45" s="128"/>
      <c r="AA45" s="128"/>
      <c r="AB45" s="128" t="str">
        <f>工程配置!$G$12&amp;""</f>
        <v/>
      </c>
      <c r="AC45" s="128"/>
      <c r="AD45" s="128"/>
      <c r="AE45" s="128" t="str">
        <f>工程配置!$H$12&amp;""</f>
        <v/>
      </c>
      <c r="AF45" s="128"/>
      <c r="AG45" s="128"/>
      <c r="AH45" s="128"/>
      <c r="AI45" s="128" t="str">
        <f>工程配置!$I$10&amp;""</f>
        <v/>
      </c>
      <c r="AJ45" s="128"/>
      <c r="AK45" s="128"/>
      <c r="AL45" s="128"/>
      <c r="AM45" s="128" t="str">
        <f>工程配置!$J$10&amp;""</f>
        <v/>
      </c>
      <c r="AN45" s="128"/>
      <c r="AO45" s="128"/>
      <c r="AP45" s="128"/>
    </row>
    <row r="46" s="1" customFormat="1" ht="34.5" customHeight="1" spans="1:42">
      <c r="A46" s="121"/>
      <c r="B46" s="127"/>
      <c r="C46" s="128"/>
      <c r="D46" s="128"/>
      <c r="E46" s="128"/>
      <c r="F46" s="128"/>
      <c r="G46" s="128"/>
      <c r="H46" s="128"/>
      <c r="I46" s="129" t="s">
        <v>26</v>
      </c>
      <c r="J46" s="129"/>
      <c r="K46" s="129"/>
      <c r="L46" s="129"/>
      <c r="M46" s="129"/>
      <c r="N46" s="129"/>
      <c r="O46" s="128"/>
      <c r="P46" s="128"/>
      <c r="Q46" s="128"/>
      <c r="R46" s="128"/>
      <c r="S46" s="128" t="str">
        <f>工程配置!$D$13&amp;""</f>
        <v>单面焊</v>
      </c>
      <c r="T46" s="128"/>
      <c r="U46" s="128"/>
      <c r="V46" s="128" t="str">
        <f>工程配置!$E$13&amp;""</f>
        <v>单面焊</v>
      </c>
      <c r="W46" s="128"/>
      <c r="X46" s="128"/>
      <c r="Y46" s="128" t="str">
        <f>工程配置!$F$13&amp;""</f>
        <v>单面焊</v>
      </c>
      <c r="Z46" s="128"/>
      <c r="AA46" s="128"/>
      <c r="AB46" s="145" t="str">
        <f>工程配置!$G$13&amp;""</f>
        <v/>
      </c>
      <c r="AC46" s="145"/>
      <c r="AD46" s="145"/>
      <c r="AE46" s="145" t="str">
        <f>工程配置!$H$13&amp;""</f>
        <v/>
      </c>
      <c r="AF46" s="145"/>
      <c r="AG46" s="145"/>
      <c r="AH46" s="145"/>
      <c r="AI46" s="128" t="str">
        <f>工程配置!$I$11&amp;""</f>
        <v/>
      </c>
      <c r="AJ46" s="128"/>
      <c r="AK46" s="128"/>
      <c r="AL46" s="128"/>
      <c r="AM46" s="128" t="str">
        <f>工程配置!$J$11&amp;""</f>
        <v/>
      </c>
      <c r="AN46" s="128"/>
      <c r="AO46" s="128"/>
      <c r="AP46" s="147"/>
    </row>
    <row r="47" s="1" customFormat="1" ht="34.5" customHeight="1" spans="1:42">
      <c r="A47" s="121"/>
      <c r="B47" s="127"/>
      <c r="C47" s="128"/>
      <c r="D47" s="128"/>
      <c r="E47" s="128"/>
      <c r="F47" s="128"/>
      <c r="G47" s="128"/>
      <c r="H47" s="128"/>
      <c r="I47" s="129" t="s">
        <v>28</v>
      </c>
      <c r="J47" s="129"/>
      <c r="K47" s="129"/>
      <c r="L47" s="129"/>
      <c r="M47" s="129"/>
      <c r="N47" s="129"/>
      <c r="O47" s="128"/>
      <c r="P47" s="128"/>
      <c r="Q47" s="128"/>
      <c r="R47" s="128"/>
      <c r="S47" s="128" t="str">
        <f>工程配置!$D$14&amp;""</f>
        <v>18</v>
      </c>
      <c r="T47" s="128"/>
      <c r="U47" s="128"/>
      <c r="V47" s="128" t="str">
        <f>工程配置!$E$14&amp;""</f>
        <v>18</v>
      </c>
      <c r="W47" s="128"/>
      <c r="X47" s="128"/>
      <c r="Y47" s="128" t="str">
        <f>工程配置!$F$14&amp;""</f>
        <v>18</v>
      </c>
      <c r="Z47" s="128"/>
      <c r="AA47" s="128"/>
      <c r="AB47" s="128" t="str">
        <f>工程配置!$G$14&amp;""</f>
        <v/>
      </c>
      <c r="AC47" s="128"/>
      <c r="AD47" s="128"/>
      <c r="AE47" s="128" t="str">
        <f>工程配置!$H$14&amp;""</f>
        <v/>
      </c>
      <c r="AF47" s="128"/>
      <c r="AG47" s="128"/>
      <c r="AH47" s="128"/>
      <c r="AI47" s="128" t="str">
        <f>工程配置!$I$12&amp;""</f>
        <v/>
      </c>
      <c r="AJ47" s="128"/>
      <c r="AK47" s="128"/>
      <c r="AL47" s="128"/>
      <c r="AM47" s="128" t="str">
        <f>工程配置!$J$12&amp;""</f>
        <v/>
      </c>
      <c r="AN47" s="128"/>
      <c r="AO47" s="128"/>
      <c r="AP47" s="147"/>
    </row>
    <row r="48" s="1" customFormat="1" ht="34.5" customHeight="1" spans="1:42">
      <c r="A48" s="121"/>
      <c r="B48" s="127" t="s">
        <v>178</v>
      </c>
      <c r="C48" s="128"/>
      <c r="D48" s="129" t="s">
        <v>29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8"/>
      <c r="P48" s="128"/>
      <c r="Q48" s="128"/>
      <c r="R48" s="128"/>
      <c r="S48" s="136" t="str">
        <f>工程配置!$C$15&amp;""</f>
        <v>29.13</v>
      </c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49"/>
    </row>
    <row r="49" s="1" customFormat="1" ht="34.5" customHeight="1" spans="1:42">
      <c r="A49" s="121"/>
      <c r="B49" s="127"/>
      <c r="C49" s="128"/>
      <c r="D49" s="129" t="s">
        <v>30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8"/>
      <c r="P49" s="128"/>
      <c r="Q49" s="128"/>
      <c r="R49" s="128"/>
      <c r="S49" s="136" t="str">
        <f>工程配置!$C$16&amp;""</f>
        <v>9，9,12</v>
      </c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49"/>
    </row>
    <row r="50" s="1" customFormat="1" ht="34.5" customHeight="1" spans="1:42">
      <c r="A50" s="121"/>
      <c r="B50" s="127"/>
      <c r="C50" s="128"/>
      <c r="D50" s="129" t="s">
        <v>32</v>
      </c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8"/>
      <c r="P50" s="128"/>
      <c r="Q50" s="128"/>
      <c r="R50" s="128"/>
      <c r="S50" s="136" t="str">
        <f>工程配置!$C$17&amp;""</f>
        <v>36</v>
      </c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49"/>
    </row>
    <row r="51" s="1" customFormat="1" ht="34.5" customHeight="1" spans="1:42">
      <c r="A51" s="121"/>
      <c r="B51" s="127"/>
      <c r="C51" s="128"/>
      <c r="D51" s="129" t="s">
        <v>33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8"/>
      <c r="P51" s="128"/>
      <c r="Q51" s="128"/>
      <c r="R51" s="128"/>
      <c r="S51" s="136" t="str">
        <f>工程配置!$C$18&amp;""</f>
        <v>50</v>
      </c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49"/>
    </row>
    <row r="52" s="1" customFormat="1" ht="34.5" customHeight="1" spans="1:42">
      <c r="A52" s="121"/>
      <c r="B52" s="127"/>
      <c r="C52" s="128"/>
      <c r="D52" s="129" t="s">
        <v>34</v>
      </c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8"/>
      <c r="P52" s="128"/>
      <c r="Q52" s="128"/>
      <c r="R52" s="128"/>
      <c r="S52" s="138" t="str">
        <f>工程配置!$C$19&amp;""</f>
        <v>≦50%</v>
      </c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50"/>
    </row>
    <row r="53" s="1" customFormat="1" ht="34.5" customHeight="1" spans="1:42">
      <c r="A53" s="121"/>
      <c r="B53" s="127"/>
      <c r="C53" s="128"/>
      <c r="D53" s="129" t="s">
        <v>26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8"/>
      <c r="P53" s="128"/>
      <c r="Q53" s="128"/>
      <c r="R53" s="128"/>
      <c r="S53" s="136" t="str">
        <f>工程配置!$C$20&amp;""</f>
        <v>单面搭接焊</v>
      </c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49"/>
    </row>
    <row r="54" s="1" customFormat="1" ht="34.5" customHeight="1" spans="1:42">
      <c r="A54" s="121"/>
      <c r="B54" s="127"/>
      <c r="C54" s="128"/>
      <c r="D54" s="129" t="s">
        <v>28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8"/>
      <c r="P54" s="128"/>
      <c r="Q54" s="128"/>
      <c r="R54" s="128"/>
      <c r="S54" s="128" t="str">
        <f>工程配置!$C$21&amp;""</f>
        <v>180</v>
      </c>
      <c r="T54" s="128"/>
      <c r="U54" s="128"/>
      <c r="V54" s="128" t="str">
        <f>工程配置!$D$21&amp;""</f>
        <v>180</v>
      </c>
      <c r="W54" s="128"/>
      <c r="X54" s="128"/>
      <c r="Y54" s="128" t="str">
        <f>工程配置!$E$21&amp;""</f>
        <v>180</v>
      </c>
      <c r="Z54" s="128"/>
      <c r="AA54" s="128"/>
      <c r="AB54" s="128" t="str">
        <f>工程配置!$F$21&amp;""</f>
        <v/>
      </c>
      <c r="AC54" s="128"/>
      <c r="AD54" s="128"/>
      <c r="AE54" s="128" t="str">
        <f>工程配置!$G$21&amp;""</f>
        <v/>
      </c>
      <c r="AF54" s="128"/>
      <c r="AG54" s="128"/>
      <c r="AH54" s="128" t="str">
        <f>工程配置!$H$21&amp;""</f>
        <v/>
      </c>
      <c r="AI54" s="128"/>
      <c r="AJ54" s="128"/>
      <c r="AK54" s="128" t="str">
        <f>工程配置!$I$19&amp;""</f>
        <v/>
      </c>
      <c r="AL54" s="128"/>
      <c r="AM54" s="128"/>
      <c r="AN54" s="128" t="str">
        <f>工程配置!$J$19&amp;""</f>
        <v/>
      </c>
      <c r="AO54" s="128"/>
      <c r="AP54" s="128"/>
    </row>
    <row r="55" s="1" customFormat="1" ht="34.5" customHeight="1" spans="1:42">
      <c r="A55" s="121"/>
      <c r="B55" s="127"/>
      <c r="C55" s="128"/>
      <c r="D55" s="129" t="s">
        <v>37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8"/>
      <c r="P55" s="128"/>
      <c r="Q55" s="128"/>
      <c r="R55" s="128"/>
      <c r="S55" s="136">
        <f>工程配置!$C$22</f>
        <v>15</v>
      </c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49"/>
    </row>
    <row r="56" s="1" customFormat="1" ht="34.5" customHeight="1" spans="1:42">
      <c r="A56" s="121"/>
      <c r="B56" s="130"/>
      <c r="C56" s="131"/>
      <c r="D56" s="132" t="s">
        <v>38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1"/>
      <c r="P56" s="131"/>
      <c r="Q56" s="131"/>
      <c r="R56" s="131"/>
      <c r="S56" s="140">
        <f>工程配置!$C$23</f>
        <v>30</v>
      </c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51"/>
    </row>
    <row r="57" s="1" customFormat="1" ht="42" customHeight="1" spans="1:42">
      <c r="A57" s="121"/>
      <c r="B57" s="124" t="s">
        <v>127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 t="s">
        <v>179</v>
      </c>
      <c r="O57" s="124"/>
      <c r="P57" s="124"/>
      <c r="Q57" s="124"/>
      <c r="R57" s="124"/>
      <c r="S57" s="124"/>
      <c r="T57" s="124"/>
      <c r="U57" s="124"/>
      <c r="V57" s="124" t="s">
        <v>129</v>
      </c>
      <c r="W57" s="124"/>
      <c r="X57" s="124"/>
      <c r="Y57" s="124"/>
      <c r="Z57" s="124"/>
      <c r="AA57" s="124"/>
      <c r="AB57" s="124"/>
      <c r="AC57" s="124"/>
      <c r="AD57" s="124"/>
      <c r="AE57" s="124"/>
      <c r="AF57" s="124" t="s">
        <v>130</v>
      </c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</row>
    <row r="64" s="1" customFormat="1" ht="18.75" customHeight="1" spans="1:42">
      <c r="A64" s="121"/>
      <c r="B64" s="122" t="s">
        <v>167</v>
      </c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</row>
    <row r="65" s="1" customFormat="1" ht="22.5" customHeight="1" spans="1:42">
      <c r="A65" s="121"/>
      <c r="B65" s="123" t="s">
        <v>168</v>
      </c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</row>
    <row r="66" s="1" customFormat="1" ht="22.5" customHeight="1" spans="1:42">
      <c r="A66" s="121"/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</row>
    <row r="67" s="1" customFormat="1" ht="22.5" customHeight="1" spans="1:42">
      <c r="A67" s="121"/>
      <c r="B67" s="124" t="s">
        <v>133</v>
      </c>
      <c r="C67" s="124"/>
      <c r="D67" s="124"/>
      <c r="E67" s="124"/>
      <c r="F67" s="124"/>
      <c r="G67" s="124"/>
      <c r="H67" s="124"/>
      <c r="I67" s="133" t="s">
        <v>134</v>
      </c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4"/>
      <c r="Y67" s="134"/>
      <c r="Z67" s="134"/>
      <c r="AA67" s="134"/>
      <c r="AB67" s="134"/>
      <c r="AC67" s="134"/>
      <c r="AD67" s="134"/>
      <c r="AE67" s="142"/>
      <c r="AF67" s="143" t="s">
        <v>87</v>
      </c>
      <c r="AG67" s="143"/>
      <c r="AH67" s="143"/>
      <c r="AI67" s="124">
        <f>灌注桩原始记录!A7</f>
        <v>403</v>
      </c>
      <c r="AJ67" s="124"/>
      <c r="AK67" s="124"/>
      <c r="AL67" s="124"/>
      <c r="AM67" s="124"/>
      <c r="AN67" s="124"/>
      <c r="AO67" s="124"/>
      <c r="AP67" s="124"/>
    </row>
    <row r="68" s="1" customFormat="1" ht="39" customHeight="1" spans="1:42">
      <c r="A68" s="121"/>
      <c r="B68" s="125" t="s">
        <v>1</v>
      </c>
      <c r="C68" s="126"/>
      <c r="D68" s="126"/>
      <c r="E68" s="126"/>
      <c r="F68" s="126"/>
      <c r="G68" s="126"/>
      <c r="H68" s="126" t="str">
        <f>工程配置!$B$2</f>
        <v>大同七里村碧桂园一期地库桩基础工程</v>
      </c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 t="s">
        <v>88</v>
      </c>
      <c r="Y68" s="126"/>
      <c r="Z68" s="126"/>
      <c r="AA68" s="126"/>
      <c r="AB68" s="126"/>
      <c r="AC68" s="126">
        <f>灌注桩原始记录!C7</f>
        <v>1364</v>
      </c>
      <c r="AD68" s="144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46"/>
    </row>
    <row r="69" s="1" customFormat="1" ht="31.5" customHeight="1" spans="1:42">
      <c r="A69" s="121"/>
      <c r="B69" s="127" t="s">
        <v>169</v>
      </c>
      <c r="C69" s="128"/>
      <c r="D69" s="128"/>
      <c r="E69" s="128"/>
      <c r="F69" s="128"/>
      <c r="G69" s="128"/>
      <c r="H69" s="128">
        <f>工程配置!$B$4</f>
        <v>600</v>
      </c>
      <c r="I69" s="128"/>
      <c r="J69" s="128"/>
      <c r="K69" s="128"/>
      <c r="L69" s="128"/>
      <c r="M69" s="128" t="s">
        <v>91</v>
      </c>
      <c r="N69" s="128"/>
      <c r="O69" s="128"/>
      <c r="P69" s="128"/>
      <c r="Q69" s="128"/>
      <c r="R69" s="128"/>
      <c r="S69" s="135">
        <f>灌注桩原始记录!G7</f>
        <v>29.3</v>
      </c>
      <c r="T69" s="135"/>
      <c r="U69" s="135"/>
      <c r="V69" s="135"/>
      <c r="W69" s="135"/>
      <c r="X69" s="128" t="s">
        <v>136</v>
      </c>
      <c r="Y69" s="128"/>
      <c r="Z69" s="128"/>
      <c r="AA69" s="128"/>
      <c r="AB69" s="128"/>
      <c r="AC69" s="128">
        <f>灌注桩原始记录!H7</f>
        <v>29.74</v>
      </c>
      <c r="AD69" s="128"/>
      <c r="AE69" s="128"/>
      <c r="AF69" s="128"/>
      <c r="AG69" s="128"/>
      <c r="AH69" s="128" t="s">
        <v>135</v>
      </c>
      <c r="AI69" s="128"/>
      <c r="AJ69" s="128"/>
      <c r="AK69" s="128"/>
      <c r="AL69" s="128"/>
      <c r="AM69" s="128">
        <f>灌注桩原始记录!F7</f>
        <v>1047.25</v>
      </c>
      <c r="AN69" s="128"/>
      <c r="AO69" s="128"/>
      <c r="AP69" s="147"/>
    </row>
    <row r="70" s="1" customFormat="1" ht="36" customHeight="1" spans="1:42">
      <c r="A70" s="121"/>
      <c r="B70" s="127" t="s">
        <v>170</v>
      </c>
      <c r="C70" s="128"/>
      <c r="D70" s="128"/>
      <c r="E70" s="128"/>
      <c r="F70" s="128"/>
      <c r="G70" s="128"/>
      <c r="H70" s="128">
        <f>工程配置!$F$4</f>
        <v>29.13</v>
      </c>
      <c r="I70" s="128"/>
      <c r="J70" s="128"/>
      <c r="K70" s="128"/>
      <c r="L70" s="128"/>
      <c r="M70" s="128" t="s">
        <v>171</v>
      </c>
      <c r="N70" s="128"/>
      <c r="O70" s="128"/>
      <c r="P70" s="128"/>
      <c r="Q70" s="128"/>
      <c r="R70" s="128"/>
      <c r="S70" s="135">
        <f>灌注桩原始记录!I7</f>
        <v>0.8</v>
      </c>
      <c r="T70" s="135"/>
      <c r="U70" s="135"/>
      <c r="V70" s="135"/>
      <c r="W70" s="135"/>
      <c r="X70" s="128" t="s">
        <v>172</v>
      </c>
      <c r="Y70" s="128"/>
      <c r="Z70" s="128"/>
      <c r="AA70" s="128"/>
      <c r="AB70" s="128"/>
      <c r="AC70" s="135">
        <f>S69</f>
        <v>29.3</v>
      </c>
      <c r="AD70" s="135"/>
      <c r="AE70" s="135"/>
      <c r="AF70" s="135"/>
      <c r="AG70" s="135"/>
      <c r="AH70" s="128" t="s">
        <v>173</v>
      </c>
      <c r="AI70" s="128"/>
      <c r="AJ70" s="128"/>
      <c r="AK70" s="128"/>
      <c r="AL70" s="128"/>
      <c r="AM70" s="135">
        <f>S69</f>
        <v>29.3</v>
      </c>
      <c r="AN70" s="135"/>
      <c r="AO70" s="135"/>
      <c r="AP70" s="148"/>
    </row>
    <row r="71" s="1" customFormat="1" ht="31.5" customHeight="1" spans="1:42">
      <c r="A71" s="121"/>
      <c r="B71" s="127" t="s">
        <v>174</v>
      </c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 t="s">
        <v>175</v>
      </c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47"/>
    </row>
    <row r="72" s="1" customFormat="1" ht="34.5" customHeight="1" spans="1:42">
      <c r="A72" s="121"/>
      <c r="B72" s="127" t="s">
        <v>176</v>
      </c>
      <c r="C72" s="128"/>
      <c r="D72" s="128" t="s">
        <v>177</v>
      </c>
      <c r="E72" s="128"/>
      <c r="F72" s="129" t="s">
        <v>21</v>
      </c>
      <c r="G72" s="129"/>
      <c r="H72" s="129"/>
      <c r="I72" s="129"/>
      <c r="J72" s="129"/>
      <c r="K72" s="129"/>
      <c r="L72" s="129"/>
      <c r="M72" s="129"/>
      <c r="N72" s="129"/>
      <c r="O72" s="128"/>
      <c r="P72" s="128"/>
      <c r="Q72" s="128"/>
      <c r="R72" s="128"/>
      <c r="S72" s="128" t="str">
        <f>工程配置!$D$9&amp;""</f>
        <v>18</v>
      </c>
      <c r="T72" s="128"/>
      <c r="U72" s="128"/>
      <c r="V72" s="128" t="str">
        <f>工程配置!$E$9&amp;""</f>
        <v>18</v>
      </c>
      <c r="W72" s="128"/>
      <c r="X72" s="128"/>
      <c r="Y72" s="128" t="str">
        <f>工程配置!$F$9&amp;""</f>
        <v>18</v>
      </c>
      <c r="Z72" s="128"/>
      <c r="AA72" s="128"/>
      <c r="AB72" s="128" t="str">
        <f>工程配置!$G$9&amp;""</f>
        <v/>
      </c>
      <c r="AC72" s="128"/>
      <c r="AD72" s="128"/>
      <c r="AE72" s="128" t="str">
        <f>工程配置!$H$9&amp;""</f>
        <v/>
      </c>
      <c r="AF72" s="128"/>
      <c r="AG72" s="128"/>
      <c r="AH72" s="128"/>
      <c r="AI72" s="128" t="str">
        <f>工程配置!$I$7&amp;""</f>
        <v/>
      </c>
      <c r="AJ72" s="128"/>
      <c r="AK72" s="128"/>
      <c r="AL72" s="128"/>
      <c r="AM72" s="128" t="str">
        <f>工程配置!$J$7&amp;""</f>
        <v/>
      </c>
      <c r="AN72" s="128"/>
      <c r="AO72" s="128"/>
      <c r="AP72" s="147"/>
    </row>
    <row r="73" s="1" customFormat="1" ht="34.5" customHeight="1" spans="1:42">
      <c r="A73" s="121"/>
      <c r="B73" s="127"/>
      <c r="C73" s="128"/>
      <c r="D73" s="128"/>
      <c r="E73" s="128"/>
      <c r="F73" s="129" t="s">
        <v>22</v>
      </c>
      <c r="G73" s="129"/>
      <c r="H73" s="129"/>
      <c r="I73" s="129"/>
      <c r="J73" s="129"/>
      <c r="K73" s="129"/>
      <c r="L73" s="129"/>
      <c r="M73" s="129"/>
      <c r="N73" s="129"/>
      <c r="O73" s="128"/>
      <c r="P73" s="128"/>
      <c r="Q73" s="128"/>
      <c r="R73" s="128"/>
      <c r="S73" s="128" t="str">
        <f>工程配置!$D$10&amp;""</f>
        <v>9</v>
      </c>
      <c r="T73" s="128"/>
      <c r="U73" s="128"/>
      <c r="V73" s="128" t="str">
        <f>工程配置!$E$10&amp;""</f>
        <v>9</v>
      </c>
      <c r="W73" s="128"/>
      <c r="X73" s="128"/>
      <c r="Y73" s="128" t="str">
        <f>工程配置!$F$10&amp;""</f>
        <v>12</v>
      </c>
      <c r="Z73" s="128"/>
      <c r="AA73" s="128"/>
      <c r="AB73" s="128" t="str">
        <f>工程配置!$G$10&amp;""</f>
        <v/>
      </c>
      <c r="AC73" s="128"/>
      <c r="AD73" s="128"/>
      <c r="AE73" s="128" t="str">
        <f>工程配置!$H$10&amp;""</f>
        <v/>
      </c>
      <c r="AF73" s="128"/>
      <c r="AG73" s="128"/>
      <c r="AH73" s="128"/>
      <c r="AI73" s="128" t="str">
        <f>工程配置!$I$8&amp;""</f>
        <v/>
      </c>
      <c r="AJ73" s="128"/>
      <c r="AK73" s="128"/>
      <c r="AL73" s="128"/>
      <c r="AM73" s="128" t="str">
        <f>工程配置!$J$8&amp;""</f>
        <v/>
      </c>
      <c r="AN73" s="128"/>
      <c r="AO73" s="128"/>
      <c r="AP73" s="128"/>
    </row>
    <row r="74" s="1" customFormat="1" ht="34.5" customHeight="1" spans="1:42">
      <c r="A74" s="121"/>
      <c r="B74" s="127"/>
      <c r="C74" s="128"/>
      <c r="D74" s="128"/>
      <c r="E74" s="128"/>
      <c r="F74" s="129" t="s">
        <v>23</v>
      </c>
      <c r="G74" s="129"/>
      <c r="H74" s="129"/>
      <c r="I74" s="129"/>
      <c r="J74" s="129"/>
      <c r="K74" s="129"/>
      <c r="L74" s="129"/>
      <c r="M74" s="129"/>
      <c r="N74" s="129"/>
      <c r="O74" s="128"/>
      <c r="P74" s="128"/>
      <c r="Q74" s="128"/>
      <c r="R74" s="128"/>
      <c r="S74" s="128" t="str">
        <f>工程配置!$D$11&amp;""</f>
        <v>12</v>
      </c>
      <c r="T74" s="128"/>
      <c r="U74" s="128"/>
      <c r="V74" s="128" t="str">
        <f>工程配置!$E$11&amp;""</f>
        <v>12</v>
      </c>
      <c r="W74" s="128"/>
      <c r="X74" s="128"/>
      <c r="Y74" s="128" t="str">
        <f>工程配置!$F$11&amp;""</f>
        <v>12</v>
      </c>
      <c r="Z74" s="128"/>
      <c r="AA74" s="128"/>
      <c r="AB74" s="128" t="str">
        <f>工程配置!$G$11&amp;""</f>
        <v/>
      </c>
      <c r="AC74" s="128"/>
      <c r="AD74" s="128"/>
      <c r="AE74" s="128" t="str">
        <f>工程配置!$H$11&amp;""</f>
        <v/>
      </c>
      <c r="AF74" s="128"/>
      <c r="AG74" s="128"/>
      <c r="AH74" s="128"/>
      <c r="AI74" s="128" t="str">
        <f>工程配置!$I$9&amp;""</f>
        <v/>
      </c>
      <c r="AJ74" s="128"/>
      <c r="AK74" s="128"/>
      <c r="AL74" s="128"/>
      <c r="AM74" s="128" t="str">
        <f>工程配置!$J$9&amp;""</f>
        <v/>
      </c>
      <c r="AN74" s="128"/>
      <c r="AO74" s="128"/>
      <c r="AP74" s="128"/>
    </row>
    <row r="75" s="1" customFormat="1" ht="34.5" customHeight="1" spans="1:42">
      <c r="A75" s="121"/>
      <c r="B75" s="127"/>
      <c r="C75" s="128"/>
      <c r="D75" s="128"/>
      <c r="E75" s="128"/>
      <c r="F75" s="128" t="s">
        <v>24</v>
      </c>
      <c r="G75" s="128"/>
      <c r="H75" s="128"/>
      <c r="I75" s="129" t="s">
        <v>25</v>
      </c>
      <c r="J75" s="129"/>
      <c r="K75" s="129"/>
      <c r="L75" s="129"/>
      <c r="M75" s="129"/>
      <c r="N75" s="129"/>
      <c r="O75" s="128"/>
      <c r="P75" s="128"/>
      <c r="Q75" s="128"/>
      <c r="R75" s="128"/>
      <c r="S75" s="128" t="str">
        <f>工程配置!$D$12&amp;""</f>
        <v>0</v>
      </c>
      <c r="T75" s="128"/>
      <c r="U75" s="128"/>
      <c r="V75" s="128" t="str">
        <f>工程配置!$E$12&amp;""</f>
        <v>1</v>
      </c>
      <c r="W75" s="128"/>
      <c r="X75" s="128"/>
      <c r="Y75" s="128" t="str">
        <f>工程配置!$F$12&amp;""</f>
        <v>2</v>
      </c>
      <c r="Z75" s="128"/>
      <c r="AA75" s="128"/>
      <c r="AB75" s="128" t="str">
        <f>工程配置!$G$12&amp;""</f>
        <v/>
      </c>
      <c r="AC75" s="128"/>
      <c r="AD75" s="128"/>
      <c r="AE75" s="128" t="str">
        <f>工程配置!$H$12&amp;""</f>
        <v/>
      </c>
      <c r="AF75" s="128"/>
      <c r="AG75" s="128"/>
      <c r="AH75" s="128"/>
      <c r="AI75" s="128" t="str">
        <f>工程配置!$I$10&amp;""</f>
        <v/>
      </c>
      <c r="AJ75" s="128"/>
      <c r="AK75" s="128"/>
      <c r="AL75" s="128"/>
      <c r="AM75" s="128" t="str">
        <f>工程配置!$J$10&amp;""</f>
        <v/>
      </c>
      <c r="AN75" s="128"/>
      <c r="AO75" s="128"/>
      <c r="AP75" s="128"/>
    </row>
    <row r="76" s="1" customFormat="1" ht="34.5" customHeight="1" spans="1:42">
      <c r="A76" s="121"/>
      <c r="B76" s="127"/>
      <c r="C76" s="128"/>
      <c r="D76" s="128"/>
      <c r="E76" s="128"/>
      <c r="F76" s="128"/>
      <c r="G76" s="128"/>
      <c r="H76" s="128"/>
      <c r="I76" s="129" t="s">
        <v>26</v>
      </c>
      <c r="J76" s="129"/>
      <c r="K76" s="129"/>
      <c r="L76" s="129"/>
      <c r="M76" s="129"/>
      <c r="N76" s="129"/>
      <c r="O76" s="128"/>
      <c r="P76" s="128"/>
      <c r="Q76" s="128"/>
      <c r="R76" s="128"/>
      <c r="S76" s="128" t="str">
        <f>工程配置!$D$13&amp;""</f>
        <v>单面焊</v>
      </c>
      <c r="T76" s="128"/>
      <c r="U76" s="128"/>
      <c r="V76" s="128" t="str">
        <f>工程配置!$E$13&amp;""</f>
        <v>单面焊</v>
      </c>
      <c r="W76" s="128"/>
      <c r="X76" s="128"/>
      <c r="Y76" s="128" t="str">
        <f>工程配置!$F$13&amp;""</f>
        <v>单面焊</v>
      </c>
      <c r="Z76" s="128"/>
      <c r="AA76" s="128"/>
      <c r="AB76" s="145" t="str">
        <f>工程配置!$G$13&amp;""</f>
        <v/>
      </c>
      <c r="AC76" s="145"/>
      <c r="AD76" s="145"/>
      <c r="AE76" s="145" t="str">
        <f>工程配置!$H$13&amp;""</f>
        <v/>
      </c>
      <c r="AF76" s="145"/>
      <c r="AG76" s="145"/>
      <c r="AH76" s="145"/>
      <c r="AI76" s="128" t="str">
        <f>工程配置!$I$11&amp;""</f>
        <v/>
      </c>
      <c r="AJ76" s="128"/>
      <c r="AK76" s="128"/>
      <c r="AL76" s="128"/>
      <c r="AM76" s="128" t="str">
        <f>工程配置!$J$11&amp;""</f>
        <v/>
      </c>
      <c r="AN76" s="128"/>
      <c r="AO76" s="128"/>
      <c r="AP76" s="147"/>
    </row>
    <row r="77" s="1" customFormat="1" ht="34.5" customHeight="1" spans="1:42">
      <c r="A77" s="121"/>
      <c r="B77" s="127"/>
      <c r="C77" s="128"/>
      <c r="D77" s="128"/>
      <c r="E77" s="128"/>
      <c r="F77" s="128"/>
      <c r="G77" s="128"/>
      <c r="H77" s="128"/>
      <c r="I77" s="129" t="s">
        <v>28</v>
      </c>
      <c r="J77" s="129"/>
      <c r="K77" s="129"/>
      <c r="L77" s="129"/>
      <c r="M77" s="129"/>
      <c r="N77" s="129"/>
      <c r="O77" s="128"/>
      <c r="P77" s="128"/>
      <c r="Q77" s="128"/>
      <c r="R77" s="128"/>
      <c r="S77" s="128" t="str">
        <f>工程配置!$D$14&amp;""</f>
        <v>18</v>
      </c>
      <c r="T77" s="128"/>
      <c r="U77" s="128"/>
      <c r="V77" s="128" t="str">
        <f>工程配置!$E$14&amp;""</f>
        <v>18</v>
      </c>
      <c r="W77" s="128"/>
      <c r="X77" s="128"/>
      <c r="Y77" s="128" t="str">
        <f>工程配置!$F$14&amp;""</f>
        <v>18</v>
      </c>
      <c r="Z77" s="128"/>
      <c r="AA77" s="128"/>
      <c r="AB77" s="128" t="str">
        <f>工程配置!$G$14&amp;""</f>
        <v/>
      </c>
      <c r="AC77" s="128"/>
      <c r="AD77" s="128"/>
      <c r="AE77" s="128" t="str">
        <f>工程配置!$H$14&amp;""</f>
        <v/>
      </c>
      <c r="AF77" s="128"/>
      <c r="AG77" s="128"/>
      <c r="AH77" s="128"/>
      <c r="AI77" s="128" t="str">
        <f>工程配置!$I$12&amp;""</f>
        <v/>
      </c>
      <c r="AJ77" s="128"/>
      <c r="AK77" s="128"/>
      <c r="AL77" s="128"/>
      <c r="AM77" s="128" t="str">
        <f>工程配置!$J$12&amp;""</f>
        <v/>
      </c>
      <c r="AN77" s="128"/>
      <c r="AO77" s="128"/>
      <c r="AP77" s="147"/>
    </row>
    <row r="78" s="1" customFormat="1" ht="34.5" customHeight="1" spans="1:42">
      <c r="A78" s="121"/>
      <c r="B78" s="127" t="s">
        <v>178</v>
      </c>
      <c r="C78" s="128"/>
      <c r="D78" s="129" t="s">
        <v>29</v>
      </c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8"/>
      <c r="P78" s="128"/>
      <c r="Q78" s="128"/>
      <c r="R78" s="128"/>
      <c r="S78" s="136" t="str">
        <f>工程配置!$C$15&amp;""</f>
        <v>29.13</v>
      </c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37"/>
      <c r="AL78" s="137"/>
      <c r="AM78" s="137"/>
      <c r="AN78" s="137"/>
      <c r="AO78" s="137"/>
      <c r="AP78" s="149"/>
    </row>
    <row r="79" s="1" customFormat="1" ht="34.5" customHeight="1" spans="1:42">
      <c r="A79" s="121"/>
      <c r="B79" s="127"/>
      <c r="C79" s="128"/>
      <c r="D79" s="129" t="s">
        <v>30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8"/>
      <c r="P79" s="128"/>
      <c r="Q79" s="128"/>
      <c r="R79" s="128"/>
      <c r="S79" s="136" t="str">
        <f>工程配置!$C$16&amp;""</f>
        <v>9，9,12</v>
      </c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7"/>
      <c r="AJ79" s="137"/>
      <c r="AK79" s="137"/>
      <c r="AL79" s="137"/>
      <c r="AM79" s="137"/>
      <c r="AN79" s="137"/>
      <c r="AO79" s="137"/>
      <c r="AP79" s="149"/>
    </row>
    <row r="80" s="1" customFormat="1" ht="34.5" customHeight="1" spans="1:42">
      <c r="A80" s="121"/>
      <c r="B80" s="127"/>
      <c r="C80" s="128"/>
      <c r="D80" s="129" t="s">
        <v>32</v>
      </c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8"/>
      <c r="P80" s="128"/>
      <c r="Q80" s="128"/>
      <c r="R80" s="128"/>
      <c r="S80" s="136" t="str">
        <f>工程配置!$C$17&amp;""</f>
        <v>36</v>
      </c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  <c r="AP80" s="149"/>
    </row>
    <row r="81" s="1" customFormat="1" ht="34.5" customHeight="1" spans="1:42">
      <c r="A81" s="121"/>
      <c r="B81" s="127"/>
      <c r="C81" s="128"/>
      <c r="D81" s="129" t="s">
        <v>33</v>
      </c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8"/>
      <c r="P81" s="128"/>
      <c r="Q81" s="128"/>
      <c r="R81" s="128"/>
      <c r="S81" s="136" t="str">
        <f>工程配置!$C$18&amp;""</f>
        <v>50</v>
      </c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L81" s="137"/>
      <c r="AM81" s="137"/>
      <c r="AN81" s="137"/>
      <c r="AO81" s="137"/>
      <c r="AP81" s="149"/>
    </row>
    <row r="82" s="1" customFormat="1" ht="34.5" customHeight="1" spans="1:42">
      <c r="A82" s="121"/>
      <c r="B82" s="127"/>
      <c r="C82" s="128"/>
      <c r="D82" s="129" t="s">
        <v>34</v>
      </c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8"/>
      <c r="P82" s="128"/>
      <c r="Q82" s="128"/>
      <c r="R82" s="128"/>
      <c r="S82" s="138" t="str">
        <f>工程配置!$C$19&amp;""</f>
        <v>≦50%</v>
      </c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50"/>
    </row>
    <row r="83" s="1" customFormat="1" ht="34.5" customHeight="1" spans="1:42">
      <c r="A83" s="121"/>
      <c r="B83" s="127"/>
      <c r="C83" s="128"/>
      <c r="D83" s="129" t="s">
        <v>26</v>
      </c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8"/>
      <c r="P83" s="128"/>
      <c r="Q83" s="128"/>
      <c r="R83" s="128"/>
      <c r="S83" s="136" t="str">
        <f>工程配置!$C$20&amp;""</f>
        <v>单面搭接焊</v>
      </c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49"/>
    </row>
    <row r="84" s="1" customFormat="1" ht="34.5" customHeight="1" spans="1:42">
      <c r="A84" s="121"/>
      <c r="B84" s="127"/>
      <c r="C84" s="128"/>
      <c r="D84" s="129" t="s">
        <v>28</v>
      </c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8"/>
      <c r="P84" s="128"/>
      <c r="Q84" s="128"/>
      <c r="R84" s="128"/>
      <c r="S84" s="128" t="str">
        <f>工程配置!$C$21&amp;""</f>
        <v>180</v>
      </c>
      <c r="T84" s="128"/>
      <c r="U84" s="128"/>
      <c r="V84" s="128" t="str">
        <f>工程配置!$D$21&amp;""</f>
        <v>180</v>
      </c>
      <c r="W84" s="128"/>
      <c r="X84" s="128"/>
      <c r="Y84" s="128" t="str">
        <f>工程配置!$E$21&amp;""</f>
        <v>180</v>
      </c>
      <c r="Z84" s="128"/>
      <c r="AA84" s="128"/>
      <c r="AB84" s="128" t="str">
        <f>工程配置!$F$21&amp;""</f>
        <v/>
      </c>
      <c r="AC84" s="128"/>
      <c r="AD84" s="128"/>
      <c r="AE84" s="128" t="str">
        <f>工程配置!$G$21&amp;""</f>
        <v/>
      </c>
      <c r="AF84" s="128"/>
      <c r="AG84" s="128"/>
      <c r="AH84" s="128" t="str">
        <f>工程配置!$H$21&amp;""</f>
        <v/>
      </c>
      <c r="AI84" s="128"/>
      <c r="AJ84" s="128"/>
      <c r="AK84" s="128" t="str">
        <f>工程配置!$I$19&amp;""</f>
        <v/>
      </c>
      <c r="AL84" s="128"/>
      <c r="AM84" s="128"/>
      <c r="AN84" s="128" t="str">
        <f>工程配置!$J$19&amp;""</f>
        <v/>
      </c>
      <c r="AO84" s="128"/>
      <c r="AP84" s="128"/>
    </row>
    <row r="85" s="1" customFormat="1" ht="34.5" customHeight="1" spans="1:42">
      <c r="A85" s="121"/>
      <c r="B85" s="127"/>
      <c r="C85" s="128"/>
      <c r="D85" s="129" t="s">
        <v>37</v>
      </c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8"/>
      <c r="P85" s="128"/>
      <c r="Q85" s="128"/>
      <c r="R85" s="128"/>
      <c r="S85" s="136">
        <f>工程配置!$C$22</f>
        <v>15</v>
      </c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49"/>
    </row>
    <row r="86" s="1" customFormat="1" ht="34.5" customHeight="1" spans="1:42">
      <c r="A86" s="121"/>
      <c r="B86" s="130"/>
      <c r="C86" s="131"/>
      <c r="D86" s="132" t="s">
        <v>38</v>
      </c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1"/>
      <c r="P86" s="131"/>
      <c r="Q86" s="131"/>
      <c r="R86" s="131"/>
      <c r="S86" s="140">
        <f>工程配置!$C$23</f>
        <v>30</v>
      </c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51"/>
    </row>
    <row r="87" s="1" customFormat="1" ht="42" customHeight="1" spans="1:42">
      <c r="A87" s="121"/>
      <c r="B87" s="124" t="s">
        <v>127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 t="s">
        <v>179</v>
      </c>
      <c r="O87" s="124"/>
      <c r="P87" s="124"/>
      <c r="Q87" s="124"/>
      <c r="R87" s="124"/>
      <c r="S87" s="124"/>
      <c r="T87" s="124"/>
      <c r="U87" s="124"/>
      <c r="V87" s="124" t="s">
        <v>129</v>
      </c>
      <c r="W87" s="124"/>
      <c r="X87" s="124"/>
      <c r="Y87" s="124"/>
      <c r="Z87" s="124"/>
      <c r="AA87" s="124"/>
      <c r="AB87" s="124"/>
      <c r="AC87" s="124"/>
      <c r="AD87" s="124"/>
      <c r="AE87" s="124"/>
      <c r="AF87" s="124" t="s">
        <v>130</v>
      </c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</row>
    <row r="94" s="1" customFormat="1" ht="18.75" customHeight="1" spans="1:42">
      <c r="A94" s="121"/>
      <c r="B94" s="122" t="s">
        <v>167</v>
      </c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22"/>
      <c r="AJ94" s="122"/>
      <c r="AK94" s="122"/>
      <c r="AL94" s="122"/>
      <c r="AM94" s="122"/>
      <c r="AN94" s="122"/>
      <c r="AO94" s="122"/>
      <c r="AP94" s="122"/>
    </row>
    <row r="95" s="1" customFormat="1" ht="22.5" customHeight="1" spans="1:42">
      <c r="A95" s="121"/>
      <c r="B95" s="123" t="s">
        <v>168</v>
      </c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</row>
    <row r="96" s="1" customFormat="1" ht="22.5" customHeight="1" spans="1:42">
      <c r="A96" s="121"/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</row>
    <row r="97" s="1" customFormat="1" ht="22.5" customHeight="1" spans="1:42">
      <c r="A97" s="121"/>
      <c r="B97" s="124" t="s">
        <v>133</v>
      </c>
      <c r="C97" s="124"/>
      <c r="D97" s="124"/>
      <c r="E97" s="124"/>
      <c r="F97" s="124"/>
      <c r="G97" s="124"/>
      <c r="H97" s="124"/>
      <c r="I97" s="133" t="s">
        <v>134</v>
      </c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4"/>
      <c r="Y97" s="134"/>
      <c r="Z97" s="134"/>
      <c r="AA97" s="134"/>
      <c r="AB97" s="134"/>
      <c r="AC97" s="134"/>
      <c r="AD97" s="134"/>
      <c r="AE97" s="142"/>
      <c r="AF97" s="143" t="s">
        <v>87</v>
      </c>
      <c r="AG97" s="143"/>
      <c r="AH97" s="143"/>
      <c r="AI97" s="124">
        <f>灌注桩原始记录!A8</f>
        <v>404</v>
      </c>
      <c r="AJ97" s="124"/>
      <c r="AK97" s="124"/>
      <c r="AL97" s="124"/>
      <c r="AM97" s="124"/>
      <c r="AN97" s="124"/>
      <c r="AO97" s="124"/>
      <c r="AP97" s="124"/>
    </row>
    <row r="98" s="1" customFormat="1" ht="39" customHeight="1" spans="1:42">
      <c r="A98" s="121"/>
      <c r="B98" s="125" t="s">
        <v>1</v>
      </c>
      <c r="C98" s="126"/>
      <c r="D98" s="126"/>
      <c r="E98" s="126"/>
      <c r="F98" s="126"/>
      <c r="G98" s="126"/>
      <c r="H98" s="126" t="str">
        <f>工程配置!$B$2</f>
        <v>大同七里村碧桂园一期地库桩基础工程</v>
      </c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 t="s">
        <v>88</v>
      </c>
      <c r="Y98" s="126"/>
      <c r="Z98" s="126"/>
      <c r="AA98" s="126"/>
      <c r="AB98" s="126"/>
      <c r="AC98" s="126">
        <f>灌注桩原始记录!C8</f>
        <v>1365</v>
      </c>
      <c r="AD98" s="144"/>
      <c r="AE98" s="126"/>
      <c r="AF98" s="126"/>
      <c r="AG98" s="126"/>
      <c r="AH98" s="126"/>
      <c r="AI98" s="126"/>
      <c r="AJ98" s="126"/>
      <c r="AK98" s="126"/>
      <c r="AL98" s="126"/>
      <c r="AM98" s="126"/>
      <c r="AN98" s="126"/>
      <c r="AO98" s="126"/>
      <c r="AP98" s="146"/>
    </row>
    <row r="99" s="1" customFormat="1" ht="31.5" customHeight="1" spans="1:42">
      <c r="A99" s="121"/>
      <c r="B99" s="127" t="s">
        <v>169</v>
      </c>
      <c r="C99" s="128"/>
      <c r="D99" s="128"/>
      <c r="E99" s="128"/>
      <c r="F99" s="128"/>
      <c r="G99" s="128"/>
      <c r="H99" s="128">
        <f>工程配置!$B$4</f>
        <v>600</v>
      </c>
      <c r="I99" s="128"/>
      <c r="J99" s="128"/>
      <c r="K99" s="128"/>
      <c r="L99" s="128"/>
      <c r="M99" s="128" t="s">
        <v>91</v>
      </c>
      <c r="N99" s="128"/>
      <c r="O99" s="128"/>
      <c r="P99" s="128"/>
      <c r="Q99" s="128"/>
      <c r="R99" s="128"/>
      <c r="S99" s="135">
        <f>灌注桩原始记录!G8</f>
        <v>29.29</v>
      </c>
      <c r="T99" s="135"/>
      <c r="U99" s="135"/>
      <c r="V99" s="135"/>
      <c r="W99" s="135"/>
      <c r="X99" s="128" t="s">
        <v>136</v>
      </c>
      <c r="Y99" s="128"/>
      <c r="Z99" s="128"/>
      <c r="AA99" s="128"/>
      <c r="AB99" s="128"/>
      <c r="AC99" s="128">
        <f>灌注桩原始记录!H8</f>
        <v>29.65</v>
      </c>
      <c r="AD99" s="128"/>
      <c r="AE99" s="128"/>
      <c r="AF99" s="128"/>
      <c r="AG99" s="128"/>
      <c r="AH99" s="128" t="s">
        <v>135</v>
      </c>
      <c r="AI99" s="128"/>
      <c r="AJ99" s="128"/>
      <c r="AK99" s="128"/>
      <c r="AL99" s="128"/>
      <c r="AM99" s="128">
        <f>灌注桩原始记录!F8</f>
        <v>1047.24</v>
      </c>
      <c r="AN99" s="128"/>
      <c r="AO99" s="128"/>
      <c r="AP99" s="147"/>
    </row>
    <row r="100" s="1" customFormat="1" ht="36" customHeight="1" spans="1:42">
      <c r="A100" s="121"/>
      <c r="B100" s="127" t="s">
        <v>170</v>
      </c>
      <c r="C100" s="128"/>
      <c r="D100" s="128"/>
      <c r="E100" s="128"/>
      <c r="F100" s="128"/>
      <c r="G100" s="128"/>
      <c r="H100" s="128">
        <f>工程配置!$F$4</f>
        <v>29.13</v>
      </c>
      <c r="I100" s="128"/>
      <c r="J100" s="128"/>
      <c r="K100" s="128"/>
      <c r="L100" s="128"/>
      <c r="M100" s="128" t="s">
        <v>171</v>
      </c>
      <c r="N100" s="128"/>
      <c r="O100" s="128"/>
      <c r="P100" s="128"/>
      <c r="Q100" s="128"/>
      <c r="R100" s="128"/>
      <c r="S100" s="135">
        <f>灌注桩原始记录!I8</f>
        <v>0.79</v>
      </c>
      <c r="T100" s="135"/>
      <c r="U100" s="135"/>
      <c r="V100" s="135"/>
      <c r="W100" s="135"/>
      <c r="X100" s="128" t="s">
        <v>172</v>
      </c>
      <c r="Y100" s="128"/>
      <c r="Z100" s="128"/>
      <c r="AA100" s="128"/>
      <c r="AB100" s="128"/>
      <c r="AC100" s="135">
        <f>S99</f>
        <v>29.29</v>
      </c>
      <c r="AD100" s="135"/>
      <c r="AE100" s="135"/>
      <c r="AF100" s="135"/>
      <c r="AG100" s="135"/>
      <c r="AH100" s="128" t="s">
        <v>173</v>
      </c>
      <c r="AI100" s="128"/>
      <c r="AJ100" s="128"/>
      <c r="AK100" s="128"/>
      <c r="AL100" s="128"/>
      <c r="AM100" s="135">
        <f>S99</f>
        <v>29.29</v>
      </c>
      <c r="AN100" s="135"/>
      <c r="AO100" s="135"/>
      <c r="AP100" s="148"/>
    </row>
    <row r="101" s="1" customFormat="1" ht="31.5" customHeight="1" spans="1:42">
      <c r="A101" s="121"/>
      <c r="B101" s="127" t="s">
        <v>174</v>
      </c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 t="s">
        <v>175</v>
      </c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47"/>
    </row>
    <row r="102" s="1" customFormat="1" ht="34.5" customHeight="1" spans="1:42">
      <c r="A102" s="121"/>
      <c r="B102" s="127" t="s">
        <v>176</v>
      </c>
      <c r="C102" s="128"/>
      <c r="D102" s="128" t="s">
        <v>177</v>
      </c>
      <c r="E102" s="128"/>
      <c r="F102" s="129" t="s">
        <v>21</v>
      </c>
      <c r="G102" s="129"/>
      <c r="H102" s="129"/>
      <c r="I102" s="129"/>
      <c r="J102" s="129"/>
      <c r="K102" s="129"/>
      <c r="L102" s="129"/>
      <c r="M102" s="129"/>
      <c r="N102" s="129"/>
      <c r="O102" s="128"/>
      <c r="P102" s="128"/>
      <c r="Q102" s="128"/>
      <c r="R102" s="128"/>
      <c r="S102" s="128" t="str">
        <f>工程配置!$D$9&amp;""</f>
        <v>18</v>
      </c>
      <c r="T102" s="128"/>
      <c r="U102" s="128"/>
      <c r="V102" s="128" t="str">
        <f>工程配置!$E$9&amp;""</f>
        <v>18</v>
      </c>
      <c r="W102" s="128"/>
      <c r="X102" s="128"/>
      <c r="Y102" s="128" t="str">
        <f>工程配置!$F$9&amp;""</f>
        <v>18</v>
      </c>
      <c r="Z102" s="128"/>
      <c r="AA102" s="128"/>
      <c r="AB102" s="128" t="str">
        <f>工程配置!$G$9&amp;""</f>
        <v/>
      </c>
      <c r="AC102" s="128"/>
      <c r="AD102" s="128"/>
      <c r="AE102" s="128" t="str">
        <f>工程配置!$H$9&amp;""</f>
        <v/>
      </c>
      <c r="AF102" s="128"/>
      <c r="AG102" s="128"/>
      <c r="AH102" s="128"/>
      <c r="AI102" s="128" t="str">
        <f>工程配置!$I$7&amp;""</f>
        <v/>
      </c>
      <c r="AJ102" s="128"/>
      <c r="AK102" s="128"/>
      <c r="AL102" s="128"/>
      <c r="AM102" s="128" t="str">
        <f>工程配置!$J$7&amp;""</f>
        <v/>
      </c>
      <c r="AN102" s="128"/>
      <c r="AO102" s="128"/>
      <c r="AP102" s="147"/>
    </row>
    <row r="103" s="1" customFormat="1" ht="34.5" customHeight="1" spans="1:42">
      <c r="A103" s="121"/>
      <c r="B103" s="127"/>
      <c r="C103" s="128"/>
      <c r="D103" s="128"/>
      <c r="E103" s="128"/>
      <c r="F103" s="129" t="s">
        <v>22</v>
      </c>
      <c r="G103" s="129"/>
      <c r="H103" s="129"/>
      <c r="I103" s="129"/>
      <c r="J103" s="129"/>
      <c r="K103" s="129"/>
      <c r="L103" s="129"/>
      <c r="M103" s="129"/>
      <c r="N103" s="129"/>
      <c r="O103" s="128"/>
      <c r="P103" s="128"/>
      <c r="Q103" s="128"/>
      <c r="R103" s="128"/>
      <c r="S103" s="128" t="str">
        <f>工程配置!$D$10&amp;""</f>
        <v>9</v>
      </c>
      <c r="T103" s="128"/>
      <c r="U103" s="128"/>
      <c r="V103" s="128" t="str">
        <f>工程配置!$E$10&amp;""</f>
        <v>9</v>
      </c>
      <c r="W103" s="128"/>
      <c r="X103" s="128"/>
      <c r="Y103" s="128" t="str">
        <f>工程配置!$F$10&amp;""</f>
        <v>12</v>
      </c>
      <c r="Z103" s="128"/>
      <c r="AA103" s="128"/>
      <c r="AB103" s="128" t="str">
        <f>工程配置!$G$10&amp;""</f>
        <v/>
      </c>
      <c r="AC103" s="128"/>
      <c r="AD103" s="128"/>
      <c r="AE103" s="128" t="str">
        <f>工程配置!$H$10&amp;""</f>
        <v/>
      </c>
      <c r="AF103" s="128"/>
      <c r="AG103" s="128"/>
      <c r="AH103" s="128"/>
      <c r="AI103" s="128" t="str">
        <f>工程配置!$I$8&amp;""</f>
        <v/>
      </c>
      <c r="AJ103" s="128"/>
      <c r="AK103" s="128"/>
      <c r="AL103" s="128"/>
      <c r="AM103" s="128" t="str">
        <f>工程配置!$J$8&amp;""</f>
        <v/>
      </c>
      <c r="AN103" s="128"/>
      <c r="AO103" s="128"/>
      <c r="AP103" s="128"/>
    </row>
    <row r="104" s="1" customFormat="1" ht="34.5" customHeight="1" spans="1:42">
      <c r="A104" s="121"/>
      <c r="B104" s="127"/>
      <c r="C104" s="128"/>
      <c r="D104" s="128"/>
      <c r="E104" s="128"/>
      <c r="F104" s="129" t="s">
        <v>23</v>
      </c>
      <c r="G104" s="129"/>
      <c r="H104" s="129"/>
      <c r="I104" s="129"/>
      <c r="J104" s="129"/>
      <c r="K104" s="129"/>
      <c r="L104" s="129"/>
      <c r="M104" s="129"/>
      <c r="N104" s="129"/>
      <c r="O104" s="128"/>
      <c r="P104" s="128"/>
      <c r="Q104" s="128"/>
      <c r="R104" s="128"/>
      <c r="S104" s="128" t="str">
        <f>工程配置!$D$11&amp;""</f>
        <v>12</v>
      </c>
      <c r="T104" s="128"/>
      <c r="U104" s="128"/>
      <c r="V104" s="128" t="str">
        <f>工程配置!$E$11&amp;""</f>
        <v>12</v>
      </c>
      <c r="W104" s="128"/>
      <c r="X104" s="128"/>
      <c r="Y104" s="128" t="str">
        <f>工程配置!$F$11&amp;""</f>
        <v>12</v>
      </c>
      <c r="Z104" s="128"/>
      <c r="AA104" s="128"/>
      <c r="AB104" s="128" t="str">
        <f>工程配置!$G$11&amp;""</f>
        <v/>
      </c>
      <c r="AC104" s="128"/>
      <c r="AD104" s="128"/>
      <c r="AE104" s="128" t="str">
        <f>工程配置!$H$11&amp;""</f>
        <v/>
      </c>
      <c r="AF104" s="128"/>
      <c r="AG104" s="128"/>
      <c r="AH104" s="128"/>
      <c r="AI104" s="128" t="str">
        <f>工程配置!$I$9&amp;""</f>
        <v/>
      </c>
      <c r="AJ104" s="128"/>
      <c r="AK104" s="128"/>
      <c r="AL104" s="128"/>
      <c r="AM104" s="128" t="str">
        <f>工程配置!$J$9&amp;""</f>
        <v/>
      </c>
      <c r="AN104" s="128"/>
      <c r="AO104" s="128"/>
      <c r="AP104" s="128"/>
    </row>
    <row r="105" s="1" customFormat="1" ht="34.5" customHeight="1" spans="1:42">
      <c r="A105" s="121"/>
      <c r="B105" s="127"/>
      <c r="C105" s="128"/>
      <c r="D105" s="128"/>
      <c r="E105" s="128"/>
      <c r="F105" s="128" t="s">
        <v>24</v>
      </c>
      <c r="G105" s="128"/>
      <c r="H105" s="128"/>
      <c r="I105" s="129" t="s">
        <v>25</v>
      </c>
      <c r="J105" s="129"/>
      <c r="K105" s="129"/>
      <c r="L105" s="129"/>
      <c r="M105" s="129"/>
      <c r="N105" s="129"/>
      <c r="O105" s="128"/>
      <c r="P105" s="128"/>
      <c r="Q105" s="128"/>
      <c r="R105" s="128"/>
      <c r="S105" s="128" t="str">
        <f>工程配置!$D$12&amp;""</f>
        <v>0</v>
      </c>
      <c r="T105" s="128"/>
      <c r="U105" s="128"/>
      <c r="V105" s="128" t="str">
        <f>工程配置!$E$12&amp;""</f>
        <v>1</v>
      </c>
      <c r="W105" s="128"/>
      <c r="X105" s="128"/>
      <c r="Y105" s="128" t="str">
        <f>工程配置!$F$12&amp;""</f>
        <v>2</v>
      </c>
      <c r="Z105" s="128"/>
      <c r="AA105" s="128"/>
      <c r="AB105" s="128" t="str">
        <f>工程配置!$G$12&amp;""</f>
        <v/>
      </c>
      <c r="AC105" s="128"/>
      <c r="AD105" s="128"/>
      <c r="AE105" s="128" t="str">
        <f>工程配置!$H$12&amp;""</f>
        <v/>
      </c>
      <c r="AF105" s="128"/>
      <c r="AG105" s="128"/>
      <c r="AH105" s="128"/>
      <c r="AI105" s="128" t="str">
        <f>工程配置!$I$10&amp;""</f>
        <v/>
      </c>
      <c r="AJ105" s="128"/>
      <c r="AK105" s="128"/>
      <c r="AL105" s="128"/>
      <c r="AM105" s="128" t="str">
        <f>工程配置!$J$10&amp;""</f>
        <v/>
      </c>
      <c r="AN105" s="128"/>
      <c r="AO105" s="128"/>
      <c r="AP105" s="128"/>
    </row>
    <row r="106" s="1" customFormat="1" ht="34.5" customHeight="1" spans="1:42">
      <c r="A106" s="121"/>
      <c r="B106" s="127"/>
      <c r="C106" s="128"/>
      <c r="D106" s="128"/>
      <c r="E106" s="128"/>
      <c r="F106" s="128"/>
      <c r="G106" s="128"/>
      <c r="H106" s="128"/>
      <c r="I106" s="129" t="s">
        <v>26</v>
      </c>
      <c r="J106" s="129"/>
      <c r="K106" s="129"/>
      <c r="L106" s="129"/>
      <c r="M106" s="129"/>
      <c r="N106" s="129"/>
      <c r="O106" s="128"/>
      <c r="P106" s="128"/>
      <c r="Q106" s="128"/>
      <c r="R106" s="128"/>
      <c r="S106" s="128" t="str">
        <f>工程配置!$D$13&amp;""</f>
        <v>单面焊</v>
      </c>
      <c r="T106" s="128"/>
      <c r="U106" s="128"/>
      <c r="V106" s="128" t="str">
        <f>工程配置!$E$13&amp;""</f>
        <v>单面焊</v>
      </c>
      <c r="W106" s="128"/>
      <c r="X106" s="128"/>
      <c r="Y106" s="128" t="str">
        <f>工程配置!$F$13&amp;""</f>
        <v>单面焊</v>
      </c>
      <c r="Z106" s="128"/>
      <c r="AA106" s="128"/>
      <c r="AB106" s="145" t="str">
        <f>工程配置!$G$13&amp;""</f>
        <v/>
      </c>
      <c r="AC106" s="145"/>
      <c r="AD106" s="145"/>
      <c r="AE106" s="145" t="str">
        <f>工程配置!$H$13&amp;""</f>
        <v/>
      </c>
      <c r="AF106" s="145"/>
      <c r="AG106" s="145"/>
      <c r="AH106" s="145"/>
      <c r="AI106" s="128" t="str">
        <f>工程配置!$I$11&amp;""</f>
        <v/>
      </c>
      <c r="AJ106" s="128"/>
      <c r="AK106" s="128"/>
      <c r="AL106" s="128"/>
      <c r="AM106" s="128" t="str">
        <f>工程配置!$J$11&amp;""</f>
        <v/>
      </c>
      <c r="AN106" s="128"/>
      <c r="AO106" s="128"/>
      <c r="AP106" s="147"/>
    </row>
    <row r="107" s="1" customFormat="1" ht="34.5" customHeight="1" spans="1:42">
      <c r="A107" s="121"/>
      <c r="B107" s="127"/>
      <c r="C107" s="128"/>
      <c r="D107" s="128"/>
      <c r="E107" s="128"/>
      <c r="F107" s="128"/>
      <c r="G107" s="128"/>
      <c r="H107" s="128"/>
      <c r="I107" s="129" t="s">
        <v>28</v>
      </c>
      <c r="J107" s="129"/>
      <c r="K107" s="129"/>
      <c r="L107" s="129"/>
      <c r="M107" s="129"/>
      <c r="N107" s="129"/>
      <c r="O107" s="128"/>
      <c r="P107" s="128"/>
      <c r="Q107" s="128"/>
      <c r="R107" s="128"/>
      <c r="S107" s="128" t="str">
        <f>工程配置!$D$14&amp;""</f>
        <v>18</v>
      </c>
      <c r="T107" s="128"/>
      <c r="U107" s="128"/>
      <c r="V107" s="128" t="str">
        <f>工程配置!$E$14&amp;""</f>
        <v>18</v>
      </c>
      <c r="W107" s="128"/>
      <c r="X107" s="128"/>
      <c r="Y107" s="128" t="str">
        <f>工程配置!$F$14&amp;""</f>
        <v>18</v>
      </c>
      <c r="Z107" s="128"/>
      <c r="AA107" s="128"/>
      <c r="AB107" s="128" t="str">
        <f>工程配置!$G$14&amp;""</f>
        <v/>
      </c>
      <c r="AC107" s="128"/>
      <c r="AD107" s="128"/>
      <c r="AE107" s="128" t="str">
        <f>工程配置!$H$14&amp;""</f>
        <v/>
      </c>
      <c r="AF107" s="128"/>
      <c r="AG107" s="128"/>
      <c r="AH107" s="128"/>
      <c r="AI107" s="128" t="str">
        <f>工程配置!$I$12&amp;""</f>
        <v/>
      </c>
      <c r="AJ107" s="128"/>
      <c r="AK107" s="128"/>
      <c r="AL107" s="128"/>
      <c r="AM107" s="128" t="str">
        <f>工程配置!$J$12&amp;""</f>
        <v/>
      </c>
      <c r="AN107" s="128"/>
      <c r="AO107" s="128"/>
      <c r="AP107" s="147"/>
    </row>
    <row r="108" s="1" customFormat="1" ht="34.5" customHeight="1" spans="1:42">
      <c r="A108" s="121"/>
      <c r="B108" s="127" t="s">
        <v>178</v>
      </c>
      <c r="C108" s="128"/>
      <c r="D108" s="129" t="s">
        <v>29</v>
      </c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8"/>
      <c r="P108" s="128"/>
      <c r="Q108" s="128"/>
      <c r="R108" s="128"/>
      <c r="S108" s="136" t="str">
        <f>工程配置!$C$15&amp;""</f>
        <v>29.13</v>
      </c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49"/>
    </row>
    <row r="109" s="1" customFormat="1" ht="34.5" customHeight="1" spans="1:42">
      <c r="A109" s="121"/>
      <c r="B109" s="127"/>
      <c r="C109" s="128"/>
      <c r="D109" s="129" t="s">
        <v>30</v>
      </c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8"/>
      <c r="P109" s="128"/>
      <c r="Q109" s="128"/>
      <c r="R109" s="128"/>
      <c r="S109" s="136" t="str">
        <f>工程配置!$C$16&amp;""</f>
        <v>9，9,12</v>
      </c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49"/>
    </row>
    <row r="110" s="1" customFormat="1" ht="34.5" customHeight="1" spans="1:42">
      <c r="A110" s="121"/>
      <c r="B110" s="127"/>
      <c r="C110" s="128"/>
      <c r="D110" s="129" t="s">
        <v>32</v>
      </c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8"/>
      <c r="P110" s="128"/>
      <c r="Q110" s="128"/>
      <c r="R110" s="128"/>
      <c r="S110" s="136" t="str">
        <f>工程配置!$C$17&amp;""</f>
        <v>36</v>
      </c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49"/>
    </row>
    <row r="111" s="1" customFormat="1" ht="34.5" customHeight="1" spans="1:42">
      <c r="A111" s="121"/>
      <c r="B111" s="127"/>
      <c r="C111" s="128"/>
      <c r="D111" s="129" t="s">
        <v>33</v>
      </c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8"/>
      <c r="P111" s="128"/>
      <c r="Q111" s="128"/>
      <c r="R111" s="128"/>
      <c r="S111" s="136" t="str">
        <f>工程配置!$C$18&amp;""</f>
        <v>50</v>
      </c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7"/>
      <c r="AO111" s="137"/>
      <c r="AP111" s="149"/>
    </row>
    <row r="112" s="1" customFormat="1" ht="34.5" customHeight="1" spans="1:42">
      <c r="A112" s="121"/>
      <c r="B112" s="127"/>
      <c r="C112" s="128"/>
      <c r="D112" s="129" t="s">
        <v>34</v>
      </c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8"/>
      <c r="P112" s="128"/>
      <c r="Q112" s="128"/>
      <c r="R112" s="128"/>
      <c r="S112" s="138" t="str">
        <f>工程配置!$C$19&amp;""</f>
        <v>≦50%</v>
      </c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50"/>
    </row>
    <row r="113" s="1" customFormat="1" ht="34.5" customHeight="1" spans="1:42">
      <c r="A113" s="121"/>
      <c r="B113" s="127"/>
      <c r="C113" s="128"/>
      <c r="D113" s="129" t="s">
        <v>26</v>
      </c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8"/>
      <c r="P113" s="128"/>
      <c r="Q113" s="128"/>
      <c r="R113" s="128"/>
      <c r="S113" s="136" t="str">
        <f>工程配置!$C$20&amp;""</f>
        <v>单面搭接焊</v>
      </c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49"/>
    </row>
    <row r="114" s="1" customFormat="1" ht="34.5" customHeight="1" spans="1:42">
      <c r="A114" s="121"/>
      <c r="B114" s="127"/>
      <c r="C114" s="128"/>
      <c r="D114" s="129" t="s">
        <v>28</v>
      </c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8"/>
      <c r="P114" s="128"/>
      <c r="Q114" s="128"/>
      <c r="R114" s="128"/>
      <c r="S114" s="128" t="str">
        <f>工程配置!$C$21&amp;""</f>
        <v>180</v>
      </c>
      <c r="T114" s="128"/>
      <c r="U114" s="128"/>
      <c r="V114" s="128" t="str">
        <f>工程配置!$D$21&amp;""</f>
        <v>180</v>
      </c>
      <c r="W114" s="128"/>
      <c r="X114" s="128"/>
      <c r="Y114" s="128" t="str">
        <f>工程配置!$E$21&amp;""</f>
        <v>180</v>
      </c>
      <c r="Z114" s="128"/>
      <c r="AA114" s="128"/>
      <c r="AB114" s="128" t="str">
        <f>工程配置!$F$21&amp;""</f>
        <v/>
      </c>
      <c r="AC114" s="128"/>
      <c r="AD114" s="128"/>
      <c r="AE114" s="128" t="str">
        <f>工程配置!$G$21&amp;""</f>
        <v/>
      </c>
      <c r="AF114" s="128"/>
      <c r="AG114" s="128"/>
      <c r="AH114" s="128" t="str">
        <f>工程配置!$H$21&amp;""</f>
        <v/>
      </c>
      <c r="AI114" s="128"/>
      <c r="AJ114" s="128"/>
      <c r="AK114" s="128" t="str">
        <f>工程配置!$I$19&amp;""</f>
        <v/>
      </c>
      <c r="AL114" s="128"/>
      <c r="AM114" s="128"/>
      <c r="AN114" s="128" t="str">
        <f>工程配置!$J$19&amp;""</f>
        <v/>
      </c>
      <c r="AO114" s="128"/>
      <c r="AP114" s="128"/>
    </row>
    <row r="115" s="1" customFormat="1" ht="34.5" customHeight="1" spans="1:42">
      <c r="A115" s="121"/>
      <c r="B115" s="127"/>
      <c r="C115" s="128"/>
      <c r="D115" s="129" t="s">
        <v>37</v>
      </c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8"/>
      <c r="P115" s="128"/>
      <c r="Q115" s="128"/>
      <c r="R115" s="128"/>
      <c r="S115" s="136">
        <f>工程配置!$C$22</f>
        <v>15</v>
      </c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49"/>
    </row>
    <row r="116" s="1" customFormat="1" ht="34.5" customHeight="1" spans="1:42">
      <c r="A116" s="121"/>
      <c r="B116" s="130"/>
      <c r="C116" s="131"/>
      <c r="D116" s="132" t="s">
        <v>38</v>
      </c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1"/>
      <c r="P116" s="131"/>
      <c r="Q116" s="131"/>
      <c r="R116" s="131"/>
      <c r="S116" s="140">
        <f>工程配置!$C$23</f>
        <v>30</v>
      </c>
      <c r="T116" s="141"/>
      <c r="U116" s="141"/>
      <c r="V116" s="141"/>
      <c r="W116" s="141"/>
      <c r="X116" s="141"/>
      <c r="Y116" s="141"/>
      <c r="Z116" s="141"/>
      <c r="AA116" s="141"/>
      <c r="AB116" s="141"/>
      <c r="AC116" s="141"/>
      <c r="AD116" s="141"/>
      <c r="AE116" s="141"/>
      <c r="AF116" s="141"/>
      <c r="AG116" s="141"/>
      <c r="AH116" s="141"/>
      <c r="AI116" s="141"/>
      <c r="AJ116" s="141"/>
      <c r="AK116" s="141"/>
      <c r="AL116" s="141"/>
      <c r="AM116" s="141"/>
      <c r="AN116" s="141"/>
      <c r="AO116" s="141"/>
      <c r="AP116" s="151"/>
    </row>
    <row r="117" s="1" customFormat="1" ht="42" customHeight="1" spans="1:42">
      <c r="A117" s="121"/>
      <c r="B117" s="124" t="s">
        <v>127</v>
      </c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 t="s">
        <v>179</v>
      </c>
      <c r="O117" s="124"/>
      <c r="P117" s="124"/>
      <c r="Q117" s="124"/>
      <c r="R117" s="124"/>
      <c r="S117" s="124"/>
      <c r="T117" s="124"/>
      <c r="U117" s="124"/>
      <c r="V117" s="124" t="s">
        <v>129</v>
      </c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 t="s">
        <v>130</v>
      </c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</row>
    <row r="124" s="1" customFormat="1" ht="18.75" customHeight="1" spans="1:42">
      <c r="A124" s="121"/>
      <c r="B124" s="122" t="s">
        <v>167</v>
      </c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22"/>
      <c r="AJ124" s="122"/>
      <c r="AK124" s="122"/>
      <c r="AL124" s="122"/>
      <c r="AM124" s="122"/>
      <c r="AN124" s="122"/>
      <c r="AO124" s="122"/>
      <c r="AP124" s="122"/>
    </row>
    <row r="125" s="1" customFormat="1" ht="22.5" customHeight="1" spans="1:42">
      <c r="A125" s="121"/>
      <c r="B125" s="123" t="s">
        <v>168</v>
      </c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3"/>
      <c r="AO125" s="123"/>
      <c r="AP125" s="123"/>
    </row>
    <row r="126" s="1" customFormat="1" ht="22.5" customHeight="1" spans="1:42">
      <c r="A126" s="121"/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  <c r="AN126" s="123"/>
      <c r="AO126" s="123"/>
      <c r="AP126" s="123"/>
    </row>
    <row r="127" s="1" customFormat="1" ht="22.5" customHeight="1" spans="1:42">
      <c r="A127" s="121"/>
      <c r="B127" s="124" t="s">
        <v>133</v>
      </c>
      <c r="C127" s="124"/>
      <c r="D127" s="124"/>
      <c r="E127" s="124"/>
      <c r="F127" s="124"/>
      <c r="G127" s="124"/>
      <c r="H127" s="124"/>
      <c r="I127" s="133" t="s">
        <v>134</v>
      </c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4"/>
      <c r="Y127" s="134"/>
      <c r="Z127" s="134"/>
      <c r="AA127" s="134"/>
      <c r="AB127" s="134"/>
      <c r="AC127" s="134"/>
      <c r="AD127" s="134"/>
      <c r="AE127" s="142"/>
      <c r="AF127" s="143" t="s">
        <v>87</v>
      </c>
      <c r="AG127" s="143"/>
      <c r="AH127" s="143"/>
      <c r="AI127" s="124">
        <f>灌注桩原始记录!A9</f>
        <v>405</v>
      </c>
      <c r="AJ127" s="124"/>
      <c r="AK127" s="124"/>
      <c r="AL127" s="124"/>
      <c r="AM127" s="124"/>
      <c r="AN127" s="124"/>
      <c r="AO127" s="124"/>
      <c r="AP127" s="124"/>
    </row>
    <row r="128" s="1" customFormat="1" ht="39" customHeight="1" spans="1:42">
      <c r="A128" s="121"/>
      <c r="B128" s="125" t="s">
        <v>1</v>
      </c>
      <c r="C128" s="126"/>
      <c r="D128" s="126"/>
      <c r="E128" s="126"/>
      <c r="F128" s="126"/>
      <c r="G128" s="126"/>
      <c r="H128" s="126" t="str">
        <f>工程配置!$B$2</f>
        <v>大同七里村碧桂园一期地库桩基础工程</v>
      </c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6"/>
      <c r="V128" s="126"/>
      <c r="W128" s="126"/>
      <c r="X128" s="126" t="s">
        <v>88</v>
      </c>
      <c r="Y128" s="126"/>
      <c r="Z128" s="126"/>
      <c r="AA128" s="126"/>
      <c r="AB128" s="126"/>
      <c r="AC128" s="126">
        <f>灌注桩原始记录!C9</f>
        <v>1393</v>
      </c>
      <c r="AD128" s="144"/>
      <c r="AE128" s="126"/>
      <c r="AF128" s="126"/>
      <c r="AG128" s="126"/>
      <c r="AH128" s="126"/>
      <c r="AI128" s="126"/>
      <c r="AJ128" s="126"/>
      <c r="AK128" s="126"/>
      <c r="AL128" s="126"/>
      <c r="AM128" s="126"/>
      <c r="AN128" s="126"/>
      <c r="AO128" s="126"/>
      <c r="AP128" s="146"/>
    </row>
    <row r="129" s="1" customFormat="1" ht="31.5" customHeight="1" spans="1:42">
      <c r="A129" s="121"/>
      <c r="B129" s="127" t="s">
        <v>169</v>
      </c>
      <c r="C129" s="128"/>
      <c r="D129" s="128"/>
      <c r="E129" s="128"/>
      <c r="F129" s="128"/>
      <c r="G129" s="128"/>
      <c r="H129" s="128">
        <f>工程配置!$B$4</f>
        <v>600</v>
      </c>
      <c r="I129" s="128"/>
      <c r="J129" s="128"/>
      <c r="K129" s="128"/>
      <c r="L129" s="128"/>
      <c r="M129" s="128" t="s">
        <v>91</v>
      </c>
      <c r="N129" s="128"/>
      <c r="O129" s="128"/>
      <c r="P129" s="128"/>
      <c r="Q129" s="128"/>
      <c r="R129" s="128"/>
      <c r="S129" s="135">
        <f>灌注桩原始记录!G9</f>
        <v>29.4</v>
      </c>
      <c r="T129" s="135"/>
      <c r="U129" s="135"/>
      <c r="V129" s="135"/>
      <c r="W129" s="135"/>
      <c r="X129" s="128" t="s">
        <v>136</v>
      </c>
      <c r="Y129" s="128"/>
      <c r="Z129" s="128"/>
      <c r="AA129" s="128"/>
      <c r="AB129" s="128"/>
      <c r="AC129" s="128">
        <f>灌注桩原始记录!H9</f>
        <v>29.85</v>
      </c>
      <c r="AD129" s="128"/>
      <c r="AE129" s="128"/>
      <c r="AF129" s="128"/>
      <c r="AG129" s="128"/>
      <c r="AH129" s="128" t="s">
        <v>135</v>
      </c>
      <c r="AI129" s="128"/>
      <c r="AJ129" s="128"/>
      <c r="AK129" s="128"/>
      <c r="AL129" s="128"/>
      <c r="AM129" s="128">
        <f>灌注桩原始记录!F9</f>
        <v>1047.35</v>
      </c>
      <c r="AN129" s="128"/>
      <c r="AO129" s="128"/>
      <c r="AP129" s="147"/>
    </row>
    <row r="130" s="1" customFormat="1" ht="36" customHeight="1" spans="1:42">
      <c r="A130" s="121"/>
      <c r="B130" s="127" t="s">
        <v>170</v>
      </c>
      <c r="C130" s="128"/>
      <c r="D130" s="128"/>
      <c r="E130" s="128"/>
      <c r="F130" s="128"/>
      <c r="G130" s="128"/>
      <c r="H130" s="128">
        <f>工程配置!$F$4</f>
        <v>29.13</v>
      </c>
      <c r="I130" s="128"/>
      <c r="J130" s="128"/>
      <c r="K130" s="128"/>
      <c r="L130" s="128"/>
      <c r="M130" s="128" t="s">
        <v>171</v>
      </c>
      <c r="N130" s="128"/>
      <c r="O130" s="128"/>
      <c r="P130" s="128"/>
      <c r="Q130" s="128"/>
      <c r="R130" s="128"/>
      <c r="S130" s="135">
        <f>灌注桩原始记录!I9</f>
        <v>0.9</v>
      </c>
      <c r="T130" s="135"/>
      <c r="U130" s="135"/>
      <c r="V130" s="135"/>
      <c r="W130" s="135"/>
      <c r="X130" s="128" t="s">
        <v>172</v>
      </c>
      <c r="Y130" s="128"/>
      <c r="Z130" s="128"/>
      <c r="AA130" s="128"/>
      <c r="AB130" s="128"/>
      <c r="AC130" s="135">
        <f>S129</f>
        <v>29.4</v>
      </c>
      <c r="AD130" s="135"/>
      <c r="AE130" s="135"/>
      <c r="AF130" s="135"/>
      <c r="AG130" s="135"/>
      <c r="AH130" s="128" t="s">
        <v>173</v>
      </c>
      <c r="AI130" s="128"/>
      <c r="AJ130" s="128"/>
      <c r="AK130" s="128"/>
      <c r="AL130" s="128"/>
      <c r="AM130" s="135">
        <f>S129</f>
        <v>29.4</v>
      </c>
      <c r="AN130" s="135"/>
      <c r="AO130" s="135"/>
      <c r="AP130" s="148"/>
    </row>
    <row r="131" s="1" customFormat="1" ht="31.5" customHeight="1" spans="1:42">
      <c r="A131" s="121"/>
      <c r="B131" s="127" t="s">
        <v>174</v>
      </c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 t="s">
        <v>175</v>
      </c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47"/>
    </row>
    <row r="132" s="1" customFormat="1" ht="34.5" customHeight="1" spans="1:42">
      <c r="A132" s="121"/>
      <c r="B132" s="127" t="s">
        <v>176</v>
      </c>
      <c r="C132" s="128"/>
      <c r="D132" s="128" t="s">
        <v>177</v>
      </c>
      <c r="E132" s="128"/>
      <c r="F132" s="129" t="s">
        <v>21</v>
      </c>
      <c r="G132" s="129"/>
      <c r="H132" s="129"/>
      <c r="I132" s="129"/>
      <c r="J132" s="129"/>
      <c r="K132" s="129"/>
      <c r="L132" s="129"/>
      <c r="M132" s="129"/>
      <c r="N132" s="129"/>
      <c r="O132" s="128"/>
      <c r="P132" s="128"/>
      <c r="Q132" s="128"/>
      <c r="R132" s="128"/>
      <c r="S132" s="128" t="str">
        <f>工程配置!$D$9&amp;""</f>
        <v>18</v>
      </c>
      <c r="T132" s="128"/>
      <c r="U132" s="128"/>
      <c r="V132" s="128" t="str">
        <f>工程配置!$E$9&amp;""</f>
        <v>18</v>
      </c>
      <c r="W132" s="128"/>
      <c r="X132" s="128"/>
      <c r="Y132" s="128" t="str">
        <f>工程配置!$F$9&amp;""</f>
        <v>18</v>
      </c>
      <c r="Z132" s="128"/>
      <c r="AA132" s="128"/>
      <c r="AB132" s="128" t="str">
        <f>工程配置!$G$9&amp;""</f>
        <v/>
      </c>
      <c r="AC132" s="128"/>
      <c r="AD132" s="128"/>
      <c r="AE132" s="128" t="str">
        <f>工程配置!$H$9&amp;""</f>
        <v/>
      </c>
      <c r="AF132" s="128"/>
      <c r="AG132" s="128"/>
      <c r="AH132" s="128"/>
      <c r="AI132" s="128" t="str">
        <f>工程配置!$I$7&amp;""</f>
        <v/>
      </c>
      <c r="AJ132" s="128"/>
      <c r="AK132" s="128"/>
      <c r="AL132" s="128"/>
      <c r="AM132" s="128" t="str">
        <f>工程配置!$J$7&amp;""</f>
        <v/>
      </c>
      <c r="AN132" s="128"/>
      <c r="AO132" s="128"/>
      <c r="AP132" s="147"/>
    </row>
    <row r="133" s="1" customFormat="1" ht="34.5" customHeight="1" spans="1:42">
      <c r="A133" s="121"/>
      <c r="B133" s="127"/>
      <c r="C133" s="128"/>
      <c r="D133" s="128"/>
      <c r="E133" s="128"/>
      <c r="F133" s="129" t="s">
        <v>22</v>
      </c>
      <c r="G133" s="129"/>
      <c r="H133" s="129"/>
      <c r="I133" s="129"/>
      <c r="J133" s="129"/>
      <c r="K133" s="129"/>
      <c r="L133" s="129"/>
      <c r="M133" s="129"/>
      <c r="N133" s="129"/>
      <c r="O133" s="128"/>
      <c r="P133" s="128"/>
      <c r="Q133" s="128"/>
      <c r="R133" s="128"/>
      <c r="S133" s="128" t="str">
        <f>工程配置!$D$10&amp;""</f>
        <v>9</v>
      </c>
      <c r="T133" s="128"/>
      <c r="U133" s="128"/>
      <c r="V133" s="128" t="str">
        <f>工程配置!$E$10&amp;""</f>
        <v>9</v>
      </c>
      <c r="W133" s="128"/>
      <c r="X133" s="128"/>
      <c r="Y133" s="128" t="str">
        <f>工程配置!$F$10&amp;""</f>
        <v>12</v>
      </c>
      <c r="Z133" s="128"/>
      <c r="AA133" s="128"/>
      <c r="AB133" s="128" t="str">
        <f>工程配置!$G$10&amp;""</f>
        <v/>
      </c>
      <c r="AC133" s="128"/>
      <c r="AD133" s="128"/>
      <c r="AE133" s="128" t="str">
        <f>工程配置!$H$10&amp;""</f>
        <v/>
      </c>
      <c r="AF133" s="128"/>
      <c r="AG133" s="128"/>
      <c r="AH133" s="128"/>
      <c r="AI133" s="128" t="str">
        <f>工程配置!$I$8&amp;""</f>
        <v/>
      </c>
      <c r="AJ133" s="128"/>
      <c r="AK133" s="128"/>
      <c r="AL133" s="128"/>
      <c r="AM133" s="128" t="str">
        <f>工程配置!$J$8&amp;""</f>
        <v/>
      </c>
      <c r="AN133" s="128"/>
      <c r="AO133" s="128"/>
      <c r="AP133" s="128"/>
    </row>
    <row r="134" s="1" customFormat="1" ht="34.5" customHeight="1" spans="1:42">
      <c r="A134" s="121"/>
      <c r="B134" s="127"/>
      <c r="C134" s="128"/>
      <c r="D134" s="128"/>
      <c r="E134" s="128"/>
      <c r="F134" s="129" t="s">
        <v>23</v>
      </c>
      <c r="G134" s="129"/>
      <c r="H134" s="129"/>
      <c r="I134" s="129"/>
      <c r="J134" s="129"/>
      <c r="K134" s="129"/>
      <c r="L134" s="129"/>
      <c r="M134" s="129"/>
      <c r="N134" s="129"/>
      <c r="O134" s="128"/>
      <c r="P134" s="128"/>
      <c r="Q134" s="128"/>
      <c r="R134" s="128"/>
      <c r="S134" s="128" t="str">
        <f>工程配置!$D$11&amp;""</f>
        <v>12</v>
      </c>
      <c r="T134" s="128"/>
      <c r="U134" s="128"/>
      <c r="V134" s="128" t="str">
        <f>工程配置!$E$11&amp;""</f>
        <v>12</v>
      </c>
      <c r="W134" s="128"/>
      <c r="X134" s="128"/>
      <c r="Y134" s="128" t="str">
        <f>工程配置!$F$11&amp;""</f>
        <v>12</v>
      </c>
      <c r="Z134" s="128"/>
      <c r="AA134" s="128"/>
      <c r="AB134" s="128" t="str">
        <f>工程配置!$G$11&amp;""</f>
        <v/>
      </c>
      <c r="AC134" s="128"/>
      <c r="AD134" s="128"/>
      <c r="AE134" s="128" t="str">
        <f>工程配置!$H$11&amp;""</f>
        <v/>
      </c>
      <c r="AF134" s="128"/>
      <c r="AG134" s="128"/>
      <c r="AH134" s="128"/>
      <c r="AI134" s="128" t="str">
        <f>工程配置!$I$9&amp;""</f>
        <v/>
      </c>
      <c r="AJ134" s="128"/>
      <c r="AK134" s="128"/>
      <c r="AL134" s="128"/>
      <c r="AM134" s="128" t="str">
        <f>工程配置!$J$9&amp;""</f>
        <v/>
      </c>
      <c r="AN134" s="128"/>
      <c r="AO134" s="128"/>
      <c r="AP134" s="128"/>
    </row>
    <row r="135" s="1" customFormat="1" ht="34.5" customHeight="1" spans="1:42">
      <c r="A135" s="121"/>
      <c r="B135" s="127"/>
      <c r="C135" s="128"/>
      <c r="D135" s="128"/>
      <c r="E135" s="128"/>
      <c r="F135" s="128" t="s">
        <v>24</v>
      </c>
      <c r="G135" s="128"/>
      <c r="H135" s="128"/>
      <c r="I135" s="129" t="s">
        <v>25</v>
      </c>
      <c r="J135" s="129"/>
      <c r="K135" s="129"/>
      <c r="L135" s="129"/>
      <c r="M135" s="129"/>
      <c r="N135" s="129"/>
      <c r="O135" s="128"/>
      <c r="P135" s="128"/>
      <c r="Q135" s="128"/>
      <c r="R135" s="128"/>
      <c r="S135" s="128" t="str">
        <f>工程配置!$D$12&amp;""</f>
        <v>0</v>
      </c>
      <c r="T135" s="128"/>
      <c r="U135" s="128"/>
      <c r="V135" s="128" t="str">
        <f>工程配置!$E$12&amp;""</f>
        <v>1</v>
      </c>
      <c r="W135" s="128"/>
      <c r="X135" s="128"/>
      <c r="Y135" s="128" t="str">
        <f>工程配置!$F$12&amp;""</f>
        <v>2</v>
      </c>
      <c r="Z135" s="128"/>
      <c r="AA135" s="128"/>
      <c r="AB135" s="128" t="str">
        <f>工程配置!$G$12&amp;""</f>
        <v/>
      </c>
      <c r="AC135" s="128"/>
      <c r="AD135" s="128"/>
      <c r="AE135" s="128" t="str">
        <f>工程配置!$H$12&amp;""</f>
        <v/>
      </c>
      <c r="AF135" s="128"/>
      <c r="AG135" s="128"/>
      <c r="AH135" s="128"/>
      <c r="AI135" s="128" t="str">
        <f>工程配置!$I$10&amp;""</f>
        <v/>
      </c>
      <c r="AJ135" s="128"/>
      <c r="AK135" s="128"/>
      <c r="AL135" s="128"/>
      <c r="AM135" s="128" t="str">
        <f>工程配置!$J$10&amp;""</f>
        <v/>
      </c>
      <c r="AN135" s="128"/>
      <c r="AO135" s="128"/>
      <c r="AP135" s="128"/>
    </row>
    <row r="136" s="1" customFormat="1" ht="34.5" customHeight="1" spans="1:42">
      <c r="A136" s="121"/>
      <c r="B136" s="127"/>
      <c r="C136" s="128"/>
      <c r="D136" s="128"/>
      <c r="E136" s="128"/>
      <c r="F136" s="128"/>
      <c r="G136" s="128"/>
      <c r="H136" s="128"/>
      <c r="I136" s="129" t="s">
        <v>26</v>
      </c>
      <c r="J136" s="129"/>
      <c r="K136" s="129"/>
      <c r="L136" s="129"/>
      <c r="M136" s="129"/>
      <c r="N136" s="129"/>
      <c r="O136" s="128"/>
      <c r="P136" s="128"/>
      <c r="Q136" s="128"/>
      <c r="R136" s="128"/>
      <c r="S136" s="128" t="str">
        <f>工程配置!$D$13&amp;""</f>
        <v>单面焊</v>
      </c>
      <c r="T136" s="128"/>
      <c r="U136" s="128"/>
      <c r="V136" s="128" t="str">
        <f>工程配置!$E$13&amp;""</f>
        <v>单面焊</v>
      </c>
      <c r="W136" s="128"/>
      <c r="X136" s="128"/>
      <c r="Y136" s="128" t="str">
        <f>工程配置!$F$13&amp;""</f>
        <v>单面焊</v>
      </c>
      <c r="Z136" s="128"/>
      <c r="AA136" s="128"/>
      <c r="AB136" s="145" t="str">
        <f>工程配置!$G$13&amp;""</f>
        <v/>
      </c>
      <c r="AC136" s="145"/>
      <c r="AD136" s="145"/>
      <c r="AE136" s="145" t="str">
        <f>工程配置!$H$13&amp;""</f>
        <v/>
      </c>
      <c r="AF136" s="145"/>
      <c r="AG136" s="145"/>
      <c r="AH136" s="145"/>
      <c r="AI136" s="128" t="str">
        <f>工程配置!$I$11&amp;""</f>
        <v/>
      </c>
      <c r="AJ136" s="128"/>
      <c r="AK136" s="128"/>
      <c r="AL136" s="128"/>
      <c r="AM136" s="128" t="str">
        <f>工程配置!$J$11&amp;""</f>
        <v/>
      </c>
      <c r="AN136" s="128"/>
      <c r="AO136" s="128"/>
      <c r="AP136" s="147"/>
    </row>
    <row r="137" s="1" customFormat="1" ht="34.5" customHeight="1" spans="1:42">
      <c r="A137" s="121"/>
      <c r="B137" s="127"/>
      <c r="C137" s="128"/>
      <c r="D137" s="128"/>
      <c r="E137" s="128"/>
      <c r="F137" s="128"/>
      <c r="G137" s="128"/>
      <c r="H137" s="128"/>
      <c r="I137" s="129" t="s">
        <v>28</v>
      </c>
      <c r="J137" s="129"/>
      <c r="K137" s="129"/>
      <c r="L137" s="129"/>
      <c r="M137" s="129"/>
      <c r="N137" s="129"/>
      <c r="O137" s="128"/>
      <c r="P137" s="128"/>
      <c r="Q137" s="128"/>
      <c r="R137" s="128"/>
      <c r="S137" s="128" t="str">
        <f>工程配置!$D$14&amp;""</f>
        <v>18</v>
      </c>
      <c r="T137" s="128"/>
      <c r="U137" s="128"/>
      <c r="V137" s="128" t="str">
        <f>工程配置!$E$14&amp;""</f>
        <v>18</v>
      </c>
      <c r="W137" s="128"/>
      <c r="X137" s="128"/>
      <c r="Y137" s="128" t="str">
        <f>工程配置!$F$14&amp;""</f>
        <v>18</v>
      </c>
      <c r="Z137" s="128"/>
      <c r="AA137" s="128"/>
      <c r="AB137" s="128" t="str">
        <f>工程配置!$G$14&amp;""</f>
        <v/>
      </c>
      <c r="AC137" s="128"/>
      <c r="AD137" s="128"/>
      <c r="AE137" s="128" t="str">
        <f>工程配置!$H$14&amp;""</f>
        <v/>
      </c>
      <c r="AF137" s="128"/>
      <c r="AG137" s="128"/>
      <c r="AH137" s="128"/>
      <c r="AI137" s="128" t="str">
        <f>工程配置!$I$12&amp;""</f>
        <v/>
      </c>
      <c r="AJ137" s="128"/>
      <c r="AK137" s="128"/>
      <c r="AL137" s="128"/>
      <c r="AM137" s="128" t="str">
        <f>工程配置!$J$12&amp;""</f>
        <v/>
      </c>
      <c r="AN137" s="128"/>
      <c r="AO137" s="128"/>
      <c r="AP137" s="147"/>
    </row>
    <row r="138" s="1" customFormat="1" ht="34.5" customHeight="1" spans="1:42">
      <c r="A138" s="121"/>
      <c r="B138" s="127" t="s">
        <v>178</v>
      </c>
      <c r="C138" s="128"/>
      <c r="D138" s="129" t="s">
        <v>29</v>
      </c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8"/>
      <c r="P138" s="128"/>
      <c r="Q138" s="128"/>
      <c r="R138" s="128"/>
      <c r="S138" s="136" t="str">
        <f>工程配置!$C$15&amp;""</f>
        <v>29.13</v>
      </c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37"/>
      <c r="AL138" s="137"/>
      <c r="AM138" s="137"/>
      <c r="AN138" s="137"/>
      <c r="AO138" s="137"/>
      <c r="AP138" s="149"/>
    </row>
    <row r="139" s="1" customFormat="1" ht="34.5" customHeight="1" spans="1:42">
      <c r="A139" s="121"/>
      <c r="B139" s="127"/>
      <c r="C139" s="128"/>
      <c r="D139" s="129" t="s">
        <v>30</v>
      </c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8"/>
      <c r="P139" s="128"/>
      <c r="Q139" s="128"/>
      <c r="R139" s="128"/>
      <c r="S139" s="136" t="str">
        <f>工程配置!$C$16&amp;""</f>
        <v>9，9,12</v>
      </c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7"/>
      <c r="AL139" s="137"/>
      <c r="AM139" s="137"/>
      <c r="AN139" s="137"/>
      <c r="AO139" s="137"/>
      <c r="AP139" s="149"/>
    </row>
    <row r="140" s="1" customFormat="1" ht="34.5" customHeight="1" spans="1:42">
      <c r="A140" s="121"/>
      <c r="B140" s="127"/>
      <c r="C140" s="128"/>
      <c r="D140" s="129" t="s">
        <v>32</v>
      </c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8"/>
      <c r="P140" s="128"/>
      <c r="Q140" s="128"/>
      <c r="R140" s="128"/>
      <c r="S140" s="136" t="str">
        <f>工程配置!$C$17&amp;""</f>
        <v>36</v>
      </c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37"/>
      <c r="AL140" s="137"/>
      <c r="AM140" s="137"/>
      <c r="AN140" s="137"/>
      <c r="AO140" s="137"/>
      <c r="AP140" s="149"/>
    </row>
    <row r="141" s="1" customFormat="1" ht="34.5" customHeight="1" spans="1:42">
      <c r="A141" s="121"/>
      <c r="B141" s="127"/>
      <c r="C141" s="128"/>
      <c r="D141" s="129" t="s">
        <v>33</v>
      </c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8"/>
      <c r="P141" s="128"/>
      <c r="Q141" s="128"/>
      <c r="R141" s="128"/>
      <c r="S141" s="136" t="str">
        <f>工程配置!$C$18&amp;""</f>
        <v>50</v>
      </c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137"/>
      <c r="AM141" s="137"/>
      <c r="AN141" s="137"/>
      <c r="AO141" s="137"/>
      <c r="AP141" s="149"/>
    </row>
    <row r="142" s="1" customFormat="1" ht="34.5" customHeight="1" spans="1:42">
      <c r="A142" s="121"/>
      <c r="B142" s="127"/>
      <c r="C142" s="128"/>
      <c r="D142" s="129" t="s">
        <v>34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8"/>
      <c r="P142" s="128"/>
      <c r="Q142" s="128"/>
      <c r="R142" s="128"/>
      <c r="S142" s="138" t="str">
        <f>工程配置!$C$19&amp;""</f>
        <v>≦50%</v>
      </c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50"/>
    </row>
    <row r="143" s="1" customFormat="1" ht="34.5" customHeight="1" spans="1:42">
      <c r="A143" s="121"/>
      <c r="B143" s="127"/>
      <c r="C143" s="128"/>
      <c r="D143" s="129" t="s">
        <v>26</v>
      </c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8"/>
      <c r="P143" s="128"/>
      <c r="Q143" s="128"/>
      <c r="R143" s="128"/>
      <c r="S143" s="136" t="str">
        <f>工程配置!$C$20&amp;""</f>
        <v>单面搭接焊</v>
      </c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37"/>
      <c r="AL143" s="137"/>
      <c r="AM143" s="137"/>
      <c r="AN143" s="137"/>
      <c r="AO143" s="137"/>
      <c r="AP143" s="149"/>
    </row>
    <row r="144" s="1" customFormat="1" ht="34.5" customHeight="1" spans="1:42">
      <c r="A144" s="121"/>
      <c r="B144" s="127"/>
      <c r="C144" s="128"/>
      <c r="D144" s="129" t="s">
        <v>28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8"/>
      <c r="P144" s="128"/>
      <c r="Q144" s="128"/>
      <c r="R144" s="128"/>
      <c r="S144" s="128" t="str">
        <f>工程配置!$C$21&amp;""</f>
        <v>180</v>
      </c>
      <c r="T144" s="128"/>
      <c r="U144" s="128"/>
      <c r="V144" s="128" t="str">
        <f>工程配置!$D$21&amp;""</f>
        <v>180</v>
      </c>
      <c r="W144" s="128"/>
      <c r="X144" s="128"/>
      <c r="Y144" s="128" t="str">
        <f>工程配置!$E$21&amp;""</f>
        <v>180</v>
      </c>
      <c r="Z144" s="128"/>
      <c r="AA144" s="128"/>
      <c r="AB144" s="128" t="str">
        <f>工程配置!$F$21&amp;""</f>
        <v/>
      </c>
      <c r="AC144" s="128"/>
      <c r="AD144" s="128"/>
      <c r="AE144" s="128" t="str">
        <f>工程配置!$G$21&amp;""</f>
        <v/>
      </c>
      <c r="AF144" s="128"/>
      <c r="AG144" s="128"/>
      <c r="AH144" s="128" t="str">
        <f>工程配置!$H$21&amp;""</f>
        <v/>
      </c>
      <c r="AI144" s="128"/>
      <c r="AJ144" s="128"/>
      <c r="AK144" s="128" t="str">
        <f>工程配置!$I$19&amp;""</f>
        <v/>
      </c>
      <c r="AL144" s="128"/>
      <c r="AM144" s="128"/>
      <c r="AN144" s="128" t="str">
        <f>工程配置!$J$19&amp;""</f>
        <v/>
      </c>
      <c r="AO144" s="128"/>
      <c r="AP144" s="128"/>
    </row>
    <row r="145" s="1" customFormat="1" ht="34.5" customHeight="1" spans="1:42">
      <c r="A145" s="121"/>
      <c r="B145" s="127"/>
      <c r="C145" s="128"/>
      <c r="D145" s="129" t="s">
        <v>37</v>
      </c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8"/>
      <c r="P145" s="128"/>
      <c r="Q145" s="128"/>
      <c r="R145" s="128"/>
      <c r="S145" s="136">
        <f>工程配置!$C$22</f>
        <v>15</v>
      </c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7"/>
      <c r="AN145" s="137"/>
      <c r="AO145" s="137"/>
      <c r="AP145" s="149"/>
    </row>
    <row r="146" s="1" customFormat="1" ht="34.5" customHeight="1" spans="1:42">
      <c r="A146" s="121"/>
      <c r="B146" s="130"/>
      <c r="C146" s="131"/>
      <c r="D146" s="132" t="s">
        <v>38</v>
      </c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1"/>
      <c r="P146" s="131"/>
      <c r="Q146" s="131"/>
      <c r="R146" s="131"/>
      <c r="S146" s="140">
        <f>工程配置!$C$23</f>
        <v>30</v>
      </c>
      <c r="T146" s="141"/>
      <c r="U146" s="141"/>
      <c r="V146" s="141"/>
      <c r="W146" s="141"/>
      <c r="X146" s="141"/>
      <c r="Y146" s="141"/>
      <c r="Z146" s="141"/>
      <c r="AA146" s="141"/>
      <c r="AB146" s="141"/>
      <c r="AC146" s="141"/>
      <c r="AD146" s="141"/>
      <c r="AE146" s="141"/>
      <c r="AF146" s="141"/>
      <c r="AG146" s="141"/>
      <c r="AH146" s="141"/>
      <c r="AI146" s="141"/>
      <c r="AJ146" s="141"/>
      <c r="AK146" s="141"/>
      <c r="AL146" s="141"/>
      <c r="AM146" s="141"/>
      <c r="AN146" s="141"/>
      <c r="AO146" s="141"/>
      <c r="AP146" s="151"/>
    </row>
    <row r="147" s="1" customFormat="1" ht="42" customHeight="1" spans="1:42">
      <c r="A147" s="121"/>
      <c r="B147" s="124" t="s">
        <v>127</v>
      </c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 t="s">
        <v>179</v>
      </c>
      <c r="O147" s="124"/>
      <c r="P147" s="124"/>
      <c r="Q147" s="124"/>
      <c r="R147" s="124"/>
      <c r="S147" s="124"/>
      <c r="T147" s="124"/>
      <c r="U147" s="124"/>
      <c r="V147" s="124" t="s">
        <v>129</v>
      </c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 t="s">
        <v>130</v>
      </c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</row>
    <row r="154" s="1" customFormat="1" ht="18.75" customHeight="1" spans="1:42">
      <c r="A154" s="121"/>
      <c r="B154" s="122" t="s">
        <v>167</v>
      </c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2"/>
      <c r="AK154" s="122"/>
      <c r="AL154" s="122"/>
      <c r="AM154" s="122"/>
      <c r="AN154" s="122"/>
      <c r="AO154" s="122"/>
      <c r="AP154" s="122"/>
    </row>
    <row r="155" s="1" customFormat="1" ht="22.5" customHeight="1" spans="1:42">
      <c r="A155" s="121"/>
      <c r="B155" s="123" t="s">
        <v>168</v>
      </c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  <c r="AD155" s="123"/>
      <c r="AE155" s="123"/>
      <c r="AF155" s="123"/>
      <c r="AG155" s="123"/>
      <c r="AH155" s="123"/>
      <c r="AI155" s="123"/>
      <c r="AJ155" s="123"/>
      <c r="AK155" s="123"/>
      <c r="AL155" s="123"/>
      <c r="AM155" s="123"/>
      <c r="AN155" s="123"/>
      <c r="AO155" s="123"/>
      <c r="AP155" s="123"/>
    </row>
    <row r="156" s="1" customFormat="1" ht="22.5" customHeight="1" spans="1:42">
      <c r="A156" s="121"/>
      <c r="B156" s="123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  <c r="AN156" s="123"/>
      <c r="AO156" s="123"/>
      <c r="AP156" s="123"/>
    </row>
    <row r="157" s="1" customFormat="1" ht="22.5" customHeight="1" spans="1:42">
      <c r="A157" s="121"/>
      <c r="B157" s="124" t="s">
        <v>133</v>
      </c>
      <c r="C157" s="124"/>
      <c r="D157" s="124"/>
      <c r="E157" s="124"/>
      <c r="F157" s="124"/>
      <c r="G157" s="124"/>
      <c r="H157" s="124"/>
      <c r="I157" s="133" t="s">
        <v>134</v>
      </c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4"/>
      <c r="Y157" s="134"/>
      <c r="Z157" s="134"/>
      <c r="AA157" s="134"/>
      <c r="AB157" s="134"/>
      <c r="AC157" s="134"/>
      <c r="AD157" s="134"/>
      <c r="AE157" s="142"/>
      <c r="AF157" s="143" t="s">
        <v>87</v>
      </c>
      <c r="AG157" s="143"/>
      <c r="AH157" s="143"/>
      <c r="AI157" s="124">
        <f>灌注桩原始记录!A10</f>
        <v>406</v>
      </c>
      <c r="AJ157" s="124"/>
      <c r="AK157" s="124"/>
      <c r="AL157" s="124"/>
      <c r="AM157" s="124"/>
      <c r="AN157" s="124"/>
      <c r="AO157" s="124"/>
      <c r="AP157" s="124"/>
    </row>
    <row r="158" s="1" customFormat="1" ht="39" customHeight="1" spans="1:42">
      <c r="A158" s="121"/>
      <c r="B158" s="125" t="s">
        <v>1</v>
      </c>
      <c r="C158" s="126"/>
      <c r="D158" s="126"/>
      <c r="E158" s="126"/>
      <c r="F158" s="126"/>
      <c r="G158" s="126"/>
      <c r="H158" s="126" t="str">
        <f>工程配置!$B$2</f>
        <v>大同七里村碧桂园一期地库桩基础工程</v>
      </c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 t="s">
        <v>88</v>
      </c>
      <c r="Y158" s="126"/>
      <c r="Z158" s="126"/>
      <c r="AA158" s="126"/>
      <c r="AB158" s="126"/>
      <c r="AC158" s="126">
        <f>灌注桩原始记录!C10</f>
        <v>1394</v>
      </c>
      <c r="AD158" s="144"/>
      <c r="AE158" s="126"/>
      <c r="AF158" s="126"/>
      <c r="AG158" s="126"/>
      <c r="AH158" s="126"/>
      <c r="AI158" s="126"/>
      <c r="AJ158" s="126"/>
      <c r="AK158" s="126"/>
      <c r="AL158" s="126"/>
      <c r="AM158" s="126"/>
      <c r="AN158" s="126"/>
      <c r="AO158" s="126"/>
      <c r="AP158" s="146"/>
    </row>
    <row r="159" s="1" customFormat="1" ht="31.5" customHeight="1" spans="1:42">
      <c r="A159" s="121"/>
      <c r="B159" s="127" t="s">
        <v>169</v>
      </c>
      <c r="C159" s="128"/>
      <c r="D159" s="128"/>
      <c r="E159" s="128"/>
      <c r="F159" s="128"/>
      <c r="G159" s="128"/>
      <c r="H159" s="128">
        <f>工程配置!$B$4</f>
        <v>600</v>
      </c>
      <c r="I159" s="128"/>
      <c r="J159" s="128"/>
      <c r="K159" s="128"/>
      <c r="L159" s="128"/>
      <c r="M159" s="128" t="s">
        <v>91</v>
      </c>
      <c r="N159" s="128"/>
      <c r="O159" s="128"/>
      <c r="P159" s="128"/>
      <c r="Q159" s="128"/>
      <c r="R159" s="128"/>
      <c r="S159" s="135">
        <f>灌注桩原始记录!G10</f>
        <v>29.33</v>
      </c>
      <c r="T159" s="135"/>
      <c r="U159" s="135"/>
      <c r="V159" s="135"/>
      <c r="W159" s="135"/>
      <c r="X159" s="128" t="s">
        <v>136</v>
      </c>
      <c r="Y159" s="128"/>
      <c r="Z159" s="128"/>
      <c r="AA159" s="128"/>
      <c r="AB159" s="128"/>
      <c r="AC159" s="128">
        <f>灌注桩原始记录!H10</f>
        <v>29.74</v>
      </c>
      <c r="AD159" s="128"/>
      <c r="AE159" s="128"/>
      <c r="AF159" s="128"/>
      <c r="AG159" s="128"/>
      <c r="AH159" s="128" t="s">
        <v>135</v>
      </c>
      <c r="AI159" s="128"/>
      <c r="AJ159" s="128"/>
      <c r="AK159" s="128"/>
      <c r="AL159" s="128"/>
      <c r="AM159" s="128">
        <f>灌注桩原始记录!F10</f>
        <v>1047.28</v>
      </c>
      <c r="AN159" s="128"/>
      <c r="AO159" s="128"/>
      <c r="AP159" s="147"/>
    </row>
    <row r="160" s="1" customFormat="1" ht="36" customHeight="1" spans="1:42">
      <c r="A160" s="121"/>
      <c r="B160" s="127" t="s">
        <v>170</v>
      </c>
      <c r="C160" s="128"/>
      <c r="D160" s="128"/>
      <c r="E160" s="128"/>
      <c r="F160" s="128"/>
      <c r="G160" s="128"/>
      <c r="H160" s="128">
        <f>工程配置!$F$4</f>
        <v>29.13</v>
      </c>
      <c r="I160" s="128"/>
      <c r="J160" s="128"/>
      <c r="K160" s="128"/>
      <c r="L160" s="128"/>
      <c r="M160" s="128" t="s">
        <v>171</v>
      </c>
      <c r="N160" s="128"/>
      <c r="O160" s="128"/>
      <c r="P160" s="128"/>
      <c r="Q160" s="128"/>
      <c r="R160" s="128"/>
      <c r="S160" s="135">
        <f>灌注桩原始记录!I10</f>
        <v>0.83</v>
      </c>
      <c r="T160" s="135"/>
      <c r="U160" s="135"/>
      <c r="V160" s="135"/>
      <c r="W160" s="135"/>
      <c r="X160" s="128" t="s">
        <v>172</v>
      </c>
      <c r="Y160" s="128"/>
      <c r="Z160" s="128"/>
      <c r="AA160" s="128"/>
      <c r="AB160" s="128"/>
      <c r="AC160" s="135">
        <f>S159</f>
        <v>29.33</v>
      </c>
      <c r="AD160" s="135"/>
      <c r="AE160" s="135"/>
      <c r="AF160" s="135"/>
      <c r="AG160" s="135"/>
      <c r="AH160" s="128" t="s">
        <v>173</v>
      </c>
      <c r="AI160" s="128"/>
      <c r="AJ160" s="128"/>
      <c r="AK160" s="128"/>
      <c r="AL160" s="128"/>
      <c r="AM160" s="135">
        <f>S159</f>
        <v>29.33</v>
      </c>
      <c r="AN160" s="135"/>
      <c r="AO160" s="135"/>
      <c r="AP160" s="148"/>
    </row>
    <row r="161" s="1" customFormat="1" ht="31.5" customHeight="1" spans="1:42">
      <c r="A161" s="121"/>
      <c r="B161" s="127" t="s">
        <v>174</v>
      </c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 t="s">
        <v>175</v>
      </c>
      <c r="T161" s="128"/>
      <c r="U161" s="128"/>
      <c r="V161" s="128"/>
      <c r="W161" s="128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47"/>
    </row>
    <row r="162" s="1" customFormat="1" ht="34.5" customHeight="1" spans="1:42">
      <c r="A162" s="121"/>
      <c r="B162" s="127" t="s">
        <v>176</v>
      </c>
      <c r="C162" s="128"/>
      <c r="D162" s="128" t="s">
        <v>177</v>
      </c>
      <c r="E162" s="128"/>
      <c r="F162" s="129" t="s">
        <v>21</v>
      </c>
      <c r="G162" s="129"/>
      <c r="H162" s="129"/>
      <c r="I162" s="129"/>
      <c r="J162" s="129"/>
      <c r="K162" s="129"/>
      <c r="L162" s="129"/>
      <c r="M162" s="129"/>
      <c r="N162" s="129"/>
      <c r="O162" s="128"/>
      <c r="P162" s="128"/>
      <c r="Q162" s="128"/>
      <c r="R162" s="128"/>
      <c r="S162" s="128" t="str">
        <f>工程配置!$D$9&amp;""</f>
        <v>18</v>
      </c>
      <c r="T162" s="128"/>
      <c r="U162" s="128"/>
      <c r="V162" s="128" t="str">
        <f>工程配置!$E$9&amp;""</f>
        <v>18</v>
      </c>
      <c r="W162" s="128"/>
      <c r="X162" s="128"/>
      <c r="Y162" s="128" t="str">
        <f>工程配置!$F$9&amp;""</f>
        <v>18</v>
      </c>
      <c r="Z162" s="128"/>
      <c r="AA162" s="128"/>
      <c r="AB162" s="128" t="str">
        <f>工程配置!$G$9&amp;""</f>
        <v/>
      </c>
      <c r="AC162" s="128"/>
      <c r="AD162" s="128"/>
      <c r="AE162" s="128" t="str">
        <f>工程配置!$H$9&amp;""</f>
        <v/>
      </c>
      <c r="AF162" s="128"/>
      <c r="AG162" s="128"/>
      <c r="AH162" s="128"/>
      <c r="AI162" s="128" t="str">
        <f>工程配置!$I$7&amp;""</f>
        <v/>
      </c>
      <c r="AJ162" s="128"/>
      <c r="AK162" s="128"/>
      <c r="AL162" s="128"/>
      <c r="AM162" s="128" t="str">
        <f>工程配置!$J$7&amp;""</f>
        <v/>
      </c>
      <c r="AN162" s="128"/>
      <c r="AO162" s="128"/>
      <c r="AP162" s="147"/>
    </row>
    <row r="163" s="1" customFormat="1" ht="34.5" customHeight="1" spans="1:42">
      <c r="A163" s="121"/>
      <c r="B163" s="127"/>
      <c r="C163" s="128"/>
      <c r="D163" s="128"/>
      <c r="E163" s="128"/>
      <c r="F163" s="129" t="s">
        <v>22</v>
      </c>
      <c r="G163" s="129"/>
      <c r="H163" s="129"/>
      <c r="I163" s="129"/>
      <c r="J163" s="129"/>
      <c r="K163" s="129"/>
      <c r="L163" s="129"/>
      <c r="M163" s="129"/>
      <c r="N163" s="129"/>
      <c r="O163" s="128"/>
      <c r="P163" s="128"/>
      <c r="Q163" s="128"/>
      <c r="R163" s="128"/>
      <c r="S163" s="128" t="str">
        <f>工程配置!$D$10&amp;""</f>
        <v>9</v>
      </c>
      <c r="T163" s="128"/>
      <c r="U163" s="128"/>
      <c r="V163" s="128" t="str">
        <f>工程配置!$E$10&amp;""</f>
        <v>9</v>
      </c>
      <c r="W163" s="128"/>
      <c r="X163" s="128"/>
      <c r="Y163" s="128" t="str">
        <f>工程配置!$F$10&amp;""</f>
        <v>12</v>
      </c>
      <c r="Z163" s="128"/>
      <c r="AA163" s="128"/>
      <c r="AB163" s="128" t="str">
        <f>工程配置!$G$10&amp;""</f>
        <v/>
      </c>
      <c r="AC163" s="128"/>
      <c r="AD163" s="128"/>
      <c r="AE163" s="128" t="str">
        <f>工程配置!$H$10&amp;""</f>
        <v/>
      </c>
      <c r="AF163" s="128"/>
      <c r="AG163" s="128"/>
      <c r="AH163" s="128"/>
      <c r="AI163" s="128" t="str">
        <f>工程配置!$I$8&amp;""</f>
        <v/>
      </c>
      <c r="AJ163" s="128"/>
      <c r="AK163" s="128"/>
      <c r="AL163" s="128"/>
      <c r="AM163" s="128" t="str">
        <f>工程配置!$J$8&amp;""</f>
        <v/>
      </c>
      <c r="AN163" s="128"/>
      <c r="AO163" s="128"/>
      <c r="AP163" s="128"/>
    </row>
    <row r="164" s="1" customFormat="1" ht="34.5" customHeight="1" spans="1:42">
      <c r="A164" s="121"/>
      <c r="B164" s="127"/>
      <c r="C164" s="128"/>
      <c r="D164" s="128"/>
      <c r="E164" s="128"/>
      <c r="F164" s="129" t="s">
        <v>23</v>
      </c>
      <c r="G164" s="129"/>
      <c r="H164" s="129"/>
      <c r="I164" s="129"/>
      <c r="J164" s="129"/>
      <c r="K164" s="129"/>
      <c r="L164" s="129"/>
      <c r="M164" s="129"/>
      <c r="N164" s="129"/>
      <c r="O164" s="128"/>
      <c r="P164" s="128"/>
      <c r="Q164" s="128"/>
      <c r="R164" s="128"/>
      <c r="S164" s="128" t="str">
        <f>工程配置!$D$11&amp;""</f>
        <v>12</v>
      </c>
      <c r="T164" s="128"/>
      <c r="U164" s="128"/>
      <c r="V164" s="128" t="str">
        <f>工程配置!$E$11&amp;""</f>
        <v>12</v>
      </c>
      <c r="W164" s="128"/>
      <c r="X164" s="128"/>
      <c r="Y164" s="128" t="str">
        <f>工程配置!$F$11&amp;""</f>
        <v>12</v>
      </c>
      <c r="Z164" s="128"/>
      <c r="AA164" s="128"/>
      <c r="AB164" s="128" t="str">
        <f>工程配置!$G$11&amp;""</f>
        <v/>
      </c>
      <c r="AC164" s="128"/>
      <c r="AD164" s="128"/>
      <c r="AE164" s="128" t="str">
        <f>工程配置!$H$11&amp;""</f>
        <v/>
      </c>
      <c r="AF164" s="128"/>
      <c r="AG164" s="128"/>
      <c r="AH164" s="128"/>
      <c r="AI164" s="128" t="str">
        <f>工程配置!$I$9&amp;""</f>
        <v/>
      </c>
      <c r="AJ164" s="128"/>
      <c r="AK164" s="128"/>
      <c r="AL164" s="128"/>
      <c r="AM164" s="128" t="str">
        <f>工程配置!$J$9&amp;""</f>
        <v/>
      </c>
      <c r="AN164" s="128"/>
      <c r="AO164" s="128"/>
      <c r="AP164" s="128"/>
    </row>
    <row r="165" s="1" customFormat="1" ht="34.5" customHeight="1" spans="1:42">
      <c r="A165" s="121"/>
      <c r="B165" s="127"/>
      <c r="C165" s="128"/>
      <c r="D165" s="128"/>
      <c r="E165" s="128"/>
      <c r="F165" s="128" t="s">
        <v>24</v>
      </c>
      <c r="G165" s="128"/>
      <c r="H165" s="128"/>
      <c r="I165" s="129" t="s">
        <v>25</v>
      </c>
      <c r="J165" s="129"/>
      <c r="K165" s="129"/>
      <c r="L165" s="129"/>
      <c r="M165" s="129"/>
      <c r="N165" s="129"/>
      <c r="O165" s="128"/>
      <c r="P165" s="128"/>
      <c r="Q165" s="128"/>
      <c r="R165" s="128"/>
      <c r="S165" s="128" t="str">
        <f>工程配置!$D$12&amp;""</f>
        <v>0</v>
      </c>
      <c r="T165" s="128"/>
      <c r="U165" s="128"/>
      <c r="V165" s="128" t="str">
        <f>工程配置!$E$12&amp;""</f>
        <v>1</v>
      </c>
      <c r="W165" s="128"/>
      <c r="X165" s="128"/>
      <c r="Y165" s="128" t="str">
        <f>工程配置!$F$12&amp;""</f>
        <v>2</v>
      </c>
      <c r="Z165" s="128"/>
      <c r="AA165" s="128"/>
      <c r="AB165" s="128" t="str">
        <f>工程配置!$G$12&amp;""</f>
        <v/>
      </c>
      <c r="AC165" s="128"/>
      <c r="AD165" s="128"/>
      <c r="AE165" s="128" t="str">
        <f>工程配置!$H$12&amp;""</f>
        <v/>
      </c>
      <c r="AF165" s="128"/>
      <c r="AG165" s="128"/>
      <c r="AH165" s="128"/>
      <c r="AI165" s="128" t="str">
        <f>工程配置!$I$10&amp;""</f>
        <v/>
      </c>
      <c r="AJ165" s="128"/>
      <c r="AK165" s="128"/>
      <c r="AL165" s="128"/>
      <c r="AM165" s="128" t="str">
        <f>工程配置!$J$10&amp;""</f>
        <v/>
      </c>
      <c r="AN165" s="128"/>
      <c r="AO165" s="128"/>
      <c r="AP165" s="128"/>
    </row>
    <row r="166" s="1" customFormat="1" ht="34.5" customHeight="1" spans="1:42">
      <c r="A166" s="121"/>
      <c r="B166" s="127"/>
      <c r="C166" s="128"/>
      <c r="D166" s="128"/>
      <c r="E166" s="128"/>
      <c r="F166" s="128"/>
      <c r="G166" s="128"/>
      <c r="H166" s="128"/>
      <c r="I166" s="129" t="s">
        <v>26</v>
      </c>
      <c r="J166" s="129"/>
      <c r="K166" s="129"/>
      <c r="L166" s="129"/>
      <c r="M166" s="129"/>
      <c r="N166" s="129"/>
      <c r="O166" s="128"/>
      <c r="P166" s="128"/>
      <c r="Q166" s="128"/>
      <c r="R166" s="128"/>
      <c r="S166" s="128" t="str">
        <f>工程配置!$D$13&amp;""</f>
        <v>单面焊</v>
      </c>
      <c r="T166" s="128"/>
      <c r="U166" s="128"/>
      <c r="V166" s="128" t="str">
        <f>工程配置!$E$13&amp;""</f>
        <v>单面焊</v>
      </c>
      <c r="W166" s="128"/>
      <c r="X166" s="128"/>
      <c r="Y166" s="128" t="str">
        <f>工程配置!$F$13&amp;""</f>
        <v>单面焊</v>
      </c>
      <c r="Z166" s="128"/>
      <c r="AA166" s="128"/>
      <c r="AB166" s="145" t="str">
        <f>工程配置!$G$13&amp;""</f>
        <v/>
      </c>
      <c r="AC166" s="145"/>
      <c r="AD166" s="145"/>
      <c r="AE166" s="145" t="str">
        <f>工程配置!$H$13&amp;""</f>
        <v/>
      </c>
      <c r="AF166" s="145"/>
      <c r="AG166" s="145"/>
      <c r="AH166" s="145"/>
      <c r="AI166" s="128" t="str">
        <f>工程配置!$I$11&amp;""</f>
        <v/>
      </c>
      <c r="AJ166" s="128"/>
      <c r="AK166" s="128"/>
      <c r="AL166" s="128"/>
      <c r="AM166" s="128" t="str">
        <f>工程配置!$J$11&amp;""</f>
        <v/>
      </c>
      <c r="AN166" s="128"/>
      <c r="AO166" s="128"/>
      <c r="AP166" s="147"/>
    </row>
    <row r="167" s="1" customFormat="1" ht="34.5" customHeight="1" spans="1:42">
      <c r="A167" s="121"/>
      <c r="B167" s="127"/>
      <c r="C167" s="128"/>
      <c r="D167" s="128"/>
      <c r="E167" s="128"/>
      <c r="F167" s="128"/>
      <c r="G167" s="128"/>
      <c r="H167" s="128"/>
      <c r="I167" s="129" t="s">
        <v>28</v>
      </c>
      <c r="J167" s="129"/>
      <c r="K167" s="129"/>
      <c r="L167" s="129"/>
      <c r="M167" s="129"/>
      <c r="N167" s="129"/>
      <c r="O167" s="128"/>
      <c r="P167" s="128"/>
      <c r="Q167" s="128"/>
      <c r="R167" s="128"/>
      <c r="S167" s="128" t="str">
        <f>工程配置!$D$14&amp;""</f>
        <v>18</v>
      </c>
      <c r="T167" s="128"/>
      <c r="U167" s="128"/>
      <c r="V167" s="128" t="str">
        <f>工程配置!$E$14&amp;""</f>
        <v>18</v>
      </c>
      <c r="W167" s="128"/>
      <c r="X167" s="128"/>
      <c r="Y167" s="128" t="str">
        <f>工程配置!$F$14&amp;""</f>
        <v>18</v>
      </c>
      <c r="Z167" s="128"/>
      <c r="AA167" s="128"/>
      <c r="AB167" s="128" t="str">
        <f>工程配置!$G$14&amp;""</f>
        <v/>
      </c>
      <c r="AC167" s="128"/>
      <c r="AD167" s="128"/>
      <c r="AE167" s="128" t="str">
        <f>工程配置!$H$14&amp;""</f>
        <v/>
      </c>
      <c r="AF167" s="128"/>
      <c r="AG167" s="128"/>
      <c r="AH167" s="128"/>
      <c r="AI167" s="128" t="str">
        <f>工程配置!$I$12&amp;""</f>
        <v/>
      </c>
      <c r="AJ167" s="128"/>
      <c r="AK167" s="128"/>
      <c r="AL167" s="128"/>
      <c r="AM167" s="128" t="str">
        <f>工程配置!$J$12&amp;""</f>
        <v/>
      </c>
      <c r="AN167" s="128"/>
      <c r="AO167" s="128"/>
      <c r="AP167" s="147"/>
    </row>
    <row r="168" s="1" customFormat="1" ht="34.5" customHeight="1" spans="1:42">
      <c r="A168" s="121"/>
      <c r="B168" s="127" t="s">
        <v>178</v>
      </c>
      <c r="C168" s="128"/>
      <c r="D168" s="129" t="s">
        <v>29</v>
      </c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8"/>
      <c r="P168" s="128"/>
      <c r="Q168" s="128"/>
      <c r="R168" s="128"/>
      <c r="S168" s="136" t="str">
        <f>工程配置!$C$15&amp;""</f>
        <v>29.13</v>
      </c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  <c r="AP168" s="149"/>
    </row>
    <row r="169" s="1" customFormat="1" ht="34.5" customHeight="1" spans="1:42">
      <c r="A169" s="121"/>
      <c r="B169" s="127"/>
      <c r="C169" s="128"/>
      <c r="D169" s="129" t="s">
        <v>30</v>
      </c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8"/>
      <c r="P169" s="128"/>
      <c r="Q169" s="128"/>
      <c r="R169" s="128"/>
      <c r="S169" s="136" t="str">
        <f>工程配置!$C$16&amp;""</f>
        <v>9，9,12</v>
      </c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37"/>
      <c r="AL169" s="137"/>
      <c r="AM169" s="137"/>
      <c r="AN169" s="137"/>
      <c r="AO169" s="137"/>
      <c r="AP169" s="149"/>
    </row>
    <row r="170" s="1" customFormat="1" ht="34.5" customHeight="1" spans="1:42">
      <c r="A170" s="121"/>
      <c r="B170" s="127"/>
      <c r="C170" s="128"/>
      <c r="D170" s="129" t="s">
        <v>32</v>
      </c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8"/>
      <c r="P170" s="128"/>
      <c r="Q170" s="128"/>
      <c r="R170" s="128"/>
      <c r="S170" s="136" t="str">
        <f>工程配置!$C$17&amp;""</f>
        <v>36</v>
      </c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7"/>
      <c r="AJ170" s="137"/>
      <c r="AK170" s="137"/>
      <c r="AL170" s="137"/>
      <c r="AM170" s="137"/>
      <c r="AN170" s="137"/>
      <c r="AO170" s="137"/>
      <c r="AP170" s="149"/>
    </row>
    <row r="171" s="1" customFormat="1" ht="34.5" customHeight="1" spans="1:42">
      <c r="A171" s="121"/>
      <c r="B171" s="127"/>
      <c r="C171" s="128"/>
      <c r="D171" s="129" t="s">
        <v>33</v>
      </c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8"/>
      <c r="P171" s="128"/>
      <c r="Q171" s="128"/>
      <c r="R171" s="128"/>
      <c r="S171" s="136" t="str">
        <f>工程配置!$C$18&amp;""</f>
        <v>50</v>
      </c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37"/>
      <c r="AL171" s="137"/>
      <c r="AM171" s="137"/>
      <c r="AN171" s="137"/>
      <c r="AO171" s="137"/>
      <c r="AP171" s="149"/>
    </row>
    <row r="172" s="1" customFormat="1" ht="34.5" customHeight="1" spans="1:42">
      <c r="A172" s="121"/>
      <c r="B172" s="127"/>
      <c r="C172" s="128"/>
      <c r="D172" s="129" t="s">
        <v>34</v>
      </c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8"/>
      <c r="P172" s="128"/>
      <c r="Q172" s="128"/>
      <c r="R172" s="128"/>
      <c r="S172" s="138" t="str">
        <f>工程配置!$C$19&amp;""</f>
        <v>≦50%</v>
      </c>
      <c r="T172" s="139"/>
      <c r="U172" s="139"/>
      <c r="V172" s="139"/>
      <c r="W172" s="139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39"/>
      <c r="AN172" s="139"/>
      <c r="AO172" s="139"/>
      <c r="AP172" s="150"/>
    </row>
    <row r="173" s="1" customFormat="1" ht="34.5" customHeight="1" spans="1:42">
      <c r="A173" s="121"/>
      <c r="B173" s="127"/>
      <c r="C173" s="128"/>
      <c r="D173" s="129" t="s">
        <v>26</v>
      </c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8"/>
      <c r="P173" s="128"/>
      <c r="Q173" s="128"/>
      <c r="R173" s="128"/>
      <c r="S173" s="136" t="str">
        <f>工程配置!$C$20&amp;""</f>
        <v>单面搭接焊</v>
      </c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  <c r="AP173" s="149"/>
    </row>
    <row r="174" s="1" customFormat="1" ht="34.5" customHeight="1" spans="1:42">
      <c r="A174" s="121"/>
      <c r="B174" s="127"/>
      <c r="C174" s="128"/>
      <c r="D174" s="129" t="s">
        <v>28</v>
      </c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8"/>
      <c r="P174" s="128"/>
      <c r="Q174" s="128"/>
      <c r="R174" s="128"/>
      <c r="S174" s="128" t="str">
        <f>工程配置!$C$21&amp;""</f>
        <v>180</v>
      </c>
      <c r="T174" s="128"/>
      <c r="U174" s="128"/>
      <c r="V174" s="128" t="str">
        <f>工程配置!$D$21&amp;""</f>
        <v>180</v>
      </c>
      <c r="W174" s="128"/>
      <c r="X174" s="128"/>
      <c r="Y174" s="128" t="str">
        <f>工程配置!$E$21&amp;""</f>
        <v>180</v>
      </c>
      <c r="Z174" s="128"/>
      <c r="AA174" s="128"/>
      <c r="AB174" s="128" t="str">
        <f>工程配置!$F$21&amp;""</f>
        <v/>
      </c>
      <c r="AC174" s="128"/>
      <c r="AD174" s="128"/>
      <c r="AE174" s="128" t="str">
        <f>工程配置!$G$21&amp;""</f>
        <v/>
      </c>
      <c r="AF174" s="128"/>
      <c r="AG174" s="128"/>
      <c r="AH174" s="128" t="str">
        <f>工程配置!$H$21&amp;""</f>
        <v/>
      </c>
      <c r="AI174" s="128"/>
      <c r="AJ174" s="128"/>
      <c r="AK174" s="128" t="str">
        <f>工程配置!$I$19&amp;""</f>
        <v/>
      </c>
      <c r="AL174" s="128"/>
      <c r="AM174" s="128"/>
      <c r="AN174" s="128" t="str">
        <f>工程配置!$J$19&amp;""</f>
        <v/>
      </c>
      <c r="AO174" s="128"/>
      <c r="AP174" s="128"/>
    </row>
    <row r="175" s="1" customFormat="1" ht="34.5" customHeight="1" spans="1:42">
      <c r="A175" s="121"/>
      <c r="B175" s="127"/>
      <c r="C175" s="128"/>
      <c r="D175" s="129" t="s">
        <v>37</v>
      </c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8"/>
      <c r="P175" s="128"/>
      <c r="Q175" s="128"/>
      <c r="R175" s="128"/>
      <c r="S175" s="136">
        <f>工程配置!$C$22</f>
        <v>15</v>
      </c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L175" s="137"/>
      <c r="AM175" s="137"/>
      <c r="AN175" s="137"/>
      <c r="AO175" s="137"/>
      <c r="AP175" s="149"/>
    </row>
    <row r="176" s="1" customFormat="1" ht="34.5" customHeight="1" spans="1:42">
      <c r="A176" s="121"/>
      <c r="B176" s="130"/>
      <c r="C176" s="131"/>
      <c r="D176" s="132" t="s">
        <v>38</v>
      </c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1"/>
      <c r="P176" s="131"/>
      <c r="Q176" s="131"/>
      <c r="R176" s="131"/>
      <c r="S176" s="140">
        <f>工程配置!$C$23</f>
        <v>30</v>
      </c>
      <c r="T176" s="141"/>
      <c r="U176" s="141"/>
      <c r="V176" s="141"/>
      <c r="W176" s="141"/>
      <c r="X176" s="141"/>
      <c r="Y176" s="141"/>
      <c r="Z176" s="141"/>
      <c r="AA176" s="141"/>
      <c r="AB176" s="141"/>
      <c r="AC176" s="141"/>
      <c r="AD176" s="141"/>
      <c r="AE176" s="141"/>
      <c r="AF176" s="141"/>
      <c r="AG176" s="141"/>
      <c r="AH176" s="141"/>
      <c r="AI176" s="141"/>
      <c r="AJ176" s="141"/>
      <c r="AK176" s="141"/>
      <c r="AL176" s="141"/>
      <c r="AM176" s="141"/>
      <c r="AN176" s="141"/>
      <c r="AO176" s="141"/>
      <c r="AP176" s="151"/>
    </row>
    <row r="177" s="1" customFormat="1" ht="42" customHeight="1" spans="1:42">
      <c r="A177" s="121"/>
      <c r="B177" s="124" t="s">
        <v>127</v>
      </c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 t="s">
        <v>179</v>
      </c>
      <c r="O177" s="124"/>
      <c r="P177" s="124"/>
      <c r="Q177" s="124"/>
      <c r="R177" s="124"/>
      <c r="S177" s="124"/>
      <c r="T177" s="124"/>
      <c r="U177" s="124"/>
      <c r="V177" s="124" t="s">
        <v>129</v>
      </c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 t="s">
        <v>130</v>
      </c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</row>
    <row r="184" s="1" customFormat="1" ht="18.75" customHeight="1" spans="1:42">
      <c r="A184" s="121"/>
      <c r="B184" s="122" t="s">
        <v>167</v>
      </c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22"/>
      <c r="AJ184" s="122"/>
      <c r="AK184" s="122"/>
      <c r="AL184" s="122"/>
      <c r="AM184" s="122"/>
      <c r="AN184" s="122"/>
      <c r="AO184" s="122"/>
      <c r="AP184" s="122"/>
    </row>
    <row r="185" s="1" customFormat="1" ht="22.5" customHeight="1" spans="1:42">
      <c r="A185" s="121"/>
      <c r="B185" s="123" t="s">
        <v>168</v>
      </c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</row>
    <row r="186" s="1" customFormat="1" ht="22.5" customHeight="1" spans="1:42">
      <c r="A186" s="121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</row>
    <row r="187" s="1" customFormat="1" ht="22.5" customHeight="1" spans="1:42">
      <c r="A187" s="121"/>
      <c r="B187" s="124" t="s">
        <v>133</v>
      </c>
      <c r="C187" s="124"/>
      <c r="D187" s="124"/>
      <c r="E187" s="124"/>
      <c r="F187" s="124"/>
      <c r="G187" s="124"/>
      <c r="H187" s="124"/>
      <c r="I187" s="133" t="s">
        <v>134</v>
      </c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4"/>
      <c r="Y187" s="134"/>
      <c r="Z187" s="134"/>
      <c r="AA187" s="134"/>
      <c r="AB187" s="134"/>
      <c r="AC187" s="134"/>
      <c r="AD187" s="134"/>
      <c r="AE187" s="142"/>
      <c r="AF187" s="143" t="s">
        <v>87</v>
      </c>
      <c r="AG187" s="143"/>
      <c r="AH187" s="143"/>
      <c r="AI187" s="124">
        <f>灌注桩原始记录!A11</f>
        <v>407</v>
      </c>
      <c r="AJ187" s="124"/>
      <c r="AK187" s="124"/>
      <c r="AL187" s="124"/>
      <c r="AM187" s="124"/>
      <c r="AN187" s="124"/>
      <c r="AO187" s="124"/>
      <c r="AP187" s="124"/>
    </row>
    <row r="188" s="1" customFormat="1" ht="39" customHeight="1" spans="1:42">
      <c r="A188" s="121"/>
      <c r="B188" s="125" t="s">
        <v>1</v>
      </c>
      <c r="C188" s="126"/>
      <c r="D188" s="126"/>
      <c r="E188" s="126"/>
      <c r="F188" s="126"/>
      <c r="G188" s="126"/>
      <c r="H188" s="126" t="str">
        <f>工程配置!$B$2</f>
        <v>大同七里村碧桂园一期地库桩基础工程</v>
      </c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 t="s">
        <v>88</v>
      </c>
      <c r="Y188" s="126"/>
      <c r="Z188" s="126"/>
      <c r="AA188" s="126"/>
      <c r="AB188" s="126"/>
      <c r="AC188" s="126">
        <f>灌注桩原始记录!C11</f>
        <v>0</v>
      </c>
      <c r="AD188" s="144"/>
      <c r="AE188" s="126"/>
      <c r="AF188" s="126"/>
      <c r="AG188" s="126"/>
      <c r="AH188" s="126"/>
      <c r="AI188" s="126"/>
      <c r="AJ188" s="126"/>
      <c r="AK188" s="126"/>
      <c r="AL188" s="126"/>
      <c r="AM188" s="126"/>
      <c r="AN188" s="126"/>
      <c r="AO188" s="126"/>
      <c r="AP188" s="146"/>
    </row>
    <row r="189" s="1" customFormat="1" ht="31.5" customHeight="1" spans="1:42">
      <c r="A189" s="121"/>
      <c r="B189" s="127" t="s">
        <v>169</v>
      </c>
      <c r="C189" s="128"/>
      <c r="D189" s="128"/>
      <c r="E189" s="128"/>
      <c r="F189" s="128"/>
      <c r="G189" s="128"/>
      <c r="H189" s="128">
        <f>工程配置!$B$4</f>
        <v>600</v>
      </c>
      <c r="I189" s="128"/>
      <c r="J189" s="128"/>
      <c r="K189" s="128"/>
      <c r="L189" s="128"/>
      <c r="M189" s="128" t="s">
        <v>91</v>
      </c>
      <c r="N189" s="128"/>
      <c r="O189" s="128"/>
      <c r="P189" s="128"/>
      <c r="Q189" s="128"/>
      <c r="R189" s="128"/>
      <c r="S189" s="135">
        <f>灌注桩原始记录!G11</f>
        <v>0</v>
      </c>
      <c r="T189" s="135"/>
      <c r="U189" s="135"/>
      <c r="V189" s="135"/>
      <c r="W189" s="135"/>
      <c r="X189" s="128" t="s">
        <v>136</v>
      </c>
      <c r="Y189" s="128"/>
      <c r="Z189" s="128"/>
      <c r="AA189" s="128"/>
      <c r="AB189" s="128"/>
      <c r="AC189" s="128">
        <f>灌注桩原始记录!H11</f>
        <v>0</v>
      </c>
      <c r="AD189" s="128"/>
      <c r="AE189" s="128"/>
      <c r="AF189" s="128"/>
      <c r="AG189" s="128"/>
      <c r="AH189" s="128" t="s">
        <v>135</v>
      </c>
      <c r="AI189" s="128"/>
      <c r="AJ189" s="128"/>
      <c r="AK189" s="128"/>
      <c r="AL189" s="128"/>
      <c r="AM189" s="128">
        <f>灌注桩原始记录!F11</f>
        <v>0</v>
      </c>
      <c r="AN189" s="128"/>
      <c r="AO189" s="128"/>
      <c r="AP189" s="147"/>
    </row>
    <row r="190" s="1" customFormat="1" ht="36" customHeight="1" spans="1:42">
      <c r="A190" s="121"/>
      <c r="B190" s="127" t="s">
        <v>170</v>
      </c>
      <c r="C190" s="128"/>
      <c r="D190" s="128"/>
      <c r="E190" s="128"/>
      <c r="F190" s="128"/>
      <c r="G190" s="128"/>
      <c r="H190" s="128">
        <f>工程配置!$F$4</f>
        <v>29.13</v>
      </c>
      <c r="I190" s="128"/>
      <c r="J190" s="128"/>
      <c r="K190" s="128"/>
      <c r="L190" s="128"/>
      <c r="M190" s="128" t="s">
        <v>171</v>
      </c>
      <c r="N190" s="128"/>
      <c r="O190" s="128"/>
      <c r="P190" s="128"/>
      <c r="Q190" s="128"/>
      <c r="R190" s="128"/>
      <c r="S190" s="135">
        <f>灌注桩原始记录!I11</f>
        <v>0</v>
      </c>
      <c r="T190" s="135"/>
      <c r="U190" s="135"/>
      <c r="V190" s="135"/>
      <c r="W190" s="135"/>
      <c r="X190" s="128" t="s">
        <v>172</v>
      </c>
      <c r="Y190" s="128"/>
      <c r="Z190" s="128"/>
      <c r="AA190" s="128"/>
      <c r="AB190" s="128"/>
      <c r="AC190" s="135">
        <f>S189</f>
        <v>0</v>
      </c>
      <c r="AD190" s="135"/>
      <c r="AE190" s="135"/>
      <c r="AF190" s="135"/>
      <c r="AG190" s="135"/>
      <c r="AH190" s="128" t="s">
        <v>173</v>
      </c>
      <c r="AI190" s="128"/>
      <c r="AJ190" s="128"/>
      <c r="AK190" s="128"/>
      <c r="AL190" s="128"/>
      <c r="AM190" s="135">
        <f>S189</f>
        <v>0</v>
      </c>
      <c r="AN190" s="135"/>
      <c r="AO190" s="135"/>
      <c r="AP190" s="148"/>
    </row>
    <row r="191" s="1" customFormat="1" ht="31.5" customHeight="1" spans="1:42">
      <c r="A191" s="121"/>
      <c r="B191" s="127" t="s">
        <v>174</v>
      </c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 t="s">
        <v>175</v>
      </c>
      <c r="T191" s="128"/>
      <c r="U191" s="128"/>
      <c r="V191" s="128"/>
      <c r="W191" s="128"/>
      <c r="X191" s="128"/>
      <c r="Y191" s="128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  <c r="AN191" s="128"/>
      <c r="AO191" s="128"/>
      <c r="AP191" s="147"/>
    </row>
    <row r="192" s="1" customFormat="1" ht="34.5" customHeight="1" spans="1:42">
      <c r="A192" s="121"/>
      <c r="B192" s="127" t="s">
        <v>176</v>
      </c>
      <c r="C192" s="128"/>
      <c r="D192" s="128" t="s">
        <v>177</v>
      </c>
      <c r="E192" s="128"/>
      <c r="F192" s="129" t="s">
        <v>21</v>
      </c>
      <c r="G192" s="129"/>
      <c r="H192" s="129"/>
      <c r="I192" s="129"/>
      <c r="J192" s="129"/>
      <c r="K192" s="129"/>
      <c r="L192" s="129"/>
      <c r="M192" s="129"/>
      <c r="N192" s="129"/>
      <c r="O192" s="128"/>
      <c r="P192" s="128"/>
      <c r="Q192" s="128"/>
      <c r="R192" s="128"/>
      <c r="S192" s="128" t="str">
        <f>工程配置!$D$9&amp;""</f>
        <v>18</v>
      </c>
      <c r="T192" s="128"/>
      <c r="U192" s="128"/>
      <c r="V192" s="128" t="str">
        <f>工程配置!$E$9&amp;""</f>
        <v>18</v>
      </c>
      <c r="W192" s="128"/>
      <c r="X192" s="128"/>
      <c r="Y192" s="128" t="str">
        <f>工程配置!$F$9&amp;""</f>
        <v>18</v>
      </c>
      <c r="Z192" s="128"/>
      <c r="AA192" s="128"/>
      <c r="AB192" s="128" t="str">
        <f>工程配置!$G$9&amp;""</f>
        <v/>
      </c>
      <c r="AC192" s="128"/>
      <c r="AD192" s="128"/>
      <c r="AE192" s="128" t="str">
        <f>工程配置!$H$9&amp;""</f>
        <v/>
      </c>
      <c r="AF192" s="128"/>
      <c r="AG192" s="128"/>
      <c r="AH192" s="128"/>
      <c r="AI192" s="128" t="str">
        <f>工程配置!$I$7&amp;""</f>
        <v/>
      </c>
      <c r="AJ192" s="128"/>
      <c r="AK192" s="128"/>
      <c r="AL192" s="128"/>
      <c r="AM192" s="128" t="str">
        <f>工程配置!$J$7&amp;""</f>
        <v/>
      </c>
      <c r="AN192" s="128"/>
      <c r="AO192" s="128"/>
      <c r="AP192" s="147"/>
    </row>
    <row r="193" s="1" customFormat="1" ht="34.5" customHeight="1" spans="1:42">
      <c r="A193" s="121"/>
      <c r="B193" s="127"/>
      <c r="C193" s="128"/>
      <c r="D193" s="128"/>
      <c r="E193" s="128"/>
      <c r="F193" s="129" t="s">
        <v>22</v>
      </c>
      <c r="G193" s="129"/>
      <c r="H193" s="129"/>
      <c r="I193" s="129"/>
      <c r="J193" s="129"/>
      <c r="K193" s="129"/>
      <c r="L193" s="129"/>
      <c r="M193" s="129"/>
      <c r="N193" s="129"/>
      <c r="O193" s="128"/>
      <c r="P193" s="128"/>
      <c r="Q193" s="128"/>
      <c r="R193" s="128"/>
      <c r="S193" s="128" t="str">
        <f>工程配置!$D$10&amp;""</f>
        <v>9</v>
      </c>
      <c r="T193" s="128"/>
      <c r="U193" s="128"/>
      <c r="V193" s="128" t="str">
        <f>工程配置!$E$10&amp;""</f>
        <v>9</v>
      </c>
      <c r="W193" s="128"/>
      <c r="X193" s="128"/>
      <c r="Y193" s="128" t="str">
        <f>工程配置!$F$10&amp;""</f>
        <v>12</v>
      </c>
      <c r="Z193" s="128"/>
      <c r="AA193" s="128"/>
      <c r="AB193" s="128" t="str">
        <f>工程配置!$G$10&amp;""</f>
        <v/>
      </c>
      <c r="AC193" s="128"/>
      <c r="AD193" s="128"/>
      <c r="AE193" s="128" t="str">
        <f>工程配置!$H$10&amp;""</f>
        <v/>
      </c>
      <c r="AF193" s="128"/>
      <c r="AG193" s="128"/>
      <c r="AH193" s="128"/>
      <c r="AI193" s="128" t="str">
        <f>工程配置!$I$8&amp;""</f>
        <v/>
      </c>
      <c r="AJ193" s="128"/>
      <c r="AK193" s="128"/>
      <c r="AL193" s="128"/>
      <c r="AM193" s="128" t="str">
        <f>工程配置!$J$8&amp;""</f>
        <v/>
      </c>
      <c r="AN193" s="128"/>
      <c r="AO193" s="128"/>
      <c r="AP193" s="128"/>
    </row>
    <row r="194" s="1" customFormat="1" ht="34.5" customHeight="1" spans="1:42">
      <c r="A194" s="121"/>
      <c r="B194" s="127"/>
      <c r="C194" s="128"/>
      <c r="D194" s="128"/>
      <c r="E194" s="128"/>
      <c r="F194" s="129" t="s">
        <v>23</v>
      </c>
      <c r="G194" s="129"/>
      <c r="H194" s="129"/>
      <c r="I194" s="129"/>
      <c r="J194" s="129"/>
      <c r="K194" s="129"/>
      <c r="L194" s="129"/>
      <c r="M194" s="129"/>
      <c r="N194" s="129"/>
      <c r="O194" s="128"/>
      <c r="P194" s="128"/>
      <c r="Q194" s="128"/>
      <c r="R194" s="128"/>
      <c r="S194" s="128" t="str">
        <f>工程配置!$D$11&amp;""</f>
        <v>12</v>
      </c>
      <c r="T194" s="128"/>
      <c r="U194" s="128"/>
      <c r="V194" s="128" t="str">
        <f>工程配置!$E$11&amp;""</f>
        <v>12</v>
      </c>
      <c r="W194" s="128"/>
      <c r="X194" s="128"/>
      <c r="Y194" s="128" t="str">
        <f>工程配置!$F$11&amp;""</f>
        <v>12</v>
      </c>
      <c r="Z194" s="128"/>
      <c r="AA194" s="128"/>
      <c r="AB194" s="128" t="str">
        <f>工程配置!$G$11&amp;""</f>
        <v/>
      </c>
      <c r="AC194" s="128"/>
      <c r="AD194" s="128"/>
      <c r="AE194" s="128" t="str">
        <f>工程配置!$H$11&amp;""</f>
        <v/>
      </c>
      <c r="AF194" s="128"/>
      <c r="AG194" s="128"/>
      <c r="AH194" s="128"/>
      <c r="AI194" s="128" t="str">
        <f>工程配置!$I$9&amp;""</f>
        <v/>
      </c>
      <c r="AJ194" s="128"/>
      <c r="AK194" s="128"/>
      <c r="AL194" s="128"/>
      <c r="AM194" s="128" t="str">
        <f>工程配置!$J$9&amp;""</f>
        <v/>
      </c>
      <c r="AN194" s="128"/>
      <c r="AO194" s="128"/>
      <c r="AP194" s="128"/>
    </row>
    <row r="195" s="1" customFormat="1" ht="34.5" customHeight="1" spans="1:42">
      <c r="A195" s="121"/>
      <c r="B195" s="127"/>
      <c r="C195" s="128"/>
      <c r="D195" s="128"/>
      <c r="E195" s="128"/>
      <c r="F195" s="128" t="s">
        <v>24</v>
      </c>
      <c r="G195" s="128"/>
      <c r="H195" s="128"/>
      <c r="I195" s="129" t="s">
        <v>25</v>
      </c>
      <c r="J195" s="129"/>
      <c r="K195" s="129"/>
      <c r="L195" s="129"/>
      <c r="M195" s="129"/>
      <c r="N195" s="129"/>
      <c r="O195" s="128"/>
      <c r="P195" s="128"/>
      <c r="Q195" s="128"/>
      <c r="R195" s="128"/>
      <c r="S195" s="128" t="str">
        <f>工程配置!$D$12&amp;""</f>
        <v>0</v>
      </c>
      <c r="T195" s="128"/>
      <c r="U195" s="128"/>
      <c r="V195" s="128" t="str">
        <f>工程配置!$E$12&amp;""</f>
        <v>1</v>
      </c>
      <c r="W195" s="128"/>
      <c r="X195" s="128"/>
      <c r="Y195" s="128" t="str">
        <f>工程配置!$F$12&amp;""</f>
        <v>2</v>
      </c>
      <c r="Z195" s="128"/>
      <c r="AA195" s="128"/>
      <c r="AB195" s="128" t="str">
        <f>工程配置!$G$12&amp;""</f>
        <v/>
      </c>
      <c r="AC195" s="128"/>
      <c r="AD195" s="128"/>
      <c r="AE195" s="128" t="str">
        <f>工程配置!$H$12&amp;""</f>
        <v/>
      </c>
      <c r="AF195" s="128"/>
      <c r="AG195" s="128"/>
      <c r="AH195" s="128"/>
      <c r="AI195" s="128" t="str">
        <f>工程配置!$I$10&amp;""</f>
        <v/>
      </c>
      <c r="AJ195" s="128"/>
      <c r="AK195" s="128"/>
      <c r="AL195" s="128"/>
      <c r="AM195" s="128" t="str">
        <f>工程配置!$J$10&amp;""</f>
        <v/>
      </c>
      <c r="AN195" s="128"/>
      <c r="AO195" s="128"/>
      <c r="AP195" s="128"/>
    </row>
    <row r="196" s="1" customFormat="1" ht="34.5" customHeight="1" spans="1:42">
      <c r="A196" s="121"/>
      <c r="B196" s="127"/>
      <c r="C196" s="128"/>
      <c r="D196" s="128"/>
      <c r="E196" s="128"/>
      <c r="F196" s="128"/>
      <c r="G196" s="128"/>
      <c r="H196" s="128"/>
      <c r="I196" s="129" t="s">
        <v>26</v>
      </c>
      <c r="J196" s="129"/>
      <c r="K196" s="129"/>
      <c r="L196" s="129"/>
      <c r="M196" s="129"/>
      <c r="N196" s="129"/>
      <c r="O196" s="128"/>
      <c r="P196" s="128"/>
      <c r="Q196" s="128"/>
      <c r="R196" s="128"/>
      <c r="S196" s="128" t="str">
        <f>工程配置!$D$13&amp;""</f>
        <v>单面焊</v>
      </c>
      <c r="T196" s="128"/>
      <c r="U196" s="128"/>
      <c r="V196" s="128" t="str">
        <f>工程配置!$E$13&amp;""</f>
        <v>单面焊</v>
      </c>
      <c r="W196" s="128"/>
      <c r="X196" s="128"/>
      <c r="Y196" s="128" t="str">
        <f>工程配置!$F$13&amp;""</f>
        <v>单面焊</v>
      </c>
      <c r="Z196" s="128"/>
      <c r="AA196" s="128"/>
      <c r="AB196" s="145" t="str">
        <f>工程配置!$G$13&amp;""</f>
        <v/>
      </c>
      <c r="AC196" s="145"/>
      <c r="AD196" s="145"/>
      <c r="AE196" s="145" t="str">
        <f>工程配置!$H$13&amp;""</f>
        <v/>
      </c>
      <c r="AF196" s="145"/>
      <c r="AG196" s="145"/>
      <c r="AH196" s="145"/>
      <c r="AI196" s="128" t="str">
        <f>工程配置!$I$11&amp;""</f>
        <v/>
      </c>
      <c r="AJ196" s="128"/>
      <c r="AK196" s="128"/>
      <c r="AL196" s="128"/>
      <c r="AM196" s="128" t="str">
        <f>工程配置!$J$11&amp;""</f>
        <v/>
      </c>
      <c r="AN196" s="128"/>
      <c r="AO196" s="128"/>
      <c r="AP196" s="147"/>
    </row>
    <row r="197" s="1" customFormat="1" ht="34.5" customHeight="1" spans="1:42">
      <c r="A197" s="121"/>
      <c r="B197" s="127"/>
      <c r="C197" s="128"/>
      <c r="D197" s="128"/>
      <c r="E197" s="128"/>
      <c r="F197" s="128"/>
      <c r="G197" s="128"/>
      <c r="H197" s="128"/>
      <c r="I197" s="129" t="s">
        <v>28</v>
      </c>
      <c r="J197" s="129"/>
      <c r="K197" s="129"/>
      <c r="L197" s="129"/>
      <c r="M197" s="129"/>
      <c r="N197" s="129"/>
      <c r="O197" s="128"/>
      <c r="P197" s="128"/>
      <c r="Q197" s="128"/>
      <c r="R197" s="128"/>
      <c r="S197" s="128" t="str">
        <f>工程配置!$D$14&amp;""</f>
        <v>18</v>
      </c>
      <c r="T197" s="128"/>
      <c r="U197" s="128"/>
      <c r="V197" s="128" t="str">
        <f>工程配置!$E$14&amp;""</f>
        <v>18</v>
      </c>
      <c r="W197" s="128"/>
      <c r="X197" s="128"/>
      <c r="Y197" s="128" t="str">
        <f>工程配置!$F$14&amp;""</f>
        <v>18</v>
      </c>
      <c r="Z197" s="128"/>
      <c r="AA197" s="128"/>
      <c r="AB197" s="128" t="str">
        <f>工程配置!$G$14&amp;""</f>
        <v/>
      </c>
      <c r="AC197" s="128"/>
      <c r="AD197" s="128"/>
      <c r="AE197" s="128" t="str">
        <f>工程配置!$H$14&amp;""</f>
        <v/>
      </c>
      <c r="AF197" s="128"/>
      <c r="AG197" s="128"/>
      <c r="AH197" s="128"/>
      <c r="AI197" s="128" t="str">
        <f>工程配置!$I$12&amp;""</f>
        <v/>
      </c>
      <c r="AJ197" s="128"/>
      <c r="AK197" s="128"/>
      <c r="AL197" s="128"/>
      <c r="AM197" s="128" t="str">
        <f>工程配置!$J$12&amp;""</f>
        <v/>
      </c>
      <c r="AN197" s="128"/>
      <c r="AO197" s="128"/>
      <c r="AP197" s="147"/>
    </row>
    <row r="198" s="1" customFormat="1" ht="34.5" customHeight="1" spans="1:42">
      <c r="A198" s="121"/>
      <c r="B198" s="127" t="s">
        <v>178</v>
      </c>
      <c r="C198" s="128"/>
      <c r="D198" s="129" t="s">
        <v>29</v>
      </c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8"/>
      <c r="P198" s="128"/>
      <c r="Q198" s="128"/>
      <c r="R198" s="128"/>
      <c r="S198" s="136" t="str">
        <f>工程配置!$C$15&amp;""</f>
        <v>29.13</v>
      </c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37"/>
      <c r="AL198" s="137"/>
      <c r="AM198" s="137"/>
      <c r="AN198" s="137"/>
      <c r="AO198" s="137"/>
      <c r="AP198" s="149"/>
    </row>
    <row r="199" s="1" customFormat="1" ht="34.5" customHeight="1" spans="1:42">
      <c r="A199" s="121"/>
      <c r="B199" s="127"/>
      <c r="C199" s="128"/>
      <c r="D199" s="129" t="s">
        <v>30</v>
      </c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8"/>
      <c r="P199" s="128"/>
      <c r="Q199" s="128"/>
      <c r="R199" s="128"/>
      <c r="S199" s="136" t="str">
        <f>工程配置!$C$16&amp;""</f>
        <v>9，9,12</v>
      </c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L199" s="137"/>
      <c r="AM199" s="137"/>
      <c r="AN199" s="137"/>
      <c r="AO199" s="137"/>
      <c r="AP199" s="149"/>
    </row>
    <row r="200" s="1" customFormat="1" ht="34.5" customHeight="1" spans="1:42">
      <c r="A200" s="121"/>
      <c r="B200" s="127"/>
      <c r="C200" s="128"/>
      <c r="D200" s="129" t="s">
        <v>32</v>
      </c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8"/>
      <c r="P200" s="128"/>
      <c r="Q200" s="128"/>
      <c r="R200" s="128"/>
      <c r="S200" s="136" t="str">
        <f>工程配置!$C$17&amp;""</f>
        <v>36</v>
      </c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37"/>
      <c r="AJ200" s="137"/>
      <c r="AK200" s="137"/>
      <c r="AL200" s="137"/>
      <c r="AM200" s="137"/>
      <c r="AN200" s="137"/>
      <c r="AO200" s="137"/>
      <c r="AP200" s="149"/>
    </row>
    <row r="201" s="1" customFormat="1" ht="34.5" customHeight="1" spans="1:42">
      <c r="A201" s="121"/>
      <c r="B201" s="127"/>
      <c r="C201" s="128"/>
      <c r="D201" s="129" t="s">
        <v>33</v>
      </c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8"/>
      <c r="P201" s="128"/>
      <c r="Q201" s="128"/>
      <c r="R201" s="128"/>
      <c r="S201" s="136" t="str">
        <f>工程配置!$C$18&amp;""</f>
        <v>50</v>
      </c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37"/>
      <c r="AJ201" s="137"/>
      <c r="AK201" s="137"/>
      <c r="AL201" s="137"/>
      <c r="AM201" s="137"/>
      <c r="AN201" s="137"/>
      <c r="AO201" s="137"/>
      <c r="AP201" s="149"/>
    </row>
    <row r="202" s="1" customFormat="1" ht="34.5" customHeight="1" spans="1:42">
      <c r="A202" s="121"/>
      <c r="B202" s="127"/>
      <c r="C202" s="128"/>
      <c r="D202" s="129" t="s">
        <v>34</v>
      </c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8"/>
      <c r="P202" s="128"/>
      <c r="Q202" s="128"/>
      <c r="R202" s="128"/>
      <c r="S202" s="138" t="str">
        <f>工程配置!$C$19&amp;""</f>
        <v>≦50%</v>
      </c>
      <c r="T202" s="139"/>
      <c r="U202" s="139"/>
      <c r="V202" s="139"/>
      <c r="W202" s="139"/>
      <c r="X202" s="139"/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39"/>
      <c r="AJ202" s="139"/>
      <c r="AK202" s="139"/>
      <c r="AL202" s="139"/>
      <c r="AM202" s="139"/>
      <c r="AN202" s="139"/>
      <c r="AO202" s="139"/>
      <c r="AP202" s="150"/>
    </row>
    <row r="203" s="1" customFormat="1" ht="34.5" customHeight="1" spans="1:42">
      <c r="A203" s="121"/>
      <c r="B203" s="127"/>
      <c r="C203" s="128"/>
      <c r="D203" s="129" t="s">
        <v>26</v>
      </c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8"/>
      <c r="P203" s="128"/>
      <c r="Q203" s="128"/>
      <c r="R203" s="128"/>
      <c r="S203" s="136" t="str">
        <f>工程配置!$C$20&amp;""</f>
        <v>单面搭接焊</v>
      </c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7"/>
      <c r="AJ203" s="137"/>
      <c r="AK203" s="137"/>
      <c r="AL203" s="137"/>
      <c r="AM203" s="137"/>
      <c r="AN203" s="137"/>
      <c r="AO203" s="137"/>
      <c r="AP203" s="149"/>
    </row>
    <row r="204" s="1" customFormat="1" ht="34.5" customHeight="1" spans="1:42">
      <c r="A204" s="121"/>
      <c r="B204" s="127"/>
      <c r="C204" s="128"/>
      <c r="D204" s="129" t="s">
        <v>28</v>
      </c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8"/>
      <c r="P204" s="128"/>
      <c r="Q204" s="128"/>
      <c r="R204" s="128"/>
      <c r="S204" s="128" t="str">
        <f>工程配置!$C$21&amp;""</f>
        <v>180</v>
      </c>
      <c r="T204" s="128"/>
      <c r="U204" s="128"/>
      <c r="V204" s="128" t="str">
        <f>工程配置!$D$21&amp;""</f>
        <v>180</v>
      </c>
      <c r="W204" s="128"/>
      <c r="X204" s="128"/>
      <c r="Y204" s="128" t="str">
        <f>工程配置!$E$21&amp;""</f>
        <v>180</v>
      </c>
      <c r="Z204" s="128"/>
      <c r="AA204" s="128"/>
      <c r="AB204" s="128" t="str">
        <f>工程配置!$F$21&amp;""</f>
        <v/>
      </c>
      <c r="AC204" s="128"/>
      <c r="AD204" s="128"/>
      <c r="AE204" s="128" t="str">
        <f>工程配置!$G$21&amp;""</f>
        <v/>
      </c>
      <c r="AF204" s="128"/>
      <c r="AG204" s="128"/>
      <c r="AH204" s="128" t="str">
        <f>工程配置!$H$21&amp;""</f>
        <v/>
      </c>
      <c r="AI204" s="128"/>
      <c r="AJ204" s="128"/>
      <c r="AK204" s="128" t="str">
        <f>工程配置!$I$19&amp;""</f>
        <v/>
      </c>
      <c r="AL204" s="128"/>
      <c r="AM204" s="128"/>
      <c r="AN204" s="128" t="str">
        <f>工程配置!$J$19&amp;""</f>
        <v/>
      </c>
      <c r="AO204" s="128"/>
      <c r="AP204" s="128"/>
    </row>
    <row r="205" s="1" customFormat="1" ht="34.5" customHeight="1" spans="1:42">
      <c r="A205" s="121"/>
      <c r="B205" s="127"/>
      <c r="C205" s="128"/>
      <c r="D205" s="129" t="s">
        <v>37</v>
      </c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8"/>
      <c r="P205" s="128"/>
      <c r="Q205" s="128"/>
      <c r="R205" s="128"/>
      <c r="S205" s="136">
        <f>工程配置!$C$22</f>
        <v>15</v>
      </c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  <c r="AK205" s="137"/>
      <c r="AL205" s="137"/>
      <c r="AM205" s="137"/>
      <c r="AN205" s="137"/>
      <c r="AO205" s="137"/>
      <c r="AP205" s="149"/>
    </row>
    <row r="206" s="1" customFormat="1" ht="34.5" customHeight="1" spans="1:42">
      <c r="A206" s="121"/>
      <c r="B206" s="130"/>
      <c r="C206" s="131"/>
      <c r="D206" s="132" t="s">
        <v>38</v>
      </c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1"/>
      <c r="P206" s="131"/>
      <c r="Q206" s="131"/>
      <c r="R206" s="131"/>
      <c r="S206" s="140">
        <f>工程配置!$C$23</f>
        <v>30</v>
      </c>
      <c r="T206" s="141"/>
      <c r="U206" s="141"/>
      <c r="V206" s="141"/>
      <c r="W206" s="141"/>
      <c r="X206" s="141"/>
      <c r="Y206" s="141"/>
      <c r="Z206" s="141"/>
      <c r="AA206" s="141"/>
      <c r="AB206" s="141"/>
      <c r="AC206" s="141"/>
      <c r="AD206" s="141"/>
      <c r="AE206" s="141"/>
      <c r="AF206" s="141"/>
      <c r="AG206" s="141"/>
      <c r="AH206" s="141"/>
      <c r="AI206" s="141"/>
      <c r="AJ206" s="141"/>
      <c r="AK206" s="141"/>
      <c r="AL206" s="141"/>
      <c r="AM206" s="141"/>
      <c r="AN206" s="141"/>
      <c r="AO206" s="141"/>
      <c r="AP206" s="151"/>
    </row>
    <row r="207" s="1" customFormat="1" ht="42" customHeight="1" spans="1:42">
      <c r="A207" s="121"/>
      <c r="B207" s="124" t="s">
        <v>127</v>
      </c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 t="s">
        <v>179</v>
      </c>
      <c r="O207" s="124"/>
      <c r="P207" s="124"/>
      <c r="Q207" s="124"/>
      <c r="R207" s="124"/>
      <c r="S207" s="124"/>
      <c r="T207" s="124"/>
      <c r="U207" s="124"/>
      <c r="V207" s="124" t="s">
        <v>129</v>
      </c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 t="s">
        <v>130</v>
      </c>
      <c r="AG207" s="124"/>
      <c r="AH207" s="124"/>
      <c r="AI207" s="124"/>
      <c r="AJ207" s="124"/>
      <c r="AK207" s="124"/>
      <c r="AL207" s="124"/>
      <c r="AM207" s="124"/>
      <c r="AN207" s="124"/>
      <c r="AO207" s="124"/>
      <c r="AP207" s="124"/>
    </row>
    <row r="214" s="1" customFormat="1" ht="18.75" customHeight="1" spans="1:42">
      <c r="A214" s="121"/>
      <c r="B214" s="122" t="s">
        <v>167</v>
      </c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</row>
    <row r="215" s="1" customFormat="1" ht="22.5" customHeight="1" spans="1:42">
      <c r="A215" s="121"/>
      <c r="B215" s="123" t="s">
        <v>168</v>
      </c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23"/>
      <c r="AJ215" s="123"/>
      <c r="AK215" s="123"/>
      <c r="AL215" s="123"/>
      <c r="AM215" s="123"/>
      <c r="AN215" s="123"/>
      <c r="AO215" s="123"/>
      <c r="AP215" s="123"/>
    </row>
    <row r="216" s="1" customFormat="1" ht="22.5" customHeight="1" spans="1:42">
      <c r="A216" s="121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  <c r="AK216" s="123"/>
      <c r="AL216" s="123"/>
      <c r="AM216" s="123"/>
      <c r="AN216" s="123"/>
      <c r="AO216" s="123"/>
      <c r="AP216" s="123"/>
    </row>
    <row r="217" s="1" customFormat="1" ht="22.5" customHeight="1" spans="1:42">
      <c r="A217" s="121"/>
      <c r="B217" s="124" t="s">
        <v>133</v>
      </c>
      <c r="C217" s="124"/>
      <c r="D217" s="124"/>
      <c r="E217" s="124"/>
      <c r="F217" s="124"/>
      <c r="G217" s="124"/>
      <c r="H217" s="124"/>
      <c r="I217" s="133" t="s">
        <v>134</v>
      </c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4"/>
      <c r="Y217" s="134"/>
      <c r="Z217" s="134"/>
      <c r="AA217" s="134"/>
      <c r="AB217" s="134"/>
      <c r="AC217" s="134"/>
      <c r="AD217" s="134"/>
      <c r="AE217" s="142"/>
      <c r="AF217" s="143" t="s">
        <v>87</v>
      </c>
      <c r="AG217" s="143"/>
      <c r="AH217" s="143"/>
      <c r="AI217" s="124">
        <f>灌注桩原始记录!A12</f>
        <v>408</v>
      </c>
      <c r="AJ217" s="124"/>
      <c r="AK217" s="124"/>
      <c r="AL217" s="124"/>
      <c r="AM217" s="124"/>
      <c r="AN217" s="124"/>
      <c r="AO217" s="124"/>
      <c r="AP217" s="124"/>
    </row>
    <row r="218" s="1" customFormat="1" ht="39" customHeight="1" spans="1:42">
      <c r="A218" s="121"/>
      <c r="B218" s="125" t="s">
        <v>1</v>
      </c>
      <c r="C218" s="126"/>
      <c r="D218" s="126"/>
      <c r="E218" s="126"/>
      <c r="F218" s="126"/>
      <c r="G218" s="126"/>
      <c r="H218" s="126" t="str">
        <f>工程配置!$B$2</f>
        <v>大同七里村碧桂园一期地库桩基础工程</v>
      </c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 t="s">
        <v>88</v>
      </c>
      <c r="Y218" s="126"/>
      <c r="Z218" s="126"/>
      <c r="AA218" s="126"/>
      <c r="AB218" s="126"/>
      <c r="AC218" s="126">
        <f>灌注桩原始记录!C12</f>
        <v>0</v>
      </c>
      <c r="AD218" s="144"/>
      <c r="AE218" s="126"/>
      <c r="AF218" s="126"/>
      <c r="AG218" s="126"/>
      <c r="AH218" s="126"/>
      <c r="AI218" s="126"/>
      <c r="AJ218" s="126"/>
      <c r="AK218" s="126"/>
      <c r="AL218" s="126"/>
      <c r="AM218" s="126"/>
      <c r="AN218" s="126"/>
      <c r="AO218" s="126"/>
      <c r="AP218" s="146"/>
    </row>
    <row r="219" s="1" customFormat="1" ht="31.5" customHeight="1" spans="1:42">
      <c r="A219" s="121"/>
      <c r="B219" s="127" t="s">
        <v>169</v>
      </c>
      <c r="C219" s="128"/>
      <c r="D219" s="128"/>
      <c r="E219" s="128"/>
      <c r="F219" s="128"/>
      <c r="G219" s="128"/>
      <c r="H219" s="128">
        <f>工程配置!$B$4</f>
        <v>600</v>
      </c>
      <c r="I219" s="128"/>
      <c r="J219" s="128"/>
      <c r="K219" s="128"/>
      <c r="L219" s="128"/>
      <c r="M219" s="128" t="s">
        <v>91</v>
      </c>
      <c r="N219" s="128"/>
      <c r="O219" s="128"/>
      <c r="P219" s="128"/>
      <c r="Q219" s="128"/>
      <c r="R219" s="128"/>
      <c r="S219" s="135">
        <f>灌注桩原始记录!G12</f>
        <v>0</v>
      </c>
      <c r="T219" s="135"/>
      <c r="U219" s="135"/>
      <c r="V219" s="135"/>
      <c r="W219" s="135"/>
      <c r="X219" s="128" t="s">
        <v>136</v>
      </c>
      <c r="Y219" s="128"/>
      <c r="Z219" s="128"/>
      <c r="AA219" s="128"/>
      <c r="AB219" s="128"/>
      <c r="AC219" s="128">
        <f>灌注桩原始记录!H12</f>
        <v>0</v>
      </c>
      <c r="AD219" s="128"/>
      <c r="AE219" s="128"/>
      <c r="AF219" s="128"/>
      <c r="AG219" s="128"/>
      <c r="AH219" s="128" t="s">
        <v>135</v>
      </c>
      <c r="AI219" s="128"/>
      <c r="AJ219" s="128"/>
      <c r="AK219" s="128"/>
      <c r="AL219" s="128"/>
      <c r="AM219" s="128">
        <f>灌注桩原始记录!F12</f>
        <v>0</v>
      </c>
      <c r="AN219" s="128"/>
      <c r="AO219" s="128"/>
      <c r="AP219" s="147"/>
    </row>
    <row r="220" s="1" customFormat="1" ht="36" customHeight="1" spans="1:42">
      <c r="A220" s="121"/>
      <c r="B220" s="127" t="s">
        <v>170</v>
      </c>
      <c r="C220" s="128"/>
      <c r="D220" s="128"/>
      <c r="E220" s="128"/>
      <c r="F220" s="128"/>
      <c r="G220" s="128"/>
      <c r="H220" s="128">
        <f>工程配置!$F$4</f>
        <v>29.13</v>
      </c>
      <c r="I220" s="128"/>
      <c r="J220" s="128"/>
      <c r="K220" s="128"/>
      <c r="L220" s="128"/>
      <c r="M220" s="128" t="s">
        <v>171</v>
      </c>
      <c r="N220" s="128"/>
      <c r="O220" s="128"/>
      <c r="P220" s="128"/>
      <c r="Q220" s="128"/>
      <c r="R220" s="128"/>
      <c r="S220" s="135">
        <f>灌注桩原始记录!I12</f>
        <v>0</v>
      </c>
      <c r="T220" s="135"/>
      <c r="U220" s="135"/>
      <c r="V220" s="135"/>
      <c r="W220" s="135"/>
      <c r="X220" s="128" t="s">
        <v>172</v>
      </c>
      <c r="Y220" s="128"/>
      <c r="Z220" s="128"/>
      <c r="AA220" s="128"/>
      <c r="AB220" s="128"/>
      <c r="AC220" s="135">
        <f>S219</f>
        <v>0</v>
      </c>
      <c r="AD220" s="135"/>
      <c r="AE220" s="135"/>
      <c r="AF220" s="135"/>
      <c r="AG220" s="135"/>
      <c r="AH220" s="128" t="s">
        <v>173</v>
      </c>
      <c r="AI220" s="128"/>
      <c r="AJ220" s="128"/>
      <c r="AK220" s="128"/>
      <c r="AL220" s="128"/>
      <c r="AM220" s="135">
        <f>S219</f>
        <v>0</v>
      </c>
      <c r="AN220" s="135"/>
      <c r="AO220" s="135"/>
      <c r="AP220" s="148"/>
    </row>
    <row r="221" s="1" customFormat="1" ht="31.5" customHeight="1" spans="1:42">
      <c r="A221" s="121"/>
      <c r="B221" s="127" t="s">
        <v>174</v>
      </c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 t="s">
        <v>175</v>
      </c>
      <c r="T221" s="128"/>
      <c r="U221" s="128"/>
      <c r="V221" s="128"/>
      <c r="W221" s="128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47"/>
    </row>
    <row r="222" s="1" customFormat="1" ht="34.5" customHeight="1" spans="1:42">
      <c r="A222" s="121"/>
      <c r="B222" s="127" t="s">
        <v>176</v>
      </c>
      <c r="C222" s="128"/>
      <c r="D222" s="128" t="s">
        <v>177</v>
      </c>
      <c r="E222" s="128"/>
      <c r="F222" s="129" t="s">
        <v>21</v>
      </c>
      <c r="G222" s="129"/>
      <c r="H222" s="129"/>
      <c r="I222" s="129"/>
      <c r="J222" s="129"/>
      <c r="K222" s="129"/>
      <c r="L222" s="129"/>
      <c r="M222" s="129"/>
      <c r="N222" s="129"/>
      <c r="O222" s="128"/>
      <c r="P222" s="128"/>
      <c r="Q222" s="128"/>
      <c r="R222" s="128"/>
      <c r="S222" s="128" t="str">
        <f>工程配置!$D$9&amp;""</f>
        <v>18</v>
      </c>
      <c r="T222" s="128"/>
      <c r="U222" s="128"/>
      <c r="V222" s="128" t="str">
        <f>工程配置!$E$9&amp;""</f>
        <v>18</v>
      </c>
      <c r="W222" s="128"/>
      <c r="X222" s="128"/>
      <c r="Y222" s="128" t="str">
        <f>工程配置!$F$9&amp;""</f>
        <v>18</v>
      </c>
      <c r="Z222" s="128"/>
      <c r="AA222" s="128"/>
      <c r="AB222" s="128" t="str">
        <f>工程配置!$G$9&amp;""</f>
        <v/>
      </c>
      <c r="AC222" s="128"/>
      <c r="AD222" s="128"/>
      <c r="AE222" s="128" t="str">
        <f>工程配置!$H$9&amp;""</f>
        <v/>
      </c>
      <c r="AF222" s="128"/>
      <c r="AG222" s="128"/>
      <c r="AH222" s="128"/>
      <c r="AI222" s="128" t="str">
        <f>工程配置!$I$7&amp;""</f>
        <v/>
      </c>
      <c r="AJ222" s="128"/>
      <c r="AK222" s="128"/>
      <c r="AL222" s="128"/>
      <c r="AM222" s="128" t="str">
        <f>工程配置!$J$7&amp;""</f>
        <v/>
      </c>
      <c r="AN222" s="128"/>
      <c r="AO222" s="128"/>
      <c r="AP222" s="147"/>
    </row>
    <row r="223" s="1" customFormat="1" ht="34.5" customHeight="1" spans="1:42">
      <c r="A223" s="121"/>
      <c r="B223" s="127"/>
      <c r="C223" s="128"/>
      <c r="D223" s="128"/>
      <c r="E223" s="128"/>
      <c r="F223" s="129" t="s">
        <v>22</v>
      </c>
      <c r="G223" s="129"/>
      <c r="H223" s="129"/>
      <c r="I223" s="129"/>
      <c r="J223" s="129"/>
      <c r="K223" s="129"/>
      <c r="L223" s="129"/>
      <c r="M223" s="129"/>
      <c r="N223" s="129"/>
      <c r="O223" s="128"/>
      <c r="P223" s="128"/>
      <c r="Q223" s="128"/>
      <c r="R223" s="128"/>
      <c r="S223" s="128" t="str">
        <f>工程配置!$D$10&amp;""</f>
        <v>9</v>
      </c>
      <c r="T223" s="128"/>
      <c r="U223" s="128"/>
      <c r="V223" s="128" t="str">
        <f>工程配置!$E$10&amp;""</f>
        <v>9</v>
      </c>
      <c r="W223" s="128"/>
      <c r="X223" s="128"/>
      <c r="Y223" s="128" t="str">
        <f>工程配置!$F$10&amp;""</f>
        <v>12</v>
      </c>
      <c r="Z223" s="128"/>
      <c r="AA223" s="128"/>
      <c r="AB223" s="128" t="str">
        <f>工程配置!$G$10&amp;""</f>
        <v/>
      </c>
      <c r="AC223" s="128"/>
      <c r="AD223" s="128"/>
      <c r="AE223" s="128" t="str">
        <f>工程配置!$H$10&amp;""</f>
        <v/>
      </c>
      <c r="AF223" s="128"/>
      <c r="AG223" s="128"/>
      <c r="AH223" s="128"/>
      <c r="AI223" s="128" t="str">
        <f>工程配置!$I$8&amp;""</f>
        <v/>
      </c>
      <c r="AJ223" s="128"/>
      <c r="AK223" s="128"/>
      <c r="AL223" s="128"/>
      <c r="AM223" s="128" t="str">
        <f>工程配置!$J$8&amp;""</f>
        <v/>
      </c>
      <c r="AN223" s="128"/>
      <c r="AO223" s="128"/>
      <c r="AP223" s="128"/>
    </row>
    <row r="224" s="1" customFormat="1" ht="34.5" customHeight="1" spans="1:42">
      <c r="A224" s="121"/>
      <c r="B224" s="127"/>
      <c r="C224" s="128"/>
      <c r="D224" s="128"/>
      <c r="E224" s="128"/>
      <c r="F224" s="129" t="s">
        <v>23</v>
      </c>
      <c r="G224" s="129"/>
      <c r="H224" s="129"/>
      <c r="I224" s="129"/>
      <c r="J224" s="129"/>
      <c r="K224" s="129"/>
      <c r="L224" s="129"/>
      <c r="M224" s="129"/>
      <c r="N224" s="129"/>
      <c r="O224" s="128"/>
      <c r="P224" s="128"/>
      <c r="Q224" s="128"/>
      <c r="R224" s="128"/>
      <c r="S224" s="128" t="str">
        <f>工程配置!$D$11&amp;""</f>
        <v>12</v>
      </c>
      <c r="T224" s="128"/>
      <c r="U224" s="128"/>
      <c r="V224" s="128" t="str">
        <f>工程配置!$E$11&amp;""</f>
        <v>12</v>
      </c>
      <c r="W224" s="128"/>
      <c r="X224" s="128"/>
      <c r="Y224" s="128" t="str">
        <f>工程配置!$F$11&amp;""</f>
        <v>12</v>
      </c>
      <c r="Z224" s="128"/>
      <c r="AA224" s="128"/>
      <c r="AB224" s="128" t="str">
        <f>工程配置!$G$11&amp;""</f>
        <v/>
      </c>
      <c r="AC224" s="128"/>
      <c r="AD224" s="128"/>
      <c r="AE224" s="128" t="str">
        <f>工程配置!$H$11&amp;""</f>
        <v/>
      </c>
      <c r="AF224" s="128"/>
      <c r="AG224" s="128"/>
      <c r="AH224" s="128"/>
      <c r="AI224" s="128" t="str">
        <f>工程配置!$I$9&amp;""</f>
        <v/>
      </c>
      <c r="AJ224" s="128"/>
      <c r="AK224" s="128"/>
      <c r="AL224" s="128"/>
      <c r="AM224" s="128" t="str">
        <f>工程配置!$J$9&amp;""</f>
        <v/>
      </c>
      <c r="AN224" s="128"/>
      <c r="AO224" s="128"/>
      <c r="AP224" s="128"/>
    </row>
    <row r="225" s="1" customFormat="1" ht="34.5" customHeight="1" spans="1:42">
      <c r="A225" s="121"/>
      <c r="B225" s="127"/>
      <c r="C225" s="128"/>
      <c r="D225" s="128"/>
      <c r="E225" s="128"/>
      <c r="F225" s="128" t="s">
        <v>24</v>
      </c>
      <c r="G225" s="128"/>
      <c r="H225" s="128"/>
      <c r="I225" s="129" t="s">
        <v>25</v>
      </c>
      <c r="J225" s="129"/>
      <c r="K225" s="129"/>
      <c r="L225" s="129"/>
      <c r="M225" s="129"/>
      <c r="N225" s="129"/>
      <c r="O225" s="128"/>
      <c r="P225" s="128"/>
      <c r="Q225" s="128"/>
      <c r="R225" s="128"/>
      <c r="S225" s="128" t="str">
        <f>工程配置!$D$12&amp;""</f>
        <v>0</v>
      </c>
      <c r="T225" s="128"/>
      <c r="U225" s="128"/>
      <c r="V225" s="128" t="str">
        <f>工程配置!$E$12&amp;""</f>
        <v>1</v>
      </c>
      <c r="W225" s="128"/>
      <c r="X225" s="128"/>
      <c r="Y225" s="128" t="str">
        <f>工程配置!$F$12&amp;""</f>
        <v>2</v>
      </c>
      <c r="Z225" s="128"/>
      <c r="AA225" s="128"/>
      <c r="AB225" s="128" t="str">
        <f>工程配置!$G$12&amp;""</f>
        <v/>
      </c>
      <c r="AC225" s="128"/>
      <c r="AD225" s="128"/>
      <c r="AE225" s="128" t="str">
        <f>工程配置!$H$12&amp;""</f>
        <v/>
      </c>
      <c r="AF225" s="128"/>
      <c r="AG225" s="128"/>
      <c r="AH225" s="128"/>
      <c r="AI225" s="128" t="str">
        <f>工程配置!$I$10&amp;""</f>
        <v/>
      </c>
      <c r="AJ225" s="128"/>
      <c r="AK225" s="128"/>
      <c r="AL225" s="128"/>
      <c r="AM225" s="128" t="str">
        <f>工程配置!$J$10&amp;""</f>
        <v/>
      </c>
      <c r="AN225" s="128"/>
      <c r="AO225" s="128"/>
      <c r="AP225" s="128"/>
    </row>
    <row r="226" s="1" customFormat="1" ht="34.5" customHeight="1" spans="1:42">
      <c r="A226" s="121"/>
      <c r="B226" s="127"/>
      <c r="C226" s="128"/>
      <c r="D226" s="128"/>
      <c r="E226" s="128"/>
      <c r="F226" s="128"/>
      <c r="G226" s="128"/>
      <c r="H226" s="128"/>
      <c r="I226" s="129" t="s">
        <v>26</v>
      </c>
      <c r="J226" s="129"/>
      <c r="K226" s="129"/>
      <c r="L226" s="129"/>
      <c r="M226" s="129"/>
      <c r="N226" s="129"/>
      <c r="O226" s="128"/>
      <c r="P226" s="128"/>
      <c r="Q226" s="128"/>
      <c r="R226" s="128"/>
      <c r="S226" s="128" t="str">
        <f>工程配置!$D$13&amp;""</f>
        <v>单面焊</v>
      </c>
      <c r="T226" s="128"/>
      <c r="U226" s="128"/>
      <c r="V226" s="128" t="str">
        <f>工程配置!$E$13&amp;""</f>
        <v>单面焊</v>
      </c>
      <c r="W226" s="128"/>
      <c r="X226" s="128"/>
      <c r="Y226" s="128" t="str">
        <f>工程配置!$F$13&amp;""</f>
        <v>单面焊</v>
      </c>
      <c r="Z226" s="128"/>
      <c r="AA226" s="128"/>
      <c r="AB226" s="145" t="str">
        <f>工程配置!$G$13&amp;""</f>
        <v/>
      </c>
      <c r="AC226" s="145"/>
      <c r="AD226" s="145"/>
      <c r="AE226" s="145" t="str">
        <f>工程配置!$H$13&amp;""</f>
        <v/>
      </c>
      <c r="AF226" s="145"/>
      <c r="AG226" s="145"/>
      <c r="AH226" s="145"/>
      <c r="AI226" s="128" t="str">
        <f>工程配置!$I$11&amp;""</f>
        <v/>
      </c>
      <c r="AJ226" s="128"/>
      <c r="AK226" s="128"/>
      <c r="AL226" s="128"/>
      <c r="AM226" s="128" t="str">
        <f>工程配置!$J$11&amp;""</f>
        <v/>
      </c>
      <c r="AN226" s="128"/>
      <c r="AO226" s="128"/>
      <c r="AP226" s="147"/>
    </row>
    <row r="227" s="1" customFormat="1" ht="34.5" customHeight="1" spans="1:42">
      <c r="A227" s="121"/>
      <c r="B227" s="127"/>
      <c r="C227" s="128"/>
      <c r="D227" s="128"/>
      <c r="E227" s="128"/>
      <c r="F227" s="128"/>
      <c r="G227" s="128"/>
      <c r="H227" s="128"/>
      <c r="I227" s="129" t="s">
        <v>28</v>
      </c>
      <c r="J227" s="129"/>
      <c r="K227" s="129"/>
      <c r="L227" s="129"/>
      <c r="M227" s="129"/>
      <c r="N227" s="129"/>
      <c r="O227" s="128"/>
      <c r="P227" s="128"/>
      <c r="Q227" s="128"/>
      <c r="R227" s="128"/>
      <c r="S227" s="128" t="str">
        <f>工程配置!$D$14&amp;""</f>
        <v>18</v>
      </c>
      <c r="T227" s="128"/>
      <c r="U227" s="128"/>
      <c r="V227" s="128" t="str">
        <f>工程配置!$E$14&amp;""</f>
        <v>18</v>
      </c>
      <c r="W227" s="128"/>
      <c r="X227" s="128"/>
      <c r="Y227" s="128" t="str">
        <f>工程配置!$F$14&amp;""</f>
        <v>18</v>
      </c>
      <c r="Z227" s="128"/>
      <c r="AA227" s="128"/>
      <c r="AB227" s="128" t="str">
        <f>工程配置!$G$14&amp;""</f>
        <v/>
      </c>
      <c r="AC227" s="128"/>
      <c r="AD227" s="128"/>
      <c r="AE227" s="128" t="str">
        <f>工程配置!$H$14&amp;""</f>
        <v/>
      </c>
      <c r="AF227" s="128"/>
      <c r="AG227" s="128"/>
      <c r="AH227" s="128"/>
      <c r="AI227" s="128" t="str">
        <f>工程配置!$I$12&amp;""</f>
        <v/>
      </c>
      <c r="AJ227" s="128"/>
      <c r="AK227" s="128"/>
      <c r="AL227" s="128"/>
      <c r="AM227" s="128" t="str">
        <f>工程配置!$J$12&amp;""</f>
        <v/>
      </c>
      <c r="AN227" s="128"/>
      <c r="AO227" s="128"/>
      <c r="AP227" s="147"/>
    </row>
    <row r="228" s="1" customFormat="1" ht="34.5" customHeight="1" spans="1:42">
      <c r="A228" s="121"/>
      <c r="B228" s="127" t="s">
        <v>178</v>
      </c>
      <c r="C228" s="128"/>
      <c r="D228" s="129" t="s">
        <v>29</v>
      </c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8"/>
      <c r="P228" s="128"/>
      <c r="Q228" s="128"/>
      <c r="R228" s="128"/>
      <c r="S228" s="136" t="str">
        <f>工程配置!$C$15&amp;""</f>
        <v>29.13</v>
      </c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  <c r="AI228" s="137"/>
      <c r="AJ228" s="137"/>
      <c r="AK228" s="137"/>
      <c r="AL228" s="137"/>
      <c r="AM228" s="137"/>
      <c r="AN228" s="137"/>
      <c r="AO228" s="137"/>
      <c r="AP228" s="149"/>
    </row>
    <row r="229" s="1" customFormat="1" ht="34.5" customHeight="1" spans="1:42">
      <c r="A229" s="121"/>
      <c r="B229" s="127"/>
      <c r="C229" s="128"/>
      <c r="D229" s="129" t="s">
        <v>30</v>
      </c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8"/>
      <c r="P229" s="128"/>
      <c r="Q229" s="128"/>
      <c r="R229" s="128"/>
      <c r="S229" s="136" t="str">
        <f>工程配置!$C$16&amp;""</f>
        <v>9，9,12</v>
      </c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  <c r="AI229" s="137"/>
      <c r="AJ229" s="137"/>
      <c r="AK229" s="137"/>
      <c r="AL229" s="137"/>
      <c r="AM229" s="137"/>
      <c r="AN229" s="137"/>
      <c r="AO229" s="137"/>
      <c r="AP229" s="149"/>
    </row>
    <row r="230" s="1" customFormat="1" ht="34.5" customHeight="1" spans="1:42">
      <c r="A230" s="121"/>
      <c r="B230" s="127"/>
      <c r="C230" s="128"/>
      <c r="D230" s="129" t="s">
        <v>32</v>
      </c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8"/>
      <c r="P230" s="128"/>
      <c r="Q230" s="128"/>
      <c r="R230" s="128"/>
      <c r="S230" s="136" t="str">
        <f>工程配置!$C$17&amp;""</f>
        <v>36</v>
      </c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  <c r="AI230" s="137"/>
      <c r="AJ230" s="137"/>
      <c r="AK230" s="137"/>
      <c r="AL230" s="137"/>
      <c r="AM230" s="137"/>
      <c r="AN230" s="137"/>
      <c r="AO230" s="137"/>
      <c r="AP230" s="149"/>
    </row>
    <row r="231" s="1" customFormat="1" ht="34.5" customHeight="1" spans="1:42">
      <c r="A231" s="121"/>
      <c r="B231" s="127"/>
      <c r="C231" s="128"/>
      <c r="D231" s="129" t="s">
        <v>33</v>
      </c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8"/>
      <c r="P231" s="128"/>
      <c r="Q231" s="128"/>
      <c r="R231" s="128"/>
      <c r="S231" s="136" t="str">
        <f>工程配置!$C$18&amp;""</f>
        <v>50</v>
      </c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37"/>
      <c r="AJ231" s="137"/>
      <c r="AK231" s="137"/>
      <c r="AL231" s="137"/>
      <c r="AM231" s="137"/>
      <c r="AN231" s="137"/>
      <c r="AO231" s="137"/>
      <c r="AP231" s="149"/>
    </row>
    <row r="232" s="1" customFormat="1" ht="34.5" customHeight="1" spans="1:42">
      <c r="A232" s="121"/>
      <c r="B232" s="127"/>
      <c r="C232" s="128"/>
      <c r="D232" s="129" t="s">
        <v>34</v>
      </c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8"/>
      <c r="P232" s="128"/>
      <c r="Q232" s="128"/>
      <c r="R232" s="128"/>
      <c r="S232" s="138" t="str">
        <f>工程配置!$C$19&amp;""</f>
        <v>≦50%</v>
      </c>
      <c r="T232" s="139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  <c r="AJ232" s="139"/>
      <c r="AK232" s="139"/>
      <c r="AL232" s="139"/>
      <c r="AM232" s="139"/>
      <c r="AN232" s="139"/>
      <c r="AO232" s="139"/>
      <c r="AP232" s="150"/>
    </row>
    <row r="233" s="1" customFormat="1" ht="34.5" customHeight="1" spans="1:42">
      <c r="A233" s="121"/>
      <c r="B233" s="127"/>
      <c r="C233" s="128"/>
      <c r="D233" s="129" t="s">
        <v>26</v>
      </c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8"/>
      <c r="P233" s="128"/>
      <c r="Q233" s="128"/>
      <c r="R233" s="128"/>
      <c r="S233" s="136" t="str">
        <f>工程配置!$C$20&amp;""</f>
        <v>单面搭接焊</v>
      </c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37"/>
      <c r="AJ233" s="137"/>
      <c r="AK233" s="137"/>
      <c r="AL233" s="137"/>
      <c r="AM233" s="137"/>
      <c r="AN233" s="137"/>
      <c r="AO233" s="137"/>
      <c r="AP233" s="149"/>
    </row>
    <row r="234" s="1" customFormat="1" ht="34.5" customHeight="1" spans="1:42">
      <c r="A234" s="121"/>
      <c r="B234" s="127"/>
      <c r="C234" s="128"/>
      <c r="D234" s="129" t="s">
        <v>28</v>
      </c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8"/>
      <c r="P234" s="128"/>
      <c r="Q234" s="128"/>
      <c r="R234" s="128"/>
      <c r="S234" s="128" t="str">
        <f>工程配置!$C$21&amp;""</f>
        <v>180</v>
      </c>
      <c r="T234" s="128"/>
      <c r="U234" s="128"/>
      <c r="V234" s="128" t="str">
        <f>工程配置!$D$21&amp;""</f>
        <v>180</v>
      </c>
      <c r="W234" s="128"/>
      <c r="X234" s="128"/>
      <c r="Y234" s="128" t="str">
        <f>工程配置!$E$21&amp;""</f>
        <v>180</v>
      </c>
      <c r="Z234" s="128"/>
      <c r="AA234" s="128"/>
      <c r="AB234" s="128" t="str">
        <f>工程配置!$F$21&amp;""</f>
        <v/>
      </c>
      <c r="AC234" s="128"/>
      <c r="AD234" s="128"/>
      <c r="AE234" s="128" t="str">
        <f>工程配置!$G$21&amp;""</f>
        <v/>
      </c>
      <c r="AF234" s="128"/>
      <c r="AG234" s="128"/>
      <c r="AH234" s="128" t="str">
        <f>工程配置!$H$21&amp;""</f>
        <v/>
      </c>
      <c r="AI234" s="128"/>
      <c r="AJ234" s="128"/>
      <c r="AK234" s="128" t="str">
        <f>工程配置!$I$19&amp;""</f>
        <v/>
      </c>
      <c r="AL234" s="128"/>
      <c r="AM234" s="128"/>
      <c r="AN234" s="128" t="str">
        <f>工程配置!$J$19&amp;""</f>
        <v/>
      </c>
      <c r="AO234" s="128"/>
      <c r="AP234" s="128"/>
    </row>
    <row r="235" s="1" customFormat="1" ht="34.5" customHeight="1" spans="1:42">
      <c r="A235" s="121"/>
      <c r="B235" s="127"/>
      <c r="C235" s="128"/>
      <c r="D235" s="129" t="s">
        <v>37</v>
      </c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8"/>
      <c r="P235" s="128"/>
      <c r="Q235" s="128"/>
      <c r="R235" s="128"/>
      <c r="S235" s="136">
        <f>工程配置!$C$22</f>
        <v>15</v>
      </c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37"/>
      <c r="AJ235" s="137"/>
      <c r="AK235" s="137"/>
      <c r="AL235" s="137"/>
      <c r="AM235" s="137"/>
      <c r="AN235" s="137"/>
      <c r="AO235" s="137"/>
      <c r="AP235" s="149"/>
    </row>
    <row r="236" s="1" customFormat="1" ht="34.5" customHeight="1" spans="1:42">
      <c r="A236" s="121"/>
      <c r="B236" s="130"/>
      <c r="C236" s="131"/>
      <c r="D236" s="132" t="s">
        <v>38</v>
      </c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1"/>
      <c r="P236" s="131"/>
      <c r="Q236" s="131"/>
      <c r="R236" s="131"/>
      <c r="S236" s="140">
        <f>工程配置!$C$23</f>
        <v>30</v>
      </c>
      <c r="T236" s="141"/>
      <c r="U236" s="141"/>
      <c r="V236" s="141"/>
      <c r="W236" s="141"/>
      <c r="X236" s="141"/>
      <c r="Y236" s="141"/>
      <c r="Z236" s="141"/>
      <c r="AA236" s="141"/>
      <c r="AB236" s="141"/>
      <c r="AC236" s="141"/>
      <c r="AD236" s="141"/>
      <c r="AE236" s="141"/>
      <c r="AF236" s="141"/>
      <c r="AG236" s="141"/>
      <c r="AH236" s="141"/>
      <c r="AI236" s="141"/>
      <c r="AJ236" s="141"/>
      <c r="AK236" s="141"/>
      <c r="AL236" s="141"/>
      <c r="AM236" s="141"/>
      <c r="AN236" s="141"/>
      <c r="AO236" s="141"/>
      <c r="AP236" s="151"/>
    </row>
    <row r="237" s="1" customFormat="1" ht="42" customHeight="1" spans="1:42">
      <c r="A237" s="121"/>
      <c r="B237" s="124" t="s">
        <v>127</v>
      </c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 t="s">
        <v>179</v>
      </c>
      <c r="O237" s="124"/>
      <c r="P237" s="124"/>
      <c r="Q237" s="124"/>
      <c r="R237" s="124"/>
      <c r="S237" s="124"/>
      <c r="T237" s="124"/>
      <c r="U237" s="124"/>
      <c r="V237" s="124" t="s">
        <v>129</v>
      </c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 t="s">
        <v>130</v>
      </c>
      <c r="AG237" s="124"/>
      <c r="AH237" s="124"/>
      <c r="AI237" s="124"/>
      <c r="AJ237" s="124"/>
      <c r="AK237" s="124"/>
      <c r="AL237" s="124"/>
      <c r="AM237" s="124"/>
      <c r="AN237" s="124"/>
      <c r="AO237" s="124"/>
      <c r="AP237" s="124"/>
    </row>
    <row r="244" s="1" customFormat="1" ht="18.75" customHeight="1" spans="1:42">
      <c r="A244" s="121"/>
      <c r="B244" s="122" t="s">
        <v>167</v>
      </c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22"/>
      <c r="AJ244" s="122"/>
      <c r="AK244" s="122"/>
      <c r="AL244" s="122"/>
      <c r="AM244" s="122"/>
      <c r="AN244" s="122"/>
      <c r="AO244" s="122"/>
      <c r="AP244" s="122"/>
    </row>
    <row r="245" s="1" customFormat="1" ht="22.5" customHeight="1" spans="1:42">
      <c r="A245" s="121"/>
      <c r="B245" s="123" t="s">
        <v>168</v>
      </c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  <c r="AJ245" s="123"/>
      <c r="AK245" s="123"/>
      <c r="AL245" s="123"/>
      <c r="AM245" s="123"/>
      <c r="AN245" s="123"/>
      <c r="AO245" s="123"/>
      <c r="AP245" s="123"/>
    </row>
    <row r="246" s="1" customFormat="1" ht="22.5" customHeight="1" spans="1:42">
      <c r="A246" s="121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  <c r="AK246" s="123"/>
      <c r="AL246" s="123"/>
      <c r="AM246" s="123"/>
      <c r="AN246" s="123"/>
      <c r="AO246" s="123"/>
      <c r="AP246" s="123"/>
    </row>
    <row r="247" s="1" customFormat="1" ht="22.5" customHeight="1" spans="1:42">
      <c r="A247" s="121"/>
      <c r="B247" s="124" t="s">
        <v>133</v>
      </c>
      <c r="C247" s="124"/>
      <c r="D247" s="124"/>
      <c r="E247" s="124"/>
      <c r="F247" s="124"/>
      <c r="G247" s="124"/>
      <c r="H247" s="124"/>
      <c r="I247" s="133" t="s">
        <v>134</v>
      </c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4"/>
      <c r="Y247" s="134"/>
      <c r="Z247" s="134"/>
      <c r="AA247" s="134"/>
      <c r="AB247" s="134"/>
      <c r="AC247" s="134"/>
      <c r="AD247" s="134"/>
      <c r="AE247" s="142"/>
      <c r="AF247" s="143" t="s">
        <v>87</v>
      </c>
      <c r="AG247" s="143"/>
      <c r="AH247" s="143"/>
      <c r="AI247" s="124">
        <f>灌注桩原始记录!A13</f>
        <v>409</v>
      </c>
      <c r="AJ247" s="124"/>
      <c r="AK247" s="124"/>
      <c r="AL247" s="124"/>
      <c r="AM247" s="124"/>
      <c r="AN247" s="124"/>
      <c r="AO247" s="124"/>
      <c r="AP247" s="124"/>
    </row>
    <row r="248" s="1" customFormat="1" ht="39" customHeight="1" spans="1:42">
      <c r="A248" s="121"/>
      <c r="B248" s="125" t="s">
        <v>1</v>
      </c>
      <c r="C248" s="126"/>
      <c r="D248" s="126"/>
      <c r="E248" s="126"/>
      <c r="F248" s="126"/>
      <c r="G248" s="126"/>
      <c r="H248" s="126" t="str">
        <f>工程配置!$B$2</f>
        <v>大同七里村碧桂园一期地库桩基础工程</v>
      </c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 t="s">
        <v>88</v>
      </c>
      <c r="Y248" s="126"/>
      <c r="Z248" s="126"/>
      <c r="AA248" s="126"/>
      <c r="AB248" s="126"/>
      <c r="AC248" s="126">
        <f>灌注桩原始记录!C13</f>
        <v>0</v>
      </c>
      <c r="AD248" s="144"/>
      <c r="AE248" s="126"/>
      <c r="AF248" s="126"/>
      <c r="AG248" s="126"/>
      <c r="AH248" s="126"/>
      <c r="AI248" s="126"/>
      <c r="AJ248" s="126"/>
      <c r="AK248" s="126"/>
      <c r="AL248" s="126"/>
      <c r="AM248" s="126"/>
      <c r="AN248" s="126"/>
      <c r="AO248" s="126"/>
      <c r="AP248" s="146"/>
    </row>
    <row r="249" s="1" customFormat="1" ht="31.5" customHeight="1" spans="1:42">
      <c r="A249" s="121"/>
      <c r="B249" s="127" t="s">
        <v>169</v>
      </c>
      <c r="C249" s="128"/>
      <c r="D249" s="128"/>
      <c r="E249" s="128"/>
      <c r="F249" s="128"/>
      <c r="G249" s="128"/>
      <c r="H249" s="128">
        <f>工程配置!$B$4</f>
        <v>600</v>
      </c>
      <c r="I249" s="128"/>
      <c r="J249" s="128"/>
      <c r="K249" s="128"/>
      <c r="L249" s="128"/>
      <c r="M249" s="128" t="s">
        <v>91</v>
      </c>
      <c r="N249" s="128"/>
      <c r="O249" s="128"/>
      <c r="P249" s="128"/>
      <c r="Q249" s="128"/>
      <c r="R249" s="128"/>
      <c r="S249" s="135">
        <f>灌注桩原始记录!G13</f>
        <v>0</v>
      </c>
      <c r="T249" s="135"/>
      <c r="U249" s="135"/>
      <c r="V249" s="135"/>
      <c r="W249" s="135"/>
      <c r="X249" s="128" t="s">
        <v>136</v>
      </c>
      <c r="Y249" s="128"/>
      <c r="Z249" s="128"/>
      <c r="AA249" s="128"/>
      <c r="AB249" s="128"/>
      <c r="AC249" s="128">
        <f>灌注桩原始记录!H13</f>
        <v>0</v>
      </c>
      <c r="AD249" s="128"/>
      <c r="AE249" s="128"/>
      <c r="AF249" s="128"/>
      <c r="AG249" s="128"/>
      <c r="AH249" s="128" t="s">
        <v>135</v>
      </c>
      <c r="AI249" s="128"/>
      <c r="AJ249" s="128"/>
      <c r="AK249" s="128"/>
      <c r="AL249" s="128"/>
      <c r="AM249" s="128">
        <f>灌注桩原始记录!F13</f>
        <v>0</v>
      </c>
      <c r="AN249" s="128"/>
      <c r="AO249" s="128"/>
      <c r="AP249" s="147"/>
    </row>
    <row r="250" s="1" customFormat="1" ht="36" customHeight="1" spans="1:42">
      <c r="A250" s="121"/>
      <c r="B250" s="127" t="s">
        <v>170</v>
      </c>
      <c r="C250" s="128"/>
      <c r="D250" s="128"/>
      <c r="E250" s="128"/>
      <c r="F250" s="128"/>
      <c r="G250" s="128"/>
      <c r="H250" s="128">
        <f>工程配置!$F$4</f>
        <v>29.13</v>
      </c>
      <c r="I250" s="128"/>
      <c r="J250" s="128"/>
      <c r="K250" s="128"/>
      <c r="L250" s="128"/>
      <c r="M250" s="128" t="s">
        <v>171</v>
      </c>
      <c r="N250" s="128"/>
      <c r="O250" s="128"/>
      <c r="P250" s="128"/>
      <c r="Q250" s="128"/>
      <c r="R250" s="128"/>
      <c r="S250" s="135">
        <f>灌注桩原始记录!I13</f>
        <v>0</v>
      </c>
      <c r="T250" s="135"/>
      <c r="U250" s="135"/>
      <c r="V250" s="135"/>
      <c r="W250" s="135"/>
      <c r="X250" s="128" t="s">
        <v>172</v>
      </c>
      <c r="Y250" s="128"/>
      <c r="Z250" s="128"/>
      <c r="AA250" s="128"/>
      <c r="AB250" s="128"/>
      <c r="AC250" s="135">
        <f>S249</f>
        <v>0</v>
      </c>
      <c r="AD250" s="135"/>
      <c r="AE250" s="135"/>
      <c r="AF250" s="135"/>
      <c r="AG250" s="135"/>
      <c r="AH250" s="128" t="s">
        <v>173</v>
      </c>
      <c r="AI250" s="128"/>
      <c r="AJ250" s="128"/>
      <c r="AK250" s="128"/>
      <c r="AL250" s="128"/>
      <c r="AM250" s="135">
        <f>S249</f>
        <v>0</v>
      </c>
      <c r="AN250" s="135"/>
      <c r="AO250" s="135"/>
      <c r="AP250" s="148"/>
    </row>
    <row r="251" s="1" customFormat="1" ht="31.5" customHeight="1" spans="1:42">
      <c r="A251" s="121"/>
      <c r="B251" s="127" t="s">
        <v>174</v>
      </c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 t="s">
        <v>175</v>
      </c>
      <c r="T251" s="128"/>
      <c r="U251" s="128"/>
      <c r="V251" s="128"/>
      <c r="W251" s="128"/>
      <c r="X251" s="128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28"/>
      <c r="AJ251" s="128"/>
      <c r="AK251" s="128"/>
      <c r="AL251" s="128"/>
      <c r="AM251" s="128"/>
      <c r="AN251" s="128"/>
      <c r="AO251" s="128"/>
      <c r="AP251" s="147"/>
    </row>
    <row r="252" s="1" customFormat="1" ht="34.5" customHeight="1" spans="1:42">
      <c r="A252" s="121"/>
      <c r="B252" s="127" t="s">
        <v>176</v>
      </c>
      <c r="C252" s="128"/>
      <c r="D252" s="128" t="s">
        <v>177</v>
      </c>
      <c r="E252" s="128"/>
      <c r="F252" s="129" t="s">
        <v>21</v>
      </c>
      <c r="G252" s="129"/>
      <c r="H252" s="129"/>
      <c r="I252" s="129"/>
      <c r="J252" s="129"/>
      <c r="K252" s="129"/>
      <c r="L252" s="129"/>
      <c r="M252" s="129"/>
      <c r="N252" s="129"/>
      <c r="O252" s="128"/>
      <c r="P252" s="128"/>
      <c r="Q252" s="128"/>
      <c r="R252" s="128"/>
      <c r="S252" s="128" t="str">
        <f>工程配置!$D$9&amp;""</f>
        <v>18</v>
      </c>
      <c r="T252" s="128"/>
      <c r="U252" s="128"/>
      <c r="V252" s="128" t="str">
        <f>工程配置!$E$9&amp;""</f>
        <v>18</v>
      </c>
      <c r="W252" s="128"/>
      <c r="X252" s="128"/>
      <c r="Y252" s="128" t="str">
        <f>工程配置!$F$9&amp;""</f>
        <v>18</v>
      </c>
      <c r="Z252" s="128"/>
      <c r="AA252" s="128"/>
      <c r="AB252" s="128" t="str">
        <f>工程配置!$G$9&amp;""</f>
        <v/>
      </c>
      <c r="AC252" s="128"/>
      <c r="AD252" s="128"/>
      <c r="AE252" s="128" t="str">
        <f>工程配置!$H$9&amp;""</f>
        <v/>
      </c>
      <c r="AF252" s="128"/>
      <c r="AG252" s="128"/>
      <c r="AH252" s="128"/>
      <c r="AI252" s="128" t="str">
        <f>工程配置!$I$7&amp;""</f>
        <v/>
      </c>
      <c r="AJ252" s="128"/>
      <c r="AK252" s="128"/>
      <c r="AL252" s="128"/>
      <c r="AM252" s="128" t="str">
        <f>工程配置!$J$7&amp;""</f>
        <v/>
      </c>
      <c r="AN252" s="128"/>
      <c r="AO252" s="128"/>
      <c r="AP252" s="147"/>
    </row>
    <row r="253" s="1" customFormat="1" ht="34.5" customHeight="1" spans="1:42">
      <c r="A253" s="121"/>
      <c r="B253" s="127"/>
      <c r="C253" s="128"/>
      <c r="D253" s="128"/>
      <c r="E253" s="128"/>
      <c r="F253" s="129" t="s">
        <v>22</v>
      </c>
      <c r="G253" s="129"/>
      <c r="H253" s="129"/>
      <c r="I253" s="129"/>
      <c r="J253" s="129"/>
      <c r="K253" s="129"/>
      <c r="L253" s="129"/>
      <c r="M253" s="129"/>
      <c r="N253" s="129"/>
      <c r="O253" s="128"/>
      <c r="P253" s="128"/>
      <c r="Q253" s="128"/>
      <c r="R253" s="128"/>
      <c r="S253" s="128" t="str">
        <f>工程配置!$D$10&amp;""</f>
        <v>9</v>
      </c>
      <c r="T253" s="128"/>
      <c r="U253" s="128"/>
      <c r="V253" s="128" t="str">
        <f>工程配置!$E$10&amp;""</f>
        <v>9</v>
      </c>
      <c r="W253" s="128"/>
      <c r="X253" s="128"/>
      <c r="Y253" s="128" t="str">
        <f>工程配置!$F$10&amp;""</f>
        <v>12</v>
      </c>
      <c r="Z253" s="128"/>
      <c r="AA253" s="128"/>
      <c r="AB253" s="128" t="str">
        <f>工程配置!$G$10&amp;""</f>
        <v/>
      </c>
      <c r="AC253" s="128"/>
      <c r="AD253" s="128"/>
      <c r="AE253" s="128" t="str">
        <f>工程配置!$H$10&amp;""</f>
        <v/>
      </c>
      <c r="AF253" s="128"/>
      <c r="AG253" s="128"/>
      <c r="AH253" s="128"/>
      <c r="AI253" s="128" t="str">
        <f>工程配置!$I$8&amp;""</f>
        <v/>
      </c>
      <c r="AJ253" s="128"/>
      <c r="AK253" s="128"/>
      <c r="AL253" s="128"/>
      <c r="AM253" s="128" t="str">
        <f>工程配置!$J$8&amp;""</f>
        <v/>
      </c>
      <c r="AN253" s="128"/>
      <c r="AO253" s="128"/>
      <c r="AP253" s="128"/>
    </row>
    <row r="254" s="1" customFormat="1" ht="34.5" customHeight="1" spans="1:42">
      <c r="A254" s="121"/>
      <c r="B254" s="127"/>
      <c r="C254" s="128"/>
      <c r="D254" s="128"/>
      <c r="E254" s="128"/>
      <c r="F254" s="129" t="s">
        <v>23</v>
      </c>
      <c r="G254" s="129"/>
      <c r="H254" s="129"/>
      <c r="I254" s="129"/>
      <c r="J254" s="129"/>
      <c r="K254" s="129"/>
      <c r="L254" s="129"/>
      <c r="M254" s="129"/>
      <c r="N254" s="129"/>
      <c r="O254" s="128"/>
      <c r="P254" s="128"/>
      <c r="Q254" s="128"/>
      <c r="R254" s="128"/>
      <c r="S254" s="128" t="str">
        <f>工程配置!$D$11&amp;""</f>
        <v>12</v>
      </c>
      <c r="T254" s="128"/>
      <c r="U254" s="128"/>
      <c r="V254" s="128" t="str">
        <f>工程配置!$E$11&amp;""</f>
        <v>12</v>
      </c>
      <c r="W254" s="128"/>
      <c r="X254" s="128"/>
      <c r="Y254" s="128" t="str">
        <f>工程配置!$F$11&amp;""</f>
        <v>12</v>
      </c>
      <c r="Z254" s="128"/>
      <c r="AA254" s="128"/>
      <c r="AB254" s="128" t="str">
        <f>工程配置!$G$11&amp;""</f>
        <v/>
      </c>
      <c r="AC254" s="128"/>
      <c r="AD254" s="128"/>
      <c r="AE254" s="128" t="str">
        <f>工程配置!$H$11&amp;""</f>
        <v/>
      </c>
      <c r="AF254" s="128"/>
      <c r="AG254" s="128"/>
      <c r="AH254" s="128"/>
      <c r="AI254" s="128" t="str">
        <f>工程配置!$I$9&amp;""</f>
        <v/>
      </c>
      <c r="AJ254" s="128"/>
      <c r="AK254" s="128"/>
      <c r="AL254" s="128"/>
      <c r="AM254" s="128" t="str">
        <f>工程配置!$J$9&amp;""</f>
        <v/>
      </c>
      <c r="AN254" s="128"/>
      <c r="AO254" s="128"/>
      <c r="AP254" s="128"/>
    </row>
    <row r="255" s="1" customFormat="1" ht="34.5" customHeight="1" spans="1:42">
      <c r="A255" s="121"/>
      <c r="B255" s="127"/>
      <c r="C255" s="128"/>
      <c r="D255" s="128"/>
      <c r="E255" s="128"/>
      <c r="F255" s="128" t="s">
        <v>24</v>
      </c>
      <c r="G255" s="128"/>
      <c r="H255" s="128"/>
      <c r="I255" s="129" t="s">
        <v>25</v>
      </c>
      <c r="J255" s="129"/>
      <c r="K255" s="129"/>
      <c r="L255" s="129"/>
      <c r="M255" s="129"/>
      <c r="N255" s="129"/>
      <c r="O255" s="128"/>
      <c r="P255" s="128"/>
      <c r="Q255" s="128"/>
      <c r="R255" s="128"/>
      <c r="S255" s="128" t="str">
        <f>工程配置!$D$12&amp;""</f>
        <v>0</v>
      </c>
      <c r="T255" s="128"/>
      <c r="U255" s="128"/>
      <c r="V255" s="128" t="str">
        <f>工程配置!$E$12&amp;""</f>
        <v>1</v>
      </c>
      <c r="W255" s="128"/>
      <c r="X255" s="128"/>
      <c r="Y255" s="128" t="str">
        <f>工程配置!$F$12&amp;""</f>
        <v>2</v>
      </c>
      <c r="Z255" s="128"/>
      <c r="AA255" s="128"/>
      <c r="AB255" s="128" t="str">
        <f>工程配置!$G$12&amp;""</f>
        <v/>
      </c>
      <c r="AC255" s="128"/>
      <c r="AD255" s="128"/>
      <c r="AE255" s="128" t="str">
        <f>工程配置!$H$12&amp;""</f>
        <v/>
      </c>
      <c r="AF255" s="128"/>
      <c r="AG255" s="128"/>
      <c r="AH255" s="128"/>
      <c r="AI255" s="128" t="str">
        <f>工程配置!$I$10&amp;""</f>
        <v/>
      </c>
      <c r="AJ255" s="128"/>
      <c r="AK255" s="128"/>
      <c r="AL255" s="128"/>
      <c r="AM255" s="128" t="str">
        <f>工程配置!$J$10&amp;""</f>
        <v/>
      </c>
      <c r="AN255" s="128"/>
      <c r="AO255" s="128"/>
      <c r="AP255" s="128"/>
    </row>
    <row r="256" s="1" customFormat="1" ht="34.5" customHeight="1" spans="1:42">
      <c r="A256" s="121"/>
      <c r="B256" s="127"/>
      <c r="C256" s="128"/>
      <c r="D256" s="128"/>
      <c r="E256" s="128"/>
      <c r="F256" s="128"/>
      <c r="G256" s="128"/>
      <c r="H256" s="128"/>
      <c r="I256" s="129" t="s">
        <v>26</v>
      </c>
      <c r="J256" s="129"/>
      <c r="K256" s="129"/>
      <c r="L256" s="129"/>
      <c r="M256" s="129"/>
      <c r="N256" s="129"/>
      <c r="O256" s="128"/>
      <c r="P256" s="128"/>
      <c r="Q256" s="128"/>
      <c r="R256" s="128"/>
      <c r="S256" s="128" t="str">
        <f>工程配置!$D$13&amp;""</f>
        <v>单面焊</v>
      </c>
      <c r="T256" s="128"/>
      <c r="U256" s="128"/>
      <c r="V256" s="128" t="str">
        <f>工程配置!$E$13&amp;""</f>
        <v>单面焊</v>
      </c>
      <c r="W256" s="128"/>
      <c r="X256" s="128"/>
      <c r="Y256" s="128" t="str">
        <f>工程配置!$F$13&amp;""</f>
        <v>单面焊</v>
      </c>
      <c r="Z256" s="128"/>
      <c r="AA256" s="128"/>
      <c r="AB256" s="145" t="str">
        <f>工程配置!$G$13&amp;""</f>
        <v/>
      </c>
      <c r="AC256" s="145"/>
      <c r="AD256" s="145"/>
      <c r="AE256" s="145" t="str">
        <f>工程配置!$H$13&amp;""</f>
        <v/>
      </c>
      <c r="AF256" s="145"/>
      <c r="AG256" s="145"/>
      <c r="AH256" s="145"/>
      <c r="AI256" s="128" t="str">
        <f>工程配置!$I$11&amp;""</f>
        <v/>
      </c>
      <c r="AJ256" s="128"/>
      <c r="AK256" s="128"/>
      <c r="AL256" s="128"/>
      <c r="AM256" s="128" t="str">
        <f>工程配置!$J$11&amp;""</f>
        <v/>
      </c>
      <c r="AN256" s="128"/>
      <c r="AO256" s="128"/>
      <c r="AP256" s="147"/>
    </row>
    <row r="257" s="1" customFormat="1" ht="34.5" customHeight="1" spans="1:42">
      <c r="A257" s="121"/>
      <c r="B257" s="127"/>
      <c r="C257" s="128"/>
      <c r="D257" s="128"/>
      <c r="E257" s="128"/>
      <c r="F257" s="128"/>
      <c r="G257" s="128"/>
      <c r="H257" s="128"/>
      <c r="I257" s="129" t="s">
        <v>28</v>
      </c>
      <c r="J257" s="129"/>
      <c r="K257" s="129"/>
      <c r="L257" s="129"/>
      <c r="M257" s="129"/>
      <c r="N257" s="129"/>
      <c r="O257" s="128"/>
      <c r="P257" s="128"/>
      <c r="Q257" s="128"/>
      <c r="R257" s="128"/>
      <c r="S257" s="128" t="str">
        <f>工程配置!$D$14&amp;""</f>
        <v>18</v>
      </c>
      <c r="T257" s="128"/>
      <c r="U257" s="128"/>
      <c r="V257" s="128" t="str">
        <f>工程配置!$E$14&amp;""</f>
        <v>18</v>
      </c>
      <c r="W257" s="128"/>
      <c r="X257" s="128"/>
      <c r="Y257" s="128" t="str">
        <f>工程配置!$F$14&amp;""</f>
        <v>18</v>
      </c>
      <c r="Z257" s="128"/>
      <c r="AA257" s="128"/>
      <c r="AB257" s="128" t="str">
        <f>工程配置!$G$14&amp;""</f>
        <v/>
      </c>
      <c r="AC257" s="128"/>
      <c r="AD257" s="128"/>
      <c r="AE257" s="128" t="str">
        <f>工程配置!$H$14&amp;""</f>
        <v/>
      </c>
      <c r="AF257" s="128"/>
      <c r="AG257" s="128"/>
      <c r="AH257" s="128"/>
      <c r="AI257" s="128" t="str">
        <f>工程配置!$I$12&amp;""</f>
        <v/>
      </c>
      <c r="AJ257" s="128"/>
      <c r="AK257" s="128"/>
      <c r="AL257" s="128"/>
      <c r="AM257" s="128" t="str">
        <f>工程配置!$J$12&amp;""</f>
        <v/>
      </c>
      <c r="AN257" s="128"/>
      <c r="AO257" s="128"/>
      <c r="AP257" s="147"/>
    </row>
    <row r="258" s="1" customFormat="1" ht="34.5" customHeight="1" spans="1:42">
      <c r="A258" s="121"/>
      <c r="B258" s="127" t="s">
        <v>178</v>
      </c>
      <c r="C258" s="128"/>
      <c r="D258" s="129" t="s">
        <v>29</v>
      </c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8"/>
      <c r="P258" s="128"/>
      <c r="Q258" s="128"/>
      <c r="R258" s="128"/>
      <c r="S258" s="136" t="str">
        <f>工程配置!$C$15&amp;""</f>
        <v>29.13</v>
      </c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  <c r="AI258" s="137"/>
      <c r="AJ258" s="137"/>
      <c r="AK258" s="137"/>
      <c r="AL258" s="137"/>
      <c r="AM258" s="137"/>
      <c r="AN258" s="137"/>
      <c r="AO258" s="137"/>
      <c r="AP258" s="149"/>
    </row>
    <row r="259" s="1" customFormat="1" ht="34.5" customHeight="1" spans="1:42">
      <c r="A259" s="121"/>
      <c r="B259" s="127"/>
      <c r="C259" s="128"/>
      <c r="D259" s="129" t="s">
        <v>30</v>
      </c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8"/>
      <c r="P259" s="128"/>
      <c r="Q259" s="128"/>
      <c r="R259" s="128"/>
      <c r="S259" s="136" t="str">
        <f>工程配置!$C$16&amp;""</f>
        <v>9，9,12</v>
      </c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  <c r="AI259" s="137"/>
      <c r="AJ259" s="137"/>
      <c r="AK259" s="137"/>
      <c r="AL259" s="137"/>
      <c r="AM259" s="137"/>
      <c r="AN259" s="137"/>
      <c r="AO259" s="137"/>
      <c r="AP259" s="149"/>
    </row>
    <row r="260" s="1" customFormat="1" ht="34.5" customHeight="1" spans="1:42">
      <c r="A260" s="121"/>
      <c r="B260" s="127"/>
      <c r="C260" s="128"/>
      <c r="D260" s="129" t="s">
        <v>32</v>
      </c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8"/>
      <c r="P260" s="128"/>
      <c r="Q260" s="128"/>
      <c r="R260" s="128"/>
      <c r="S260" s="136" t="str">
        <f>工程配置!$C$17&amp;""</f>
        <v>36</v>
      </c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37"/>
      <c r="AJ260" s="137"/>
      <c r="AK260" s="137"/>
      <c r="AL260" s="137"/>
      <c r="AM260" s="137"/>
      <c r="AN260" s="137"/>
      <c r="AO260" s="137"/>
      <c r="AP260" s="149"/>
    </row>
    <row r="261" s="1" customFormat="1" ht="34.5" customHeight="1" spans="1:42">
      <c r="A261" s="121"/>
      <c r="B261" s="127"/>
      <c r="C261" s="128"/>
      <c r="D261" s="129" t="s">
        <v>33</v>
      </c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8"/>
      <c r="P261" s="128"/>
      <c r="Q261" s="128"/>
      <c r="R261" s="128"/>
      <c r="S261" s="136" t="str">
        <f>工程配置!$C$18&amp;""</f>
        <v>50</v>
      </c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37"/>
      <c r="AJ261" s="137"/>
      <c r="AK261" s="137"/>
      <c r="AL261" s="137"/>
      <c r="AM261" s="137"/>
      <c r="AN261" s="137"/>
      <c r="AO261" s="137"/>
      <c r="AP261" s="149"/>
    </row>
    <row r="262" s="1" customFormat="1" ht="34.5" customHeight="1" spans="1:42">
      <c r="A262" s="121"/>
      <c r="B262" s="127"/>
      <c r="C262" s="128"/>
      <c r="D262" s="129" t="s">
        <v>34</v>
      </c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8"/>
      <c r="P262" s="128"/>
      <c r="Q262" s="128"/>
      <c r="R262" s="128"/>
      <c r="S262" s="138" t="str">
        <f>工程配置!$C$19&amp;""</f>
        <v>≦50%</v>
      </c>
      <c r="T262" s="139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  <c r="AJ262" s="139"/>
      <c r="AK262" s="139"/>
      <c r="AL262" s="139"/>
      <c r="AM262" s="139"/>
      <c r="AN262" s="139"/>
      <c r="AO262" s="139"/>
      <c r="AP262" s="150"/>
    </row>
    <row r="263" s="1" customFormat="1" ht="34.5" customHeight="1" spans="1:42">
      <c r="A263" s="121"/>
      <c r="B263" s="127"/>
      <c r="C263" s="128"/>
      <c r="D263" s="129" t="s">
        <v>26</v>
      </c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8"/>
      <c r="P263" s="128"/>
      <c r="Q263" s="128"/>
      <c r="R263" s="128"/>
      <c r="S263" s="136" t="str">
        <f>工程配置!$C$20&amp;""</f>
        <v>单面搭接焊</v>
      </c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7"/>
      <c r="AJ263" s="137"/>
      <c r="AK263" s="137"/>
      <c r="AL263" s="137"/>
      <c r="AM263" s="137"/>
      <c r="AN263" s="137"/>
      <c r="AO263" s="137"/>
      <c r="AP263" s="149"/>
    </row>
    <row r="264" s="1" customFormat="1" ht="34.5" customHeight="1" spans="1:42">
      <c r="A264" s="121"/>
      <c r="B264" s="127"/>
      <c r="C264" s="128"/>
      <c r="D264" s="129" t="s">
        <v>28</v>
      </c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8"/>
      <c r="P264" s="128"/>
      <c r="Q264" s="128"/>
      <c r="R264" s="128"/>
      <c r="S264" s="128" t="str">
        <f>工程配置!$C$21&amp;""</f>
        <v>180</v>
      </c>
      <c r="T264" s="128"/>
      <c r="U264" s="128"/>
      <c r="V264" s="128" t="str">
        <f>工程配置!$D$21&amp;""</f>
        <v>180</v>
      </c>
      <c r="W264" s="128"/>
      <c r="X264" s="128"/>
      <c r="Y264" s="128" t="str">
        <f>工程配置!$E$21&amp;""</f>
        <v>180</v>
      </c>
      <c r="Z264" s="128"/>
      <c r="AA264" s="128"/>
      <c r="AB264" s="128" t="str">
        <f>工程配置!$F$21&amp;""</f>
        <v/>
      </c>
      <c r="AC264" s="128"/>
      <c r="AD264" s="128"/>
      <c r="AE264" s="128" t="str">
        <f>工程配置!$G$21&amp;""</f>
        <v/>
      </c>
      <c r="AF264" s="128"/>
      <c r="AG264" s="128"/>
      <c r="AH264" s="128" t="str">
        <f>工程配置!$H$21&amp;""</f>
        <v/>
      </c>
      <c r="AI264" s="128"/>
      <c r="AJ264" s="128"/>
      <c r="AK264" s="128" t="str">
        <f>工程配置!$I$19&amp;""</f>
        <v/>
      </c>
      <c r="AL264" s="128"/>
      <c r="AM264" s="128"/>
      <c r="AN264" s="128" t="str">
        <f>工程配置!$J$19&amp;""</f>
        <v/>
      </c>
      <c r="AO264" s="128"/>
      <c r="AP264" s="128"/>
    </row>
    <row r="265" s="1" customFormat="1" ht="34.5" customHeight="1" spans="1:42">
      <c r="A265" s="121"/>
      <c r="B265" s="127"/>
      <c r="C265" s="128"/>
      <c r="D265" s="129" t="s">
        <v>37</v>
      </c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8"/>
      <c r="P265" s="128"/>
      <c r="Q265" s="128"/>
      <c r="R265" s="128"/>
      <c r="S265" s="136">
        <f>工程配置!$C$22</f>
        <v>15</v>
      </c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37"/>
      <c r="AJ265" s="137"/>
      <c r="AK265" s="137"/>
      <c r="AL265" s="137"/>
      <c r="AM265" s="137"/>
      <c r="AN265" s="137"/>
      <c r="AO265" s="137"/>
      <c r="AP265" s="149"/>
    </row>
    <row r="266" s="1" customFormat="1" ht="34.5" customHeight="1" spans="1:42">
      <c r="A266" s="121"/>
      <c r="B266" s="130"/>
      <c r="C266" s="131"/>
      <c r="D266" s="132" t="s">
        <v>38</v>
      </c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1"/>
      <c r="P266" s="131"/>
      <c r="Q266" s="131"/>
      <c r="R266" s="131"/>
      <c r="S266" s="140">
        <f>工程配置!$C$23</f>
        <v>30</v>
      </c>
      <c r="T266" s="141"/>
      <c r="U266" s="141"/>
      <c r="V266" s="141"/>
      <c r="W266" s="141"/>
      <c r="X266" s="141"/>
      <c r="Y266" s="141"/>
      <c r="Z266" s="141"/>
      <c r="AA266" s="141"/>
      <c r="AB266" s="141"/>
      <c r="AC266" s="141"/>
      <c r="AD266" s="141"/>
      <c r="AE266" s="141"/>
      <c r="AF266" s="141"/>
      <c r="AG266" s="141"/>
      <c r="AH266" s="141"/>
      <c r="AI266" s="141"/>
      <c r="AJ266" s="141"/>
      <c r="AK266" s="141"/>
      <c r="AL266" s="141"/>
      <c r="AM266" s="141"/>
      <c r="AN266" s="141"/>
      <c r="AO266" s="141"/>
      <c r="AP266" s="151"/>
    </row>
    <row r="267" s="1" customFormat="1" ht="42" customHeight="1" spans="1:42">
      <c r="A267" s="121"/>
      <c r="B267" s="124" t="s">
        <v>127</v>
      </c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 t="s">
        <v>179</v>
      </c>
      <c r="O267" s="124"/>
      <c r="P267" s="124"/>
      <c r="Q267" s="124"/>
      <c r="R267" s="124"/>
      <c r="S267" s="124"/>
      <c r="T267" s="124"/>
      <c r="U267" s="124"/>
      <c r="V267" s="124" t="s">
        <v>129</v>
      </c>
      <c r="W267" s="124"/>
      <c r="X267" s="124"/>
      <c r="Y267" s="124"/>
      <c r="Z267" s="124"/>
      <c r="AA267" s="124"/>
      <c r="AB267" s="124"/>
      <c r="AC267" s="124"/>
      <c r="AD267" s="124"/>
      <c r="AE267" s="124"/>
      <c r="AF267" s="124" t="s">
        <v>130</v>
      </c>
      <c r="AG267" s="124"/>
      <c r="AH267" s="124"/>
      <c r="AI267" s="124"/>
      <c r="AJ267" s="124"/>
      <c r="AK267" s="124"/>
      <c r="AL267" s="124"/>
      <c r="AM267" s="124"/>
      <c r="AN267" s="124"/>
      <c r="AO267" s="124"/>
      <c r="AP267" s="124"/>
    </row>
    <row r="274" s="1" customFormat="1" ht="18.75" customHeight="1" spans="1:42">
      <c r="A274" s="121"/>
      <c r="B274" s="122" t="s">
        <v>167</v>
      </c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22"/>
      <c r="AJ274" s="122"/>
      <c r="AK274" s="122"/>
      <c r="AL274" s="122"/>
      <c r="AM274" s="122"/>
      <c r="AN274" s="122"/>
      <c r="AO274" s="122"/>
      <c r="AP274" s="122"/>
    </row>
    <row r="275" s="1" customFormat="1" ht="22.5" customHeight="1" spans="1:42">
      <c r="A275" s="121"/>
      <c r="B275" s="123" t="s">
        <v>168</v>
      </c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  <c r="AI275" s="123"/>
      <c r="AJ275" s="123"/>
      <c r="AK275" s="123"/>
      <c r="AL275" s="123"/>
      <c r="AM275" s="123"/>
      <c r="AN275" s="123"/>
      <c r="AO275" s="123"/>
      <c r="AP275" s="123"/>
    </row>
    <row r="276" s="1" customFormat="1" ht="22.5" customHeight="1" spans="1:42">
      <c r="A276" s="121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  <c r="AJ276" s="123"/>
      <c r="AK276" s="123"/>
      <c r="AL276" s="123"/>
      <c r="AM276" s="123"/>
      <c r="AN276" s="123"/>
      <c r="AO276" s="123"/>
      <c r="AP276" s="123"/>
    </row>
    <row r="277" s="1" customFormat="1" ht="22.5" customHeight="1" spans="1:42">
      <c r="A277" s="121"/>
      <c r="B277" s="124" t="s">
        <v>133</v>
      </c>
      <c r="C277" s="124"/>
      <c r="D277" s="124"/>
      <c r="E277" s="124"/>
      <c r="F277" s="124"/>
      <c r="G277" s="124"/>
      <c r="H277" s="124"/>
      <c r="I277" s="133" t="s">
        <v>134</v>
      </c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4"/>
      <c r="Y277" s="134"/>
      <c r="Z277" s="134"/>
      <c r="AA277" s="134"/>
      <c r="AB277" s="134"/>
      <c r="AC277" s="134"/>
      <c r="AD277" s="134"/>
      <c r="AE277" s="142"/>
      <c r="AF277" s="143" t="s">
        <v>87</v>
      </c>
      <c r="AG277" s="143"/>
      <c r="AH277" s="143"/>
      <c r="AI277" s="124">
        <f>灌注桩原始记录!A14</f>
        <v>410</v>
      </c>
      <c r="AJ277" s="124"/>
      <c r="AK277" s="124"/>
      <c r="AL277" s="124"/>
      <c r="AM277" s="124"/>
      <c r="AN277" s="124"/>
      <c r="AO277" s="124"/>
      <c r="AP277" s="124"/>
    </row>
    <row r="278" s="1" customFormat="1" ht="39" customHeight="1" spans="1:42">
      <c r="A278" s="121"/>
      <c r="B278" s="125" t="s">
        <v>1</v>
      </c>
      <c r="C278" s="126"/>
      <c r="D278" s="126"/>
      <c r="E278" s="126"/>
      <c r="F278" s="126"/>
      <c r="G278" s="126"/>
      <c r="H278" s="126" t="str">
        <f>工程配置!$B$2</f>
        <v>大同七里村碧桂园一期地库桩基础工程</v>
      </c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 t="s">
        <v>88</v>
      </c>
      <c r="Y278" s="126"/>
      <c r="Z278" s="126"/>
      <c r="AA278" s="126"/>
      <c r="AB278" s="126"/>
      <c r="AC278" s="126">
        <f>灌注桩原始记录!C14</f>
        <v>0</v>
      </c>
      <c r="AD278" s="144"/>
      <c r="AE278" s="126"/>
      <c r="AF278" s="126"/>
      <c r="AG278" s="126"/>
      <c r="AH278" s="126"/>
      <c r="AI278" s="126"/>
      <c r="AJ278" s="126"/>
      <c r="AK278" s="126"/>
      <c r="AL278" s="126"/>
      <c r="AM278" s="126"/>
      <c r="AN278" s="126"/>
      <c r="AO278" s="126"/>
      <c r="AP278" s="146"/>
    </row>
    <row r="279" s="1" customFormat="1" ht="31.5" customHeight="1" spans="1:42">
      <c r="A279" s="121"/>
      <c r="B279" s="127" t="s">
        <v>169</v>
      </c>
      <c r="C279" s="128"/>
      <c r="D279" s="128"/>
      <c r="E279" s="128"/>
      <c r="F279" s="128"/>
      <c r="G279" s="128"/>
      <c r="H279" s="128">
        <f>工程配置!$B$4</f>
        <v>600</v>
      </c>
      <c r="I279" s="128"/>
      <c r="J279" s="128"/>
      <c r="K279" s="128"/>
      <c r="L279" s="128"/>
      <c r="M279" s="128" t="s">
        <v>91</v>
      </c>
      <c r="N279" s="128"/>
      <c r="O279" s="128"/>
      <c r="P279" s="128"/>
      <c r="Q279" s="128"/>
      <c r="R279" s="128"/>
      <c r="S279" s="135">
        <f>灌注桩原始记录!G14</f>
        <v>0</v>
      </c>
      <c r="T279" s="135"/>
      <c r="U279" s="135"/>
      <c r="V279" s="135"/>
      <c r="W279" s="135"/>
      <c r="X279" s="128" t="s">
        <v>136</v>
      </c>
      <c r="Y279" s="128"/>
      <c r="Z279" s="128"/>
      <c r="AA279" s="128"/>
      <c r="AB279" s="128"/>
      <c r="AC279" s="128">
        <f>灌注桩原始记录!H14</f>
        <v>0</v>
      </c>
      <c r="AD279" s="128"/>
      <c r="AE279" s="128"/>
      <c r="AF279" s="128"/>
      <c r="AG279" s="128"/>
      <c r="AH279" s="128" t="s">
        <v>135</v>
      </c>
      <c r="AI279" s="128"/>
      <c r="AJ279" s="128"/>
      <c r="AK279" s="128"/>
      <c r="AL279" s="128"/>
      <c r="AM279" s="128">
        <f>灌注桩原始记录!F14</f>
        <v>0</v>
      </c>
      <c r="AN279" s="128"/>
      <c r="AO279" s="128"/>
      <c r="AP279" s="147"/>
    </row>
    <row r="280" s="1" customFormat="1" ht="36" customHeight="1" spans="1:42">
      <c r="A280" s="121"/>
      <c r="B280" s="127" t="s">
        <v>170</v>
      </c>
      <c r="C280" s="128"/>
      <c r="D280" s="128"/>
      <c r="E280" s="128"/>
      <c r="F280" s="128"/>
      <c r="G280" s="128"/>
      <c r="H280" s="128">
        <f>工程配置!$F$4</f>
        <v>29.13</v>
      </c>
      <c r="I280" s="128"/>
      <c r="J280" s="128"/>
      <c r="K280" s="128"/>
      <c r="L280" s="128"/>
      <c r="M280" s="128" t="s">
        <v>171</v>
      </c>
      <c r="N280" s="128"/>
      <c r="O280" s="128"/>
      <c r="P280" s="128"/>
      <c r="Q280" s="128"/>
      <c r="R280" s="128"/>
      <c r="S280" s="135">
        <f>灌注桩原始记录!I14</f>
        <v>0</v>
      </c>
      <c r="T280" s="135"/>
      <c r="U280" s="135"/>
      <c r="V280" s="135"/>
      <c r="W280" s="135"/>
      <c r="X280" s="128" t="s">
        <v>172</v>
      </c>
      <c r="Y280" s="128"/>
      <c r="Z280" s="128"/>
      <c r="AA280" s="128"/>
      <c r="AB280" s="128"/>
      <c r="AC280" s="135">
        <f>S279</f>
        <v>0</v>
      </c>
      <c r="AD280" s="135"/>
      <c r="AE280" s="135"/>
      <c r="AF280" s="135"/>
      <c r="AG280" s="135"/>
      <c r="AH280" s="128" t="s">
        <v>173</v>
      </c>
      <c r="AI280" s="128"/>
      <c r="AJ280" s="128"/>
      <c r="AK280" s="128"/>
      <c r="AL280" s="128"/>
      <c r="AM280" s="135">
        <f>S279</f>
        <v>0</v>
      </c>
      <c r="AN280" s="135"/>
      <c r="AO280" s="135"/>
      <c r="AP280" s="148"/>
    </row>
    <row r="281" s="1" customFormat="1" ht="31.5" customHeight="1" spans="1:42">
      <c r="A281" s="121"/>
      <c r="B281" s="127" t="s">
        <v>174</v>
      </c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 t="s">
        <v>175</v>
      </c>
      <c r="T281" s="128"/>
      <c r="U281" s="128"/>
      <c r="V281" s="128"/>
      <c r="W281" s="128"/>
      <c r="X281" s="128"/>
      <c r="Y281" s="128"/>
      <c r="Z281" s="128"/>
      <c r="AA281" s="128"/>
      <c r="AB281" s="128"/>
      <c r="AC281" s="128"/>
      <c r="AD281" s="128"/>
      <c r="AE281" s="128"/>
      <c r="AF281" s="128"/>
      <c r="AG281" s="128"/>
      <c r="AH281" s="128"/>
      <c r="AI281" s="128"/>
      <c r="AJ281" s="128"/>
      <c r="AK281" s="128"/>
      <c r="AL281" s="128"/>
      <c r="AM281" s="128"/>
      <c r="AN281" s="128"/>
      <c r="AO281" s="128"/>
      <c r="AP281" s="147"/>
    </row>
    <row r="282" s="1" customFormat="1" ht="34.5" customHeight="1" spans="1:42">
      <c r="A282" s="121"/>
      <c r="B282" s="127" t="s">
        <v>176</v>
      </c>
      <c r="C282" s="128"/>
      <c r="D282" s="128" t="s">
        <v>177</v>
      </c>
      <c r="E282" s="128"/>
      <c r="F282" s="129" t="s">
        <v>21</v>
      </c>
      <c r="G282" s="129"/>
      <c r="H282" s="129"/>
      <c r="I282" s="129"/>
      <c r="J282" s="129"/>
      <c r="K282" s="129"/>
      <c r="L282" s="129"/>
      <c r="M282" s="129"/>
      <c r="N282" s="129"/>
      <c r="O282" s="128"/>
      <c r="P282" s="128"/>
      <c r="Q282" s="128"/>
      <c r="R282" s="128"/>
      <c r="S282" s="128" t="str">
        <f>工程配置!$D$9&amp;""</f>
        <v>18</v>
      </c>
      <c r="T282" s="128"/>
      <c r="U282" s="128"/>
      <c r="V282" s="128" t="str">
        <f>工程配置!$E$9&amp;""</f>
        <v>18</v>
      </c>
      <c r="W282" s="128"/>
      <c r="X282" s="128"/>
      <c r="Y282" s="128" t="str">
        <f>工程配置!$F$9&amp;""</f>
        <v>18</v>
      </c>
      <c r="Z282" s="128"/>
      <c r="AA282" s="128"/>
      <c r="AB282" s="128" t="str">
        <f>工程配置!$G$9&amp;""</f>
        <v/>
      </c>
      <c r="AC282" s="128"/>
      <c r="AD282" s="128"/>
      <c r="AE282" s="128" t="str">
        <f>工程配置!$H$9&amp;""</f>
        <v/>
      </c>
      <c r="AF282" s="128"/>
      <c r="AG282" s="128"/>
      <c r="AH282" s="128"/>
      <c r="AI282" s="128" t="str">
        <f>工程配置!$I$7&amp;""</f>
        <v/>
      </c>
      <c r="AJ282" s="128"/>
      <c r="AK282" s="128"/>
      <c r="AL282" s="128"/>
      <c r="AM282" s="128" t="str">
        <f>工程配置!$J$7&amp;""</f>
        <v/>
      </c>
      <c r="AN282" s="128"/>
      <c r="AO282" s="128"/>
      <c r="AP282" s="147"/>
    </row>
    <row r="283" s="1" customFormat="1" ht="34.5" customHeight="1" spans="1:42">
      <c r="A283" s="121"/>
      <c r="B283" s="127"/>
      <c r="C283" s="128"/>
      <c r="D283" s="128"/>
      <c r="E283" s="128"/>
      <c r="F283" s="129" t="s">
        <v>22</v>
      </c>
      <c r="G283" s="129"/>
      <c r="H283" s="129"/>
      <c r="I283" s="129"/>
      <c r="J283" s="129"/>
      <c r="K283" s="129"/>
      <c r="L283" s="129"/>
      <c r="M283" s="129"/>
      <c r="N283" s="129"/>
      <c r="O283" s="128"/>
      <c r="P283" s="128"/>
      <c r="Q283" s="128"/>
      <c r="R283" s="128"/>
      <c r="S283" s="128" t="str">
        <f>工程配置!$D$10&amp;""</f>
        <v>9</v>
      </c>
      <c r="T283" s="128"/>
      <c r="U283" s="128"/>
      <c r="V283" s="128" t="str">
        <f>工程配置!$E$10&amp;""</f>
        <v>9</v>
      </c>
      <c r="W283" s="128"/>
      <c r="X283" s="128"/>
      <c r="Y283" s="128" t="str">
        <f>工程配置!$F$10&amp;""</f>
        <v>12</v>
      </c>
      <c r="Z283" s="128"/>
      <c r="AA283" s="128"/>
      <c r="AB283" s="128" t="str">
        <f>工程配置!$G$10&amp;""</f>
        <v/>
      </c>
      <c r="AC283" s="128"/>
      <c r="AD283" s="128"/>
      <c r="AE283" s="128" t="str">
        <f>工程配置!$H$10&amp;""</f>
        <v/>
      </c>
      <c r="AF283" s="128"/>
      <c r="AG283" s="128"/>
      <c r="AH283" s="128"/>
      <c r="AI283" s="128" t="str">
        <f>工程配置!$I$8&amp;""</f>
        <v/>
      </c>
      <c r="AJ283" s="128"/>
      <c r="AK283" s="128"/>
      <c r="AL283" s="128"/>
      <c r="AM283" s="128" t="str">
        <f>工程配置!$J$8&amp;""</f>
        <v/>
      </c>
      <c r="AN283" s="128"/>
      <c r="AO283" s="128"/>
      <c r="AP283" s="128"/>
    </row>
    <row r="284" s="1" customFormat="1" ht="34.5" customHeight="1" spans="1:42">
      <c r="A284" s="121"/>
      <c r="B284" s="127"/>
      <c r="C284" s="128"/>
      <c r="D284" s="128"/>
      <c r="E284" s="128"/>
      <c r="F284" s="129" t="s">
        <v>23</v>
      </c>
      <c r="G284" s="129"/>
      <c r="H284" s="129"/>
      <c r="I284" s="129"/>
      <c r="J284" s="129"/>
      <c r="K284" s="129"/>
      <c r="L284" s="129"/>
      <c r="M284" s="129"/>
      <c r="N284" s="129"/>
      <c r="O284" s="128"/>
      <c r="P284" s="128"/>
      <c r="Q284" s="128"/>
      <c r="R284" s="128"/>
      <c r="S284" s="128" t="str">
        <f>工程配置!$D$11&amp;""</f>
        <v>12</v>
      </c>
      <c r="T284" s="128"/>
      <c r="U284" s="128"/>
      <c r="V284" s="128" t="str">
        <f>工程配置!$E$11&amp;""</f>
        <v>12</v>
      </c>
      <c r="W284" s="128"/>
      <c r="X284" s="128"/>
      <c r="Y284" s="128" t="str">
        <f>工程配置!$F$11&amp;""</f>
        <v>12</v>
      </c>
      <c r="Z284" s="128"/>
      <c r="AA284" s="128"/>
      <c r="AB284" s="128" t="str">
        <f>工程配置!$G$11&amp;""</f>
        <v/>
      </c>
      <c r="AC284" s="128"/>
      <c r="AD284" s="128"/>
      <c r="AE284" s="128" t="str">
        <f>工程配置!$H$11&amp;""</f>
        <v/>
      </c>
      <c r="AF284" s="128"/>
      <c r="AG284" s="128"/>
      <c r="AH284" s="128"/>
      <c r="AI284" s="128" t="str">
        <f>工程配置!$I$9&amp;""</f>
        <v/>
      </c>
      <c r="AJ284" s="128"/>
      <c r="AK284" s="128"/>
      <c r="AL284" s="128"/>
      <c r="AM284" s="128" t="str">
        <f>工程配置!$J$9&amp;""</f>
        <v/>
      </c>
      <c r="AN284" s="128"/>
      <c r="AO284" s="128"/>
      <c r="AP284" s="128"/>
    </row>
    <row r="285" s="1" customFormat="1" ht="34.5" customHeight="1" spans="1:42">
      <c r="A285" s="121"/>
      <c r="B285" s="127"/>
      <c r="C285" s="128"/>
      <c r="D285" s="128"/>
      <c r="E285" s="128"/>
      <c r="F285" s="128" t="s">
        <v>24</v>
      </c>
      <c r="G285" s="128"/>
      <c r="H285" s="128"/>
      <c r="I285" s="129" t="s">
        <v>25</v>
      </c>
      <c r="J285" s="129"/>
      <c r="K285" s="129"/>
      <c r="L285" s="129"/>
      <c r="M285" s="129"/>
      <c r="N285" s="129"/>
      <c r="O285" s="128"/>
      <c r="P285" s="128"/>
      <c r="Q285" s="128"/>
      <c r="R285" s="128"/>
      <c r="S285" s="128" t="str">
        <f>工程配置!$D$12&amp;""</f>
        <v>0</v>
      </c>
      <c r="T285" s="128"/>
      <c r="U285" s="128"/>
      <c r="V285" s="128" t="str">
        <f>工程配置!$E$12&amp;""</f>
        <v>1</v>
      </c>
      <c r="W285" s="128"/>
      <c r="X285" s="128"/>
      <c r="Y285" s="128" t="str">
        <f>工程配置!$F$12&amp;""</f>
        <v>2</v>
      </c>
      <c r="Z285" s="128"/>
      <c r="AA285" s="128"/>
      <c r="AB285" s="128" t="str">
        <f>工程配置!$G$12&amp;""</f>
        <v/>
      </c>
      <c r="AC285" s="128"/>
      <c r="AD285" s="128"/>
      <c r="AE285" s="128" t="str">
        <f>工程配置!$H$12&amp;""</f>
        <v/>
      </c>
      <c r="AF285" s="128"/>
      <c r="AG285" s="128"/>
      <c r="AH285" s="128"/>
      <c r="AI285" s="128" t="str">
        <f>工程配置!$I$10&amp;""</f>
        <v/>
      </c>
      <c r="AJ285" s="128"/>
      <c r="AK285" s="128"/>
      <c r="AL285" s="128"/>
      <c r="AM285" s="128" t="str">
        <f>工程配置!$J$10&amp;""</f>
        <v/>
      </c>
      <c r="AN285" s="128"/>
      <c r="AO285" s="128"/>
      <c r="AP285" s="128"/>
    </row>
    <row r="286" s="1" customFormat="1" ht="34.5" customHeight="1" spans="1:42">
      <c r="A286" s="121"/>
      <c r="B286" s="127"/>
      <c r="C286" s="128"/>
      <c r="D286" s="128"/>
      <c r="E286" s="128"/>
      <c r="F286" s="128"/>
      <c r="G286" s="128"/>
      <c r="H286" s="128"/>
      <c r="I286" s="129" t="s">
        <v>26</v>
      </c>
      <c r="J286" s="129"/>
      <c r="K286" s="129"/>
      <c r="L286" s="129"/>
      <c r="M286" s="129"/>
      <c r="N286" s="129"/>
      <c r="O286" s="128"/>
      <c r="P286" s="128"/>
      <c r="Q286" s="128"/>
      <c r="R286" s="128"/>
      <c r="S286" s="128" t="str">
        <f>工程配置!$D$13&amp;""</f>
        <v>单面焊</v>
      </c>
      <c r="T286" s="128"/>
      <c r="U286" s="128"/>
      <c r="V286" s="128" t="str">
        <f>工程配置!$E$13&amp;""</f>
        <v>单面焊</v>
      </c>
      <c r="W286" s="128"/>
      <c r="X286" s="128"/>
      <c r="Y286" s="128" t="str">
        <f>工程配置!$F$13&amp;""</f>
        <v>单面焊</v>
      </c>
      <c r="Z286" s="128"/>
      <c r="AA286" s="128"/>
      <c r="AB286" s="145" t="str">
        <f>工程配置!$G$13&amp;""</f>
        <v/>
      </c>
      <c r="AC286" s="145"/>
      <c r="AD286" s="145"/>
      <c r="AE286" s="145" t="str">
        <f>工程配置!$H$13&amp;""</f>
        <v/>
      </c>
      <c r="AF286" s="145"/>
      <c r="AG286" s="145"/>
      <c r="AH286" s="145"/>
      <c r="AI286" s="128" t="str">
        <f>工程配置!$I$11&amp;""</f>
        <v/>
      </c>
      <c r="AJ286" s="128"/>
      <c r="AK286" s="128"/>
      <c r="AL286" s="128"/>
      <c r="AM286" s="128" t="str">
        <f>工程配置!$J$11&amp;""</f>
        <v/>
      </c>
      <c r="AN286" s="128"/>
      <c r="AO286" s="128"/>
      <c r="AP286" s="147"/>
    </row>
    <row r="287" s="1" customFormat="1" ht="34.5" customHeight="1" spans="1:42">
      <c r="A287" s="121"/>
      <c r="B287" s="127"/>
      <c r="C287" s="128"/>
      <c r="D287" s="128"/>
      <c r="E287" s="128"/>
      <c r="F287" s="128"/>
      <c r="G287" s="128"/>
      <c r="H287" s="128"/>
      <c r="I287" s="129" t="s">
        <v>28</v>
      </c>
      <c r="J287" s="129"/>
      <c r="K287" s="129"/>
      <c r="L287" s="129"/>
      <c r="M287" s="129"/>
      <c r="N287" s="129"/>
      <c r="O287" s="128"/>
      <c r="P287" s="128"/>
      <c r="Q287" s="128"/>
      <c r="R287" s="128"/>
      <c r="S287" s="128" t="str">
        <f>工程配置!$D$14&amp;""</f>
        <v>18</v>
      </c>
      <c r="T287" s="128"/>
      <c r="U287" s="128"/>
      <c r="V287" s="128" t="str">
        <f>工程配置!$E$14&amp;""</f>
        <v>18</v>
      </c>
      <c r="W287" s="128"/>
      <c r="X287" s="128"/>
      <c r="Y287" s="128" t="str">
        <f>工程配置!$F$14&amp;""</f>
        <v>18</v>
      </c>
      <c r="Z287" s="128"/>
      <c r="AA287" s="128"/>
      <c r="AB287" s="128" t="str">
        <f>工程配置!$G$14&amp;""</f>
        <v/>
      </c>
      <c r="AC287" s="128"/>
      <c r="AD287" s="128"/>
      <c r="AE287" s="128" t="str">
        <f>工程配置!$H$14&amp;""</f>
        <v/>
      </c>
      <c r="AF287" s="128"/>
      <c r="AG287" s="128"/>
      <c r="AH287" s="128"/>
      <c r="AI287" s="128" t="str">
        <f>工程配置!$I$12&amp;""</f>
        <v/>
      </c>
      <c r="AJ287" s="128"/>
      <c r="AK287" s="128"/>
      <c r="AL287" s="128"/>
      <c r="AM287" s="128" t="str">
        <f>工程配置!$J$12&amp;""</f>
        <v/>
      </c>
      <c r="AN287" s="128"/>
      <c r="AO287" s="128"/>
      <c r="AP287" s="147"/>
    </row>
    <row r="288" s="1" customFormat="1" ht="34.5" customHeight="1" spans="1:42">
      <c r="A288" s="121"/>
      <c r="B288" s="127" t="s">
        <v>178</v>
      </c>
      <c r="C288" s="128"/>
      <c r="D288" s="129" t="s">
        <v>29</v>
      </c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8"/>
      <c r="P288" s="128"/>
      <c r="Q288" s="128"/>
      <c r="R288" s="128"/>
      <c r="S288" s="136" t="str">
        <f>工程配置!$C$15&amp;""</f>
        <v>29.13</v>
      </c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  <c r="AI288" s="137"/>
      <c r="AJ288" s="137"/>
      <c r="AK288" s="137"/>
      <c r="AL288" s="137"/>
      <c r="AM288" s="137"/>
      <c r="AN288" s="137"/>
      <c r="AO288" s="137"/>
      <c r="AP288" s="149"/>
    </row>
    <row r="289" s="1" customFormat="1" ht="34.5" customHeight="1" spans="1:42">
      <c r="A289" s="121"/>
      <c r="B289" s="127"/>
      <c r="C289" s="128"/>
      <c r="D289" s="129" t="s">
        <v>30</v>
      </c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8"/>
      <c r="P289" s="128"/>
      <c r="Q289" s="128"/>
      <c r="R289" s="128"/>
      <c r="S289" s="136" t="str">
        <f>工程配置!$C$16&amp;""</f>
        <v>9，9,12</v>
      </c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  <c r="AI289" s="137"/>
      <c r="AJ289" s="137"/>
      <c r="AK289" s="137"/>
      <c r="AL289" s="137"/>
      <c r="AM289" s="137"/>
      <c r="AN289" s="137"/>
      <c r="AO289" s="137"/>
      <c r="AP289" s="149"/>
    </row>
    <row r="290" s="1" customFormat="1" ht="34.5" customHeight="1" spans="1:42">
      <c r="A290" s="121"/>
      <c r="B290" s="127"/>
      <c r="C290" s="128"/>
      <c r="D290" s="129" t="s">
        <v>32</v>
      </c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8"/>
      <c r="P290" s="128"/>
      <c r="Q290" s="128"/>
      <c r="R290" s="128"/>
      <c r="S290" s="136" t="str">
        <f>工程配置!$C$17&amp;""</f>
        <v>36</v>
      </c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37"/>
      <c r="AJ290" s="137"/>
      <c r="AK290" s="137"/>
      <c r="AL290" s="137"/>
      <c r="AM290" s="137"/>
      <c r="AN290" s="137"/>
      <c r="AO290" s="137"/>
      <c r="AP290" s="149"/>
    </row>
    <row r="291" s="1" customFormat="1" ht="34.5" customHeight="1" spans="1:42">
      <c r="A291" s="121"/>
      <c r="B291" s="127"/>
      <c r="C291" s="128"/>
      <c r="D291" s="129" t="s">
        <v>33</v>
      </c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8"/>
      <c r="P291" s="128"/>
      <c r="Q291" s="128"/>
      <c r="R291" s="128"/>
      <c r="S291" s="136" t="str">
        <f>工程配置!$C$18&amp;""</f>
        <v>50</v>
      </c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  <c r="AI291" s="137"/>
      <c r="AJ291" s="137"/>
      <c r="AK291" s="137"/>
      <c r="AL291" s="137"/>
      <c r="AM291" s="137"/>
      <c r="AN291" s="137"/>
      <c r="AO291" s="137"/>
      <c r="AP291" s="149"/>
    </row>
    <row r="292" s="1" customFormat="1" ht="34.5" customHeight="1" spans="1:42">
      <c r="A292" s="121"/>
      <c r="B292" s="127"/>
      <c r="C292" s="128"/>
      <c r="D292" s="129" t="s">
        <v>34</v>
      </c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8"/>
      <c r="P292" s="128"/>
      <c r="Q292" s="128"/>
      <c r="R292" s="128"/>
      <c r="S292" s="138" t="str">
        <f>工程配置!$C$19&amp;""</f>
        <v>≦50%</v>
      </c>
      <c r="T292" s="139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39"/>
      <c r="AJ292" s="139"/>
      <c r="AK292" s="139"/>
      <c r="AL292" s="139"/>
      <c r="AM292" s="139"/>
      <c r="AN292" s="139"/>
      <c r="AO292" s="139"/>
      <c r="AP292" s="150"/>
    </row>
    <row r="293" s="1" customFormat="1" ht="34.5" customHeight="1" spans="1:42">
      <c r="A293" s="121"/>
      <c r="B293" s="127"/>
      <c r="C293" s="128"/>
      <c r="D293" s="129" t="s">
        <v>26</v>
      </c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8"/>
      <c r="P293" s="128"/>
      <c r="Q293" s="128"/>
      <c r="R293" s="128"/>
      <c r="S293" s="136" t="str">
        <f>工程配置!$C$20&amp;""</f>
        <v>单面搭接焊</v>
      </c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  <c r="AI293" s="137"/>
      <c r="AJ293" s="137"/>
      <c r="AK293" s="137"/>
      <c r="AL293" s="137"/>
      <c r="AM293" s="137"/>
      <c r="AN293" s="137"/>
      <c r="AO293" s="137"/>
      <c r="AP293" s="149"/>
    </row>
    <row r="294" s="1" customFormat="1" ht="34.5" customHeight="1" spans="1:42">
      <c r="A294" s="121"/>
      <c r="B294" s="127"/>
      <c r="C294" s="128"/>
      <c r="D294" s="129" t="s">
        <v>28</v>
      </c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8"/>
      <c r="P294" s="128"/>
      <c r="Q294" s="128"/>
      <c r="R294" s="128"/>
      <c r="S294" s="128" t="str">
        <f>工程配置!$C$21&amp;""</f>
        <v>180</v>
      </c>
      <c r="T294" s="128"/>
      <c r="U294" s="128"/>
      <c r="V294" s="128" t="str">
        <f>工程配置!$D$21&amp;""</f>
        <v>180</v>
      </c>
      <c r="W294" s="128"/>
      <c r="X294" s="128"/>
      <c r="Y294" s="128" t="str">
        <f>工程配置!$E$21&amp;""</f>
        <v>180</v>
      </c>
      <c r="Z294" s="128"/>
      <c r="AA294" s="128"/>
      <c r="AB294" s="128" t="str">
        <f>工程配置!$F$21&amp;""</f>
        <v/>
      </c>
      <c r="AC294" s="128"/>
      <c r="AD294" s="128"/>
      <c r="AE294" s="128" t="str">
        <f>工程配置!$G$21&amp;""</f>
        <v/>
      </c>
      <c r="AF294" s="128"/>
      <c r="AG294" s="128"/>
      <c r="AH294" s="128" t="str">
        <f>工程配置!$H$21&amp;""</f>
        <v/>
      </c>
      <c r="AI294" s="128"/>
      <c r="AJ294" s="128"/>
      <c r="AK294" s="128" t="str">
        <f>工程配置!$I$19&amp;""</f>
        <v/>
      </c>
      <c r="AL294" s="128"/>
      <c r="AM294" s="128"/>
      <c r="AN294" s="128" t="str">
        <f>工程配置!$J$19&amp;""</f>
        <v/>
      </c>
      <c r="AO294" s="128"/>
      <c r="AP294" s="128"/>
    </row>
    <row r="295" s="1" customFormat="1" ht="34.5" customHeight="1" spans="1:42">
      <c r="A295" s="121"/>
      <c r="B295" s="127"/>
      <c r="C295" s="128"/>
      <c r="D295" s="129" t="s">
        <v>37</v>
      </c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8"/>
      <c r="P295" s="128"/>
      <c r="Q295" s="128"/>
      <c r="R295" s="128"/>
      <c r="S295" s="136">
        <f>工程配置!$C$22</f>
        <v>15</v>
      </c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37"/>
      <c r="AJ295" s="137"/>
      <c r="AK295" s="137"/>
      <c r="AL295" s="137"/>
      <c r="AM295" s="137"/>
      <c r="AN295" s="137"/>
      <c r="AO295" s="137"/>
      <c r="AP295" s="149"/>
    </row>
    <row r="296" s="1" customFormat="1" ht="34.5" customHeight="1" spans="1:42">
      <c r="A296" s="121"/>
      <c r="B296" s="130"/>
      <c r="C296" s="131"/>
      <c r="D296" s="132" t="s">
        <v>38</v>
      </c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1"/>
      <c r="P296" s="131"/>
      <c r="Q296" s="131"/>
      <c r="R296" s="131"/>
      <c r="S296" s="140">
        <f>工程配置!$C$23</f>
        <v>30</v>
      </c>
      <c r="T296" s="141"/>
      <c r="U296" s="141"/>
      <c r="V296" s="141"/>
      <c r="W296" s="141"/>
      <c r="X296" s="141"/>
      <c r="Y296" s="141"/>
      <c r="Z296" s="141"/>
      <c r="AA296" s="141"/>
      <c r="AB296" s="141"/>
      <c r="AC296" s="141"/>
      <c r="AD296" s="141"/>
      <c r="AE296" s="141"/>
      <c r="AF296" s="141"/>
      <c r="AG296" s="141"/>
      <c r="AH296" s="141"/>
      <c r="AI296" s="141"/>
      <c r="AJ296" s="141"/>
      <c r="AK296" s="141"/>
      <c r="AL296" s="141"/>
      <c r="AM296" s="141"/>
      <c r="AN296" s="141"/>
      <c r="AO296" s="141"/>
      <c r="AP296" s="151"/>
    </row>
    <row r="297" s="1" customFormat="1" ht="42" customHeight="1" spans="1:42">
      <c r="A297" s="121"/>
      <c r="B297" s="124" t="s">
        <v>127</v>
      </c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 t="s">
        <v>179</v>
      </c>
      <c r="O297" s="124"/>
      <c r="P297" s="124"/>
      <c r="Q297" s="124"/>
      <c r="R297" s="124"/>
      <c r="S297" s="124"/>
      <c r="T297" s="124"/>
      <c r="U297" s="124"/>
      <c r="V297" s="124" t="s">
        <v>129</v>
      </c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 t="s">
        <v>130</v>
      </c>
      <c r="AG297" s="124"/>
      <c r="AH297" s="124"/>
      <c r="AI297" s="124"/>
      <c r="AJ297" s="124"/>
      <c r="AK297" s="124"/>
      <c r="AL297" s="124"/>
      <c r="AM297" s="124"/>
      <c r="AN297" s="124"/>
      <c r="AO297" s="124"/>
      <c r="AP297" s="124"/>
    </row>
  </sheetData>
  <mergeCells count="1140">
    <mergeCell ref="B1:AP1"/>
    <mergeCell ref="B4:H4"/>
    <mergeCell ref="I4:AD4"/>
    <mergeCell ref="AF4:AH4"/>
    <mergeCell ref="AI4:AP4"/>
    <mergeCell ref="B5:G5"/>
    <mergeCell ref="H5:W5"/>
    <mergeCell ref="X5:AB5"/>
    <mergeCell ref="AC5:AP5"/>
    <mergeCell ref="B6:G6"/>
    <mergeCell ref="H6:L6"/>
    <mergeCell ref="M6:R6"/>
    <mergeCell ref="S6:W6"/>
    <mergeCell ref="X6:AB6"/>
    <mergeCell ref="AC6:AG6"/>
    <mergeCell ref="AH6:AL6"/>
    <mergeCell ref="AM6:AP6"/>
    <mergeCell ref="B7:G7"/>
    <mergeCell ref="H7:L7"/>
    <mergeCell ref="M7:R7"/>
    <mergeCell ref="S7:W7"/>
    <mergeCell ref="X7:AB7"/>
    <mergeCell ref="AC7:AG7"/>
    <mergeCell ref="AH7:AL7"/>
    <mergeCell ref="AM7:AP7"/>
    <mergeCell ref="B8:R8"/>
    <mergeCell ref="S8:AP8"/>
    <mergeCell ref="F9:R9"/>
    <mergeCell ref="S9:U9"/>
    <mergeCell ref="V9:X9"/>
    <mergeCell ref="Y9:AA9"/>
    <mergeCell ref="AB9:AD9"/>
    <mergeCell ref="AE9:AH9"/>
    <mergeCell ref="AI9:AL9"/>
    <mergeCell ref="AM9:AP9"/>
    <mergeCell ref="F10:R10"/>
    <mergeCell ref="S10:U10"/>
    <mergeCell ref="V10:X10"/>
    <mergeCell ref="Y10:AA10"/>
    <mergeCell ref="AB10:AD10"/>
    <mergeCell ref="AE10:AH10"/>
    <mergeCell ref="AI10:AL10"/>
    <mergeCell ref="AM10:AP10"/>
    <mergeCell ref="F11:R11"/>
    <mergeCell ref="S11:U11"/>
    <mergeCell ref="V11:X11"/>
    <mergeCell ref="Y11:AA11"/>
    <mergeCell ref="AB11:AD11"/>
    <mergeCell ref="AE11:AH11"/>
    <mergeCell ref="AI11:AL11"/>
    <mergeCell ref="AM11:AP11"/>
    <mergeCell ref="I12:R12"/>
    <mergeCell ref="S12:U12"/>
    <mergeCell ref="V12:X12"/>
    <mergeCell ref="Y12:AA12"/>
    <mergeCell ref="AB12:AD12"/>
    <mergeCell ref="AE12:AH12"/>
    <mergeCell ref="AI12:AL12"/>
    <mergeCell ref="AM12:AP12"/>
    <mergeCell ref="I13:R13"/>
    <mergeCell ref="S13:U13"/>
    <mergeCell ref="V13:X13"/>
    <mergeCell ref="Y13:AA13"/>
    <mergeCell ref="AB13:AD13"/>
    <mergeCell ref="AE13:AH13"/>
    <mergeCell ref="AI13:AL13"/>
    <mergeCell ref="AM13:AP13"/>
    <mergeCell ref="I14:R14"/>
    <mergeCell ref="S14:U14"/>
    <mergeCell ref="V14:X14"/>
    <mergeCell ref="Y14:AA14"/>
    <mergeCell ref="AB14:AD14"/>
    <mergeCell ref="AE14:AH14"/>
    <mergeCell ref="AI14:AL14"/>
    <mergeCell ref="AM14:AP14"/>
    <mergeCell ref="D15:R15"/>
    <mergeCell ref="S15:AP15"/>
    <mergeCell ref="D16:R16"/>
    <mergeCell ref="S16:AP16"/>
    <mergeCell ref="D17:R17"/>
    <mergeCell ref="S17:AP17"/>
    <mergeCell ref="D18:R18"/>
    <mergeCell ref="S18:AP18"/>
    <mergeCell ref="D19:R19"/>
    <mergeCell ref="S19:AP19"/>
    <mergeCell ref="D20:R20"/>
    <mergeCell ref="S20:AP20"/>
    <mergeCell ref="D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D22:R22"/>
    <mergeCell ref="S22:AP22"/>
    <mergeCell ref="D23:R23"/>
    <mergeCell ref="S23:AP23"/>
    <mergeCell ref="B24:I24"/>
    <mergeCell ref="J24:M24"/>
    <mergeCell ref="N24:Q24"/>
    <mergeCell ref="R24:U24"/>
    <mergeCell ref="V24:AA24"/>
    <mergeCell ref="AB24:AE24"/>
    <mergeCell ref="AF24:AJ24"/>
    <mergeCell ref="AK24:AP24"/>
    <mergeCell ref="B34:AP34"/>
    <mergeCell ref="B37:H37"/>
    <mergeCell ref="I37:AD37"/>
    <mergeCell ref="AF37:AH37"/>
    <mergeCell ref="AI37:AP37"/>
    <mergeCell ref="B38:G38"/>
    <mergeCell ref="H38:W38"/>
    <mergeCell ref="X38:AB38"/>
    <mergeCell ref="AC38:AP38"/>
    <mergeCell ref="B39:G39"/>
    <mergeCell ref="H39:L39"/>
    <mergeCell ref="M39:R39"/>
    <mergeCell ref="S39:W39"/>
    <mergeCell ref="X39:AB39"/>
    <mergeCell ref="AC39:AG39"/>
    <mergeCell ref="AH39:AL39"/>
    <mergeCell ref="AM39:AP39"/>
    <mergeCell ref="B40:G40"/>
    <mergeCell ref="H40:L40"/>
    <mergeCell ref="M40:R40"/>
    <mergeCell ref="S40:W40"/>
    <mergeCell ref="X40:AB40"/>
    <mergeCell ref="AC40:AG40"/>
    <mergeCell ref="AH40:AL40"/>
    <mergeCell ref="AM40:AP40"/>
    <mergeCell ref="B41:R41"/>
    <mergeCell ref="S41:AP41"/>
    <mergeCell ref="F42:R42"/>
    <mergeCell ref="S42:U42"/>
    <mergeCell ref="V42:X42"/>
    <mergeCell ref="Y42:AA42"/>
    <mergeCell ref="AB42:AD42"/>
    <mergeCell ref="AE42:AH42"/>
    <mergeCell ref="AI42:AL42"/>
    <mergeCell ref="AM42:AP42"/>
    <mergeCell ref="F43:R43"/>
    <mergeCell ref="S43:U43"/>
    <mergeCell ref="V43:X43"/>
    <mergeCell ref="Y43:AA43"/>
    <mergeCell ref="AB43:AD43"/>
    <mergeCell ref="AE43:AH43"/>
    <mergeCell ref="AI43:AL43"/>
    <mergeCell ref="AM43:AP43"/>
    <mergeCell ref="F44:R44"/>
    <mergeCell ref="S44:U44"/>
    <mergeCell ref="V44:X44"/>
    <mergeCell ref="Y44:AA44"/>
    <mergeCell ref="AB44:AD44"/>
    <mergeCell ref="AE44:AH44"/>
    <mergeCell ref="AI44:AL44"/>
    <mergeCell ref="AM44:AP44"/>
    <mergeCell ref="I45:R45"/>
    <mergeCell ref="S45:U45"/>
    <mergeCell ref="V45:X45"/>
    <mergeCell ref="Y45:AA45"/>
    <mergeCell ref="AB45:AD45"/>
    <mergeCell ref="AE45:AH45"/>
    <mergeCell ref="AI45:AL45"/>
    <mergeCell ref="AM45:AP45"/>
    <mergeCell ref="I46:R46"/>
    <mergeCell ref="S46:U46"/>
    <mergeCell ref="V46:X46"/>
    <mergeCell ref="Y46:AA46"/>
    <mergeCell ref="AB46:AD46"/>
    <mergeCell ref="AE46:AH46"/>
    <mergeCell ref="AI46:AL46"/>
    <mergeCell ref="AM46:AP46"/>
    <mergeCell ref="I47:R47"/>
    <mergeCell ref="S47:U47"/>
    <mergeCell ref="V47:X47"/>
    <mergeCell ref="Y47:AA47"/>
    <mergeCell ref="AB47:AD47"/>
    <mergeCell ref="AE47:AH47"/>
    <mergeCell ref="AI47:AL47"/>
    <mergeCell ref="AM47:AP47"/>
    <mergeCell ref="D48:R48"/>
    <mergeCell ref="S48:AP48"/>
    <mergeCell ref="D49:R49"/>
    <mergeCell ref="S49:AP49"/>
    <mergeCell ref="D50:R50"/>
    <mergeCell ref="S50:AP50"/>
    <mergeCell ref="D51:R51"/>
    <mergeCell ref="S51:AP51"/>
    <mergeCell ref="D52:R52"/>
    <mergeCell ref="S52:AP52"/>
    <mergeCell ref="D53:R53"/>
    <mergeCell ref="S53:AP53"/>
    <mergeCell ref="D54:R54"/>
    <mergeCell ref="S54:U54"/>
    <mergeCell ref="V54:X54"/>
    <mergeCell ref="Y54:AA54"/>
    <mergeCell ref="AB54:AD54"/>
    <mergeCell ref="AE54:AG54"/>
    <mergeCell ref="AH54:AJ54"/>
    <mergeCell ref="AK54:AM54"/>
    <mergeCell ref="AN54:AP54"/>
    <mergeCell ref="D55:R55"/>
    <mergeCell ref="S55:AP55"/>
    <mergeCell ref="D56:R56"/>
    <mergeCell ref="S56:AP56"/>
    <mergeCell ref="B57:I57"/>
    <mergeCell ref="J57:M57"/>
    <mergeCell ref="N57:Q57"/>
    <mergeCell ref="R57:U57"/>
    <mergeCell ref="V57:AA57"/>
    <mergeCell ref="AB57:AE57"/>
    <mergeCell ref="AF57:AJ57"/>
    <mergeCell ref="AK57:AP57"/>
    <mergeCell ref="B64:AP64"/>
    <mergeCell ref="B67:H67"/>
    <mergeCell ref="I67:AD67"/>
    <mergeCell ref="AF67:AH67"/>
    <mergeCell ref="AI67:AP67"/>
    <mergeCell ref="B68:G68"/>
    <mergeCell ref="H68:W68"/>
    <mergeCell ref="X68:AB68"/>
    <mergeCell ref="AC68:AP68"/>
    <mergeCell ref="B69:G69"/>
    <mergeCell ref="H69:L69"/>
    <mergeCell ref="M69:R69"/>
    <mergeCell ref="S69:W69"/>
    <mergeCell ref="X69:AB69"/>
    <mergeCell ref="AC69:AG69"/>
    <mergeCell ref="AH69:AL69"/>
    <mergeCell ref="AM69:AP69"/>
    <mergeCell ref="B70:G70"/>
    <mergeCell ref="H70:L70"/>
    <mergeCell ref="M70:R70"/>
    <mergeCell ref="S70:W70"/>
    <mergeCell ref="X70:AB70"/>
    <mergeCell ref="AC70:AG70"/>
    <mergeCell ref="AH70:AL70"/>
    <mergeCell ref="AM70:AP70"/>
    <mergeCell ref="B71:R71"/>
    <mergeCell ref="S71:AP71"/>
    <mergeCell ref="F72:R72"/>
    <mergeCell ref="S72:U72"/>
    <mergeCell ref="V72:X72"/>
    <mergeCell ref="Y72:AA72"/>
    <mergeCell ref="AB72:AD72"/>
    <mergeCell ref="AE72:AH72"/>
    <mergeCell ref="AI72:AL72"/>
    <mergeCell ref="AM72:AP72"/>
    <mergeCell ref="F73:R73"/>
    <mergeCell ref="S73:U73"/>
    <mergeCell ref="V73:X73"/>
    <mergeCell ref="Y73:AA73"/>
    <mergeCell ref="AB73:AD73"/>
    <mergeCell ref="AE73:AH73"/>
    <mergeCell ref="AI73:AL73"/>
    <mergeCell ref="AM73:AP73"/>
    <mergeCell ref="F74:R74"/>
    <mergeCell ref="S74:U74"/>
    <mergeCell ref="V74:X74"/>
    <mergeCell ref="Y74:AA74"/>
    <mergeCell ref="AB74:AD74"/>
    <mergeCell ref="AE74:AH74"/>
    <mergeCell ref="AI74:AL74"/>
    <mergeCell ref="AM74:AP74"/>
    <mergeCell ref="I75:R75"/>
    <mergeCell ref="S75:U75"/>
    <mergeCell ref="V75:X75"/>
    <mergeCell ref="Y75:AA75"/>
    <mergeCell ref="AB75:AD75"/>
    <mergeCell ref="AE75:AH75"/>
    <mergeCell ref="AI75:AL75"/>
    <mergeCell ref="AM75:AP75"/>
    <mergeCell ref="I76:R76"/>
    <mergeCell ref="S76:U76"/>
    <mergeCell ref="V76:X76"/>
    <mergeCell ref="Y76:AA76"/>
    <mergeCell ref="AB76:AD76"/>
    <mergeCell ref="AE76:AH76"/>
    <mergeCell ref="AI76:AL76"/>
    <mergeCell ref="AM76:AP76"/>
    <mergeCell ref="I77:R77"/>
    <mergeCell ref="S77:U77"/>
    <mergeCell ref="V77:X77"/>
    <mergeCell ref="Y77:AA77"/>
    <mergeCell ref="AB77:AD77"/>
    <mergeCell ref="AE77:AH77"/>
    <mergeCell ref="AI77:AL77"/>
    <mergeCell ref="AM77:AP77"/>
    <mergeCell ref="D78:R78"/>
    <mergeCell ref="S78:AP78"/>
    <mergeCell ref="D79:R79"/>
    <mergeCell ref="S79:AP79"/>
    <mergeCell ref="D80:R80"/>
    <mergeCell ref="S80:AP80"/>
    <mergeCell ref="D81:R81"/>
    <mergeCell ref="S81:AP81"/>
    <mergeCell ref="D82:R82"/>
    <mergeCell ref="S82:AP82"/>
    <mergeCell ref="D83:R83"/>
    <mergeCell ref="S83:AP83"/>
    <mergeCell ref="D84:R84"/>
    <mergeCell ref="S84:U84"/>
    <mergeCell ref="V84:X84"/>
    <mergeCell ref="Y84:AA84"/>
    <mergeCell ref="AB84:AD84"/>
    <mergeCell ref="AE84:AG84"/>
    <mergeCell ref="AH84:AJ84"/>
    <mergeCell ref="AK84:AM84"/>
    <mergeCell ref="AN84:AP84"/>
    <mergeCell ref="D85:R85"/>
    <mergeCell ref="S85:AP85"/>
    <mergeCell ref="D86:R86"/>
    <mergeCell ref="S86:AP86"/>
    <mergeCell ref="B87:I87"/>
    <mergeCell ref="J87:M87"/>
    <mergeCell ref="N87:Q87"/>
    <mergeCell ref="R87:U87"/>
    <mergeCell ref="V87:AA87"/>
    <mergeCell ref="AB87:AE87"/>
    <mergeCell ref="AF87:AJ87"/>
    <mergeCell ref="AK87:AP87"/>
    <mergeCell ref="B94:AP94"/>
    <mergeCell ref="B97:H97"/>
    <mergeCell ref="I97:AD97"/>
    <mergeCell ref="AF97:AH97"/>
    <mergeCell ref="AI97:AP97"/>
    <mergeCell ref="B98:G98"/>
    <mergeCell ref="H98:W98"/>
    <mergeCell ref="X98:AB98"/>
    <mergeCell ref="AC98:AP98"/>
    <mergeCell ref="B99:G99"/>
    <mergeCell ref="H99:L99"/>
    <mergeCell ref="M99:R99"/>
    <mergeCell ref="S99:W99"/>
    <mergeCell ref="X99:AB99"/>
    <mergeCell ref="AC99:AG99"/>
    <mergeCell ref="AH99:AL99"/>
    <mergeCell ref="AM99:AP99"/>
    <mergeCell ref="B100:G100"/>
    <mergeCell ref="H100:L100"/>
    <mergeCell ref="M100:R100"/>
    <mergeCell ref="S100:W100"/>
    <mergeCell ref="X100:AB100"/>
    <mergeCell ref="AC100:AG100"/>
    <mergeCell ref="AH100:AL100"/>
    <mergeCell ref="AM100:AP100"/>
    <mergeCell ref="B101:R101"/>
    <mergeCell ref="S101:AP101"/>
    <mergeCell ref="F102:R102"/>
    <mergeCell ref="S102:U102"/>
    <mergeCell ref="V102:X102"/>
    <mergeCell ref="Y102:AA102"/>
    <mergeCell ref="AB102:AD102"/>
    <mergeCell ref="AE102:AH102"/>
    <mergeCell ref="AI102:AL102"/>
    <mergeCell ref="AM102:AP102"/>
    <mergeCell ref="F103:R103"/>
    <mergeCell ref="S103:U103"/>
    <mergeCell ref="V103:X103"/>
    <mergeCell ref="Y103:AA103"/>
    <mergeCell ref="AB103:AD103"/>
    <mergeCell ref="AE103:AH103"/>
    <mergeCell ref="AI103:AL103"/>
    <mergeCell ref="AM103:AP103"/>
    <mergeCell ref="F104:R104"/>
    <mergeCell ref="S104:U104"/>
    <mergeCell ref="V104:X104"/>
    <mergeCell ref="Y104:AA104"/>
    <mergeCell ref="AB104:AD104"/>
    <mergeCell ref="AE104:AH104"/>
    <mergeCell ref="AI104:AL104"/>
    <mergeCell ref="AM104:AP104"/>
    <mergeCell ref="I105:R105"/>
    <mergeCell ref="S105:U105"/>
    <mergeCell ref="V105:X105"/>
    <mergeCell ref="Y105:AA105"/>
    <mergeCell ref="AB105:AD105"/>
    <mergeCell ref="AE105:AH105"/>
    <mergeCell ref="AI105:AL105"/>
    <mergeCell ref="AM105:AP105"/>
    <mergeCell ref="I106:R106"/>
    <mergeCell ref="S106:U106"/>
    <mergeCell ref="V106:X106"/>
    <mergeCell ref="Y106:AA106"/>
    <mergeCell ref="AB106:AD106"/>
    <mergeCell ref="AE106:AH106"/>
    <mergeCell ref="AI106:AL106"/>
    <mergeCell ref="AM106:AP106"/>
    <mergeCell ref="I107:R107"/>
    <mergeCell ref="S107:U107"/>
    <mergeCell ref="V107:X107"/>
    <mergeCell ref="Y107:AA107"/>
    <mergeCell ref="AB107:AD107"/>
    <mergeCell ref="AE107:AH107"/>
    <mergeCell ref="AI107:AL107"/>
    <mergeCell ref="AM107:AP107"/>
    <mergeCell ref="D108:R108"/>
    <mergeCell ref="S108:AP108"/>
    <mergeCell ref="D109:R109"/>
    <mergeCell ref="S109:AP109"/>
    <mergeCell ref="D110:R110"/>
    <mergeCell ref="S110:AP110"/>
    <mergeCell ref="D111:R111"/>
    <mergeCell ref="S111:AP111"/>
    <mergeCell ref="D112:R112"/>
    <mergeCell ref="S112:AP112"/>
    <mergeCell ref="D113:R113"/>
    <mergeCell ref="S113:AP113"/>
    <mergeCell ref="D114:R114"/>
    <mergeCell ref="S114:U114"/>
    <mergeCell ref="V114:X114"/>
    <mergeCell ref="Y114:AA114"/>
    <mergeCell ref="AB114:AD114"/>
    <mergeCell ref="AE114:AG114"/>
    <mergeCell ref="AH114:AJ114"/>
    <mergeCell ref="AK114:AM114"/>
    <mergeCell ref="AN114:AP114"/>
    <mergeCell ref="D115:R115"/>
    <mergeCell ref="S115:AP115"/>
    <mergeCell ref="D116:R116"/>
    <mergeCell ref="S116:AP116"/>
    <mergeCell ref="B117:I117"/>
    <mergeCell ref="J117:M117"/>
    <mergeCell ref="N117:Q117"/>
    <mergeCell ref="R117:U117"/>
    <mergeCell ref="V117:AA117"/>
    <mergeCell ref="AB117:AE117"/>
    <mergeCell ref="AF117:AJ117"/>
    <mergeCell ref="AK117:AP117"/>
    <mergeCell ref="B124:AP124"/>
    <mergeCell ref="B127:H127"/>
    <mergeCell ref="I127:AD127"/>
    <mergeCell ref="AF127:AH127"/>
    <mergeCell ref="AI127:AP127"/>
    <mergeCell ref="B128:G128"/>
    <mergeCell ref="H128:W128"/>
    <mergeCell ref="X128:AB128"/>
    <mergeCell ref="AC128:AP128"/>
    <mergeCell ref="B129:G129"/>
    <mergeCell ref="H129:L129"/>
    <mergeCell ref="M129:R129"/>
    <mergeCell ref="S129:W129"/>
    <mergeCell ref="X129:AB129"/>
    <mergeCell ref="AC129:AG129"/>
    <mergeCell ref="AH129:AL129"/>
    <mergeCell ref="AM129:AP129"/>
    <mergeCell ref="B130:G130"/>
    <mergeCell ref="H130:L130"/>
    <mergeCell ref="M130:R130"/>
    <mergeCell ref="S130:W130"/>
    <mergeCell ref="X130:AB130"/>
    <mergeCell ref="AC130:AG130"/>
    <mergeCell ref="AH130:AL130"/>
    <mergeCell ref="AM130:AP130"/>
    <mergeCell ref="B131:R131"/>
    <mergeCell ref="S131:AP131"/>
    <mergeCell ref="F132:R132"/>
    <mergeCell ref="S132:U132"/>
    <mergeCell ref="V132:X132"/>
    <mergeCell ref="Y132:AA132"/>
    <mergeCell ref="AB132:AD132"/>
    <mergeCell ref="AE132:AH132"/>
    <mergeCell ref="AI132:AL132"/>
    <mergeCell ref="AM132:AP132"/>
    <mergeCell ref="F133:R133"/>
    <mergeCell ref="S133:U133"/>
    <mergeCell ref="V133:X133"/>
    <mergeCell ref="Y133:AA133"/>
    <mergeCell ref="AB133:AD133"/>
    <mergeCell ref="AE133:AH133"/>
    <mergeCell ref="AI133:AL133"/>
    <mergeCell ref="AM133:AP133"/>
    <mergeCell ref="F134:R134"/>
    <mergeCell ref="S134:U134"/>
    <mergeCell ref="V134:X134"/>
    <mergeCell ref="Y134:AA134"/>
    <mergeCell ref="AB134:AD134"/>
    <mergeCell ref="AE134:AH134"/>
    <mergeCell ref="AI134:AL134"/>
    <mergeCell ref="AM134:AP134"/>
    <mergeCell ref="I135:R135"/>
    <mergeCell ref="S135:U135"/>
    <mergeCell ref="V135:X135"/>
    <mergeCell ref="Y135:AA135"/>
    <mergeCell ref="AB135:AD135"/>
    <mergeCell ref="AE135:AH135"/>
    <mergeCell ref="AI135:AL135"/>
    <mergeCell ref="AM135:AP135"/>
    <mergeCell ref="I136:R136"/>
    <mergeCell ref="S136:U136"/>
    <mergeCell ref="V136:X136"/>
    <mergeCell ref="Y136:AA136"/>
    <mergeCell ref="AB136:AD136"/>
    <mergeCell ref="AE136:AH136"/>
    <mergeCell ref="AI136:AL136"/>
    <mergeCell ref="AM136:AP136"/>
    <mergeCell ref="I137:R137"/>
    <mergeCell ref="S137:U137"/>
    <mergeCell ref="V137:X137"/>
    <mergeCell ref="Y137:AA137"/>
    <mergeCell ref="AB137:AD137"/>
    <mergeCell ref="AE137:AH137"/>
    <mergeCell ref="AI137:AL137"/>
    <mergeCell ref="AM137:AP137"/>
    <mergeCell ref="D138:R138"/>
    <mergeCell ref="S138:AP138"/>
    <mergeCell ref="D139:R139"/>
    <mergeCell ref="S139:AP139"/>
    <mergeCell ref="D140:R140"/>
    <mergeCell ref="S140:AP140"/>
    <mergeCell ref="D141:R141"/>
    <mergeCell ref="S141:AP141"/>
    <mergeCell ref="D142:R142"/>
    <mergeCell ref="S142:AP142"/>
    <mergeCell ref="D143:R143"/>
    <mergeCell ref="S143:AP143"/>
    <mergeCell ref="D144:R144"/>
    <mergeCell ref="S144:U144"/>
    <mergeCell ref="V144:X144"/>
    <mergeCell ref="Y144:AA144"/>
    <mergeCell ref="AB144:AD144"/>
    <mergeCell ref="AE144:AG144"/>
    <mergeCell ref="AH144:AJ144"/>
    <mergeCell ref="AK144:AM144"/>
    <mergeCell ref="AN144:AP144"/>
    <mergeCell ref="D145:R145"/>
    <mergeCell ref="S145:AP145"/>
    <mergeCell ref="D146:R146"/>
    <mergeCell ref="S146:AP146"/>
    <mergeCell ref="B147:I147"/>
    <mergeCell ref="J147:M147"/>
    <mergeCell ref="N147:Q147"/>
    <mergeCell ref="R147:U147"/>
    <mergeCell ref="V147:AA147"/>
    <mergeCell ref="AB147:AE147"/>
    <mergeCell ref="AF147:AJ147"/>
    <mergeCell ref="AK147:AP147"/>
    <mergeCell ref="B154:AP154"/>
    <mergeCell ref="B157:H157"/>
    <mergeCell ref="I157:AD157"/>
    <mergeCell ref="AF157:AH157"/>
    <mergeCell ref="AI157:AP157"/>
    <mergeCell ref="B158:G158"/>
    <mergeCell ref="H158:W158"/>
    <mergeCell ref="X158:AB158"/>
    <mergeCell ref="AC158:AP158"/>
    <mergeCell ref="B159:G159"/>
    <mergeCell ref="H159:L159"/>
    <mergeCell ref="M159:R159"/>
    <mergeCell ref="S159:W159"/>
    <mergeCell ref="X159:AB159"/>
    <mergeCell ref="AC159:AG159"/>
    <mergeCell ref="AH159:AL159"/>
    <mergeCell ref="AM159:AP159"/>
    <mergeCell ref="B160:G160"/>
    <mergeCell ref="H160:L160"/>
    <mergeCell ref="M160:R160"/>
    <mergeCell ref="S160:W160"/>
    <mergeCell ref="X160:AB160"/>
    <mergeCell ref="AC160:AG160"/>
    <mergeCell ref="AH160:AL160"/>
    <mergeCell ref="AM160:AP160"/>
    <mergeCell ref="B161:R161"/>
    <mergeCell ref="S161:AP161"/>
    <mergeCell ref="F162:R162"/>
    <mergeCell ref="S162:U162"/>
    <mergeCell ref="V162:X162"/>
    <mergeCell ref="Y162:AA162"/>
    <mergeCell ref="AB162:AD162"/>
    <mergeCell ref="AE162:AH162"/>
    <mergeCell ref="AI162:AL162"/>
    <mergeCell ref="AM162:AP162"/>
    <mergeCell ref="F163:R163"/>
    <mergeCell ref="S163:U163"/>
    <mergeCell ref="V163:X163"/>
    <mergeCell ref="Y163:AA163"/>
    <mergeCell ref="AB163:AD163"/>
    <mergeCell ref="AE163:AH163"/>
    <mergeCell ref="AI163:AL163"/>
    <mergeCell ref="AM163:AP163"/>
    <mergeCell ref="F164:R164"/>
    <mergeCell ref="S164:U164"/>
    <mergeCell ref="V164:X164"/>
    <mergeCell ref="Y164:AA164"/>
    <mergeCell ref="AB164:AD164"/>
    <mergeCell ref="AE164:AH164"/>
    <mergeCell ref="AI164:AL164"/>
    <mergeCell ref="AM164:AP164"/>
    <mergeCell ref="I165:R165"/>
    <mergeCell ref="S165:U165"/>
    <mergeCell ref="V165:X165"/>
    <mergeCell ref="Y165:AA165"/>
    <mergeCell ref="AB165:AD165"/>
    <mergeCell ref="AE165:AH165"/>
    <mergeCell ref="AI165:AL165"/>
    <mergeCell ref="AM165:AP165"/>
    <mergeCell ref="I166:R166"/>
    <mergeCell ref="S166:U166"/>
    <mergeCell ref="V166:X166"/>
    <mergeCell ref="Y166:AA166"/>
    <mergeCell ref="AB166:AD166"/>
    <mergeCell ref="AE166:AH166"/>
    <mergeCell ref="AI166:AL166"/>
    <mergeCell ref="AM166:AP166"/>
    <mergeCell ref="I167:R167"/>
    <mergeCell ref="S167:U167"/>
    <mergeCell ref="V167:X167"/>
    <mergeCell ref="Y167:AA167"/>
    <mergeCell ref="AB167:AD167"/>
    <mergeCell ref="AE167:AH167"/>
    <mergeCell ref="AI167:AL167"/>
    <mergeCell ref="AM167:AP167"/>
    <mergeCell ref="D168:R168"/>
    <mergeCell ref="S168:AP168"/>
    <mergeCell ref="D169:R169"/>
    <mergeCell ref="S169:AP169"/>
    <mergeCell ref="D170:R170"/>
    <mergeCell ref="S170:AP170"/>
    <mergeCell ref="D171:R171"/>
    <mergeCell ref="S171:AP171"/>
    <mergeCell ref="D172:R172"/>
    <mergeCell ref="S172:AP172"/>
    <mergeCell ref="D173:R173"/>
    <mergeCell ref="S173:AP173"/>
    <mergeCell ref="D174:R174"/>
    <mergeCell ref="S174:U174"/>
    <mergeCell ref="V174:X174"/>
    <mergeCell ref="Y174:AA174"/>
    <mergeCell ref="AB174:AD174"/>
    <mergeCell ref="AE174:AG174"/>
    <mergeCell ref="AH174:AJ174"/>
    <mergeCell ref="AK174:AM174"/>
    <mergeCell ref="AN174:AP174"/>
    <mergeCell ref="D175:R175"/>
    <mergeCell ref="S175:AP175"/>
    <mergeCell ref="D176:R176"/>
    <mergeCell ref="S176:AP176"/>
    <mergeCell ref="B177:I177"/>
    <mergeCell ref="J177:M177"/>
    <mergeCell ref="N177:Q177"/>
    <mergeCell ref="R177:U177"/>
    <mergeCell ref="V177:AA177"/>
    <mergeCell ref="AB177:AE177"/>
    <mergeCell ref="AF177:AJ177"/>
    <mergeCell ref="AK177:AP177"/>
    <mergeCell ref="B184:AP184"/>
    <mergeCell ref="B187:H187"/>
    <mergeCell ref="I187:AD187"/>
    <mergeCell ref="AF187:AH187"/>
    <mergeCell ref="AI187:AP187"/>
    <mergeCell ref="B188:G188"/>
    <mergeCell ref="H188:W188"/>
    <mergeCell ref="X188:AB188"/>
    <mergeCell ref="AC188:AP188"/>
    <mergeCell ref="B189:G189"/>
    <mergeCell ref="H189:L189"/>
    <mergeCell ref="M189:R189"/>
    <mergeCell ref="S189:W189"/>
    <mergeCell ref="X189:AB189"/>
    <mergeCell ref="AC189:AG189"/>
    <mergeCell ref="AH189:AL189"/>
    <mergeCell ref="AM189:AP189"/>
    <mergeCell ref="B190:G190"/>
    <mergeCell ref="H190:L190"/>
    <mergeCell ref="M190:R190"/>
    <mergeCell ref="S190:W190"/>
    <mergeCell ref="X190:AB190"/>
    <mergeCell ref="AC190:AG190"/>
    <mergeCell ref="AH190:AL190"/>
    <mergeCell ref="AM190:AP190"/>
    <mergeCell ref="B191:R191"/>
    <mergeCell ref="S191:AP191"/>
    <mergeCell ref="F192:R192"/>
    <mergeCell ref="S192:U192"/>
    <mergeCell ref="V192:X192"/>
    <mergeCell ref="Y192:AA192"/>
    <mergeCell ref="AB192:AD192"/>
    <mergeCell ref="AE192:AH192"/>
    <mergeCell ref="AI192:AL192"/>
    <mergeCell ref="AM192:AP192"/>
    <mergeCell ref="F193:R193"/>
    <mergeCell ref="S193:U193"/>
    <mergeCell ref="V193:X193"/>
    <mergeCell ref="Y193:AA193"/>
    <mergeCell ref="AB193:AD193"/>
    <mergeCell ref="AE193:AH193"/>
    <mergeCell ref="AI193:AL193"/>
    <mergeCell ref="AM193:AP193"/>
    <mergeCell ref="F194:R194"/>
    <mergeCell ref="S194:U194"/>
    <mergeCell ref="V194:X194"/>
    <mergeCell ref="Y194:AA194"/>
    <mergeCell ref="AB194:AD194"/>
    <mergeCell ref="AE194:AH194"/>
    <mergeCell ref="AI194:AL194"/>
    <mergeCell ref="AM194:AP194"/>
    <mergeCell ref="I195:R195"/>
    <mergeCell ref="S195:U195"/>
    <mergeCell ref="V195:X195"/>
    <mergeCell ref="Y195:AA195"/>
    <mergeCell ref="AB195:AD195"/>
    <mergeCell ref="AE195:AH195"/>
    <mergeCell ref="AI195:AL195"/>
    <mergeCell ref="AM195:AP195"/>
    <mergeCell ref="I196:R196"/>
    <mergeCell ref="S196:U196"/>
    <mergeCell ref="V196:X196"/>
    <mergeCell ref="Y196:AA196"/>
    <mergeCell ref="AB196:AD196"/>
    <mergeCell ref="AE196:AH196"/>
    <mergeCell ref="AI196:AL196"/>
    <mergeCell ref="AM196:AP196"/>
    <mergeCell ref="I197:R197"/>
    <mergeCell ref="S197:U197"/>
    <mergeCell ref="V197:X197"/>
    <mergeCell ref="Y197:AA197"/>
    <mergeCell ref="AB197:AD197"/>
    <mergeCell ref="AE197:AH197"/>
    <mergeCell ref="AI197:AL197"/>
    <mergeCell ref="AM197:AP197"/>
    <mergeCell ref="D198:R198"/>
    <mergeCell ref="S198:AP198"/>
    <mergeCell ref="D199:R199"/>
    <mergeCell ref="S199:AP199"/>
    <mergeCell ref="D200:R200"/>
    <mergeCell ref="S200:AP200"/>
    <mergeCell ref="D201:R201"/>
    <mergeCell ref="S201:AP201"/>
    <mergeCell ref="D202:R202"/>
    <mergeCell ref="S202:AP202"/>
    <mergeCell ref="D203:R203"/>
    <mergeCell ref="S203:AP203"/>
    <mergeCell ref="D204:R204"/>
    <mergeCell ref="S204:U204"/>
    <mergeCell ref="V204:X204"/>
    <mergeCell ref="Y204:AA204"/>
    <mergeCell ref="AB204:AD204"/>
    <mergeCell ref="AE204:AG204"/>
    <mergeCell ref="AH204:AJ204"/>
    <mergeCell ref="AK204:AM204"/>
    <mergeCell ref="AN204:AP204"/>
    <mergeCell ref="D205:R205"/>
    <mergeCell ref="S205:AP205"/>
    <mergeCell ref="D206:R206"/>
    <mergeCell ref="S206:AP206"/>
    <mergeCell ref="B207:I207"/>
    <mergeCell ref="J207:M207"/>
    <mergeCell ref="N207:Q207"/>
    <mergeCell ref="R207:U207"/>
    <mergeCell ref="V207:AA207"/>
    <mergeCell ref="AB207:AE207"/>
    <mergeCell ref="AF207:AJ207"/>
    <mergeCell ref="AK207:AP207"/>
    <mergeCell ref="B214:AP214"/>
    <mergeCell ref="B217:H217"/>
    <mergeCell ref="I217:AD217"/>
    <mergeCell ref="AF217:AH217"/>
    <mergeCell ref="AI217:AP217"/>
    <mergeCell ref="B218:G218"/>
    <mergeCell ref="H218:W218"/>
    <mergeCell ref="X218:AB218"/>
    <mergeCell ref="AC218:AP218"/>
    <mergeCell ref="B219:G219"/>
    <mergeCell ref="H219:L219"/>
    <mergeCell ref="M219:R219"/>
    <mergeCell ref="S219:W219"/>
    <mergeCell ref="X219:AB219"/>
    <mergeCell ref="AC219:AG219"/>
    <mergeCell ref="AH219:AL219"/>
    <mergeCell ref="AM219:AP219"/>
    <mergeCell ref="B220:G220"/>
    <mergeCell ref="H220:L220"/>
    <mergeCell ref="M220:R220"/>
    <mergeCell ref="S220:W220"/>
    <mergeCell ref="X220:AB220"/>
    <mergeCell ref="AC220:AG220"/>
    <mergeCell ref="AH220:AL220"/>
    <mergeCell ref="AM220:AP220"/>
    <mergeCell ref="B221:R221"/>
    <mergeCell ref="S221:AP221"/>
    <mergeCell ref="F222:R222"/>
    <mergeCell ref="S222:U222"/>
    <mergeCell ref="V222:X222"/>
    <mergeCell ref="Y222:AA222"/>
    <mergeCell ref="AB222:AD222"/>
    <mergeCell ref="AE222:AH222"/>
    <mergeCell ref="AI222:AL222"/>
    <mergeCell ref="AM222:AP222"/>
    <mergeCell ref="F223:R223"/>
    <mergeCell ref="S223:U223"/>
    <mergeCell ref="V223:X223"/>
    <mergeCell ref="Y223:AA223"/>
    <mergeCell ref="AB223:AD223"/>
    <mergeCell ref="AE223:AH223"/>
    <mergeCell ref="AI223:AL223"/>
    <mergeCell ref="AM223:AP223"/>
    <mergeCell ref="F224:R224"/>
    <mergeCell ref="S224:U224"/>
    <mergeCell ref="V224:X224"/>
    <mergeCell ref="Y224:AA224"/>
    <mergeCell ref="AB224:AD224"/>
    <mergeCell ref="AE224:AH224"/>
    <mergeCell ref="AI224:AL224"/>
    <mergeCell ref="AM224:AP224"/>
    <mergeCell ref="I225:R225"/>
    <mergeCell ref="S225:U225"/>
    <mergeCell ref="V225:X225"/>
    <mergeCell ref="Y225:AA225"/>
    <mergeCell ref="AB225:AD225"/>
    <mergeCell ref="AE225:AH225"/>
    <mergeCell ref="AI225:AL225"/>
    <mergeCell ref="AM225:AP225"/>
    <mergeCell ref="I226:R226"/>
    <mergeCell ref="S226:U226"/>
    <mergeCell ref="V226:X226"/>
    <mergeCell ref="Y226:AA226"/>
    <mergeCell ref="AB226:AD226"/>
    <mergeCell ref="AE226:AH226"/>
    <mergeCell ref="AI226:AL226"/>
    <mergeCell ref="AM226:AP226"/>
    <mergeCell ref="I227:R227"/>
    <mergeCell ref="S227:U227"/>
    <mergeCell ref="V227:X227"/>
    <mergeCell ref="Y227:AA227"/>
    <mergeCell ref="AB227:AD227"/>
    <mergeCell ref="AE227:AH227"/>
    <mergeCell ref="AI227:AL227"/>
    <mergeCell ref="AM227:AP227"/>
    <mergeCell ref="D228:R228"/>
    <mergeCell ref="S228:AP228"/>
    <mergeCell ref="D229:R229"/>
    <mergeCell ref="S229:AP229"/>
    <mergeCell ref="D230:R230"/>
    <mergeCell ref="S230:AP230"/>
    <mergeCell ref="D231:R231"/>
    <mergeCell ref="S231:AP231"/>
    <mergeCell ref="D232:R232"/>
    <mergeCell ref="S232:AP232"/>
    <mergeCell ref="D233:R233"/>
    <mergeCell ref="S233:AP233"/>
    <mergeCell ref="D234:R234"/>
    <mergeCell ref="S234:U234"/>
    <mergeCell ref="V234:X234"/>
    <mergeCell ref="Y234:AA234"/>
    <mergeCell ref="AB234:AD234"/>
    <mergeCell ref="AE234:AG234"/>
    <mergeCell ref="AH234:AJ234"/>
    <mergeCell ref="AK234:AM234"/>
    <mergeCell ref="AN234:AP234"/>
    <mergeCell ref="D235:R235"/>
    <mergeCell ref="S235:AP235"/>
    <mergeCell ref="D236:R236"/>
    <mergeCell ref="S236:AP236"/>
    <mergeCell ref="B237:I237"/>
    <mergeCell ref="J237:M237"/>
    <mergeCell ref="N237:Q237"/>
    <mergeCell ref="R237:U237"/>
    <mergeCell ref="V237:AA237"/>
    <mergeCell ref="AB237:AE237"/>
    <mergeCell ref="AF237:AJ237"/>
    <mergeCell ref="AK237:AP237"/>
    <mergeCell ref="B244:AP244"/>
    <mergeCell ref="B247:H247"/>
    <mergeCell ref="I247:AD247"/>
    <mergeCell ref="AF247:AH247"/>
    <mergeCell ref="AI247:AP247"/>
    <mergeCell ref="B248:G248"/>
    <mergeCell ref="H248:W248"/>
    <mergeCell ref="X248:AB248"/>
    <mergeCell ref="AC248:AP248"/>
    <mergeCell ref="B249:G249"/>
    <mergeCell ref="H249:L249"/>
    <mergeCell ref="M249:R249"/>
    <mergeCell ref="S249:W249"/>
    <mergeCell ref="X249:AB249"/>
    <mergeCell ref="AC249:AG249"/>
    <mergeCell ref="AH249:AL249"/>
    <mergeCell ref="AM249:AP249"/>
    <mergeCell ref="B250:G250"/>
    <mergeCell ref="H250:L250"/>
    <mergeCell ref="M250:R250"/>
    <mergeCell ref="S250:W250"/>
    <mergeCell ref="X250:AB250"/>
    <mergeCell ref="AC250:AG250"/>
    <mergeCell ref="AH250:AL250"/>
    <mergeCell ref="AM250:AP250"/>
    <mergeCell ref="B251:R251"/>
    <mergeCell ref="S251:AP251"/>
    <mergeCell ref="F252:R252"/>
    <mergeCell ref="S252:U252"/>
    <mergeCell ref="V252:X252"/>
    <mergeCell ref="Y252:AA252"/>
    <mergeCell ref="AB252:AD252"/>
    <mergeCell ref="AE252:AH252"/>
    <mergeCell ref="AI252:AL252"/>
    <mergeCell ref="AM252:AP252"/>
    <mergeCell ref="F253:R253"/>
    <mergeCell ref="S253:U253"/>
    <mergeCell ref="V253:X253"/>
    <mergeCell ref="Y253:AA253"/>
    <mergeCell ref="AB253:AD253"/>
    <mergeCell ref="AE253:AH253"/>
    <mergeCell ref="AI253:AL253"/>
    <mergeCell ref="AM253:AP253"/>
    <mergeCell ref="F254:R254"/>
    <mergeCell ref="S254:U254"/>
    <mergeCell ref="V254:X254"/>
    <mergeCell ref="Y254:AA254"/>
    <mergeCell ref="AB254:AD254"/>
    <mergeCell ref="AE254:AH254"/>
    <mergeCell ref="AI254:AL254"/>
    <mergeCell ref="AM254:AP254"/>
    <mergeCell ref="I255:R255"/>
    <mergeCell ref="S255:U255"/>
    <mergeCell ref="V255:X255"/>
    <mergeCell ref="Y255:AA255"/>
    <mergeCell ref="AB255:AD255"/>
    <mergeCell ref="AE255:AH255"/>
    <mergeCell ref="AI255:AL255"/>
    <mergeCell ref="AM255:AP255"/>
    <mergeCell ref="I256:R256"/>
    <mergeCell ref="S256:U256"/>
    <mergeCell ref="V256:X256"/>
    <mergeCell ref="Y256:AA256"/>
    <mergeCell ref="AB256:AD256"/>
    <mergeCell ref="AE256:AH256"/>
    <mergeCell ref="AI256:AL256"/>
    <mergeCell ref="AM256:AP256"/>
    <mergeCell ref="I257:R257"/>
    <mergeCell ref="S257:U257"/>
    <mergeCell ref="V257:X257"/>
    <mergeCell ref="Y257:AA257"/>
    <mergeCell ref="AB257:AD257"/>
    <mergeCell ref="AE257:AH257"/>
    <mergeCell ref="AI257:AL257"/>
    <mergeCell ref="AM257:AP257"/>
    <mergeCell ref="D258:R258"/>
    <mergeCell ref="S258:AP258"/>
    <mergeCell ref="D259:R259"/>
    <mergeCell ref="S259:AP259"/>
    <mergeCell ref="D260:R260"/>
    <mergeCell ref="S260:AP260"/>
    <mergeCell ref="D261:R261"/>
    <mergeCell ref="S261:AP261"/>
    <mergeCell ref="D262:R262"/>
    <mergeCell ref="S262:AP262"/>
    <mergeCell ref="D263:R263"/>
    <mergeCell ref="S263:AP263"/>
    <mergeCell ref="D264:R264"/>
    <mergeCell ref="S264:U264"/>
    <mergeCell ref="V264:X264"/>
    <mergeCell ref="Y264:AA264"/>
    <mergeCell ref="AB264:AD264"/>
    <mergeCell ref="AE264:AG264"/>
    <mergeCell ref="AH264:AJ264"/>
    <mergeCell ref="AK264:AM264"/>
    <mergeCell ref="AN264:AP264"/>
    <mergeCell ref="D265:R265"/>
    <mergeCell ref="S265:AP265"/>
    <mergeCell ref="D266:R266"/>
    <mergeCell ref="S266:AP266"/>
    <mergeCell ref="B267:I267"/>
    <mergeCell ref="J267:M267"/>
    <mergeCell ref="N267:Q267"/>
    <mergeCell ref="R267:U267"/>
    <mergeCell ref="V267:AA267"/>
    <mergeCell ref="AB267:AE267"/>
    <mergeCell ref="AF267:AJ267"/>
    <mergeCell ref="AK267:AP267"/>
    <mergeCell ref="B274:AP274"/>
    <mergeCell ref="B277:H277"/>
    <mergeCell ref="I277:AD277"/>
    <mergeCell ref="AF277:AH277"/>
    <mergeCell ref="AI277:AP277"/>
    <mergeCell ref="B278:G278"/>
    <mergeCell ref="H278:W278"/>
    <mergeCell ref="X278:AB278"/>
    <mergeCell ref="AC278:AP278"/>
    <mergeCell ref="B279:G279"/>
    <mergeCell ref="H279:L279"/>
    <mergeCell ref="M279:R279"/>
    <mergeCell ref="S279:W279"/>
    <mergeCell ref="X279:AB279"/>
    <mergeCell ref="AC279:AG279"/>
    <mergeCell ref="AH279:AL279"/>
    <mergeCell ref="AM279:AP279"/>
    <mergeCell ref="B280:G280"/>
    <mergeCell ref="H280:L280"/>
    <mergeCell ref="M280:R280"/>
    <mergeCell ref="S280:W280"/>
    <mergeCell ref="X280:AB280"/>
    <mergeCell ref="AC280:AG280"/>
    <mergeCell ref="AH280:AL280"/>
    <mergeCell ref="AM280:AP280"/>
    <mergeCell ref="B281:R281"/>
    <mergeCell ref="S281:AP281"/>
    <mergeCell ref="F282:R282"/>
    <mergeCell ref="S282:U282"/>
    <mergeCell ref="V282:X282"/>
    <mergeCell ref="Y282:AA282"/>
    <mergeCell ref="AB282:AD282"/>
    <mergeCell ref="AE282:AH282"/>
    <mergeCell ref="AI282:AL282"/>
    <mergeCell ref="AM282:AP282"/>
    <mergeCell ref="F283:R283"/>
    <mergeCell ref="S283:U283"/>
    <mergeCell ref="V283:X283"/>
    <mergeCell ref="Y283:AA283"/>
    <mergeCell ref="AB283:AD283"/>
    <mergeCell ref="AE283:AH283"/>
    <mergeCell ref="AI283:AL283"/>
    <mergeCell ref="AM283:AP283"/>
    <mergeCell ref="F284:R284"/>
    <mergeCell ref="S284:U284"/>
    <mergeCell ref="V284:X284"/>
    <mergeCell ref="Y284:AA284"/>
    <mergeCell ref="AB284:AD284"/>
    <mergeCell ref="AE284:AH284"/>
    <mergeCell ref="AI284:AL284"/>
    <mergeCell ref="AM284:AP284"/>
    <mergeCell ref="I285:R285"/>
    <mergeCell ref="S285:U285"/>
    <mergeCell ref="V285:X285"/>
    <mergeCell ref="Y285:AA285"/>
    <mergeCell ref="AB285:AD285"/>
    <mergeCell ref="AE285:AH285"/>
    <mergeCell ref="AI285:AL285"/>
    <mergeCell ref="AM285:AP285"/>
    <mergeCell ref="I286:R286"/>
    <mergeCell ref="S286:U286"/>
    <mergeCell ref="V286:X286"/>
    <mergeCell ref="Y286:AA286"/>
    <mergeCell ref="AB286:AD286"/>
    <mergeCell ref="AE286:AH286"/>
    <mergeCell ref="AI286:AL286"/>
    <mergeCell ref="AM286:AP286"/>
    <mergeCell ref="I287:R287"/>
    <mergeCell ref="S287:U287"/>
    <mergeCell ref="V287:X287"/>
    <mergeCell ref="Y287:AA287"/>
    <mergeCell ref="AB287:AD287"/>
    <mergeCell ref="AE287:AH287"/>
    <mergeCell ref="AI287:AL287"/>
    <mergeCell ref="AM287:AP287"/>
    <mergeCell ref="D288:R288"/>
    <mergeCell ref="S288:AP288"/>
    <mergeCell ref="D289:R289"/>
    <mergeCell ref="S289:AP289"/>
    <mergeCell ref="D290:R290"/>
    <mergeCell ref="S290:AP290"/>
    <mergeCell ref="D291:R291"/>
    <mergeCell ref="S291:AP291"/>
    <mergeCell ref="D292:R292"/>
    <mergeCell ref="S292:AP292"/>
    <mergeCell ref="D293:R293"/>
    <mergeCell ref="S293:AP293"/>
    <mergeCell ref="D294:R294"/>
    <mergeCell ref="S294:U294"/>
    <mergeCell ref="V294:X294"/>
    <mergeCell ref="Y294:AA294"/>
    <mergeCell ref="AB294:AD294"/>
    <mergeCell ref="AE294:AG294"/>
    <mergeCell ref="AH294:AJ294"/>
    <mergeCell ref="AK294:AM294"/>
    <mergeCell ref="AN294:AP294"/>
    <mergeCell ref="D295:R295"/>
    <mergeCell ref="S295:AP295"/>
    <mergeCell ref="D296:R296"/>
    <mergeCell ref="S296:AP296"/>
    <mergeCell ref="B297:I297"/>
    <mergeCell ref="J297:M297"/>
    <mergeCell ref="N297:Q297"/>
    <mergeCell ref="R297:U297"/>
    <mergeCell ref="V297:AA297"/>
    <mergeCell ref="AB297:AE297"/>
    <mergeCell ref="AF297:AJ297"/>
    <mergeCell ref="AK297:AP297"/>
    <mergeCell ref="A1:A24"/>
    <mergeCell ref="A34:A57"/>
    <mergeCell ref="A64:A87"/>
    <mergeCell ref="A94:A117"/>
    <mergeCell ref="A124:A147"/>
    <mergeCell ref="A154:A177"/>
    <mergeCell ref="A184:A207"/>
    <mergeCell ref="A214:A237"/>
    <mergeCell ref="A244:A267"/>
    <mergeCell ref="A274:A297"/>
    <mergeCell ref="B2:AP3"/>
    <mergeCell ref="B9:C14"/>
    <mergeCell ref="D9:E14"/>
    <mergeCell ref="F12:H14"/>
    <mergeCell ref="B15:C23"/>
    <mergeCell ref="B35:AP36"/>
    <mergeCell ref="B42:C47"/>
    <mergeCell ref="D42:E47"/>
    <mergeCell ref="F45:H47"/>
    <mergeCell ref="B48:C56"/>
    <mergeCell ref="B65:AP66"/>
    <mergeCell ref="B72:C77"/>
    <mergeCell ref="D72:E77"/>
    <mergeCell ref="F75:H77"/>
    <mergeCell ref="B78:C86"/>
    <mergeCell ref="B95:AP96"/>
    <mergeCell ref="B102:C107"/>
    <mergeCell ref="D102:E107"/>
    <mergeCell ref="F105:H107"/>
    <mergeCell ref="B108:C116"/>
    <mergeCell ref="B125:AP126"/>
    <mergeCell ref="B132:C137"/>
    <mergeCell ref="D132:E137"/>
    <mergeCell ref="F135:H137"/>
    <mergeCell ref="B138:C146"/>
    <mergeCell ref="B155:AP156"/>
    <mergeCell ref="B162:C167"/>
    <mergeCell ref="D162:E167"/>
    <mergeCell ref="F165:H167"/>
    <mergeCell ref="B168:C176"/>
    <mergeCell ref="B185:AP186"/>
    <mergeCell ref="B192:C197"/>
    <mergeCell ref="D192:E197"/>
    <mergeCell ref="F195:H197"/>
    <mergeCell ref="B198:C206"/>
    <mergeCell ref="B215:AP216"/>
    <mergeCell ref="B222:C227"/>
    <mergeCell ref="D222:E227"/>
    <mergeCell ref="F225:H227"/>
    <mergeCell ref="B228:C236"/>
    <mergeCell ref="B245:AP246"/>
    <mergeCell ref="B252:C257"/>
    <mergeCell ref="D252:E257"/>
    <mergeCell ref="F255:H257"/>
    <mergeCell ref="B258:C266"/>
    <mergeCell ref="B275:AP276"/>
    <mergeCell ref="B282:C287"/>
    <mergeCell ref="D282:E287"/>
    <mergeCell ref="F285:H287"/>
    <mergeCell ref="B288:C29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35"/>
  <sheetViews>
    <sheetView workbookViewId="0">
      <selection activeCell="A9" sqref="A9:AX14"/>
    </sheetView>
  </sheetViews>
  <sheetFormatPr defaultColWidth="8.23148148148148" defaultRowHeight="14.25" customHeight="1"/>
  <cols>
    <col min="1" max="2" width="3.08333333333333" style="1" customWidth="1"/>
    <col min="3" max="8" width="2.7037037037037" style="1" customWidth="1"/>
    <col min="9" max="9" width="3.33333333333333" style="1" customWidth="1"/>
    <col min="10" max="10" width="5.12962962962963" style="1" customWidth="1"/>
    <col min="11" max="11" width="2.7037037037037" style="1" customWidth="1"/>
    <col min="12" max="12" width="7" style="1" customWidth="1"/>
    <col min="13" max="14" width="3.33333333333333" style="1" customWidth="1"/>
    <col min="15" max="15" width="3.33333333333333" style="47" customWidth="1"/>
    <col min="16" max="16" width="7" style="47" customWidth="1"/>
    <col min="17" max="17" width="2.7037037037037" style="1" customWidth="1"/>
    <col min="18" max="18" width="2.05555555555556" style="1" customWidth="1"/>
    <col min="19" max="21" width="2.7037037037037" style="1" customWidth="1"/>
    <col min="22" max="22" width="11.5" style="1" customWidth="1"/>
    <col min="23" max="29" width="2.7037037037037" style="1" customWidth="1"/>
    <col min="30" max="30" width="1.7962962962963" style="1" customWidth="1"/>
    <col min="31" max="31" width="2.7037037037037" style="1" customWidth="1"/>
    <col min="32" max="32" width="3.86111111111111" style="1" customWidth="1"/>
    <col min="33" max="34" width="2.7037037037037" style="1" customWidth="1"/>
    <col min="35" max="35" width="2.82407407407407" style="1" customWidth="1"/>
    <col min="36" max="36" width="4.24074074074074" style="1" customWidth="1"/>
    <col min="37" max="40" width="2.7037037037037" style="1" customWidth="1"/>
    <col min="41" max="41" width="2.44444444444444" style="1" customWidth="1"/>
    <col min="42" max="42" width="4.01851851851852" style="1" customWidth="1"/>
    <col min="43" max="46" width="2.7037037037037" style="1" customWidth="1"/>
    <col min="47" max="47" width="2.44444444444444" style="1" customWidth="1"/>
    <col min="48" max="48" width="6.62962962962963" style="1" customWidth="1"/>
    <col min="49" max="49" width="2.7037037037037" style="1" customWidth="1"/>
    <col min="50" max="50" width="5.01851851851852" style="1" customWidth="1"/>
    <col min="51" max="51" width="8.23148148148148" style="1"/>
    <col min="52" max="52" width="12.2037037037037" style="1" customWidth="1"/>
    <col min="53" max="53" width="9.55555555555556" style="1" customWidth="1"/>
    <col min="54" max="54" width="7.25" style="1" customWidth="1"/>
    <col min="55" max="55" width="9.25" style="1" customWidth="1"/>
    <col min="56" max="56" width="10.2962962962963" style="1" customWidth="1"/>
    <col min="57" max="57" width="8.52777777777778" style="1" customWidth="1"/>
    <col min="58" max="58" width="8.81481481481481" style="1" customWidth="1"/>
    <col min="59" max="59" width="5.62962962962963" style="1" customWidth="1"/>
    <col min="60" max="60" width="8.81481481481481" style="1" customWidth="1"/>
    <col min="61" max="61" width="16.7592592592593" style="1" customWidth="1"/>
    <col min="62" max="16384" width="8.23148148148148" style="1"/>
  </cols>
  <sheetData>
    <row r="1" s="1" customFormat="1" ht="24.6" customHeight="1" spans="1:50">
      <c r="A1" s="3" t="s">
        <v>180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67"/>
      <c r="P1" s="67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</row>
    <row r="2" s="1" customFormat="1" ht="23" customHeight="1" spans="1:50">
      <c r="A2" s="5" t="s">
        <v>181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68"/>
      <c r="P2" s="68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</row>
    <row r="3" s="1" customFormat="1" ht="23" customHeight="1" spans="1:50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68"/>
      <c r="P3" s="68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</row>
    <row r="4" s="1" customFormat="1" ht="23" customHeight="1" spans="1:50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69"/>
      <c r="P4" s="69"/>
      <c r="Q4" s="50"/>
      <c r="R4" s="87" t="s">
        <v>182</v>
      </c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50"/>
      <c r="AH4" s="50"/>
      <c r="AI4" s="50"/>
      <c r="AJ4" s="50"/>
      <c r="AK4" s="50"/>
      <c r="AL4" s="50"/>
      <c r="AM4" s="96" t="s">
        <v>87</v>
      </c>
      <c r="AN4" s="97"/>
      <c r="AO4" s="97"/>
      <c r="AP4" s="97"/>
      <c r="AQ4" s="103"/>
      <c r="AR4" s="97"/>
      <c r="AS4" s="97"/>
      <c r="AT4" s="97"/>
      <c r="AU4" s="104">
        <v>1</v>
      </c>
      <c r="AV4" s="87"/>
      <c r="AW4" s="87"/>
      <c r="AX4" s="87"/>
    </row>
    <row r="5" s="1" customFormat="1" ht="24" customHeight="1" spans="1:53">
      <c r="A5" s="51" t="s">
        <v>183</v>
      </c>
      <c r="B5" s="52"/>
      <c r="C5" s="52"/>
      <c r="D5" s="52"/>
      <c r="E5" s="53" t="str">
        <f>工程配置!$B$2</f>
        <v>大同七里村碧桂园一期地库桩基础工程</v>
      </c>
      <c r="F5" s="52"/>
      <c r="G5" s="52"/>
      <c r="H5" s="52"/>
      <c r="I5" s="52"/>
      <c r="J5" s="52"/>
      <c r="K5" s="52"/>
      <c r="L5" s="52"/>
      <c r="M5" s="52"/>
      <c r="N5" s="52"/>
      <c r="O5" s="70" t="s">
        <v>184</v>
      </c>
      <c r="P5" s="71"/>
      <c r="Q5" s="89"/>
      <c r="R5" s="89"/>
      <c r="S5" s="89"/>
      <c r="T5" s="52" t="s">
        <v>101</v>
      </c>
      <c r="U5" s="52"/>
      <c r="V5" s="52"/>
      <c r="W5" s="52"/>
      <c r="X5" s="90" t="s">
        <v>185</v>
      </c>
      <c r="Y5" s="89"/>
      <c r="Z5" s="89"/>
      <c r="AA5" s="89"/>
      <c r="AB5" s="89"/>
      <c r="AC5" s="89"/>
      <c r="AD5" s="89"/>
      <c r="AE5" s="53" t="str">
        <f>工程配置!$G$4</f>
        <v>C35</v>
      </c>
      <c r="AF5" s="53"/>
      <c r="AG5" s="53"/>
      <c r="AH5" s="53"/>
      <c r="AI5" s="53"/>
      <c r="AJ5" s="53"/>
      <c r="AK5" s="90" t="s">
        <v>186</v>
      </c>
      <c r="AL5" s="89"/>
      <c r="AM5" s="89"/>
      <c r="AN5" s="89"/>
      <c r="AO5" s="89"/>
      <c r="AP5" s="52" t="str">
        <f>工程配置!$H$4</f>
        <v>P·C.32.5</v>
      </c>
      <c r="AQ5" s="52"/>
      <c r="AR5" s="52"/>
      <c r="AS5" s="52"/>
      <c r="AT5" s="105"/>
      <c r="AU5" s="105"/>
      <c r="AV5" s="89"/>
      <c r="AW5" s="89"/>
      <c r="AX5" s="112"/>
      <c r="BA5" s="113"/>
    </row>
    <row r="6" s="1" customFormat="1" ht="24" customHeight="1" spans="1:53">
      <c r="A6" s="54" t="s">
        <v>187</v>
      </c>
      <c r="B6" s="55"/>
      <c r="C6" s="55"/>
      <c r="D6" s="55"/>
      <c r="E6" s="55"/>
      <c r="F6" s="55"/>
      <c r="G6" s="55" t="s">
        <v>134</v>
      </c>
      <c r="H6" s="55"/>
      <c r="I6" s="55"/>
      <c r="J6" s="55"/>
      <c r="K6" s="55"/>
      <c r="L6" s="55"/>
      <c r="M6" s="55"/>
      <c r="N6" s="55"/>
      <c r="O6" s="72" t="s">
        <v>188</v>
      </c>
      <c r="P6" s="73"/>
      <c r="Q6" s="91"/>
      <c r="R6" s="91"/>
      <c r="S6" s="91"/>
      <c r="T6" s="55" t="s">
        <v>189</v>
      </c>
      <c r="U6" s="55"/>
      <c r="V6" s="55"/>
      <c r="W6" s="55"/>
      <c r="X6" s="92" t="s">
        <v>190</v>
      </c>
      <c r="Y6" s="91"/>
      <c r="Z6" s="91"/>
      <c r="AA6" s="91"/>
      <c r="AB6" s="91"/>
      <c r="AC6" s="55" t="s">
        <v>191</v>
      </c>
      <c r="AD6" s="55"/>
      <c r="AE6" s="55"/>
      <c r="AF6" s="55"/>
      <c r="AG6" s="55"/>
      <c r="AH6" s="55"/>
      <c r="AI6" s="55"/>
      <c r="AJ6" s="98"/>
      <c r="AK6" s="92" t="s">
        <v>192</v>
      </c>
      <c r="AL6" s="91"/>
      <c r="AM6" s="91"/>
      <c r="AN6" s="91"/>
      <c r="AO6" s="91"/>
      <c r="AP6" s="106"/>
      <c r="AQ6" s="106"/>
      <c r="AR6" s="106"/>
      <c r="AS6" s="106"/>
      <c r="AT6" s="98"/>
      <c r="AU6" s="98"/>
      <c r="AV6" s="91"/>
      <c r="AW6" s="91"/>
      <c r="AX6" s="114"/>
      <c r="BA6" s="113"/>
    </row>
    <row r="7" s="1" customFormat="1" ht="20.75" customHeight="1" spans="1:53">
      <c r="A7" s="18" t="s">
        <v>193</v>
      </c>
      <c r="B7" s="19"/>
      <c r="C7" s="20" t="s">
        <v>194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74"/>
      <c r="P7" s="74"/>
      <c r="Q7" s="19"/>
      <c r="R7" s="19"/>
      <c r="S7" s="19"/>
      <c r="T7" s="19"/>
      <c r="U7" s="19"/>
      <c r="V7" s="19"/>
      <c r="W7" s="19"/>
      <c r="X7" s="19"/>
      <c r="Y7" s="20" t="s">
        <v>195</v>
      </c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0" t="s">
        <v>196</v>
      </c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41"/>
      <c r="BA7" s="113"/>
    </row>
    <row r="8" s="1" customFormat="1" ht="60" customHeight="1" spans="1:61">
      <c r="A8" s="22"/>
      <c r="B8" s="19"/>
      <c r="C8" s="20" t="s">
        <v>197</v>
      </c>
      <c r="D8" s="19"/>
      <c r="E8" s="20" t="s">
        <v>198</v>
      </c>
      <c r="F8" s="19"/>
      <c r="G8" s="20" t="s">
        <v>199</v>
      </c>
      <c r="H8" s="19"/>
      <c r="I8" s="75" t="s">
        <v>97</v>
      </c>
      <c r="J8" s="76"/>
      <c r="K8" s="20" t="s">
        <v>200</v>
      </c>
      <c r="L8" s="19"/>
      <c r="M8" s="20" t="s">
        <v>201</v>
      </c>
      <c r="N8" s="19"/>
      <c r="O8" s="77" t="s">
        <v>202</v>
      </c>
      <c r="P8" s="74"/>
      <c r="Q8" s="20" t="s">
        <v>203</v>
      </c>
      <c r="R8" s="19"/>
      <c r="S8" s="20" t="s">
        <v>204</v>
      </c>
      <c r="T8" s="19"/>
      <c r="U8" s="20" t="s">
        <v>205</v>
      </c>
      <c r="V8" s="19"/>
      <c r="W8" s="20" t="s">
        <v>206</v>
      </c>
      <c r="X8" s="19"/>
      <c r="Y8" s="20" t="s">
        <v>207</v>
      </c>
      <c r="Z8" s="19"/>
      <c r="AA8" s="20" t="s">
        <v>14</v>
      </c>
      <c r="AB8" s="19"/>
      <c r="AC8" s="20" t="s">
        <v>15</v>
      </c>
      <c r="AD8" s="19"/>
      <c r="AE8" s="20" t="s">
        <v>208</v>
      </c>
      <c r="AF8" s="19"/>
      <c r="AG8" s="20" t="s">
        <v>209</v>
      </c>
      <c r="AH8" s="19"/>
      <c r="AI8" s="20" t="s">
        <v>210</v>
      </c>
      <c r="AJ8" s="19"/>
      <c r="AK8" s="20" t="s">
        <v>211</v>
      </c>
      <c r="AL8" s="19"/>
      <c r="AM8" s="20" t="s">
        <v>212</v>
      </c>
      <c r="AN8" s="19"/>
      <c r="AO8" s="20" t="s">
        <v>213</v>
      </c>
      <c r="AP8" s="19"/>
      <c r="AQ8" s="20" t="s">
        <v>214</v>
      </c>
      <c r="AR8" s="19"/>
      <c r="AS8" s="20" t="s">
        <v>215</v>
      </c>
      <c r="AT8" s="19"/>
      <c r="AU8" s="20" t="s">
        <v>216</v>
      </c>
      <c r="AV8" s="19"/>
      <c r="AW8" s="20" t="s">
        <v>217</v>
      </c>
      <c r="AX8" s="41"/>
      <c r="AZ8" s="1" t="s">
        <v>218</v>
      </c>
      <c r="BA8" s="113" t="s">
        <v>219</v>
      </c>
      <c r="BB8" s="1" t="s">
        <v>220</v>
      </c>
      <c r="BC8" s="1" t="s">
        <v>221</v>
      </c>
      <c r="BD8" s="1" t="s">
        <v>222</v>
      </c>
      <c r="BE8" s="1" t="s">
        <v>223</v>
      </c>
      <c r="BF8" s="1" t="s">
        <v>224</v>
      </c>
      <c r="BG8" s="120" t="s">
        <v>225</v>
      </c>
      <c r="BH8" s="1" t="s">
        <v>226</v>
      </c>
      <c r="BI8" s="1" t="s">
        <v>227</v>
      </c>
    </row>
    <row r="9" s="1" customFormat="1" ht="23" customHeight="1" spans="1:61">
      <c r="A9" s="56">
        <f t="shared" ref="A9:A18" si="0">BB9</f>
        <v>1340</v>
      </c>
      <c r="B9" s="57"/>
      <c r="C9" s="57">
        <f>工程配置!$B$4</f>
        <v>600</v>
      </c>
      <c r="D9" s="57"/>
      <c r="E9" s="57">
        <f ca="1">RANDBETWEEN(C9,C9+10)</f>
        <v>604</v>
      </c>
      <c r="F9" s="57"/>
      <c r="G9" s="57">
        <f>工程配置!$C$4</f>
        <v>28.5</v>
      </c>
      <c r="H9" s="58"/>
      <c r="I9" s="78">
        <f>工程配置!$E$4</f>
        <v>1017.95</v>
      </c>
      <c r="J9" s="79"/>
      <c r="K9" s="79">
        <f t="shared" ref="K9:K18" si="1">BC9</f>
        <v>1047.28</v>
      </c>
      <c r="L9" s="57"/>
      <c r="M9" s="80">
        <f t="shared" ref="M9:M18" si="2">BD9</f>
        <v>1017.55</v>
      </c>
      <c r="N9" s="80"/>
      <c r="O9" s="81">
        <f ca="1">M9-Q9*0.001</f>
        <v>1017.524</v>
      </c>
      <c r="P9" s="81"/>
      <c r="Q9" s="57">
        <f ca="1">AZ9</f>
        <v>26</v>
      </c>
      <c r="R9" s="57"/>
      <c r="S9" s="57">
        <f ca="1" t="shared" ref="S9:S18" si="3">RANDBETWEEN(10,45)</f>
        <v>20</v>
      </c>
      <c r="T9" s="57"/>
      <c r="U9" s="57">
        <f ca="1">BA9</f>
        <v>0.09</v>
      </c>
      <c r="V9" s="57"/>
      <c r="W9" s="57">
        <f>BE9</f>
        <v>11.15</v>
      </c>
      <c r="X9" s="57"/>
      <c r="Y9" s="57">
        <f>工程配置!$F$4</f>
        <v>29.13</v>
      </c>
      <c r="Z9" s="93"/>
      <c r="AA9" s="57">
        <f>工程配置!$A$8</f>
        <v>480</v>
      </c>
      <c r="AB9" s="57"/>
      <c r="AC9" s="57">
        <f>工程配置!$C$8</f>
        <v>18</v>
      </c>
      <c r="AD9" s="57"/>
      <c r="AE9" s="94" t="str">
        <f>工程配置!$E$8</f>
        <v>8@100/100</v>
      </c>
      <c r="AF9" s="95"/>
      <c r="AG9" s="57">
        <f>工程配置!$G$8</f>
        <v>16</v>
      </c>
      <c r="AH9" s="57"/>
      <c r="AI9" s="57">
        <f>工程配置!$D$4</f>
        <v>1047.45</v>
      </c>
      <c r="AJ9" s="57"/>
      <c r="AK9" s="57">
        <f t="shared" ref="AK9:AK18" si="4">BF9</f>
        <v>11.15</v>
      </c>
      <c r="AL9" s="57"/>
      <c r="AM9" s="57" t="str">
        <f>$AE$5</f>
        <v>C35</v>
      </c>
      <c r="AN9" s="57"/>
      <c r="AO9" s="57">
        <f>AI9</f>
        <v>1047.45</v>
      </c>
      <c r="AP9" s="57"/>
      <c r="AQ9" s="81">
        <f>3.1415926*C9/2/1000*C9/2/1000*(G9+0.5)</f>
        <v>8.199556686</v>
      </c>
      <c r="AR9" s="81"/>
      <c r="AS9" s="57">
        <f t="shared" ref="AS9:AS18" si="5">BG9</f>
        <v>10.2054227203962</v>
      </c>
      <c r="AT9" s="57"/>
      <c r="AU9" s="57">
        <f t="shared" ref="AU9:AU18" si="6">BH9</f>
        <v>1.21</v>
      </c>
      <c r="AV9" s="57"/>
      <c r="AW9" s="115" t="str">
        <f t="shared" ref="AW9:AW18" si="7">BI9</f>
        <v>09:05～09:20</v>
      </c>
      <c r="AX9" s="116"/>
      <c r="AZ9" s="117">
        <f ca="1">'灌注桩混凝土(水下)浇注施工记录'!M9</f>
        <v>26</v>
      </c>
      <c r="BA9" s="118">
        <f ca="1">旋挖成孔灌注桩成孔施工记录!AJ10</f>
        <v>0.09</v>
      </c>
      <c r="BB9" s="119">
        <f>灌注桩原始记录!C5</f>
        <v>1340</v>
      </c>
      <c r="BC9" s="119">
        <f>灌注桩原始记录!F5</f>
        <v>1047.28</v>
      </c>
      <c r="BD9" s="119">
        <f>工程配置!$E$4-(灌注桩原始记录!H5-灌注桩原始记录!G5)</f>
        <v>1017.55</v>
      </c>
      <c r="BE9" s="119">
        <f>灌注桩原始记录!E5</f>
        <v>11.15</v>
      </c>
      <c r="BF9" s="119">
        <f>灌注桩原始记录!N5</f>
        <v>11.15</v>
      </c>
      <c r="BG9" s="119">
        <f>灌注桩原始记录!O5</f>
        <v>10.2054227203962</v>
      </c>
      <c r="BH9" s="119">
        <f>灌注桩原始记录!P5</f>
        <v>1.21</v>
      </c>
      <c r="BI9" s="46" t="str">
        <f>TEXT(灌注桩原始记录!L5,"HH:mm")&amp;"～"&amp;TEXT(灌注桩原始记录!M5,"HH:mm")</f>
        <v>09:05～09:20</v>
      </c>
    </row>
    <row r="10" s="1" customFormat="1" ht="23" customHeight="1" spans="1:61">
      <c r="A10" s="56">
        <f t="shared" si="0"/>
        <v>1341</v>
      </c>
      <c r="B10" s="57"/>
      <c r="C10" s="57">
        <f>工程配置!$B$4</f>
        <v>600</v>
      </c>
      <c r="D10" s="57"/>
      <c r="E10" s="57">
        <f ca="1" t="shared" ref="E10:E18" si="8">RANDBETWEEN(C10,C10+10)</f>
        <v>602</v>
      </c>
      <c r="F10" s="57"/>
      <c r="G10" s="57">
        <f>工程配置!$C$4</f>
        <v>28.5</v>
      </c>
      <c r="H10" s="58"/>
      <c r="I10" s="78">
        <f>工程配置!$E$4</f>
        <v>1017.95</v>
      </c>
      <c r="J10" s="79"/>
      <c r="K10" s="79">
        <f t="shared" si="1"/>
        <v>1047.25</v>
      </c>
      <c r="L10" s="57"/>
      <c r="M10" s="80">
        <f t="shared" si="2"/>
        <v>1017.56</v>
      </c>
      <c r="N10" s="80"/>
      <c r="O10" s="81">
        <f ca="1" t="shared" ref="O10:O18" si="9">M10-Q10*0.001</f>
        <v>1017.523</v>
      </c>
      <c r="P10" s="81"/>
      <c r="Q10" s="57">
        <f ca="1" t="shared" ref="Q9:Q18" si="10">AZ10</f>
        <v>37</v>
      </c>
      <c r="R10" s="57"/>
      <c r="S10" s="57">
        <f ca="1" t="shared" si="3"/>
        <v>23</v>
      </c>
      <c r="T10" s="57"/>
      <c r="U10" s="57">
        <f ca="1">BA10</f>
        <v>0.73</v>
      </c>
      <c r="V10" s="57"/>
      <c r="W10" s="57">
        <f t="shared" ref="W10:W18" si="11">BE10</f>
        <v>11.15</v>
      </c>
      <c r="X10" s="57"/>
      <c r="Y10" s="57">
        <f>工程配置!$F$4</f>
        <v>29.13</v>
      </c>
      <c r="Z10" s="93"/>
      <c r="AA10" s="57">
        <f>工程配置!$A$8</f>
        <v>480</v>
      </c>
      <c r="AB10" s="57"/>
      <c r="AC10" s="57">
        <f>工程配置!$C$8</f>
        <v>18</v>
      </c>
      <c r="AD10" s="57"/>
      <c r="AE10" s="94" t="str">
        <f>工程配置!$E$8</f>
        <v>8@100/100</v>
      </c>
      <c r="AF10" s="95"/>
      <c r="AG10" s="57">
        <f>工程配置!$G$8</f>
        <v>16</v>
      </c>
      <c r="AH10" s="57"/>
      <c r="AI10" s="57">
        <f>工程配置!$D$4</f>
        <v>1047.45</v>
      </c>
      <c r="AJ10" s="57"/>
      <c r="AK10" s="57">
        <f t="shared" si="4"/>
        <v>11.15</v>
      </c>
      <c r="AL10" s="57"/>
      <c r="AM10" s="57" t="str">
        <f t="shared" ref="AM10:AM18" si="12">$AE$5</f>
        <v>C35</v>
      </c>
      <c r="AN10" s="57"/>
      <c r="AO10" s="57">
        <f t="shared" ref="AO10:AO18" si="13">AI10</f>
        <v>1047.45</v>
      </c>
      <c r="AP10" s="57"/>
      <c r="AQ10" s="81">
        <f t="shared" ref="AQ10:AQ18" si="14">3.1415926*C10/2/1000*C10/2/1000*(G10+0.5)</f>
        <v>8.199556686</v>
      </c>
      <c r="AR10" s="81"/>
      <c r="AS10" s="57">
        <f t="shared" si="5"/>
        <v>10.279416650904</v>
      </c>
      <c r="AT10" s="57"/>
      <c r="AU10" s="57">
        <f t="shared" si="6"/>
        <v>1.22</v>
      </c>
      <c r="AV10" s="57"/>
      <c r="AW10" s="115" t="str">
        <f t="shared" si="7"/>
        <v>10:36～10:51</v>
      </c>
      <c r="AX10" s="116"/>
      <c r="AZ10" s="117">
        <f ca="1">'灌注桩混凝土(水下)浇注施工记录'!M43</f>
        <v>37</v>
      </c>
      <c r="BA10" s="118">
        <f ca="1">旋挖成孔灌注桩成孔施工记录!AJ39</f>
        <v>0.73</v>
      </c>
      <c r="BB10" s="119">
        <f>灌注桩原始记录!C6</f>
        <v>1341</v>
      </c>
      <c r="BC10" s="119">
        <f>灌注桩原始记录!F6</f>
        <v>1047.25</v>
      </c>
      <c r="BD10" s="119">
        <f>工程配置!$E$4-(灌注桩原始记录!H6-灌注桩原始记录!G6)</f>
        <v>1017.56</v>
      </c>
      <c r="BE10" s="119">
        <f>灌注桩原始记录!E6</f>
        <v>11.15</v>
      </c>
      <c r="BF10" s="119">
        <f>灌注桩原始记录!N6</f>
        <v>11.15</v>
      </c>
      <c r="BG10" s="119">
        <f>灌注桩原始记录!O6</f>
        <v>10.279416650904</v>
      </c>
      <c r="BH10" s="119">
        <f>灌注桩原始记录!P6</f>
        <v>1.22</v>
      </c>
      <c r="BI10" s="46" t="str">
        <f>TEXT(灌注桩原始记录!L6,"HH:mm")&amp;"～"&amp;TEXT(灌注桩原始记录!M6,"HH:mm")</f>
        <v>10:36～10:51</v>
      </c>
    </row>
    <row r="11" s="1" customFormat="1" ht="23" customHeight="1" spans="1:61">
      <c r="A11" s="56">
        <f t="shared" si="0"/>
        <v>1364</v>
      </c>
      <c r="B11" s="57"/>
      <c r="C11" s="57">
        <f>工程配置!$B$4</f>
        <v>600</v>
      </c>
      <c r="D11" s="57"/>
      <c r="E11" s="57">
        <f ca="1" t="shared" si="8"/>
        <v>603</v>
      </c>
      <c r="F11" s="57"/>
      <c r="G11" s="57">
        <f>工程配置!$C$4</f>
        <v>28.5</v>
      </c>
      <c r="H11" s="58"/>
      <c r="I11" s="78">
        <f>工程配置!$E$4</f>
        <v>1017.95</v>
      </c>
      <c r="J11" s="79"/>
      <c r="K11" s="79">
        <f t="shared" si="1"/>
        <v>1047.25</v>
      </c>
      <c r="L11" s="57"/>
      <c r="M11" s="80">
        <f t="shared" si="2"/>
        <v>1017.51</v>
      </c>
      <c r="N11" s="80"/>
      <c r="O11" s="81">
        <f ca="1" t="shared" si="9"/>
        <v>1017.485</v>
      </c>
      <c r="P11" s="81"/>
      <c r="Q11" s="57">
        <f ca="1" t="shared" si="10"/>
        <v>25</v>
      </c>
      <c r="R11" s="57"/>
      <c r="S11" s="57">
        <f ca="1" t="shared" si="3"/>
        <v>19</v>
      </c>
      <c r="T11" s="57"/>
      <c r="U11" s="57">
        <f ca="1" t="shared" ref="U11:U18" si="15">BA11</f>
        <v>0.55</v>
      </c>
      <c r="V11" s="57"/>
      <c r="W11" s="57">
        <f t="shared" si="11"/>
        <v>11.15</v>
      </c>
      <c r="X11" s="57"/>
      <c r="Y11" s="57">
        <f>工程配置!$F$4</f>
        <v>29.13</v>
      </c>
      <c r="Z11" s="93"/>
      <c r="AA11" s="57">
        <f>工程配置!$A$8</f>
        <v>480</v>
      </c>
      <c r="AB11" s="57"/>
      <c r="AC11" s="57">
        <f>工程配置!$C$8</f>
        <v>18</v>
      </c>
      <c r="AD11" s="57"/>
      <c r="AE11" s="94" t="str">
        <f>工程配置!$E$8</f>
        <v>8@100/100</v>
      </c>
      <c r="AF11" s="95"/>
      <c r="AG11" s="57">
        <f>工程配置!$G$8</f>
        <v>16</v>
      </c>
      <c r="AH11" s="57"/>
      <c r="AI11" s="57">
        <f>工程配置!$D$4</f>
        <v>1047.45</v>
      </c>
      <c r="AJ11" s="57"/>
      <c r="AK11" s="57">
        <f t="shared" si="4"/>
        <v>11.15</v>
      </c>
      <c r="AL11" s="57"/>
      <c r="AM11" s="57" t="str">
        <f t="shared" si="12"/>
        <v>C35</v>
      </c>
      <c r="AN11" s="57"/>
      <c r="AO11" s="57">
        <f t="shared" si="13"/>
        <v>1047.45</v>
      </c>
      <c r="AP11" s="57"/>
      <c r="AQ11" s="81">
        <f t="shared" si="14"/>
        <v>8.199556686</v>
      </c>
      <c r="AR11" s="81"/>
      <c r="AS11" s="57">
        <f t="shared" si="5"/>
        <v>10.700704218564</v>
      </c>
      <c r="AT11" s="57"/>
      <c r="AU11" s="57">
        <f t="shared" si="6"/>
        <v>1.27</v>
      </c>
      <c r="AV11" s="57"/>
      <c r="AW11" s="115" t="str">
        <f t="shared" si="7"/>
        <v>12:18～12:42</v>
      </c>
      <c r="AX11" s="116"/>
      <c r="AZ11" s="117">
        <f ca="1">'灌注桩混凝土(水下)浇注施工记录'!M78</f>
        <v>25</v>
      </c>
      <c r="BA11" s="118">
        <f ca="1">旋挖成孔灌注桩成孔施工记录!AJ69</f>
        <v>0.55</v>
      </c>
      <c r="BB11" s="119">
        <f>灌注桩原始记录!C7</f>
        <v>1364</v>
      </c>
      <c r="BC11" s="119">
        <f>灌注桩原始记录!F7</f>
        <v>1047.25</v>
      </c>
      <c r="BD11" s="119">
        <f>工程配置!$E$4-(灌注桩原始记录!H7-灌注桩原始记录!G7)</f>
        <v>1017.51</v>
      </c>
      <c r="BE11" s="119">
        <f>灌注桩原始记录!E7</f>
        <v>11.15</v>
      </c>
      <c r="BF11" s="119">
        <f>灌注桩原始记录!N7</f>
        <v>11.15</v>
      </c>
      <c r="BG11" s="119">
        <f>灌注桩原始记录!O7</f>
        <v>10.700704218564</v>
      </c>
      <c r="BH11" s="119">
        <f>灌注桩原始记录!P7</f>
        <v>1.27</v>
      </c>
      <c r="BI11" s="46" t="str">
        <f>TEXT(灌注桩原始记录!L7,"HH:mm")&amp;"～"&amp;TEXT(灌注桩原始记录!M7,"HH:mm")</f>
        <v>12:18～12:42</v>
      </c>
    </row>
    <row r="12" s="1" customFormat="1" ht="23" customHeight="1" spans="1:61">
      <c r="A12" s="56">
        <f t="shared" si="0"/>
        <v>1365</v>
      </c>
      <c r="B12" s="57"/>
      <c r="C12" s="57">
        <f>工程配置!$B$4</f>
        <v>600</v>
      </c>
      <c r="D12" s="57"/>
      <c r="E12" s="57">
        <f ca="1" t="shared" si="8"/>
        <v>600</v>
      </c>
      <c r="F12" s="57"/>
      <c r="G12" s="57">
        <f>工程配置!$C$4</f>
        <v>28.5</v>
      </c>
      <c r="H12" s="58"/>
      <c r="I12" s="78">
        <f>工程配置!$E$4</f>
        <v>1017.95</v>
      </c>
      <c r="J12" s="79"/>
      <c r="K12" s="79">
        <f t="shared" si="1"/>
        <v>1047.24</v>
      </c>
      <c r="L12" s="57"/>
      <c r="M12" s="80">
        <f t="shared" si="2"/>
        <v>1017.59</v>
      </c>
      <c r="N12" s="80"/>
      <c r="O12" s="81">
        <f ca="1" t="shared" si="9"/>
        <v>1017.575</v>
      </c>
      <c r="P12" s="81"/>
      <c r="Q12" s="57">
        <f ca="1" t="shared" si="10"/>
        <v>15</v>
      </c>
      <c r="R12" s="57"/>
      <c r="S12" s="57">
        <f ca="1" t="shared" si="3"/>
        <v>29</v>
      </c>
      <c r="T12" s="57"/>
      <c r="U12" s="57">
        <f ca="1" t="shared" si="15"/>
        <v>0.03</v>
      </c>
      <c r="V12" s="57"/>
      <c r="W12" s="57">
        <f t="shared" si="11"/>
        <v>11.15</v>
      </c>
      <c r="X12" s="57"/>
      <c r="Y12" s="57">
        <f>工程配置!$F$4</f>
        <v>29.13</v>
      </c>
      <c r="Z12" s="93"/>
      <c r="AA12" s="57">
        <f>工程配置!$A$8</f>
        <v>480</v>
      </c>
      <c r="AB12" s="57"/>
      <c r="AC12" s="57">
        <f>工程配置!$C$8</f>
        <v>18</v>
      </c>
      <c r="AD12" s="57"/>
      <c r="AE12" s="94" t="str">
        <f>工程配置!$E$8</f>
        <v>8@100/100</v>
      </c>
      <c r="AF12" s="95"/>
      <c r="AG12" s="57">
        <f>工程配置!$G$8</f>
        <v>16</v>
      </c>
      <c r="AH12" s="57"/>
      <c r="AI12" s="57">
        <f>工程配置!$D$4</f>
        <v>1047.45</v>
      </c>
      <c r="AJ12" s="57"/>
      <c r="AK12" s="57">
        <f t="shared" si="4"/>
        <v>11.15</v>
      </c>
      <c r="AL12" s="57"/>
      <c r="AM12" s="57" t="str">
        <f t="shared" si="12"/>
        <v>C35</v>
      </c>
      <c r="AN12" s="57"/>
      <c r="AO12" s="57">
        <f t="shared" si="13"/>
        <v>1047.45</v>
      </c>
      <c r="AP12" s="57"/>
      <c r="AQ12" s="81">
        <f t="shared" si="14"/>
        <v>8.199556686</v>
      </c>
      <c r="AR12" s="81"/>
      <c r="AS12" s="57">
        <f t="shared" si="5"/>
        <v>10.107508703832</v>
      </c>
      <c r="AT12" s="57"/>
      <c r="AU12" s="57">
        <f t="shared" si="6"/>
        <v>1.2</v>
      </c>
      <c r="AV12" s="57"/>
      <c r="AW12" s="115" t="str">
        <f t="shared" si="7"/>
        <v>13:54～14:09</v>
      </c>
      <c r="AX12" s="116"/>
      <c r="AZ12" s="117">
        <f ca="1">'灌注桩混凝土(水下)浇注施工记录'!M108</f>
        <v>15</v>
      </c>
      <c r="BA12" s="118">
        <f ca="1">旋挖成孔灌注桩成孔施工记录!AJ99</f>
        <v>0.03</v>
      </c>
      <c r="BB12" s="119">
        <f>灌注桩原始记录!C8</f>
        <v>1365</v>
      </c>
      <c r="BC12" s="119">
        <f>灌注桩原始记录!F8</f>
        <v>1047.24</v>
      </c>
      <c r="BD12" s="119">
        <f>工程配置!$E$4-(灌注桩原始记录!H8-灌注桩原始记录!G8)</f>
        <v>1017.59</v>
      </c>
      <c r="BE12" s="119">
        <f>灌注桩原始记录!E8</f>
        <v>11.15</v>
      </c>
      <c r="BF12" s="119">
        <f>灌注桩原始记录!N8</f>
        <v>11.15</v>
      </c>
      <c r="BG12" s="119">
        <f>灌注桩原始记录!O8</f>
        <v>10.107508703832</v>
      </c>
      <c r="BH12" s="119">
        <f>灌注桩原始记录!P8</f>
        <v>1.2</v>
      </c>
      <c r="BI12" s="46" t="str">
        <f>TEXT(灌注桩原始记录!L8,"HH:mm")&amp;"～"&amp;TEXT(灌注桩原始记录!M8,"HH:mm")</f>
        <v>13:54～14:09</v>
      </c>
    </row>
    <row r="13" s="1" customFormat="1" ht="23" customHeight="1" spans="1:61">
      <c r="A13" s="56">
        <f t="shared" si="0"/>
        <v>1393</v>
      </c>
      <c r="B13" s="57"/>
      <c r="C13" s="57">
        <f>工程配置!$B$4</f>
        <v>600</v>
      </c>
      <c r="D13" s="57"/>
      <c r="E13" s="57">
        <f ca="1" t="shared" si="8"/>
        <v>608</v>
      </c>
      <c r="F13" s="57"/>
      <c r="G13" s="57">
        <f>工程配置!$C$4</f>
        <v>28.5</v>
      </c>
      <c r="H13" s="58"/>
      <c r="I13" s="78">
        <f>工程配置!$E$4</f>
        <v>1017.95</v>
      </c>
      <c r="J13" s="79"/>
      <c r="K13" s="79">
        <f t="shared" si="1"/>
        <v>1047.35</v>
      </c>
      <c r="L13" s="57"/>
      <c r="M13" s="80">
        <f t="shared" si="2"/>
        <v>1017.5</v>
      </c>
      <c r="N13" s="80"/>
      <c r="O13" s="81">
        <f ca="1" t="shared" si="9"/>
        <v>1017.474</v>
      </c>
      <c r="P13" s="81"/>
      <c r="Q13" s="57">
        <f ca="1" t="shared" si="10"/>
        <v>26</v>
      </c>
      <c r="R13" s="57"/>
      <c r="S13" s="57">
        <f ca="1" t="shared" si="3"/>
        <v>22</v>
      </c>
      <c r="T13" s="57"/>
      <c r="U13" s="57">
        <f ca="1" t="shared" si="15"/>
        <v>0.53</v>
      </c>
      <c r="V13" s="57"/>
      <c r="W13" s="57">
        <f t="shared" si="11"/>
        <v>11.15</v>
      </c>
      <c r="X13" s="57"/>
      <c r="Y13" s="57">
        <f>工程配置!$F$4</f>
        <v>29.13</v>
      </c>
      <c r="Z13" s="93"/>
      <c r="AA13" s="57">
        <f>工程配置!$A$8</f>
        <v>480</v>
      </c>
      <c r="AB13" s="57"/>
      <c r="AC13" s="57">
        <f>工程配置!$C$8</f>
        <v>18</v>
      </c>
      <c r="AD13" s="57"/>
      <c r="AE13" s="94" t="str">
        <f>工程配置!$E$8</f>
        <v>8@100/100</v>
      </c>
      <c r="AF13" s="95"/>
      <c r="AG13" s="57">
        <f>工程配置!$G$8</f>
        <v>16</v>
      </c>
      <c r="AH13" s="57"/>
      <c r="AI13" s="57">
        <f>工程配置!$D$4</f>
        <v>1047.45</v>
      </c>
      <c r="AJ13" s="57"/>
      <c r="AK13" s="57">
        <f t="shared" si="4"/>
        <v>11.15</v>
      </c>
      <c r="AL13" s="57"/>
      <c r="AM13" s="57" t="str">
        <f t="shared" si="12"/>
        <v>C35</v>
      </c>
      <c r="AN13" s="57"/>
      <c r="AO13" s="57">
        <f t="shared" si="13"/>
        <v>1047.45</v>
      </c>
      <c r="AP13" s="57"/>
      <c r="AQ13" s="81">
        <f t="shared" si="14"/>
        <v>8.199556686</v>
      </c>
      <c r="AR13" s="81"/>
      <c r="AS13" s="57">
        <f t="shared" si="5"/>
        <v>10.821152878848</v>
      </c>
      <c r="AT13" s="57"/>
      <c r="AU13" s="57">
        <f t="shared" si="6"/>
        <v>1.28</v>
      </c>
      <c r="AV13" s="57"/>
      <c r="AW13" s="115" t="str">
        <f t="shared" si="7"/>
        <v>15:21～15:46</v>
      </c>
      <c r="AX13" s="116"/>
      <c r="AZ13" s="117">
        <f ca="1">'灌注桩混凝土(水下)浇注施工记录'!M138</f>
        <v>26</v>
      </c>
      <c r="BA13" s="118">
        <f ca="1">旋挖成孔灌注桩成孔施工记录!AJ129</f>
        <v>0.53</v>
      </c>
      <c r="BB13" s="119">
        <f>灌注桩原始记录!C9</f>
        <v>1393</v>
      </c>
      <c r="BC13" s="119">
        <f>灌注桩原始记录!F9</f>
        <v>1047.35</v>
      </c>
      <c r="BD13" s="119">
        <f>工程配置!$E$4-(灌注桩原始记录!H9-灌注桩原始记录!G9)</f>
        <v>1017.5</v>
      </c>
      <c r="BE13" s="119">
        <f>灌注桩原始记录!E9</f>
        <v>11.15</v>
      </c>
      <c r="BF13" s="119">
        <f>灌注桩原始记录!N9</f>
        <v>11.15</v>
      </c>
      <c r="BG13" s="119">
        <f>灌注桩原始记录!O9</f>
        <v>10.821152878848</v>
      </c>
      <c r="BH13" s="119">
        <f>灌注桩原始记录!P9</f>
        <v>1.28</v>
      </c>
      <c r="BI13" s="46" t="str">
        <f>TEXT(灌注桩原始记录!L9,"HH:mm")&amp;"～"&amp;TEXT(灌注桩原始记录!M9,"HH:mm")</f>
        <v>15:21～15:46</v>
      </c>
    </row>
    <row r="14" s="1" customFormat="1" ht="23" customHeight="1" spans="1:61">
      <c r="A14" s="56">
        <f t="shared" si="0"/>
        <v>1394</v>
      </c>
      <c r="B14" s="57"/>
      <c r="C14" s="57">
        <f>工程配置!$B$4</f>
        <v>600</v>
      </c>
      <c r="D14" s="57"/>
      <c r="E14" s="57">
        <f ca="1" t="shared" si="8"/>
        <v>603</v>
      </c>
      <c r="F14" s="57"/>
      <c r="G14" s="57">
        <f>工程配置!$C$4</f>
        <v>28.5</v>
      </c>
      <c r="H14" s="58"/>
      <c r="I14" s="78">
        <f>工程配置!$E$4</f>
        <v>1017.95</v>
      </c>
      <c r="J14" s="79"/>
      <c r="K14" s="79">
        <f t="shared" si="1"/>
        <v>1047.28</v>
      </c>
      <c r="L14" s="57"/>
      <c r="M14" s="80">
        <f t="shared" si="2"/>
        <v>1017.54</v>
      </c>
      <c r="N14" s="80"/>
      <c r="O14" s="81">
        <f ca="1" t="shared" si="9"/>
        <v>1017.514</v>
      </c>
      <c r="P14" s="81"/>
      <c r="Q14" s="57">
        <f ca="1" t="shared" si="10"/>
        <v>26</v>
      </c>
      <c r="R14" s="57"/>
      <c r="S14" s="57">
        <f ca="1" t="shared" si="3"/>
        <v>23</v>
      </c>
      <c r="T14" s="57"/>
      <c r="U14" s="57">
        <f ca="1" t="shared" si="15"/>
        <v>0.4</v>
      </c>
      <c r="V14" s="57"/>
      <c r="W14" s="57">
        <f t="shared" si="11"/>
        <v>11.15</v>
      </c>
      <c r="X14" s="57"/>
      <c r="Y14" s="57">
        <f>工程配置!$F$4</f>
        <v>29.13</v>
      </c>
      <c r="Z14" s="93"/>
      <c r="AA14" s="57">
        <f>工程配置!$A$8</f>
        <v>480</v>
      </c>
      <c r="AB14" s="57"/>
      <c r="AC14" s="57">
        <f>工程配置!$C$8</f>
        <v>18</v>
      </c>
      <c r="AD14" s="57"/>
      <c r="AE14" s="94" t="str">
        <f>工程配置!$E$8</f>
        <v>8@100/100</v>
      </c>
      <c r="AF14" s="95"/>
      <c r="AG14" s="57">
        <f>工程配置!$G$8</f>
        <v>16</v>
      </c>
      <c r="AH14" s="57"/>
      <c r="AI14" s="57">
        <f>工程配置!$D$4</f>
        <v>1047.45</v>
      </c>
      <c r="AJ14" s="57"/>
      <c r="AK14" s="57">
        <f t="shared" si="4"/>
        <v>11.15</v>
      </c>
      <c r="AL14" s="57"/>
      <c r="AM14" s="57" t="str">
        <f t="shared" si="12"/>
        <v>C35</v>
      </c>
      <c r="AN14" s="57"/>
      <c r="AO14" s="57">
        <f t="shared" si="13"/>
        <v>1047.45</v>
      </c>
      <c r="AP14" s="57"/>
      <c r="AQ14" s="81">
        <f t="shared" si="14"/>
        <v>8.199556686</v>
      </c>
      <c r="AR14" s="81"/>
      <c r="AS14" s="57">
        <f t="shared" si="5"/>
        <v>10.7114767395894</v>
      </c>
      <c r="AT14" s="57"/>
      <c r="AU14" s="57">
        <f t="shared" si="6"/>
        <v>1.27</v>
      </c>
      <c r="AV14" s="57"/>
      <c r="AW14" s="115" t="str">
        <f t="shared" si="7"/>
        <v>16:48～17:13</v>
      </c>
      <c r="AX14" s="116"/>
      <c r="AZ14" s="117">
        <f ca="1">'灌注桩混凝土(水下)浇注施工记录'!M173</f>
        <v>26</v>
      </c>
      <c r="BA14" s="118">
        <f ca="1">旋挖成孔灌注桩成孔施工记录!AJ159</f>
        <v>0.4</v>
      </c>
      <c r="BB14" s="119">
        <f>灌注桩原始记录!C10</f>
        <v>1394</v>
      </c>
      <c r="BC14" s="119">
        <f>灌注桩原始记录!F10</f>
        <v>1047.28</v>
      </c>
      <c r="BD14" s="119">
        <f>工程配置!$E$4-(灌注桩原始记录!H10-灌注桩原始记录!G10)</f>
        <v>1017.54</v>
      </c>
      <c r="BE14" s="119">
        <f>灌注桩原始记录!E10</f>
        <v>11.15</v>
      </c>
      <c r="BF14" s="119">
        <f>灌注桩原始记录!N10</f>
        <v>11.15</v>
      </c>
      <c r="BG14" s="119">
        <f>灌注桩原始记录!O10</f>
        <v>10.7114767395894</v>
      </c>
      <c r="BH14" s="119">
        <f>灌注桩原始记录!P10</f>
        <v>1.27</v>
      </c>
      <c r="BI14" s="46" t="str">
        <f>TEXT(灌注桩原始记录!L10,"HH:mm")&amp;"～"&amp;TEXT(灌注桩原始记录!M10,"HH:mm")</f>
        <v>16:48～17:13</v>
      </c>
    </row>
    <row r="15" s="1" customFormat="1" ht="23" customHeight="1" spans="1:61">
      <c r="A15" s="56">
        <f t="shared" si="0"/>
        <v>0</v>
      </c>
      <c r="B15" s="57"/>
      <c r="C15" s="57">
        <f>工程配置!$B$4</f>
        <v>600</v>
      </c>
      <c r="D15" s="57"/>
      <c r="E15" s="57">
        <f ca="1" t="shared" si="8"/>
        <v>604</v>
      </c>
      <c r="F15" s="57"/>
      <c r="G15" s="57">
        <f>工程配置!$C$4</f>
        <v>28.5</v>
      </c>
      <c r="H15" s="58"/>
      <c r="I15" s="78">
        <f>工程配置!$E$4</f>
        <v>1017.95</v>
      </c>
      <c r="J15" s="79"/>
      <c r="K15" s="79">
        <f t="shared" si="1"/>
        <v>0</v>
      </c>
      <c r="L15" s="57"/>
      <c r="M15" s="80">
        <f t="shared" si="2"/>
        <v>1017.95</v>
      </c>
      <c r="N15" s="80"/>
      <c r="O15" s="81">
        <f ca="1" t="shared" si="9"/>
        <v>1017.911</v>
      </c>
      <c r="P15" s="81"/>
      <c r="Q15" s="57">
        <f ca="1" t="shared" si="10"/>
        <v>39</v>
      </c>
      <c r="R15" s="57"/>
      <c r="S15" s="57">
        <f ca="1" t="shared" si="3"/>
        <v>38</v>
      </c>
      <c r="T15" s="57"/>
      <c r="U15" s="57">
        <f ca="1" t="shared" si="15"/>
        <v>0.68</v>
      </c>
      <c r="V15" s="57"/>
      <c r="W15" s="57">
        <f t="shared" si="11"/>
        <v>0</v>
      </c>
      <c r="X15" s="57"/>
      <c r="Y15" s="57">
        <f>工程配置!$F$4</f>
        <v>29.13</v>
      </c>
      <c r="Z15" s="93"/>
      <c r="AA15" s="57">
        <f>工程配置!$A$8</f>
        <v>480</v>
      </c>
      <c r="AB15" s="57"/>
      <c r="AC15" s="57">
        <f>工程配置!$C$8</f>
        <v>18</v>
      </c>
      <c r="AD15" s="57"/>
      <c r="AE15" s="94" t="str">
        <f>工程配置!$E$8</f>
        <v>8@100/100</v>
      </c>
      <c r="AF15" s="95"/>
      <c r="AG15" s="57">
        <f>工程配置!$G$8</f>
        <v>16</v>
      </c>
      <c r="AH15" s="57"/>
      <c r="AI15" s="57">
        <f>工程配置!$D$4</f>
        <v>1047.45</v>
      </c>
      <c r="AJ15" s="57"/>
      <c r="AK15" s="57">
        <f t="shared" si="4"/>
        <v>0</v>
      </c>
      <c r="AL15" s="57"/>
      <c r="AM15" s="57" t="str">
        <f t="shared" si="12"/>
        <v>C35</v>
      </c>
      <c r="AN15" s="57"/>
      <c r="AO15" s="57">
        <f t="shared" si="13"/>
        <v>1047.45</v>
      </c>
      <c r="AP15" s="57"/>
      <c r="AQ15" s="81">
        <f t="shared" si="14"/>
        <v>8.199556686</v>
      </c>
      <c r="AR15" s="81"/>
      <c r="AS15" s="57">
        <f t="shared" si="5"/>
        <v>0</v>
      </c>
      <c r="AT15" s="57"/>
      <c r="AU15" s="57">
        <f t="shared" si="6"/>
        <v>0</v>
      </c>
      <c r="AV15" s="57"/>
      <c r="AW15" s="115" t="str">
        <f t="shared" si="7"/>
        <v>00:00～00:00</v>
      </c>
      <c r="AX15" s="116"/>
      <c r="AZ15" s="117">
        <f ca="1">'灌注桩混凝土(水下)浇注施工记录'!M208</f>
        <v>39</v>
      </c>
      <c r="BA15" s="118">
        <f ca="1">旋挖成孔灌注桩成孔施工记录!AJ189</f>
        <v>0.68</v>
      </c>
      <c r="BB15" s="119">
        <f>灌注桩原始记录!C11</f>
        <v>0</v>
      </c>
      <c r="BC15" s="119">
        <f>灌注桩原始记录!F11</f>
        <v>0</v>
      </c>
      <c r="BD15" s="119">
        <f>工程配置!$E$4-(灌注桩原始记录!H11-灌注桩原始记录!G11)</f>
        <v>1017.95</v>
      </c>
      <c r="BE15" s="119">
        <f>灌注桩原始记录!E11</f>
        <v>0</v>
      </c>
      <c r="BF15" s="119">
        <f>灌注桩原始记录!N11</f>
        <v>0</v>
      </c>
      <c r="BG15" s="119">
        <f>灌注桩原始记录!O11</f>
        <v>0</v>
      </c>
      <c r="BH15" s="119">
        <f>灌注桩原始记录!P11</f>
        <v>0</v>
      </c>
      <c r="BI15" s="46" t="str">
        <f>TEXT(灌注桩原始记录!L11,"HH:mm")&amp;"～"&amp;TEXT(灌注桩原始记录!M11,"HH:mm")</f>
        <v>00:00～00:00</v>
      </c>
    </row>
    <row r="16" s="1" customFormat="1" ht="23" customHeight="1" spans="1:61">
      <c r="A16" s="56">
        <f t="shared" si="0"/>
        <v>0</v>
      </c>
      <c r="B16" s="57"/>
      <c r="C16" s="57">
        <f>工程配置!$B$4</f>
        <v>600</v>
      </c>
      <c r="D16" s="57"/>
      <c r="E16" s="57">
        <f ca="1" t="shared" si="8"/>
        <v>601</v>
      </c>
      <c r="F16" s="57"/>
      <c r="G16" s="57">
        <f>工程配置!$C$4</f>
        <v>28.5</v>
      </c>
      <c r="H16" s="58"/>
      <c r="I16" s="78">
        <f>工程配置!$E$4</f>
        <v>1017.95</v>
      </c>
      <c r="J16" s="79"/>
      <c r="K16" s="79">
        <f t="shared" si="1"/>
        <v>0</v>
      </c>
      <c r="L16" s="57"/>
      <c r="M16" s="80">
        <f t="shared" si="2"/>
        <v>1017.95</v>
      </c>
      <c r="N16" s="80"/>
      <c r="O16" s="81">
        <f ca="1" t="shared" si="9"/>
        <v>1017.925</v>
      </c>
      <c r="P16" s="81"/>
      <c r="Q16" s="57">
        <f ca="1" t="shared" si="10"/>
        <v>25</v>
      </c>
      <c r="R16" s="57"/>
      <c r="S16" s="57">
        <f ca="1" t="shared" si="3"/>
        <v>30</v>
      </c>
      <c r="T16" s="57"/>
      <c r="U16" s="57">
        <f ca="1" t="shared" si="15"/>
        <v>0.42</v>
      </c>
      <c r="V16" s="57"/>
      <c r="W16" s="57">
        <f t="shared" si="11"/>
        <v>0</v>
      </c>
      <c r="X16" s="57"/>
      <c r="Y16" s="57">
        <f>工程配置!$F$4</f>
        <v>29.13</v>
      </c>
      <c r="Z16" s="93"/>
      <c r="AA16" s="57">
        <f>工程配置!$A$8</f>
        <v>480</v>
      </c>
      <c r="AB16" s="57"/>
      <c r="AC16" s="57">
        <f>工程配置!$C$8</f>
        <v>18</v>
      </c>
      <c r="AD16" s="57"/>
      <c r="AE16" s="94" t="str">
        <f>工程配置!$E$8</f>
        <v>8@100/100</v>
      </c>
      <c r="AF16" s="95"/>
      <c r="AG16" s="57">
        <f>工程配置!$G$8</f>
        <v>16</v>
      </c>
      <c r="AH16" s="57"/>
      <c r="AI16" s="57">
        <f>工程配置!$D$4</f>
        <v>1047.45</v>
      </c>
      <c r="AJ16" s="57"/>
      <c r="AK16" s="57">
        <f t="shared" si="4"/>
        <v>0</v>
      </c>
      <c r="AL16" s="57"/>
      <c r="AM16" s="57" t="str">
        <f t="shared" si="12"/>
        <v>C35</v>
      </c>
      <c r="AN16" s="57"/>
      <c r="AO16" s="57">
        <f t="shared" si="13"/>
        <v>1047.45</v>
      </c>
      <c r="AP16" s="57"/>
      <c r="AQ16" s="81">
        <f t="shared" si="14"/>
        <v>8.199556686</v>
      </c>
      <c r="AR16" s="81"/>
      <c r="AS16" s="57">
        <f t="shared" si="5"/>
        <v>0</v>
      </c>
      <c r="AT16" s="57"/>
      <c r="AU16" s="57">
        <f t="shared" si="6"/>
        <v>0</v>
      </c>
      <c r="AV16" s="57"/>
      <c r="AW16" s="115" t="str">
        <f t="shared" si="7"/>
        <v>00:00～00:00</v>
      </c>
      <c r="AX16" s="116"/>
      <c r="AZ16" s="117">
        <f ca="1">'灌注桩混凝土(水下)浇注施工记录'!M238</f>
        <v>25</v>
      </c>
      <c r="BA16" s="118">
        <f ca="1">旋挖成孔灌注桩成孔施工记录!AJ219</f>
        <v>0.42</v>
      </c>
      <c r="BB16" s="119">
        <f>灌注桩原始记录!C12</f>
        <v>0</v>
      </c>
      <c r="BC16" s="119">
        <f>灌注桩原始记录!F12</f>
        <v>0</v>
      </c>
      <c r="BD16" s="119">
        <f>工程配置!$E$4-(灌注桩原始记录!H12-灌注桩原始记录!G12)</f>
        <v>1017.95</v>
      </c>
      <c r="BE16" s="119">
        <f>灌注桩原始记录!E12</f>
        <v>0</v>
      </c>
      <c r="BF16" s="119">
        <f>灌注桩原始记录!N12</f>
        <v>0</v>
      </c>
      <c r="BG16" s="119">
        <f>灌注桩原始记录!O12</f>
        <v>0</v>
      </c>
      <c r="BH16" s="119">
        <f>灌注桩原始记录!P12</f>
        <v>0</v>
      </c>
      <c r="BI16" s="46" t="str">
        <f>TEXT(灌注桩原始记录!L12,"HH:mm")&amp;"～"&amp;TEXT(灌注桩原始记录!M12,"HH:mm")</f>
        <v>00:00～00:00</v>
      </c>
    </row>
    <row r="17" s="1" customFormat="1" ht="23" customHeight="1" spans="1:61">
      <c r="A17" s="56">
        <f t="shared" si="0"/>
        <v>0</v>
      </c>
      <c r="B17" s="57"/>
      <c r="C17" s="57">
        <f>工程配置!$B$4</f>
        <v>600</v>
      </c>
      <c r="D17" s="57"/>
      <c r="E17" s="57">
        <f ca="1" t="shared" si="8"/>
        <v>610</v>
      </c>
      <c r="F17" s="57"/>
      <c r="G17" s="57">
        <f>工程配置!$C$4</f>
        <v>28.5</v>
      </c>
      <c r="H17" s="58"/>
      <c r="I17" s="78">
        <f>工程配置!$E$4</f>
        <v>1017.95</v>
      </c>
      <c r="J17" s="79"/>
      <c r="K17" s="79">
        <f t="shared" si="1"/>
        <v>0</v>
      </c>
      <c r="L17" s="57"/>
      <c r="M17" s="80">
        <f t="shared" si="2"/>
        <v>1017.95</v>
      </c>
      <c r="N17" s="80"/>
      <c r="O17" s="81">
        <f ca="1" t="shared" si="9"/>
        <v>1017.933</v>
      </c>
      <c r="P17" s="81"/>
      <c r="Q17" s="57">
        <f ca="1" t="shared" si="10"/>
        <v>17</v>
      </c>
      <c r="R17" s="57"/>
      <c r="S17" s="57">
        <f ca="1" t="shared" si="3"/>
        <v>27</v>
      </c>
      <c r="T17" s="57"/>
      <c r="U17" s="57">
        <f ca="1" t="shared" si="15"/>
        <v>0.7</v>
      </c>
      <c r="V17" s="57"/>
      <c r="W17" s="57">
        <f t="shared" si="11"/>
        <v>0</v>
      </c>
      <c r="X17" s="57"/>
      <c r="Y17" s="57">
        <f>工程配置!$F$4</f>
        <v>29.13</v>
      </c>
      <c r="Z17" s="93"/>
      <c r="AA17" s="57">
        <f>工程配置!$A$8</f>
        <v>480</v>
      </c>
      <c r="AB17" s="57"/>
      <c r="AC17" s="57">
        <f>工程配置!$C$8</f>
        <v>18</v>
      </c>
      <c r="AD17" s="57"/>
      <c r="AE17" s="94" t="str">
        <f>工程配置!$E$8</f>
        <v>8@100/100</v>
      </c>
      <c r="AF17" s="95"/>
      <c r="AG17" s="57">
        <f>工程配置!$G$8</f>
        <v>16</v>
      </c>
      <c r="AH17" s="57"/>
      <c r="AI17" s="57">
        <f>工程配置!$D$4</f>
        <v>1047.45</v>
      </c>
      <c r="AJ17" s="57"/>
      <c r="AK17" s="57">
        <f t="shared" si="4"/>
        <v>0</v>
      </c>
      <c r="AL17" s="57"/>
      <c r="AM17" s="57" t="str">
        <f t="shared" si="12"/>
        <v>C35</v>
      </c>
      <c r="AN17" s="57"/>
      <c r="AO17" s="57">
        <f t="shared" si="13"/>
        <v>1047.45</v>
      </c>
      <c r="AP17" s="57"/>
      <c r="AQ17" s="81">
        <f t="shared" si="14"/>
        <v>8.199556686</v>
      </c>
      <c r="AR17" s="81"/>
      <c r="AS17" s="57">
        <f t="shared" si="5"/>
        <v>0</v>
      </c>
      <c r="AT17" s="57"/>
      <c r="AU17" s="57">
        <f t="shared" si="6"/>
        <v>0</v>
      </c>
      <c r="AV17" s="57"/>
      <c r="AW17" s="115" t="str">
        <f t="shared" si="7"/>
        <v>00:00～00:00</v>
      </c>
      <c r="AX17" s="116"/>
      <c r="AZ17" s="117">
        <f ca="1">'灌注桩混凝土(水下)浇注施工记录'!M273</f>
        <v>17</v>
      </c>
      <c r="BA17" s="118">
        <f ca="1">旋挖成孔灌注桩成孔施工记录!AJ249</f>
        <v>0.7</v>
      </c>
      <c r="BB17" s="119">
        <f>灌注桩原始记录!C13</f>
        <v>0</v>
      </c>
      <c r="BC17" s="119">
        <f>灌注桩原始记录!F13</f>
        <v>0</v>
      </c>
      <c r="BD17" s="119">
        <f>工程配置!$E$4-(灌注桩原始记录!H13-灌注桩原始记录!G13)</f>
        <v>1017.95</v>
      </c>
      <c r="BE17" s="119">
        <f>灌注桩原始记录!E13</f>
        <v>0</v>
      </c>
      <c r="BF17" s="119">
        <f>灌注桩原始记录!N13</f>
        <v>0</v>
      </c>
      <c r="BG17" s="119">
        <f>灌注桩原始记录!O13</f>
        <v>0</v>
      </c>
      <c r="BH17" s="119">
        <f>灌注桩原始记录!P13</f>
        <v>0</v>
      </c>
      <c r="BI17" s="46" t="str">
        <f>TEXT(灌注桩原始记录!L13,"HH:mm")&amp;"～"&amp;TEXT(灌注桩原始记录!M13,"HH:mm")</f>
        <v>00:00～00:00</v>
      </c>
    </row>
    <row r="18" s="1" customFormat="1" ht="23" customHeight="1" spans="1:61">
      <c r="A18" s="56">
        <f t="shared" si="0"/>
        <v>0</v>
      </c>
      <c r="B18" s="57"/>
      <c r="C18" s="57">
        <f>工程配置!$B$4</f>
        <v>600</v>
      </c>
      <c r="D18" s="57"/>
      <c r="E18" s="57">
        <f ca="1" t="shared" si="8"/>
        <v>610</v>
      </c>
      <c r="F18" s="57"/>
      <c r="G18" s="57">
        <f>工程配置!$C$4</f>
        <v>28.5</v>
      </c>
      <c r="H18" s="58"/>
      <c r="I18" s="78">
        <f>工程配置!$E$4</f>
        <v>1017.95</v>
      </c>
      <c r="J18" s="79"/>
      <c r="K18" s="79">
        <f t="shared" si="1"/>
        <v>0</v>
      </c>
      <c r="L18" s="57"/>
      <c r="M18" s="80">
        <f t="shared" si="2"/>
        <v>1017.95</v>
      </c>
      <c r="N18" s="80"/>
      <c r="O18" s="81">
        <f ca="1" t="shared" si="9"/>
        <v>1017.921</v>
      </c>
      <c r="P18" s="81"/>
      <c r="Q18" s="57">
        <f ca="1" t="shared" si="10"/>
        <v>29</v>
      </c>
      <c r="R18" s="57"/>
      <c r="S18" s="57">
        <f ca="1" t="shared" si="3"/>
        <v>24</v>
      </c>
      <c r="T18" s="57"/>
      <c r="U18" s="57">
        <f ca="1" t="shared" si="15"/>
        <v>0.22</v>
      </c>
      <c r="V18" s="57"/>
      <c r="W18" s="57">
        <f t="shared" si="11"/>
        <v>0</v>
      </c>
      <c r="X18" s="57"/>
      <c r="Y18" s="57">
        <f>工程配置!$F$4</f>
        <v>29.13</v>
      </c>
      <c r="Z18" s="93"/>
      <c r="AA18" s="57">
        <f>工程配置!$A$8</f>
        <v>480</v>
      </c>
      <c r="AB18" s="57"/>
      <c r="AC18" s="57">
        <f>工程配置!$C$8</f>
        <v>18</v>
      </c>
      <c r="AD18" s="57"/>
      <c r="AE18" s="94" t="str">
        <f>工程配置!$E$8</f>
        <v>8@100/100</v>
      </c>
      <c r="AF18" s="95"/>
      <c r="AG18" s="57">
        <f>工程配置!$G$8</f>
        <v>16</v>
      </c>
      <c r="AH18" s="57"/>
      <c r="AI18" s="57">
        <f>工程配置!$D$4</f>
        <v>1047.45</v>
      </c>
      <c r="AJ18" s="57"/>
      <c r="AK18" s="57">
        <f t="shared" si="4"/>
        <v>0</v>
      </c>
      <c r="AL18" s="57"/>
      <c r="AM18" s="57" t="str">
        <f t="shared" si="12"/>
        <v>C35</v>
      </c>
      <c r="AN18" s="57"/>
      <c r="AO18" s="57">
        <f t="shared" si="13"/>
        <v>1047.45</v>
      </c>
      <c r="AP18" s="57"/>
      <c r="AQ18" s="81">
        <f t="shared" si="14"/>
        <v>8.199556686</v>
      </c>
      <c r="AR18" s="81"/>
      <c r="AS18" s="57">
        <f t="shared" si="5"/>
        <v>0</v>
      </c>
      <c r="AT18" s="57"/>
      <c r="AU18" s="57">
        <f t="shared" si="6"/>
        <v>0</v>
      </c>
      <c r="AV18" s="57"/>
      <c r="AW18" s="115" t="str">
        <f t="shared" si="7"/>
        <v>00:00～00:00</v>
      </c>
      <c r="AX18" s="116"/>
      <c r="AZ18" s="117">
        <f ca="1">'灌注桩混凝土(水下)浇注施工记录'!M308</f>
        <v>29</v>
      </c>
      <c r="BA18" s="118">
        <f ca="1">旋挖成孔灌注桩成孔施工记录!AJ279</f>
        <v>0.22</v>
      </c>
      <c r="BB18" s="119">
        <f>灌注桩原始记录!C14</f>
        <v>0</v>
      </c>
      <c r="BC18" s="119">
        <f>灌注桩原始记录!F14</f>
        <v>0</v>
      </c>
      <c r="BD18" s="119">
        <f>工程配置!$E$4-(灌注桩原始记录!H14-灌注桩原始记录!G14)</f>
        <v>1017.95</v>
      </c>
      <c r="BE18" s="119">
        <f>灌注桩原始记录!E14</f>
        <v>0</v>
      </c>
      <c r="BF18" s="119">
        <f>灌注桩原始记录!N14</f>
        <v>0</v>
      </c>
      <c r="BG18" s="119">
        <f>灌注桩原始记录!O14</f>
        <v>0</v>
      </c>
      <c r="BH18" s="119">
        <f>灌注桩原始记录!P14</f>
        <v>0</v>
      </c>
      <c r="BI18" s="46" t="str">
        <f>TEXT(灌注桩原始记录!L14,"HH:mm")&amp;"～"&amp;TEXT(灌注桩原始记录!M14,"HH:mm")</f>
        <v>00:00～00:00</v>
      </c>
    </row>
    <row r="19" s="1" customFormat="1" ht="23" customHeight="1" spans="1:53">
      <c r="A19" s="18" t="s">
        <v>228</v>
      </c>
      <c r="B19" s="19"/>
      <c r="C19" s="42"/>
      <c r="D19" s="42"/>
      <c r="E19" s="42"/>
      <c r="F19" s="42"/>
      <c r="G19" s="42"/>
      <c r="H19" s="42"/>
      <c r="I19" s="82"/>
      <c r="J19" s="82"/>
      <c r="K19" s="42"/>
      <c r="L19" s="42"/>
      <c r="M19" s="42"/>
      <c r="N19" s="42"/>
      <c r="O19" s="83"/>
      <c r="P19" s="83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3"/>
      <c r="BA19" s="113"/>
    </row>
    <row r="20" s="1" customFormat="1" ht="23" customHeight="1" spans="1:53">
      <c r="A20" s="59"/>
      <c r="B20" s="60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84"/>
      <c r="P20" s="8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5"/>
      <c r="BA20" s="113"/>
    </row>
    <row r="21" s="1" customFormat="1" ht="20.75" customHeight="1" spans="1:53">
      <c r="A21" s="61" t="s">
        <v>127</v>
      </c>
      <c r="B21" s="62"/>
      <c r="C21" s="63"/>
      <c r="D21" s="62"/>
      <c r="E21" s="62"/>
      <c r="F21" s="64"/>
      <c r="G21" s="64"/>
      <c r="H21" s="64"/>
      <c r="I21" s="64"/>
      <c r="J21" s="64"/>
      <c r="K21" s="61" t="s">
        <v>128</v>
      </c>
      <c r="L21" s="62"/>
      <c r="M21" s="62"/>
      <c r="N21" s="62"/>
      <c r="O21" s="85"/>
      <c r="P21" s="85"/>
      <c r="Q21" s="64"/>
      <c r="R21" s="64"/>
      <c r="S21" s="64"/>
      <c r="T21" s="61" t="s">
        <v>129</v>
      </c>
      <c r="U21" s="64"/>
      <c r="V21" s="64"/>
      <c r="W21" s="64"/>
      <c r="X21" s="64"/>
      <c r="Y21" s="64"/>
      <c r="Z21" s="64"/>
      <c r="AA21" s="64"/>
      <c r="AB21" s="64"/>
      <c r="AC21" s="61" t="s">
        <v>130</v>
      </c>
      <c r="AD21" s="62"/>
      <c r="AE21" s="62"/>
      <c r="AF21" s="62"/>
      <c r="AG21" s="64"/>
      <c r="AH21" s="64"/>
      <c r="AI21" s="64"/>
      <c r="AJ21" s="64"/>
      <c r="AK21" s="99" t="s">
        <v>229</v>
      </c>
      <c r="AL21" s="100"/>
      <c r="AM21" s="100"/>
      <c r="AN21" s="100"/>
      <c r="AO21" s="107"/>
      <c r="AP21" s="100"/>
      <c r="AQ21" s="108"/>
      <c r="AR21" s="64"/>
      <c r="AS21" s="64"/>
      <c r="AT21" s="64"/>
      <c r="AU21" s="64"/>
      <c r="AV21" s="61" t="s">
        <v>230</v>
      </c>
      <c r="AW21" s="62"/>
      <c r="AX21" s="108"/>
      <c r="BA21" s="113"/>
    </row>
    <row r="22" s="1" customFormat="1" ht="20.25" customHeight="1" spans="1:53">
      <c r="A22" s="65"/>
      <c r="B22" s="65"/>
      <c r="C22" s="66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86"/>
      <c r="P22" s="86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101" t="s">
        <v>231</v>
      </c>
      <c r="AL22" s="102"/>
      <c r="AM22" s="102"/>
      <c r="AN22" s="102"/>
      <c r="AO22" s="109"/>
      <c r="AP22" s="102"/>
      <c r="AQ22" s="110"/>
      <c r="AR22" s="111"/>
      <c r="AS22" s="111"/>
      <c r="AT22" s="111"/>
      <c r="AU22" s="111"/>
      <c r="AV22" s="111"/>
      <c r="AW22" s="111"/>
      <c r="AX22" s="111"/>
      <c r="BA22" s="113"/>
    </row>
    <row r="23" s="1" customFormat="1" customHeight="1" spans="15:53">
      <c r="O23" s="47"/>
      <c r="P23" s="47"/>
      <c r="BA23" s="113"/>
    </row>
    <row r="24" s="1" customFormat="1" customHeight="1" spans="15:53">
      <c r="O24" s="47"/>
      <c r="P24" s="47"/>
      <c r="BA24" s="113"/>
    </row>
    <row r="25" s="1" customFormat="1" customHeight="1" spans="15:53">
      <c r="O25" s="47"/>
      <c r="P25" s="47"/>
      <c r="BA25" s="113"/>
    </row>
    <row r="26" s="1" customFormat="1" customHeight="1" spans="15:53">
      <c r="O26" s="47"/>
      <c r="P26" s="47"/>
      <c r="BA26" s="113"/>
    </row>
    <row r="27" s="1" customFormat="1" customHeight="1" spans="15:53">
      <c r="O27" s="47"/>
      <c r="P27" s="47"/>
      <c r="BA27" s="113"/>
    </row>
    <row r="28" s="1" customFormat="1" customHeight="1" spans="15:53">
      <c r="O28" s="47"/>
      <c r="P28" s="47"/>
      <c r="BA28" s="113"/>
    </row>
    <row r="29" s="1" customFormat="1" customHeight="1" spans="15:53">
      <c r="O29" s="47"/>
      <c r="P29" s="47"/>
      <c r="BA29" s="113"/>
    </row>
    <row r="30" s="1" customFormat="1" customHeight="1" spans="15:53">
      <c r="O30" s="47"/>
      <c r="P30" s="47"/>
      <c r="BA30" s="113"/>
    </row>
    <row r="31" s="1" customFormat="1" customHeight="1" spans="15:53">
      <c r="O31" s="47"/>
      <c r="P31" s="47"/>
      <c r="BA31" s="113"/>
    </row>
    <row r="32" s="1" customFormat="1" customHeight="1" spans="15:53">
      <c r="O32" s="47"/>
      <c r="P32" s="47"/>
      <c r="BA32" s="113"/>
    </row>
    <row r="33" s="1" customFormat="1" customHeight="1" spans="15:53">
      <c r="O33" s="47"/>
      <c r="P33" s="47"/>
      <c r="BA33" s="113"/>
    </row>
    <row r="34" s="1" customFormat="1" customHeight="1" spans="15:53">
      <c r="O34" s="47"/>
      <c r="P34" s="47"/>
      <c r="BA34" s="113"/>
    </row>
    <row r="35" s="1" customFormat="1" customHeight="1" spans="15:53">
      <c r="O35" s="47"/>
      <c r="P35" s="47"/>
      <c r="BA35" s="113"/>
    </row>
    <row r="36" s="1" customFormat="1" customHeight="1" spans="15:53">
      <c r="O36" s="47"/>
      <c r="P36" s="47"/>
      <c r="BA36" s="113"/>
    </row>
    <row r="37" s="1" customFormat="1" customHeight="1" spans="15:53">
      <c r="O37" s="47"/>
      <c r="P37" s="47"/>
      <c r="BA37" s="113"/>
    </row>
    <row r="38" s="1" customFormat="1" customHeight="1" spans="15:53">
      <c r="O38" s="47"/>
      <c r="P38" s="47"/>
      <c r="BA38" s="113"/>
    </row>
    <row r="39" s="1" customFormat="1" customHeight="1" spans="15:53">
      <c r="O39" s="47"/>
      <c r="P39" s="47"/>
      <c r="BA39" s="113"/>
    </row>
    <row r="40" s="1" customFormat="1" customHeight="1" spans="15:53">
      <c r="O40" s="47"/>
      <c r="P40" s="47"/>
      <c r="BA40" s="113"/>
    </row>
    <row r="41" s="1" customFormat="1" customHeight="1" spans="15:53">
      <c r="O41" s="47"/>
      <c r="P41" s="47"/>
      <c r="BA41" s="113"/>
    </row>
    <row r="42" s="1" customFormat="1" customHeight="1" spans="15:53">
      <c r="O42" s="47"/>
      <c r="P42" s="47"/>
      <c r="BA42" s="113"/>
    </row>
    <row r="43" s="1" customFormat="1" customHeight="1" spans="15:53">
      <c r="O43" s="47"/>
      <c r="P43" s="47"/>
      <c r="BA43" s="113"/>
    </row>
    <row r="44" s="1" customFormat="1" customHeight="1" spans="15:53">
      <c r="O44" s="47"/>
      <c r="P44" s="47"/>
      <c r="BA44" s="113"/>
    </row>
    <row r="45" s="1" customFormat="1" customHeight="1" spans="15:53">
      <c r="O45" s="47"/>
      <c r="P45" s="47"/>
      <c r="BA45" s="113"/>
    </row>
    <row r="46" s="1" customFormat="1" customHeight="1" spans="15:53">
      <c r="O46" s="47"/>
      <c r="P46" s="47"/>
      <c r="BA46" s="113"/>
    </row>
    <row r="47" s="1" customFormat="1" customHeight="1" spans="15:53">
      <c r="O47" s="47"/>
      <c r="P47" s="47"/>
      <c r="BA47" s="113"/>
    </row>
    <row r="48" s="1" customFormat="1" customHeight="1" spans="15:53">
      <c r="O48" s="47"/>
      <c r="P48" s="47"/>
      <c r="BA48" s="113"/>
    </row>
    <row r="49" s="1" customFormat="1" customHeight="1" spans="15:53">
      <c r="O49" s="47"/>
      <c r="P49" s="47"/>
      <c r="BA49" s="113"/>
    </row>
    <row r="50" s="1" customFormat="1" customHeight="1" spans="15:53">
      <c r="O50" s="47"/>
      <c r="P50" s="47"/>
      <c r="BA50" s="113"/>
    </row>
    <row r="51" s="1" customFormat="1" customHeight="1" spans="15:53">
      <c r="O51" s="47"/>
      <c r="P51" s="47"/>
      <c r="BA51" s="113"/>
    </row>
    <row r="52" s="1" customFormat="1" customHeight="1" spans="15:53">
      <c r="O52" s="47"/>
      <c r="P52" s="47"/>
      <c r="BA52" s="113"/>
    </row>
    <row r="53" s="1" customFormat="1" customHeight="1" spans="15:53">
      <c r="O53" s="47"/>
      <c r="P53" s="47"/>
      <c r="BA53" s="113"/>
    </row>
    <row r="54" s="1" customFormat="1" customHeight="1" spans="15:53">
      <c r="O54" s="47"/>
      <c r="P54" s="47"/>
      <c r="BA54" s="113"/>
    </row>
    <row r="55" s="1" customFormat="1" customHeight="1" spans="15:53">
      <c r="O55" s="47"/>
      <c r="P55" s="47"/>
      <c r="BA55" s="113"/>
    </row>
    <row r="56" s="1" customFormat="1" customHeight="1" spans="15:53">
      <c r="O56" s="47"/>
      <c r="P56" s="47"/>
      <c r="BA56" s="113"/>
    </row>
    <row r="57" s="1" customFormat="1" customHeight="1" spans="15:53">
      <c r="O57" s="47"/>
      <c r="P57" s="47"/>
      <c r="BA57" s="113"/>
    </row>
    <row r="58" s="1" customFormat="1" customHeight="1" spans="15:53">
      <c r="O58" s="47"/>
      <c r="P58" s="47"/>
      <c r="BA58" s="113"/>
    </row>
    <row r="59" s="1" customFormat="1" customHeight="1" spans="15:53">
      <c r="O59" s="47"/>
      <c r="P59" s="47"/>
      <c r="BA59" s="113"/>
    </row>
    <row r="60" s="1" customFormat="1" customHeight="1" spans="15:53">
      <c r="O60" s="47"/>
      <c r="P60" s="47"/>
      <c r="BA60" s="113"/>
    </row>
    <row r="61" s="1" customFormat="1" customHeight="1" spans="15:53">
      <c r="O61" s="47"/>
      <c r="P61" s="47"/>
      <c r="BA61" s="113"/>
    </row>
    <row r="62" s="1" customFormat="1" customHeight="1" spans="15:53">
      <c r="O62" s="47"/>
      <c r="P62" s="47"/>
      <c r="BA62" s="113"/>
    </row>
    <row r="63" s="1" customFormat="1" customHeight="1" spans="15:53">
      <c r="O63" s="47"/>
      <c r="P63" s="47"/>
      <c r="BA63" s="113"/>
    </row>
    <row r="64" s="1" customFormat="1" customHeight="1" spans="15:53">
      <c r="O64" s="47"/>
      <c r="P64" s="47"/>
      <c r="BA64" s="113"/>
    </row>
    <row r="65" s="1" customFormat="1" customHeight="1" spans="15:53">
      <c r="O65" s="47"/>
      <c r="P65" s="47"/>
      <c r="BA65" s="113"/>
    </row>
    <row r="66" s="1" customFormat="1" customHeight="1" spans="15:53">
      <c r="O66" s="47"/>
      <c r="P66" s="47"/>
      <c r="BA66" s="113"/>
    </row>
    <row r="67" s="1" customFormat="1" customHeight="1" spans="15:53">
      <c r="O67" s="47"/>
      <c r="P67" s="47"/>
      <c r="BA67" s="113"/>
    </row>
    <row r="68" s="1" customFormat="1" customHeight="1" spans="15:53">
      <c r="O68" s="47"/>
      <c r="P68" s="47"/>
      <c r="BA68" s="113"/>
    </row>
    <row r="69" s="1" customFormat="1" customHeight="1" spans="15:53">
      <c r="O69" s="47"/>
      <c r="P69" s="47"/>
      <c r="BA69" s="113"/>
    </row>
    <row r="70" s="1" customFormat="1" customHeight="1" spans="15:53">
      <c r="O70" s="47"/>
      <c r="P70" s="47"/>
      <c r="BA70" s="113"/>
    </row>
    <row r="71" s="1" customFormat="1" customHeight="1" spans="15:53">
      <c r="O71" s="47"/>
      <c r="P71" s="47"/>
      <c r="BA71" s="113"/>
    </row>
    <row r="72" s="1" customFormat="1" customHeight="1" spans="15:53">
      <c r="O72" s="47"/>
      <c r="P72" s="47"/>
      <c r="BA72" s="113"/>
    </row>
    <row r="73" s="1" customFormat="1" customHeight="1" spans="15:53">
      <c r="O73" s="47"/>
      <c r="P73" s="47"/>
      <c r="BA73" s="113"/>
    </row>
    <row r="74" s="1" customFormat="1" customHeight="1" spans="15:53">
      <c r="O74" s="47"/>
      <c r="P74" s="47"/>
      <c r="BA74" s="113"/>
    </row>
    <row r="75" s="1" customFormat="1" customHeight="1" spans="15:53">
      <c r="O75" s="47"/>
      <c r="P75" s="47"/>
      <c r="BA75" s="113"/>
    </row>
    <row r="76" s="1" customFormat="1" customHeight="1" spans="15:53">
      <c r="O76" s="47"/>
      <c r="P76" s="47"/>
      <c r="BA76" s="113"/>
    </row>
    <row r="77" s="1" customFormat="1" customHeight="1" spans="15:53">
      <c r="O77" s="47"/>
      <c r="P77" s="47"/>
      <c r="BA77" s="113"/>
    </row>
    <row r="78" s="1" customFormat="1" customHeight="1" spans="15:53">
      <c r="O78" s="47"/>
      <c r="P78" s="47"/>
      <c r="BA78" s="113"/>
    </row>
    <row r="79" s="1" customFormat="1" customHeight="1" spans="15:53">
      <c r="O79" s="47"/>
      <c r="P79" s="47"/>
      <c r="BA79" s="113"/>
    </row>
    <row r="80" s="1" customFormat="1" customHeight="1" spans="15:53">
      <c r="O80" s="47"/>
      <c r="P80" s="47"/>
      <c r="BA80" s="113"/>
    </row>
    <row r="81" s="1" customFormat="1" customHeight="1" spans="15:53">
      <c r="O81" s="47"/>
      <c r="P81" s="47"/>
      <c r="BA81" s="113"/>
    </row>
    <row r="82" s="1" customFormat="1" customHeight="1" spans="15:53">
      <c r="O82" s="47"/>
      <c r="P82" s="47"/>
      <c r="BA82" s="113"/>
    </row>
    <row r="83" s="1" customFormat="1" customHeight="1" spans="15:53">
      <c r="O83" s="47"/>
      <c r="P83" s="47"/>
      <c r="BA83" s="113"/>
    </row>
    <row r="84" s="1" customFormat="1" customHeight="1" spans="15:53">
      <c r="O84" s="47"/>
      <c r="P84" s="47"/>
      <c r="BA84" s="113"/>
    </row>
    <row r="85" s="1" customFormat="1" customHeight="1" spans="15:53">
      <c r="O85" s="47"/>
      <c r="P85" s="47"/>
      <c r="BA85" s="113"/>
    </row>
    <row r="86" s="1" customFormat="1" customHeight="1" spans="15:53">
      <c r="O86" s="47"/>
      <c r="P86" s="47"/>
      <c r="BA86" s="113"/>
    </row>
    <row r="87" s="1" customFormat="1" customHeight="1" spans="15:53">
      <c r="O87" s="47"/>
      <c r="P87" s="47"/>
      <c r="BA87" s="113"/>
    </row>
    <row r="88" s="1" customFormat="1" customHeight="1" spans="15:53">
      <c r="O88" s="47"/>
      <c r="P88" s="47"/>
      <c r="BA88" s="113"/>
    </row>
    <row r="89" s="1" customFormat="1" customHeight="1" spans="15:53">
      <c r="O89" s="47"/>
      <c r="P89" s="47"/>
      <c r="BA89" s="113"/>
    </row>
    <row r="90" s="1" customFormat="1" customHeight="1" spans="15:53">
      <c r="O90" s="47"/>
      <c r="P90" s="47"/>
      <c r="BA90" s="113"/>
    </row>
    <row r="91" s="1" customFormat="1" customHeight="1" spans="15:53">
      <c r="O91" s="47"/>
      <c r="P91" s="47"/>
      <c r="BA91" s="113"/>
    </row>
    <row r="92" s="1" customFormat="1" customHeight="1" spans="15:53">
      <c r="O92" s="47"/>
      <c r="P92" s="47"/>
      <c r="BA92" s="113"/>
    </row>
    <row r="93" s="1" customFormat="1" customHeight="1" spans="15:53">
      <c r="O93" s="47"/>
      <c r="P93" s="47"/>
      <c r="BA93" s="113"/>
    </row>
    <row r="94" s="1" customFormat="1" customHeight="1" spans="15:53">
      <c r="O94" s="47"/>
      <c r="P94" s="47"/>
      <c r="BA94" s="113"/>
    </row>
    <row r="95" s="1" customFormat="1" customHeight="1" spans="15:53">
      <c r="O95" s="47"/>
      <c r="P95" s="47"/>
      <c r="BA95" s="113"/>
    </row>
    <row r="96" s="1" customFormat="1" customHeight="1" spans="15:53">
      <c r="O96" s="47"/>
      <c r="P96" s="47"/>
      <c r="BA96" s="113"/>
    </row>
    <row r="97" s="1" customFormat="1" customHeight="1" spans="15:53">
      <c r="O97" s="47"/>
      <c r="P97" s="47"/>
      <c r="BA97" s="113"/>
    </row>
    <row r="98" s="1" customFormat="1" customHeight="1" spans="15:53">
      <c r="O98" s="47"/>
      <c r="P98" s="47"/>
      <c r="BA98" s="113"/>
    </row>
    <row r="99" s="1" customFormat="1" customHeight="1" spans="15:53">
      <c r="O99" s="47"/>
      <c r="P99" s="47"/>
      <c r="BA99" s="113"/>
    </row>
    <row r="100" s="1" customFormat="1" customHeight="1" spans="15:53">
      <c r="O100" s="47"/>
      <c r="P100" s="47"/>
      <c r="BA100" s="113"/>
    </row>
    <row r="101" s="1" customFormat="1" customHeight="1" spans="15:53">
      <c r="O101" s="47"/>
      <c r="P101" s="47"/>
      <c r="BA101" s="113"/>
    </row>
    <row r="102" s="1" customFormat="1" customHeight="1" spans="15:53">
      <c r="O102" s="47"/>
      <c r="P102" s="47"/>
      <c r="BA102" s="113"/>
    </row>
    <row r="103" s="1" customFormat="1" customHeight="1" spans="15:53">
      <c r="O103" s="47"/>
      <c r="P103" s="47"/>
      <c r="BA103" s="113"/>
    </row>
    <row r="104" s="1" customFormat="1" customHeight="1" spans="15:53">
      <c r="O104" s="47"/>
      <c r="P104" s="47"/>
      <c r="BA104" s="113"/>
    </row>
    <row r="105" s="1" customFormat="1" customHeight="1" spans="15:53">
      <c r="O105" s="47"/>
      <c r="P105" s="47"/>
      <c r="BA105" s="113"/>
    </row>
    <row r="106" s="1" customFormat="1" customHeight="1" spans="15:53">
      <c r="O106" s="47"/>
      <c r="P106" s="47"/>
      <c r="BA106" s="113"/>
    </row>
    <row r="107" s="1" customFormat="1" customHeight="1" spans="15:53">
      <c r="O107" s="47"/>
      <c r="P107" s="47"/>
      <c r="BA107" s="113"/>
    </row>
    <row r="108" s="1" customFormat="1" customHeight="1" spans="15:53">
      <c r="O108" s="47"/>
      <c r="P108" s="47"/>
      <c r="BA108" s="113"/>
    </row>
    <row r="109" s="1" customFormat="1" customHeight="1" spans="15:53">
      <c r="O109" s="47"/>
      <c r="P109" s="47"/>
      <c r="BA109" s="113"/>
    </row>
    <row r="110" s="1" customFormat="1" customHeight="1" spans="15:53">
      <c r="O110" s="47"/>
      <c r="P110" s="47"/>
      <c r="BA110" s="113"/>
    </row>
    <row r="111" s="1" customFormat="1" customHeight="1" spans="15:53">
      <c r="O111" s="47"/>
      <c r="P111" s="47"/>
      <c r="BA111" s="113"/>
    </row>
    <row r="112" s="1" customFormat="1" customHeight="1" spans="15:53">
      <c r="O112" s="47"/>
      <c r="P112" s="47"/>
      <c r="BA112" s="113"/>
    </row>
    <row r="113" s="1" customFormat="1" customHeight="1" spans="15:53">
      <c r="O113" s="47"/>
      <c r="P113" s="47"/>
      <c r="BA113" s="113"/>
    </row>
    <row r="114" s="1" customFormat="1" customHeight="1" spans="15:53">
      <c r="O114" s="47"/>
      <c r="P114" s="47"/>
      <c r="BA114" s="113"/>
    </row>
    <row r="115" s="1" customFormat="1" customHeight="1" spans="15:53">
      <c r="O115" s="47"/>
      <c r="P115" s="47"/>
      <c r="BA115" s="113"/>
    </row>
    <row r="116" s="1" customFormat="1" customHeight="1" spans="15:53">
      <c r="O116" s="47"/>
      <c r="P116" s="47"/>
      <c r="BA116" s="113"/>
    </row>
    <row r="117" s="1" customFormat="1" customHeight="1" spans="15:53">
      <c r="O117" s="47"/>
      <c r="P117" s="47"/>
      <c r="BA117" s="113"/>
    </row>
    <row r="118" s="1" customFormat="1" customHeight="1" spans="15:53">
      <c r="O118" s="47"/>
      <c r="P118" s="47"/>
      <c r="BA118" s="113"/>
    </row>
    <row r="119" s="1" customFormat="1" customHeight="1" spans="15:53">
      <c r="O119" s="47"/>
      <c r="P119" s="47"/>
      <c r="BA119" s="113"/>
    </row>
    <row r="120" s="1" customFormat="1" customHeight="1" spans="15:53">
      <c r="O120" s="47"/>
      <c r="P120" s="47"/>
      <c r="BA120" s="113"/>
    </row>
    <row r="121" s="1" customFormat="1" customHeight="1" spans="15:53">
      <c r="O121" s="47"/>
      <c r="P121" s="47"/>
      <c r="BA121" s="113"/>
    </row>
    <row r="122" s="1" customFormat="1" customHeight="1" spans="15:53">
      <c r="O122" s="47"/>
      <c r="P122" s="47"/>
      <c r="BA122" s="113"/>
    </row>
    <row r="123" s="1" customFormat="1" customHeight="1" spans="15:53">
      <c r="O123" s="47"/>
      <c r="P123" s="47"/>
      <c r="BA123" s="113"/>
    </row>
    <row r="124" s="1" customFormat="1" customHeight="1" spans="15:53">
      <c r="O124" s="47"/>
      <c r="P124" s="47"/>
      <c r="BA124" s="113"/>
    </row>
    <row r="125" s="1" customFormat="1" customHeight="1" spans="15:53">
      <c r="O125" s="47"/>
      <c r="P125" s="47"/>
      <c r="BA125" s="113"/>
    </row>
    <row r="126" s="1" customFormat="1" customHeight="1" spans="15:53">
      <c r="O126" s="47"/>
      <c r="P126" s="47"/>
      <c r="BA126" s="113"/>
    </row>
    <row r="127" s="1" customFormat="1" customHeight="1" spans="15:53">
      <c r="O127" s="47"/>
      <c r="P127" s="47"/>
      <c r="BA127" s="113"/>
    </row>
    <row r="128" s="1" customFormat="1" customHeight="1" spans="15:53">
      <c r="O128" s="47"/>
      <c r="P128" s="47"/>
      <c r="BA128" s="113"/>
    </row>
    <row r="129" s="1" customFormat="1" customHeight="1" spans="15:53">
      <c r="O129" s="47"/>
      <c r="P129" s="47"/>
      <c r="BA129" s="113"/>
    </row>
    <row r="130" s="1" customFormat="1" customHeight="1" spans="15:53">
      <c r="O130" s="47"/>
      <c r="P130" s="47"/>
      <c r="BA130" s="113"/>
    </row>
    <row r="131" s="1" customFormat="1" customHeight="1" spans="15:53">
      <c r="O131" s="47"/>
      <c r="P131" s="47"/>
      <c r="BA131" s="113"/>
    </row>
    <row r="132" s="1" customFormat="1" customHeight="1" spans="15:53">
      <c r="O132" s="47"/>
      <c r="P132" s="47"/>
      <c r="BA132" s="113"/>
    </row>
    <row r="133" s="1" customFormat="1" customHeight="1" spans="15:53">
      <c r="O133" s="47"/>
      <c r="P133" s="47"/>
      <c r="BA133" s="113"/>
    </row>
    <row r="134" s="1" customFormat="1" customHeight="1" spans="15:53">
      <c r="O134" s="47"/>
      <c r="P134" s="47"/>
      <c r="BA134" s="113"/>
    </row>
    <row r="135" s="1" customFormat="1" customHeight="1" spans="15:53">
      <c r="O135" s="47"/>
      <c r="P135" s="47"/>
      <c r="BA135" s="113"/>
    </row>
  </sheetData>
  <mergeCells count="316">
    <mergeCell ref="A1:AX1"/>
    <mergeCell ref="A4:D4"/>
    <mergeCell ref="E4:O4"/>
    <mergeCell ref="R4:AF4"/>
    <mergeCell ref="AM4:AT4"/>
    <mergeCell ref="AU4:AX4"/>
    <mergeCell ref="A5:D5"/>
    <mergeCell ref="E5:N5"/>
    <mergeCell ref="O5:S5"/>
    <mergeCell ref="T5:W5"/>
    <mergeCell ref="X5:AD5"/>
    <mergeCell ref="AE5:AJ5"/>
    <mergeCell ref="AK5:AO5"/>
    <mergeCell ref="AP5:AS5"/>
    <mergeCell ref="A6:F6"/>
    <mergeCell ref="G6:N6"/>
    <mergeCell ref="O6:S6"/>
    <mergeCell ref="T6:W6"/>
    <mergeCell ref="X6:AB6"/>
    <mergeCell ref="AC6:AI6"/>
    <mergeCell ref="AK6:AO6"/>
    <mergeCell ref="AP6:AS6"/>
    <mergeCell ref="C7:X7"/>
    <mergeCell ref="Y7:AJ7"/>
    <mergeCell ref="AK7:AX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X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X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7:AX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A21:F21"/>
    <mergeCell ref="G21:J21"/>
    <mergeCell ref="K21:O21"/>
    <mergeCell ref="P21:S21"/>
    <mergeCell ref="T21:X21"/>
    <mergeCell ref="Y21:AB21"/>
    <mergeCell ref="AC21:AF21"/>
    <mergeCell ref="AG21:AJ21"/>
    <mergeCell ref="AK21:AQ21"/>
    <mergeCell ref="AR21:AU21"/>
    <mergeCell ref="AV21:AX21"/>
    <mergeCell ref="AK22:AQ22"/>
    <mergeCell ref="AR22:AX22"/>
    <mergeCell ref="A2:AX3"/>
    <mergeCell ref="A7:B8"/>
    <mergeCell ref="A19:B20"/>
    <mergeCell ref="C19:AX20"/>
  </mergeCells>
  <hyperlinks>
    <hyperlink ref="AE9" r:id="rId1" display="=工程配置!$E$8" tooltip="mailto:8@100/200"/>
    <hyperlink ref="AE10" r:id="rId1" display="=工程配置!$E$8" tooltip="mailto:8@100/200"/>
    <hyperlink ref="AE11" r:id="rId1" display="=工程配置!$E$8" tooltip="mailto:8@100/200"/>
    <hyperlink ref="AE12" r:id="rId1" display="=工程配置!$E$8" tooltip="mailto:8@100/200"/>
    <hyperlink ref="AE15" r:id="rId1" display="=工程配置!$E$8" tooltip="mailto:8@100/200"/>
    <hyperlink ref="AE13" r:id="rId1" display="=工程配置!$E$8" tooltip="mailto:8@100/200"/>
    <hyperlink ref="AE14" r:id="rId1" display="=工程配置!$E$8" tooltip="mailto:8@100/200"/>
    <hyperlink ref="AE16" r:id="rId1" display="=工程配置!$E$8" tooltip="mailto:8@100/200"/>
    <hyperlink ref="AE17" r:id="rId1" display="=工程配置!$E$8" tooltip="mailto:8@100/200"/>
    <hyperlink ref="AE18" r:id="rId1" display="=工程配置!$E$8" tooltip="mailto:8@100/200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807"/>
  <sheetViews>
    <sheetView zoomScale="115" zoomScaleNormal="115" topLeftCell="A50" workbookViewId="0">
      <selection activeCell="A44" sqref="A44:AN69"/>
    </sheetView>
  </sheetViews>
  <sheetFormatPr defaultColWidth="8.23148148148148" defaultRowHeight="14.25" customHeight="1"/>
  <cols>
    <col min="1" max="2" width="3.33333333333333" style="1" customWidth="1"/>
    <col min="3" max="8" width="1.72222222222222" style="1" customWidth="1"/>
    <col min="9" max="11" width="2.18518518518518" style="1" customWidth="1"/>
    <col min="12" max="12" width="0.768518518518518" style="1" customWidth="1"/>
    <col min="13" max="13" width="2.56481481481481" style="1" customWidth="1"/>
    <col min="14" max="14" width="3.21296296296296" style="1" customWidth="1"/>
    <col min="15" max="17" width="2.18518518518518" style="1" customWidth="1"/>
    <col min="18" max="21" width="3.33333333333333" style="1" customWidth="1"/>
    <col min="22" max="22" width="2.18518518518518" style="1" customWidth="1"/>
    <col min="23" max="23" width="2.82407407407407" style="1" customWidth="1"/>
    <col min="24" max="24" width="3.60185185185185" style="1" customWidth="1"/>
    <col min="25" max="25" width="1.53703703703704" style="1" customWidth="1"/>
    <col min="26" max="26" width="2.18518518518518" style="1" customWidth="1"/>
    <col min="27" max="27" width="4.37962962962963" style="1" customWidth="1"/>
    <col min="28" max="40" width="2.18518518518518" style="1" customWidth="1"/>
    <col min="41" max="41" width="8.23148148148148" style="1"/>
    <col min="44" max="44" width="11.6296296296296"/>
    <col min="46" max="47" width="8.23148148148148" style="1"/>
    <col min="48" max="48" width="8.23148148148148" style="2"/>
    <col min="49" max="49" width="8.23148148148148" style="1"/>
    <col min="50" max="50" width="11.1296296296296" style="1" customWidth="1"/>
    <col min="51" max="51" width="12.1296296296296" customWidth="1"/>
    <col min="52" max="16373" width="8.23148148148148" style="1"/>
  </cols>
  <sheetData>
    <row r="1" s="1" customFormat="1" ht="24.6" customHeight="1" spans="1:40">
      <c r="A1" s="3" t="s">
        <v>232</v>
      </c>
      <c r="B1" s="4"/>
      <c r="C1" s="4"/>
      <c r="D1" s="4"/>
      <c r="E1" s="4"/>
      <c r="F1" s="4"/>
      <c r="G1" s="4"/>
      <c r="H1" s="4"/>
      <c r="I1" s="4"/>
      <c r="J1" s="4"/>
      <c r="K1" s="4"/>
      <c r="L1" s="29"/>
      <c r="M1" s="2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="1" customFormat="1" ht="24.6" customHeight="1" spans="1:40">
      <c r="A2" s="5" t="s">
        <v>233</v>
      </c>
      <c r="B2" s="6"/>
      <c r="C2" s="7"/>
      <c r="D2" s="7"/>
      <c r="E2" s="7"/>
      <c r="F2" s="7"/>
      <c r="G2" s="7"/>
      <c r="H2" s="7"/>
      <c r="I2" s="7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</row>
    <row r="3" s="1" customFormat="1" ht="24.6" customHeight="1" spans="1:40">
      <c r="A3" s="6"/>
      <c r="B3" s="6"/>
      <c r="C3" s="8"/>
      <c r="D3" s="8"/>
      <c r="E3" s="8"/>
      <c r="F3" s="8"/>
      <c r="G3" s="8"/>
      <c r="H3" s="8"/>
      <c r="I3" s="8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="1" customFormat="1" ht="24.6" customHeight="1" spans="1:40">
      <c r="A4" s="9" t="s">
        <v>133</v>
      </c>
      <c r="B4" s="10"/>
      <c r="C4" s="10"/>
      <c r="D4" s="10"/>
      <c r="E4" s="10"/>
      <c r="F4" s="11" t="s">
        <v>134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33"/>
      <c r="X4" s="33"/>
      <c r="Y4" s="33"/>
      <c r="Z4" s="33"/>
      <c r="AA4" s="33"/>
      <c r="AB4" s="36"/>
      <c r="AC4" s="36"/>
      <c r="AD4" s="36"/>
      <c r="AE4" s="9" t="s">
        <v>87</v>
      </c>
      <c r="AF4" s="10"/>
      <c r="AG4" s="10"/>
      <c r="AH4" s="37">
        <v>1</v>
      </c>
      <c r="AI4" s="38"/>
      <c r="AJ4" s="38"/>
      <c r="AK4" s="38"/>
      <c r="AL4" s="38"/>
      <c r="AM4" s="38"/>
      <c r="AN4" s="38"/>
    </row>
    <row r="5" s="1" customFormat="1" ht="34.6" customHeight="1" spans="1:40">
      <c r="A5" s="13" t="s">
        <v>1</v>
      </c>
      <c r="B5" s="14"/>
      <c r="C5" s="14"/>
      <c r="D5" s="14"/>
      <c r="E5" s="14"/>
      <c r="F5" s="14"/>
      <c r="G5" s="15" t="str">
        <f>工程配置!$B$2</f>
        <v>大同七里村碧桂园一期地库桩基础工程</v>
      </c>
      <c r="H5" s="14"/>
      <c r="I5" s="14"/>
      <c r="J5" s="14"/>
      <c r="K5" s="14"/>
      <c r="L5" s="14"/>
      <c r="M5" s="14"/>
      <c r="N5" s="14"/>
      <c r="O5" s="15" t="s">
        <v>88</v>
      </c>
      <c r="P5" s="14"/>
      <c r="Q5" s="14"/>
      <c r="R5" s="14"/>
      <c r="S5" s="14"/>
      <c r="T5" s="15" t="s">
        <v>234</v>
      </c>
      <c r="U5" s="14"/>
      <c r="V5" s="14"/>
      <c r="W5" s="14"/>
      <c r="X5" s="14"/>
      <c r="Y5" s="14"/>
      <c r="Z5" s="14"/>
      <c r="AA5" s="14"/>
      <c r="AB5" s="15" t="s">
        <v>235</v>
      </c>
      <c r="AC5" s="14"/>
      <c r="AD5" s="14"/>
      <c r="AE5" s="14"/>
      <c r="AF5" s="14"/>
      <c r="AG5" s="14">
        <f>工程配置!$B$4/1000</f>
        <v>0.6</v>
      </c>
      <c r="AH5" s="14"/>
      <c r="AI5" s="14"/>
      <c r="AJ5" s="14"/>
      <c r="AK5" s="14"/>
      <c r="AL5" s="14"/>
      <c r="AM5" s="14"/>
      <c r="AN5" s="39"/>
    </row>
    <row r="6" s="1" customFormat="1" ht="34.6" customHeight="1" spans="1:40">
      <c r="A6" s="16" t="s">
        <v>90</v>
      </c>
      <c r="B6" s="17"/>
      <c r="C6" s="17"/>
      <c r="D6" s="17"/>
      <c r="E6" s="17"/>
      <c r="F6" s="17"/>
      <c r="G6" s="17">
        <f>工程配置!$C$4</f>
        <v>28.5</v>
      </c>
      <c r="H6" s="17"/>
      <c r="I6" s="17"/>
      <c r="J6" s="17"/>
      <c r="K6" s="17"/>
      <c r="L6" s="17"/>
      <c r="M6" s="30"/>
      <c r="N6" s="30"/>
      <c r="O6" s="31" t="s">
        <v>236</v>
      </c>
      <c r="P6" s="17"/>
      <c r="Q6" s="17"/>
      <c r="R6" s="17"/>
      <c r="S6" s="17"/>
      <c r="T6" s="17">
        <f>G6</f>
        <v>28.5</v>
      </c>
      <c r="U6" s="17"/>
      <c r="V6" s="17"/>
      <c r="W6" s="17"/>
      <c r="X6" s="17"/>
      <c r="Y6" s="17"/>
      <c r="Z6" s="30"/>
      <c r="AA6" s="30"/>
      <c r="AB6" s="31" t="s">
        <v>40</v>
      </c>
      <c r="AC6" s="17"/>
      <c r="AD6" s="17"/>
      <c r="AE6" s="17"/>
      <c r="AF6" s="17"/>
      <c r="AG6" s="17">
        <f>工程配置!D$31</f>
        <v>2.5</v>
      </c>
      <c r="AH6" s="17"/>
      <c r="AI6" s="17"/>
      <c r="AJ6" s="17"/>
      <c r="AK6" s="17"/>
      <c r="AL6" s="17"/>
      <c r="AM6" s="17"/>
      <c r="AN6" s="40"/>
    </row>
    <row r="7" s="1" customFormat="1" ht="34.6" customHeight="1" spans="1:40">
      <c r="A7" s="16" t="s">
        <v>41</v>
      </c>
      <c r="B7" s="17"/>
      <c r="C7" s="17"/>
      <c r="D7" s="17"/>
      <c r="E7" s="17"/>
      <c r="F7" s="17"/>
      <c r="G7" s="17" t="str">
        <f>工程配置!$D$32</f>
        <v>1.2-4</v>
      </c>
      <c r="H7" s="17"/>
      <c r="I7" s="17"/>
      <c r="J7" s="17"/>
      <c r="K7" s="17"/>
      <c r="L7" s="17"/>
      <c r="M7" s="30"/>
      <c r="N7" s="30"/>
      <c r="O7" s="31" t="s">
        <v>237</v>
      </c>
      <c r="P7" s="17"/>
      <c r="Q7" s="17"/>
      <c r="R7" s="17"/>
      <c r="S7" s="17"/>
      <c r="T7" s="17" t="s">
        <v>238</v>
      </c>
      <c r="U7" s="17"/>
      <c r="V7" s="17"/>
      <c r="W7" s="17"/>
      <c r="X7" s="17"/>
      <c r="Y7" s="17"/>
      <c r="Z7" s="17"/>
      <c r="AA7" s="17"/>
      <c r="AB7" s="31" t="s">
        <v>239</v>
      </c>
      <c r="AC7" s="17"/>
      <c r="AD7" s="17"/>
      <c r="AE7" s="17"/>
      <c r="AF7" s="17"/>
      <c r="AG7" s="17" t="s">
        <v>240</v>
      </c>
      <c r="AH7" s="17"/>
      <c r="AI7" s="17"/>
      <c r="AJ7" s="17"/>
      <c r="AK7" s="17"/>
      <c r="AL7" s="17"/>
      <c r="AM7" s="17"/>
      <c r="AN7" s="40"/>
    </row>
    <row r="8" s="1" customFormat="1" ht="34.6" customHeight="1" spans="1:40">
      <c r="A8" s="16" t="s">
        <v>241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 t="s">
        <v>242</v>
      </c>
      <c r="N8" s="17"/>
      <c r="O8" s="17"/>
      <c r="P8" s="17"/>
      <c r="Q8" s="17"/>
      <c r="R8" s="17"/>
      <c r="S8" s="17"/>
      <c r="T8" s="31" t="s">
        <v>243</v>
      </c>
      <c r="U8" s="17"/>
      <c r="V8" s="17"/>
      <c r="W8" s="17" t="s">
        <v>244</v>
      </c>
      <c r="X8" s="17"/>
      <c r="Y8" s="17"/>
      <c r="Z8" s="17"/>
      <c r="AA8" s="17"/>
      <c r="AB8" s="17"/>
      <c r="AC8" s="17"/>
      <c r="AD8" s="17"/>
      <c r="AE8" s="17"/>
      <c r="AF8" s="17"/>
      <c r="AG8" s="31" t="s">
        <v>103</v>
      </c>
      <c r="AH8" s="30"/>
      <c r="AI8" s="17"/>
      <c r="AJ8" s="31" t="s">
        <v>104</v>
      </c>
      <c r="AK8" s="17"/>
      <c r="AL8" s="17"/>
      <c r="AM8" s="17"/>
      <c r="AN8" s="40"/>
    </row>
    <row r="9" s="1" customFormat="1" ht="21.55" customHeight="1" spans="1:40">
      <c r="A9" s="18" t="s">
        <v>220</v>
      </c>
      <c r="B9" s="19"/>
      <c r="C9" s="20" t="s">
        <v>245</v>
      </c>
      <c r="D9" s="19"/>
      <c r="E9" s="21"/>
      <c r="F9" s="21"/>
      <c r="G9" s="21"/>
      <c r="H9" s="21"/>
      <c r="I9" s="20" t="s">
        <v>246</v>
      </c>
      <c r="J9" s="19"/>
      <c r="K9" s="19"/>
      <c r="L9" s="20" t="s">
        <v>247</v>
      </c>
      <c r="M9" s="19"/>
      <c r="N9" s="19"/>
      <c r="O9" s="20" t="s">
        <v>43</v>
      </c>
      <c r="P9" s="19"/>
      <c r="Q9" s="19"/>
      <c r="R9" s="20" t="s">
        <v>248</v>
      </c>
      <c r="S9" s="19"/>
      <c r="T9" s="19"/>
      <c r="U9" s="19"/>
      <c r="V9" s="20" t="s">
        <v>249</v>
      </c>
      <c r="W9" s="19"/>
      <c r="X9" s="19"/>
      <c r="Y9" s="20" t="s">
        <v>250</v>
      </c>
      <c r="Z9" s="19"/>
      <c r="AA9" s="19"/>
      <c r="AB9" s="20" t="s">
        <v>251</v>
      </c>
      <c r="AC9" s="19"/>
      <c r="AD9" s="19"/>
      <c r="AE9" s="19"/>
      <c r="AF9" s="19"/>
      <c r="AG9" s="19"/>
      <c r="AH9" s="19"/>
      <c r="AI9" s="19"/>
      <c r="AJ9" s="19"/>
      <c r="AK9" s="20" t="s">
        <v>81</v>
      </c>
      <c r="AL9" s="19"/>
      <c r="AM9" s="19"/>
      <c r="AN9" s="41"/>
    </row>
    <row r="10" s="1" customFormat="1" ht="25.4" customHeight="1" spans="1:45">
      <c r="A10" s="22"/>
      <c r="B10" s="19"/>
      <c r="C10" s="19"/>
      <c r="D10" s="19"/>
      <c r="E10" s="21"/>
      <c r="F10" s="21"/>
      <c r="G10" s="21"/>
      <c r="H10" s="21"/>
      <c r="I10" s="19"/>
      <c r="J10" s="19"/>
      <c r="K10" s="19"/>
      <c r="L10" s="19"/>
      <c r="M10" s="19"/>
      <c r="N10" s="19"/>
      <c r="O10" s="19"/>
      <c r="P10" s="19"/>
      <c r="Q10" s="19"/>
      <c r="R10" s="20" t="s">
        <v>252</v>
      </c>
      <c r="S10" s="19"/>
      <c r="T10" s="20" t="s">
        <v>253</v>
      </c>
      <c r="U10" s="19"/>
      <c r="V10" s="19"/>
      <c r="W10" s="19"/>
      <c r="X10" s="19"/>
      <c r="Y10" s="19"/>
      <c r="Z10" s="19"/>
      <c r="AA10" s="19"/>
      <c r="AB10" s="20" t="s">
        <v>254</v>
      </c>
      <c r="AC10" s="19"/>
      <c r="AD10" s="19"/>
      <c r="AE10" s="20" t="s">
        <v>119</v>
      </c>
      <c r="AF10" s="19"/>
      <c r="AG10" s="19"/>
      <c r="AH10" s="20" t="s">
        <v>255</v>
      </c>
      <c r="AI10" s="19"/>
      <c r="AJ10" s="19"/>
      <c r="AK10" s="19"/>
      <c r="AL10" s="19"/>
      <c r="AM10" s="19"/>
      <c r="AN10" s="41"/>
      <c r="AO10" s="1" t="s">
        <v>220</v>
      </c>
      <c r="AP10" s="1" t="s">
        <v>51</v>
      </c>
      <c r="AQ10" s="1" t="s">
        <v>248</v>
      </c>
      <c r="AR10" s="1" t="s">
        <v>52</v>
      </c>
      <c r="AS10" s="1" t="s">
        <v>256</v>
      </c>
    </row>
    <row r="11" s="1" customFormat="1" ht="23.85" customHeight="1" spans="1:45">
      <c r="A11" s="23">
        <f>AO11</f>
        <v>1340</v>
      </c>
      <c r="B11" s="17"/>
      <c r="C11" s="17"/>
      <c r="D11" s="17"/>
      <c r="E11" s="24"/>
      <c r="F11" s="24"/>
      <c r="G11" s="24"/>
      <c r="H11" s="24"/>
      <c r="I11" s="31" t="s">
        <v>257</v>
      </c>
      <c r="J11" s="17"/>
      <c r="K11" s="17"/>
      <c r="L11" s="17">
        <f ca="1" t="shared" ref="L11:L30" si="0">RANDBETWEEN(30,50)*0.1</f>
        <v>4.6</v>
      </c>
      <c r="M11" s="17"/>
      <c r="N11" s="17"/>
      <c r="O11" s="17">
        <f>工程配置!$D$33</f>
        <v>0.5</v>
      </c>
      <c r="P11" s="17"/>
      <c r="Q11" s="17"/>
      <c r="R11" s="34">
        <v>0.998611111111111</v>
      </c>
      <c r="S11" s="35"/>
      <c r="T11" s="34">
        <f ca="1">R11+TEXT(0,AQ11)</f>
        <v>1.00208333333333</v>
      </c>
      <c r="U11" s="35"/>
      <c r="V11" s="17">
        <f ca="1" t="shared" ref="V11:V16" si="1">RANDBETWEEN(25,40)*0.1</f>
        <v>3.1</v>
      </c>
      <c r="W11" s="17"/>
      <c r="X11" s="17"/>
      <c r="Y11" s="17">
        <f ca="1">RANDBETWEEN(40,50)*0.1</f>
        <v>4.5</v>
      </c>
      <c r="Z11" s="17"/>
      <c r="AA11" s="17"/>
      <c r="AB11" s="17">
        <f ca="1" t="shared" ref="AB11:AB16" si="2">RANDBETWEEN(80,85)*0.01</f>
        <v>0.81</v>
      </c>
      <c r="AC11" s="17"/>
      <c r="AD11" s="17"/>
      <c r="AE11" s="17"/>
      <c r="AF11" s="17"/>
      <c r="AG11" s="17"/>
      <c r="AH11" s="17">
        <f ca="1">AB11+AB12+AB13+AB14</f>
        <v>2.72</v>
      </c>
      <c r="AI11" s="17"/>
      <c r="AJ11" s="17"/>
      <c r="AK11" s="42"/>
      <c r="AL11" s="42"/>
      <c r="AM11" s="42"/>
      <c r="AN11" s="43"/>
      <c r="AO11" s="1">
        <f>灌注桩原始记录!C5</f>
        <v>1340</v>
      </c>
      <c r="AP11" s="46">
        <f ca="1">RANDBETWEEN(工程配置!$D$44,工程配置!$E$44)</f>
        <v>5</v>
      </c>
      <c r="AQ11" s="46" t="str">
        <f ca="1">"00:"&amp;AP11&amp;":00"</f>
        <v>00:5:00</v>
      </c>
      <c r="AR11" s="46"/>
      <c r="AS11" s="46"/>
    </row>
    <row r="12" s="1" customFormat="1" ht="23.85" customHeight="1" spans="1:45">
      <c r="A12" s="23"/>
      <c r="B12" s="17"/>
      <c r="C12" s="17"/>
      <c r="D12" s="17"/>
      <c r="E12" s="17"/>
      <c r="F12" s="17"/>
      <c r="G12" s="24"/>
      <c r="H12" s="24"/>
      <c r="I12" s="31" t="s">
        <v>258</v>
      </c>
      <c r="J12" s="17"/>
      <c r="K12" s="17"/>
      <c r="L12" s="17">
        <f ca="1" t="shared" si="0"/>
        <v>3.3</v>
      </c>
      <c r="M12" s="17"/>
      <c r="N12" s="17"/>
      <c r="O12" s="17">
        <f>工程配置!$D$33</f>
        <v>0.5</v>
      </c>
      <c r="P12" s="17"/>
      <c r="Q12" s="17"/>
      <c r="R12" s="34">
        <f ca="1">T11+TEXT(0,AS12)</f>
        <v>1.00347222222222</v>
      </c>
      <c r="S12" s="35"/>
      <c r="T12" s="34">
        <f ca="1">R12+TEXT(0,AQ12)</f>
        <v>1.00625</v>
      </c>
      <c r="U12" s="35"/>
      <c r="V12" s="17">
        <f ca="1" t="shared" si="1"/>
        <v>2.8</v>
      </c>
      <c r="W12" s="17"/>
      <c r="X12" s="17"/>
      <c r="Y12" s="17">
        <f ca="1">RANDBETWEEN(40,50)*0.1</f>
        <v>4.2</v>
      </c>
      <c r="Z12" s="17"/>
      <c r="AA12" s="17"/>
      <c r="AB12" s="17">
        <f ca="1" t="shared" si="2"/>
        <v>0.84</v>
      </c>
      <c r="AC12" s="17"/>
      <c r="AD12" s="17"/>
      <c r="AE12" s="17"/>
      <c r="AF12" s="17"/>
      <c r="AG12" s="17"/>
      <c r="AH12" s="17"/>
      <c r="AI12" s="17"/>
      <c r="AJ12" s="17"/>
      <c r="AK12" s="42"/>
      <c r="AL12" s="42"/>
      <c r="AM12" s="42"/>
      <c r="AN12" s="43"/>
      <c r="AO12" s="1">
        <f>灌注桩原始记录!C6</f>
        <v>1341</v>
      </c>
      <c r="AP12" s="46">
        <f ca="1">RANDBETWEEN(工程配置!$D$44,工程配置!$E$44)</f>
        <v>4</v>
      </c>
      <c r="AQ12" s="46" t="str">
        <f ca="1" t="shared" ref="AQ12:AQ30" si="3">"00:"&amp;AP12&amp;":00"</f>
        <v>00:4:00</v>
      </c>
      <c r="AR12" s="46">
        <f ca="1">RANDBETWEEN(工程配置!$D$45,工程配置!$E$45)</f>
        <v>2</v>
      </c>
      <c r="AS12" s="46" t="str">
        <f ca="1" t="shared" ref="AS12:AS30" si="4">"00:"&amp;AR12&amp;":00"</f>
        <v>00:2:00</v>
      </c>
    </row>
    <row r="13" s="1" customFormat="1" ht="23.85" customHeight="1" spans="1:45">
      <c r="A13" s="23"/>
      <c r="B13" s="17"/>
      <c r="C13" s="17"/>
      <c r="D13" s="17"/>
      <c r="E13" s="17"/>
      <c r="F13" s="17"/>
      <c r="G13" s="24"/>
      <c r="H13" s="24"/>
      <c r="I13" s="31" t="s">
        <v>259</v>
      </c>
      <c r="J13" s="17"/>
      <c r="K13" s="17"/>
      <c r="L13" s="17">
        <f ca="1" t="shared" si="0"/>
        <v>3.9</v>
      </c>
      <c r="M13" s="17"/>
      <c r="N13" s="17"/>
      <c r="O13" s="17">
        <f>工程配置!$D$33</f>
        <v>0.5</v>
      </c>
      <c r="P13" s="17"/>
      <c r="Q13" s="17"/>
      <c r="R13" s="34">
        <f ca="1">T12+TEXT(0,AS13)</f>
        <v>1.00763888888889</v>
      </c>
      <c r="S13" s="35"/>
      <c r="T13" s="34">
        <f ca="1">R13+TEXT(0,AQ13)</f>
        <v>1.00972222222222</v>
      </c>
      <c r="U13" s="35"/>
      <c r="V13" s="17">
        <f ca="1" t="shared" ref="V13:V18" si="5">RANDBETWEEN(12,15)*0.1</f>
        <v>1.4</v>
      </c>
      <c r="W13" s="17"/>
      <c r="X13" s="17"/>
      <c r="Y13" s="17">
        <f ca="1">RANDBETWEEN(40,50)*0.1</f>
        <v>4.9</v>
      </c>
      <c r="Z13" s="17"/>
      <c r="AA13" s="17"/>
      <c r="AB13" s="17">
        <f ca="1" t="shared" ref="AB13:AB18" si="6">RANDBETWEEN(50,55)*0.01</f>
        <v>0.52</v>
      </c>
      <c r="AC13" s="17"/>
      <c r="AD13" s="17"/>
      <c r="AE13" s="17"/>
      <c r="AF13" s="17"/>
      <c r="AG13" s="17"/>
      <c r="AH13" s="17"/>
      <c r="AI13" s="17"/>
      <c r="AJ13" s="17"/>
      <c r="AK13" s="42"/>
      <c r="AL13" s="42"/>
      <c r="AM13" s="42"/>
      <c r="AN13" s="43"/>
      <c r="AO13" s="1">
        <f>灌注桩原始记录!C7</f>
        <v>1364</v>
      </c>
      <c r="AP13" s="46">
        <f ca="1">RANDBETWEEN(工程配置!$D$44,工程配置!$E$44)</f>
        <v>3</v>
      </c>
      <c r="AQ13" s="46" t="str">
        <f ca="1" t="shared" si="3"/>
        <v>00:3:00</v>
      </c>
      <c r="AR13" s="46">
        <f ca="1">RANDBETWEEN(工程配置!$D$45,工程配置!$E$45)</f>
        <v>2</v>
      </c>
      <c r="AS13" s="46" t="str">
        <f ca="1" t="shared" si="4"/>
        <v>00:2:00</v>
      </c>
    </row>
    <row r="14" s="1" customFormat="1" ht="23.85" customHeight="1" spans="1:45">
      <c r="A14" s="23"/>
      <c r="B14" s="17"/>
      <c r="C14" s="17"/>
      <c r="D14" s="17"/>
      <c r="E14" s="17"/>
      <c r="F14" s="17"/>
      <c r="G14" s="24"/>
      <c r="H14" s="24"/>
      <c r="I14" s="31" t="s">
        <v>260</v>
      </c>
      <c r="J14" s="17"/>
      <c r="K14" s="17"/>
      <c r="L14" s="17">
        <f ca="1" t="shared" si="0"/>
        <v>4.4</v>
      </c>
      <c r="M14" s="17"/>
      <c r="N14" s="17"/>
      <c r="O14" s="17">
        <f>工程配置!$D$33</f>
        <v>0.5</v>
      </c>
      <c r="P14" s="17"/>
      <c r="Q14" s="17"/>
      <c r="R14" s="34">
        <f ca="1">T13+TEXT(0,AS14)</f>
        <v>1.01111111111111</v>
      </c>
      <c r="S14" s="35"/>
      <c r="T14" s="34">
        <f ca="1">R14+TEXT(0,AQ14)</f>
        <v>1.01458333333333</v>
      </c>
      <c r="U14" s="35"/>
      <c r="V14" s="17">
        <f ca="1" t="shared" si="5"/>
        <v>1.4</v>
      </c>
      <c r="W14" s="17"/>
      <c r="X14" s="17"/>
      <c r="Y14" s="17">
        <f ca="1">RANDBETWEEN(40,50)*0.1</f>
        <v>4.9</v>
      </c>
      <c r="Z14" s="17"/>
      <c r="AA14" s="17"/>
      <c r="AB14" s="17">
        <f ca="1" t="shared" si="6"/>
        <v>0.55</v>
      </c>
      <c r="AC14" s="17"/>
      <c r="AD14" s="17"/>
      <c r="AE14" s="17"/>
      <c r="AF14" s="17"/>
      <c r="AG14" s="17"/>
      <c r="AH14" s="17"/>
      <c r="AI14" s="17"/>
      <c r="AJ14" s="17"/>
      <c r="AK14" s="42"/>
      <c r="AL14" s="42"/>
      <c r="AM14" s="42"/>
      <c r="AN14" s="43"/>
      <c r="AO14" s="1">
        <f>灌注桩原始记录!C8</f>
        <v>1365</v>
      </c>
      <c r="AP14" s="46">
        <f ca="1">RANDBETWEEN(工程配置!$D$44,工程配置!$E$44)</f>
        <v>5</v>
      </c>
      <c r="AQ14" s="46" t="str">
        <f ca="1" t="shared" si="3"/>
        <v>00:5:00</v>
      </c>
      <c r="AR14" s="46">
        <f ca="1">RANDBETWEEN(工程配置!$D$45,工程配置!$E$45)</f>
        <v>2</v>
      </c>
      <c r="AS14" s="46" t="str">
        <f ca="1" t="shared" si="4"/>
        <v>00:2:00</v>
      </c>
    </row>
    <row r="15" s="1" customFormat="1" ht="23.85" customHeight="1" spans="1:45">
      <c r="A15" s="23">
        <f>AO12</f>
        <v>1341</v>
      </c>
      <c r="B15" s="17"/>
      <c r="C15" s="17"/>
      <c r="D15" s="17"/>
      <c r="E15" s="24"/>
      <c r="F15" s="24"/>
      <c r="G15" s="24"/>
      <c r="H15" s="24"/>
      <c r="I15" s="31" t="s">
        <v>257</v>
      </c>
      <c r="J15" s="17"/>
      <c r="K15" s="17"/>
      <c r="L15" s="17">
        <f ca="1" t="shared" si="0"/>
        <v>3</v>
      </c>
      <c r="M15" s="17"/>
      <c r="N15" s="17"/>
      <c r="O15" s="17">
        <f>工程配置!$D$33</f>
        <v>0.5</v>
      </c>
      <c r="P15" s="17"/>
      <c r="Q15" s="17"/>
      <c r="R15" s="34">
        <f ca="1" t="shared" ref="R15:R30" si="7">T14+TEXT(0,AS15)</f>
        <v>1.01597222222222</v>
      </c>
      <c r="S15" s="35"/>
      <c r="T15" s="34">
        <f ca="1" t="shared" ref="T15:T30" si="8">R15+TEXT(0,AQ15)</f>
        <v>1.01805555555556</v>
      </c>
      <c r="U15" s="35"/>
      <c r="V15" s="17">
        <f ca="1" t="shared" si="1"/>
        <v>3.5</v>
      </c>
      <c r="W15" s="17"/>
      <c r="X15" s="17"/>
      <c r="Y15" s="17">
        <f ca="1">RANDBETWEEN(40,50)*0.1</f>
        <v>4.1</v>
      </c>
      <c r="Z15" s="17"/>
      <c r="AA15" s="17"/>
      <c r="AB15" s="17">
        <f ca="1" t="shared" si="2"/>
        <v>0.85</v>
      </c>
      <c r="AC15" s="17"/>
      <c r="AD15" s="17"/>
      <c r="AE15" s="17"/>
      <c r="AF15" s="17"/>
      <c r="AG15" s="17"/>
      <c r="AH15" s="17">
        <f ca="1">AB15+AB16+AB17+AB18</f>
        <v>2.69</v>
      </c>
      <c r="AI15" s="17"/>
      <c r="AJ15" s="17"/>
      <c r="AK15" s="42"/>
      <c r="AL15" s="42"/>
      <c r="AM15" s="42"/>
      <c r="AN15" s="43"/>
      <c r="AO15" s="1">
        <f>灌注桩原始记录!C9</f>
        <v>1393</v>
      </c>
      <c r="AP15" s="46">
        <f ca="1">RANDBETWEEN(工程配置!$D$44,工程配置!$E$44)</f>
        <v>3</v>
      </c>
      <c r="AQ15" s="46" t="str">
        <f ca="1" t="shared" si="3"/>
        <v>00:3:00</v>
      </c>
      <c r="AR15" s="46">
        <f ca="1">RANDBETWEEN(工程配置!$D$45,工程配置!$E$45)</f>
        <v>2</v>
      </c>
      <c r="AS15" s="46" t="str">
        <f ca="1" t="shared" si="4"/>
        <v>00:2:00</v>
      </c>
    </row>
    <row r="16" s="1" customFormat="1" ht="23.85" customHeight="1" spans="1:45">
      <c r="A16" s="23"/>
      <c r="B16" s="17"/>
      <c r="C16" s="17"/>
      <c r="D16" s="17"/>
      <c r="E16" s="17"/>
      <c r="F16" s="17"/>
      <c r="G16" s="24"/>
      <c r="H16" s="24"/>
      <c r="I16" s="31" t="s">
        <v>258</v>
      </c>
      <c r="J16" s="17"/>
      <c r="K16" s="17"/>
      <c r="L16" s="17">
        <f ca="1" t="shared" si="0"/>
        <v>3.1</v>
      </c>
      <c r="M16" s="17"/>
      <c r="N16" s="17"/>
      <c r="O16" s="17">
        <f>工程配置!$D$33</f>
        <v>0.5</v>
      </c>
      <c r="P16" s="17"/>
      <c r="Q16" s="17"/>
      <c r="R16" s="34">
        <f ca="1" t="shared" si="7"/>
        <v>1.01944444444444</v>
      </c>
      <c r="S16" s="35"/>
      <c r="T16" s="34">
        <f ca="1" t="shared" si="8"/>
        <v>1.02291666666667</v>
      </c>
      <c r="U16" s="35"/>
      <c r="V16" s="17">
        <f ca="1" t="shared" si="1"/>
        <v>3</v>
      </c>
      <c r="W16" s="17"/>
      <c r="X16" s="17"/>
      <c r="Y16" s="17">
        <f ca="1" t="shared" ref="Y16:Y30" si="9">RANDBETWEEN(40,50)*0.1</f>
        <v>4.3</v>
      </c>
      <c r="Z16" s="17"/>
      <c r="AA16" s="17"/>
      <c r="AB16" s="17">
        <f ca="1" t="shared" si="2"/>
        <v>0.8</v>
      </c>
      <c r="AC16" s="17"/>
      <c r="AD16" s="17"/>
      <c r="AE16" s="17"/>
      <c r="AF16" s="17"/>
      <c r="AG16" s="17"/>
      <c r="AH16" s="17"/>
      <c r="AI16" s="17"/>
      <c r="AJ16" s="17"/>
      <c r="AK16" s="42"/>
      <c r="AL16" s="42"/>
      <c r="AM16" s="42"/>
      <c r="AN16" s="43"/>
      <c r="AP16" s="46">
        <f ca="1">RANDBETWEEN(工程配置!$D$44,工程配置!$E$44)</f>
        <v>5</v>
      </c>
      <c r="AQ16" s="46" t="str">
        <f ca="1" t="shared" si="3"/>
        <v>00:5:00</v>
      </c>
      <c r="AR16" s="46">
        <f ca="1">RANDBETWEEN(工程配置!$D$45,工程配置!$E$45)</f>
        <v>2</v>
      </c>
      <c r="AS16" s="46" t="str">
        <f ca="1" t="shared" si="4"/>
        <v>00:2:00</v>
      </c>
    </row>
    <row r="17" s="1" customFormat="1" ht="23.85" customHeight="1" spans="1:45">
      <c r="A17" s="23"/>
      <c r="B17" s="17"/>
      <c r="C17" s="17"/>
      <c r="D17" s="17"/>
      <c r="E17" s="17"/>
      <c r="F17" s="17"/>
      <c r="G17" s="24"/>
      <c r="H17" s="24"/>
      <c r="I17" s="31" t="s">
        <v>259</v>
      </c>
      <c r="J17" s="17"/>
      <c r="K17" s="17"/>
      <c r="L17" s="17">
        <f ca="1" t="shared" si="0"/>
        <v>3.7</v>
      </c>
      <c r="M17" s="17"/>
      <c r="N17" s="17"/>
      <c r="O17" s="17">
        <f>工程配置!$D$33</f>
        <v>0.5</v>
      </c>
      <c r="P17" s="17"/>
      <c r="Q17" s="17"/>
      <c r="R17" s="34">
        <f ca="1" t="shared" si="7"/>
        <v>1.02430555555556</v>
      </c>
      <c r="S17" s="35"/>
      <c r="T17" s="34">
        <f ca="1" t="shared" si="8"/>
        <v>1.02708333333333</v>
      </c>
      <c r="U17" s="35"/>
      <c r="V17" s="17">
        <f ca="1" t="shared" si="5"/>
        <v>1.4</v>
      </c>
      <c r="W17" s="17"/>
      <c r="X17" s="17"/>
      <c r="Y17" s="17">
        <f ca="1" t="shared" si="9"/>
        <v>4.3</v>
      </c>
      <c r="Z17" s="17"/>
      <c r="AA17" s="17"/>
      <c r="AB17" s="17">
        <f ca="1" t="shared" si="6"/>
        <v>0.5</v>
      </c>
      <c r="AC17" s="17"/>
      <c r="AD17" s="17"/>
      <c r="AE17" s="17"/>
      <c r="AF17" s="17"/>
      <c r="AG17" s="17"/>
      <c r="AH17" s="17"/>
      <c r="AI17" s="17"/>
      <c r="AJ17" s="17"/>
      <c r="AK17" s="42"/>
      <c r="AL17" s="42"/>
      <c r="AM17" s="42"/>
      <c r="AN17" s="43"/>
      <c r="AP17" s="46">
        <f ca="1">RANDBETWEEN(工程配置!$D$44,工程配置!$E$44)</f>
        <v>4</v>
      </c>
      <c r="AQ17" s="46" t="str">
        <f ca="1" t="shared" si="3"/>
        <v>00:4:00</v>
      </c>
      <c r="AR17" s="46">
        <f ca="1">RANDBETWEEN(工程配置!$D$45,工程配置!$E$45)</f>
        <v>2</v>
      </c>
      <c r="AS17" s="46" t="str">
        <f ca="1" t="shared" si="4"/>
        <v>00:2:00</v>
      </c>
    </row>
    <row r="18" s="1" customFormat="1" ht="23.85" customHeight="1" spans="1:45">
      <c r="A18" s="23"/>
      <c r="B18" s="17"/>
      <c r="C18" s="17"/>
      <c r="D18" s="17"/>
      <c r="E18" s="17"/>
      <c r="F18" s="17"/>
      <c r="G18" s="24"/>
      <c r="H18" s="24"/>
      <c r="I18" s="31" t="s">
        <v>260</v>
      </c>
      <c r="J18" s="17"/>
      <c r="K18" s="17"/>
      <c r="L18" s="17">
        <f ca="1" t="shared" si="0"/>
        <v>5</v>
      </c>
      <c r="M18" s="17"/>
      <c r="N18" s="17"/>
      <c r="O18" s="17">
        <f>工程配置!$D$33</f>
        <v>0.5</v>
      </c>
      <c r="P18" s="17"/>
      <c r="Q18" s="17"/>
      <c r="R18" s="34">
        <f ca="1" t="shared" si="7"/>
        <v>1.02847222222222</v>
      </c>
      <c r="S18" s="35"/>
      <c r="T18" s="34">
        <f ca="1" t="shared" si="8"/>
        <v>1.03055555555556</v>
      </c>
      <c r="U18" s="35"/>
      <c r="V18" s="17">
        <f ca="1" t="shared" si="5"/>
        <v>1.2</v>
      </c>
      <c r="W18" s="17"/>
      <c r="X18" s="17"/>
      <c r="Y18" s="17">
        <f ca="1" t="shared" si="9"/>
        <v>4.1</v>
      </c>
      <c r="Z18" s="17"/>
      <c r="AA18" s="17"/>
      <c r="AB18" s="17">
        <f ca="1" t="shared" si="6"/>
        <v>0.54</v>
      </c>
      <c r="AC18" s="17"/>
      <c r="AD18" s="17"/>
      <c r="AE18" s="17"/>
      <c r="AF18" s="17"/>
      <c r="AG18" s="17"/>
      <c r="AH18" s="17"/>
      <c r="AI18" s="17"/>
      <c r="AJ18" s="17"/>
      <c r="AK18" s="42"/>
      <c r="AL18" s="42"/>
      <c r="AM18" s="42"/>
      <c r="AN18" s="43"/>
      <c r="AP18" s="46">
        <f ca="1">RANDBETWEEN(工程配置!$D$44,工程配置!$E$44)</f>
        <v>3</v>
      </c>
      <c r="AQ18" s="46" t="str">
        <f ca="1" t="shared" si="3"/>
        <v>00:3:00</v>
      </c>
      <c r="AR18" s="46">
        <f ca="1">RANDBETWEEN(工程配置!$D$45,工程配置!$E$45)</f>
        <v>2</v>
      </c>
      <c r="AS18" s="46" t="str">
        <f ca="1" t="shared" si="4"/>
        <v>00:2:00</v>
      </c>
    </row>
    <row r="19" s="1" customFormat="1" ht="23.85" customHeight="1" spans="1:45">
      <c r="A19" s="23">
        <f>AO13</f>
        <v>1364</v>
      </c>
      <c r="B19" s="17"/>
      <c r="C19" s="17"/>
      <c r="D19" s="17"/>
      <c r="E19" s="24"/>
      <c r="F19" s="24"/>
      <c r="G19" s="24"/>
      <c r="H19" s="24"/>
      <c r="I19" s="31" t="s">
        <v>257</v>
      </c>
      <c r="J19" s="17"/>
      <c r="K19" s="17"/>
      <c r="L19" s="17">
        <f ca="1" t="shared" si="0"/>
        <v>3.5</v>
      </c>
      <c r="M19" s="17"/>
      <c r="N19" s="17"/>
      <c r="O19" s="17">
        <f>工程配置!$D$33</f>
        <v>0.5</v>
      </c>
      <c r="P19" s="17"/>
      <c r="Q19" s="17"/>
      <c r="R19" s="34">
        <f ca="1" t="shared" si="7"/>
        <v>1.03263888888889</v>
      </c>
      <c r="S19" s="35"/>
      <c r="T19" s="34">
        <f ca="1" t="shared" si="8"/>
        <v>1.03472222222222</v>
      </c>
      <c r="U19" s="35"/>
      <c r="V19" s="17">
        <f ca="1" t="shared" ref="V19:V24" si="10">RANDBETWEEN(25,40)*0.1</f>
        <v>2.6</v>
      </c>
      <c r="W19" s="17"/>
      <c r="X19" s="17"/>
      <c r="Y19" s="17">
        <f ca="1" t="shared" si="9"/>
        <v>4.1</v>
      </c>
      <c r="Z19" s="17"/>
      <c r="AA19" s="17"/>
      <c r="AB19" s="17">
        <f ca="1" t="shared" ref="AB19:AB24" si="11">RANDBETWEEN(80,85)*0.01</f>
        <v>0.84</v>
      </c>
      <c r="AC19" s="17"/>
      <c r="AD19" s="17"/>
      <c r="AE19" s="17"/>
      <c r="AF19" s="17"/>
      <c r="AG19" s="17"/>
      <c r="AH19" s="17">
        <f ca="1">AB19+AB20+AB21+AB22</f>
        <v>2.76</v>
      </c>
      <c r="AI19" s="17"/>
      <c r="AJ19" s="17"/>
      <c r="AK19" s="42"/>
      <c r="AL19" s="42"/>
      <c r="AM19" s="42"/>
      <c r="AN19" s="43"/>
      <c r="AP19" s="46">
        <f ca="1">RANDBETWEEN(工程配置!$D$44,工程配置!$E$44)</f>
        <v>3</v>
      </c>
      <c r="AQ19" s="46" t="str">
        <f ca="1" t="shared" si="3"/>
        <v>00:3:00</v>
      </c>
      <c r="AR19" s="46">
        <f ca="1">RANDBETWEEN(工程配置!$D$45,工程配置!$E$45)</f>
        <v>3</v>
      </c>
      <c r="AS19" s="46" t="str">
        <f ca="1" t="shared" si="4"/>
        <v>00:3:00</v>
      </c>
    </row>
    <row r="20" s="1" customFormat="1" ht="23.85" customHeight="1" spans="1:45">
      <c r="A20" s="23"/>
      <c r="B20" s="17"/>
      <c r="C20" s="17"/>
      <c r="D20" s="17"/>
      <c r="E20" s="17"/>
      <c r="F20" s="17"/>
      <c r="G20" s="24"/>
      <c r="H20" s="24"/>
      <c r="I20" s="31" t="s">
        <v>258</v>
      </c>
      <c r="J20" s="17"/>
      <c r="K20" s="17"/>
      <c r="L20" s="17">
        <f ca="1" t="shared" si="0"/>
        <v>4.4</v>
      </c>
      <c r="M20" s="17"/>
      <c r="N20" s="17"/>
      <c r="O20" s="17">
        <f>工程配置!$D$33</f>
        <v>0.5</v>
      </c>
      <c r="P20" s="17"/>
      <c r="Q20" s="17"/>
      <c r="R20" s="34">
        <f ca="1" t="shared" si="7"/>
        <v>1.03611111111111</v>
      </c>
      <c r="S20" s="35"/>
      <c r="T20" s="34">
        <f ca="1" t="shared" si="8"/>
        <v>1.03888888888889</v>
      </c>
      <c r="U20" s="35"/>
      <c r="V20" s="17">
        <f ca="1" t="shared" si="10"/>
        <v>3.5</v>
      </c>
      <c r="W20" s="17"/>
      <c r="X20" s="17"/>
      <c r="Y20" s="17">
        <f ca="1" t="shared" si="9"/>
        <v>4</v>
      </c>
      <c r="Z20" s="17"/>
      <c r="AA20" s="17"/>
      <c r="AB20" s="17">
        <f ca="1" t="shared" si="11"/>
        <v>0.83</v>
      </c>
      <c r="AC20" s="17"/>
      <c r="AD20" s="17"/>
      <c r="AE20" s="17"/>
      <c r="AF20" s="17"/>
      <c r="AG20" s="17"/>
      <c r="AH20" s="17"/>
      <c r="AI20" s="17"/>
      <c r="AJ20" s="17"/>
      <c r="AK20" s="42"/>
      <c r="AL20" s="42"/>
      <c r="AM20" s="42"/>
      <c r="AN20" s="43"/>
      <c r="AP20" s="46">
        <f ca="1">RANDBETWEEN(工程配置!$D$44,工程配置!$E$44)</f>
        <v>4</v>
      </c>
      <c r="AQ20" s="46" t="str">
        <f ca="1" t="shared" si="3"/>
        <v>00:4:00</v>
      </c>
      <c r="AR20" s="46">
        <f ca="1">RANDBETWEEN(工程配置!$D$45,工程配置!$E$45)</f>
        <v>2</v>
      </c>
      <c r="AS20" s="46" t="str">
        <f ca="1" t="shared" si="4"/>
        <v>00:2:00</v>
      </c>
    </row>
    <row r="21" s="1" customFormat="1" ht="23.85" customHeight="1" spans="1:45">
      <c r="A21" s="23"/>
      <c r="B21" s="17"/>
      <c r="C21" s="17"/>
      <c r="D21" s="17"/>
      <c r="E21" s="17"/>
      <c r="F21" s="17"/>
      <c r="G21" s="24"/>
      <c r="H21" s="24"/>
      <c r="I21" s="31" t="s">
        <v>259</v>
      </c>
      <c r="J21" s="17"/>
      <c r="K21" s="17"/>
      <c r="L21" s="17">
        <f ca="1" t="shared" si="0"/>
        <v>3.8</v>
      </c>
      <c r="M21" s="17"/>
      <c r="N21" s="17"/>
      <c r="O21" s="17">
        <f>工程配置!$D$33</f>
        <v>0.5</v>
      </c>
      <c r="P21" s="17"/>
      <c r="Q21" s="17"/>
      <c r="R21" s="34">
        <f ca="1" t="shared" si="7"/>
        <v>1.04027777777778</v>
      </c>
      <c r="S21" s="35"/>
      <c r="T21" s="34">
        <f ca="1" t="shared" si="8"/>
        <v>1.04236111111111</v>
      </c>
      <c r="U21" s="35"/>
      <c r="V21" s="17">
        <f ca="1" t="shared" ref="V21:V26" si="12">RANDBETWEEN(12,15)*0.1</f>
        <v>1.5</v>
      </c>
      <c r="W21" s="17"/>
      <c r="X21" s="17"/>
      <c r="Y21" s="17">
        <f ca="1" t="shared" si="9"/>
        <v>4.3</v>
      </c>
      <c r="Z21" s="17"/>
      <c r="AA21" s="17"/>
      <c r="AB21" s="17">
        <f ca="1" t="shared" ref="AB21:AB26" si="13">RANDBETWEEN(50,55)*0.01</f>
        <v>0.54</v>
      </c>
      <c r="AC21" s="17"/>
      <c r="AD21" s="17"/>
      <c r="AE21" s="17"/>
      <c r="AF21" s="17"/>
      <c r="AG21" s="17"/>
      <c r="AH21" s="17"/>
      <c r="AI21" s="17"/>
      <c r="AJ21" s="17"/>
      <c r="AK21" s="42"/>
      <c r="AL21" s="42"/>
      <c r="AM21" s="42"/>
      <c r="AN21" s="43"/>
      <c r="AP21" s="46">
        <f ca="1">RANDBETWEEN(工程配置!$D$44,工程配置!$E$44)</f>
        <v>3</v>
      </c>
      <c r="AQ21" s="46" t="str">
        <f ca="1" t="shared" si="3"/>
        <v>00:3:00</v>
      </c>
      <c r="AR21" s="46">
        <f ca="1">RANDBETWEEN(工程配置!$D$45,工程配置!$E$45)</f>
        <v>2</v>
      </c>
      <c r="AS21" s="46" t="str">
        <f ca="1" t="shared" si="4"/>
        <v>00:2:00</v>
      </c>
    </row>
    <row r="22" s="1" customFormat="1" ht="23.85" customHeight="1" spans="1:45">
      <c r="A22" s="23"/>
      <c r="B22" s="17"/>
      <c r="C22" s="17"/>
      <c r="D22" s="17"/>
      <c r="E22" s="17"/>
      <c r="F22" s="17"/>
      <c r="G22" s="24"/>
      <c r="H22" s="24"/>
      <c r="I22" s="31" t="s">
        <v>260</v>
      </c>
      <c r="J22" s="17"/>
      <c r="K22" s="17"/>
      <c r="L22" s="17">
        <f ca="1" t="shared" si="0"/>
        <v>3</v>
      </c>
      <c r="M22" s="17"/>
      <c r="N22" s="17"/>
      <c r="O22" s="17">
        <f>工程配置!$D$33</f>
        <v>0.5</v>
      </c>
      <c r="P22" s="17"/>
      <c r="Q22" s="17"/>
      <c r="R22" s="34">
        <f ca="1" t="shared" si="7"/>
        <v>1.04444444444445</v>
      </c>
      <c r="S22" s="35"/>
      <c r="T22" s="34">
        <f ca="1" t="shared" si="8"/>
        <v>1.04791666666667</v>
      </c>
      <c r="U22" s="35"/>
      <c r="V22" s="17">
        <f ca="1" t="shared" si="12"/>
        <v>1.4</v>
      </c>
      <c r="W22" s="17"/>
      <c r="X22" s="17"/>
      <c r="Y22" s="17">
        <f ca="1" t="shared" si="9"/>
        <v>5</v>
      </c>
      <c r="Z22" s="17"/>
      <c r="AA22" s="17"/>
      <c r="AB22" s="17">
        <f ca="1" t="shared" si="13"/>
        <v>0.55</v>
      </c>
      <c r="AC22" s="17"/>
      <c r="AD22" s="17"/>
      <c r="AE22" s="17"/>
      <c r="AF22" s="17"/>
      <c r="AG22" s="17"/>
      <c r="AH22" s="17"/>
      <c r="AI22" s="17"/>
      <c r="AJ22" s="17"/>
      <c r="AK22" s="42"/>
      <c r="AL22" s="42"/>
      <c r="AM22" s="42"/>
      <c r="AN22" s="43"/>
      <c r="AP22" s="46">
        <f ca="1">RANDBETWEEN(工程配置!$D$44,工程配置!$E$44)</f>
        <v>5</v>
      </c>
      <c r="AQ22" s="46" t="str">
        <f ca="1" t="shared" si="3"/>
        <v>00:5:00</v>
      </c>
      <c r="AR22" s="46">
        <f ca="1">RANDBETWEEN(工程配置!$D$45,工程配置!$E$45)</f>
        <v>3</v>
      </c>
      <c r="AS22" s="46" t="str">
        <f ca="1" t="shared" si="4"/>
        <v>00:3:00</v>
      </c>
    </row>
    <row r="23" s="1" customFormat="1" ht="23.85" customHeight="1" spans="1:45">
      <c r="A23" s="23">
        <f>AO14</f>
        <v>1365</v>
      </c>
      <c r="B23" s="17"/>
      <c r="C23" s="17"/>
      <c r="D23" s="17"/>
      <c r="E23" s="24"/>
      <c r="F23" s="24"/>
      <c r="G23" s="24"/>
      <c r="H23" s="24"/>
      <c r="I23" s="31" t="s">
        <v>257</v>
      </c>
      <c r="J23" s="17"/>
      <c r="K23" s="17"/>
      <c r="L23" s="17">
        <f ca="1" t="shared" si="0"/>
        <v>3.9</v>
      </c>
      <c r="M23" s="17"/>
      <c r="N23" s="17"/>
      <c r="O23" s="17">
        <f>工程配置!$D$33</f>
        <v>0.5</v>
      </c>
      <c r="P23" s="17"/>
      <c r="Q23" s="17"/>
      <c r="R23" s="34">
        <f ca="1" t="shared" si="7"/>
        <v>1.04930555555556</v>
      </c>
      <c r="S23" s="35"/>
      <c r="T23" s="34">
        <f ca="1" t="shared" si="8"/>
        <v>1.05277777777778</v>
      </c>
      <c r="U23" s="35"/>
      <c r="V23" s="17">
        <f ca="1" t="shared" si="10"/>
        <v>3.6</v>
      </c>
      <c r="W23" s="17"/>
      <c r="X23" s="17"/>
      <c r="Y23" s="17">
        <f ca="1" t="shared" si="9"/>
        <v>4.5</v>
      </c>
      <c r="Z23" s="17"/>
      <c r="AA23" s="17"/>
      <c r="AB23" s="17">
        <f ca="1" t="shared" si="11"/>
        <v>0.81</v>
      </c>
      <c r="AC23" s="17"/>
      <c r="AD23" s="17"/>
      <c r="AE23" s="17"/>
      <c r="AF23" s="17"/>
      <c r="AG23" s="17"/>
      <c r="AH23" s="17">
        <f ca="1">AB23+AB24+AB25+AB26</f>
        <v>2.75</v>
      </c>
      <c r="AI23" s="17"/>
      <c r="AJ23" s="17"/>
      <c r="AK23" s="42"/>
      <c r="AL23" s="42"/>
      <c r="AM23" s="42"/>
      <c r="AN23" s="43"/>
      <c r="AP23" s="46">
        <f ca="1">RANDBETWEEN(工程配置!$D$44,工程配置!$E$44)</f>
        <v>5</v>
      </c>
      <c r="AQ23" s="46" t="str">
        <f ca="1" t="shared" si="3"/>
        <v>00:5:00</v>
      </c>
      <c r="AR23" s="46">
        <f ca="1">RANDBETWEEN(工程配置!$D$45,工程配置!$E$45)</f>
        <v>2</v>
      </c>
      <c r="AS23" s="46" t="str">
        <f ca="1" t="shared" si="4"/>
        <v>00:2:00</v>
      </c>
    </row>
    <row r="24" s="1" customFormat="1" ht="23.85" customHeight="1" spans="1:45">
      <c r="A24" s="23"/>
      <c r="B24" s="17"/>
      <c r="C24" s="17"/>
      <c r="D24" s="17"/>
      <c r="E24" s="17"/>
      <c r="F24" s="17"/>
      <c r="G24" s="24"/>
      <c r="H24" s="24"/>
      <c r="I24" s="31" t="s">
        <v>258</v>
      </c>
      <c r="J24" s="17"/>
      <c r="K24" s="17"/>
      <c r="L24" s="17">
        <f ca="1" t="shared" si="0"/>
        <v>4.4</v>
      </c>
      <c r="M24" s="17"/>
      <c r="N24" s="17"/>
      <c r="O24" s="17">
        <f>工程配置!$D$33</f>
        <v>0.5</v>
      </c>
      <c r="P24" s="17"/>
      <c r="Q24" s="17"/>
      <c r="R24" s="34">
        <f ca="1" t="shared" si="7"/>
        <v>1.05416666666667</v>
      </c>
      <c r="S24" s="35"/>
      <c r="T24" s="34">
        <f ca="1" t="shared" si="8"/>
        <v>1.05625</v>
      </c>
      <c r="U24" s="35"/>
      <c r="V24" s="17">
        <f ca="1" t="shared" si="10"/>
        <v>3.8</v>
      </c>
      <c r="W24" s="17"/>
      <c r="X24" s="17"/>
      <c r="Y24" s="17">
        <f ca="1" t="shared" si="9"/>
        <v>4.3</v>
      </c>
      <c r="Z24" s="17"/>
      <c r="AA24" s="17"/>
      <c r="AB24" s="17">
        <f ca="1" t="shared" si="11"/>
        <v>0.84</v>
      </c>
      <c r="AC24" s="17"/>
      <c r="AD24" s="17"/>
      <c r="AE24" s="17"/>
      <c r="AF24" s="17"/>
      <c r="AG24" s="17"/>
      <c r="AH24" s="17"/>
      <c r="AI24" s="17"/>
      <c r="AJ24" s="17"/>
      <c r="AK24" s="42"/>
      <c r="AL24" s="42"/>
      <c r="AM24" s="42"/>
      <c r="AN24" s="43"/>
      <c r="AP24" s="46">
        <f ca="1">RANDBETWEEN(工程配置!$D$44,工程配置!$E$44)</f>
        <v>3</v>
      </c>
      <c r="AQ24" s="46" t="str">
        <f ca="1" t="shared" si="3"/>
        <v>00:3:00</v>
      </c>
      <c r="AR24" s="46">
        <f ca="1">RANDBETWEEN(工程配置!$D$45,工程配置!$E$45)</f>
        <v>2</v>
      </c>
      <c r="AS24" s="46" t="str">
        <f ca="1" t="shared" si="4"/>
        <v>00:2:00</v>
      </c>
    </row>
    <row r="25" s="1" customFormat="1" ht="23.85" customHeight="1" spans="1:45">
      <c r="A25" s="23"/>
      <c r="B25" s="17"/>
      <c r="C25" s="17"/>
      <c r="D25" s="17"/>
      <c r="E25" s="17"/>
      <c r="F25" s="17"/>
      <c r="G25" s="24"/>
      <c r="H25" s="24"/>
      <c r="I25" s="31" t="s">
        <v>259</v>
      </c>
      <c r="J25" s="17"/>
      <c r="K25" s="17"/>
      <c r="L25" s="17">
        <f ca="1" t="shared" si="0"/>
        <v>3.5</v>
      </c>
      <c r="M25" s="17"/>
      <c r="N25" s="17"/>
      <c r="O25" s="17">
        <f>工程配置!$D$33</f>
        <v>0.5</v>
      </c>
      <c r="P25" s="17"/>
      <c r="Q25" s="17"/>
      <c r="R25" s="34">
        <f ca="1" t="shared" si="7"/>
        <v>1.05763888888889</v>
      </c>
      <c r="S25" s="35"/>
      <c r="T25" s="34">
        <f ca="1" t="shared" si="8"/>
        <v>1.06041666666667</v>
      </c>
      <c r="U25" s="35"/>
      <c r="V25" s="17">
        <f ca="1" t="shared" si="12"/>
        <v>1.3</v>
      </c>
      <c r="W25" s="17"/>
      <c r="X25" s="17"/>
      <c r="Y25" s="17">
        <f ca="1" t="shared" si="9"/>
        <v>4.8</v>
      </c>
      <c r="Z25" s="17"/>
      <c r="AA25" s="17"/>
      <c r="AB25" s="17">
        <f ca="1" t="shared" si="13"/>
        <v>0.55</v>
      </c>
      <c r="AC25" s="17"/>
      <c r="AD25" s="17"/>
      <c r="AE25" s="17"/>
      <c r="AF25" s="17"/>
      <c r="AG25" s="17"/>
      <c r="AH25" s="17"/>
      <c r="AI25" s="17"/>
      <c r="AJ25" s="17"/>
      <c r="AK25" s="42"/>
      <c r="AL25" s="42"/>
      <c r="AM25" s="42"/>
      <c r="AN25" s="43"/>
      <c r="AP25" s="46">
        <f ca="1">RANDBETWEEN(工程配置!$D$44,工程配置!$E$44)</f>
        <v>4</v>
      </c>
      <c r="AQ25" s="46" t="str">
        <f ca="1" t="shared" si="3"/>
        <v>00:4:00</v>
      </c>
      <c r="AR25" s="46">
        <f ca="1">RANDBETWEEN(工程配置!$D$45,工程配置!$E$45)</f>
        <v>2</v>
      </c>
      <c r="AS25" s="46" t="str">
        <f ca="1" t="shared" si="4"/>
        <v>00:2:00</v>
      </c>
    </row>
    <row r="26" s="1" customFormat="1" ht="23.85" customHeight="1" spans="1:45">
      <c r="A26" s="23"/>
      <c r="B26" s="17"/>
      <c r="C26" s="17"/>
      <c r="D26" s="17"/>
      <c r="E26" s="17"/>
      <c r="F26" s="17"/>
      <c r="G26" s="24"/>
      <c r="H26" s="24"/>
      <c r="I26" s="31" t="s">
        <v>260</v>
      </c>
      <c r="J26" s="17"/>
      <c r="K26" s="17"/>
      <c r="L26" s="17">
        <f ca="1" t="shared" si="0"/>
        <v>4.3</v>
      </c>
      <c r="M26" s="17"/>
      <c r="N26" s="17"/>
      <c r="O26" s="17">
        <f>工程配置!$D$33</f>
        <v>0.5</v>
      </c>
      <c r="P26" s="17"/>
      <c r="Q26" s="17"/>
      <c r="R26" s="34">
        <f ca="1" t="shared" si="7"/>
        <v>1.0625</v>
      </c>
      <c r="S26" s="35"/>
      <c r="T26" s="34">
        <f ca="1" t="shared" si="8"/>
        <v>1.06527777777778</v>
      </c>
      <c r="U26" s="35"/>
      <c r="V26" s="17">
        <f ca="1" t="shared" si="12"/>
        <v>1.5</v>
      </c>
      <c r="W26" s="17"/>
      <c r="X26" s="17"/>
      <c r="Y26" s="17">
        <f ca="1" t="shared" si="9"/>
        <v>4.6</v>
      </c>
      <c r="Z26" s="17"/>
      <c r="AA26" s="17"/>
      <c r="AB26" s="17">
        <f ca="1" t="shared" si="13"/>
        <v>0.55</v>
      </c>
      <c r="AC26" s="17"/>
      <c r="AD26" s="17"/>
      <c r="AE26" s="17"/>
      <c r="AF26" s="17"/>
      <c r="AG26" s="17"/>
      <c r="AH26" s="17"/>
      <c r="AI26" s="17"/>
      <c r="AJ26" s="17"/>
      <c r="AK26" s="42"/>
      <c r="AL26" s="42"/>
      <c r="AM26" s="42"/>
      <c r="AN26" s="43"/>
      <c r="AP26" s="46">
        <f ca="1">RANDBETWEEN(工程配置!$D$44,工程配置!$E$44)</f>
        <v>4</v>
      </c>
      <c r="AQ26" s="46" t="str">
        <f ca="1" t="shared" si="3"/>
        <v>00:4:00</v>
      </c>
      <c r="AR26" s="46">
        <f ca="1">RANDBETWEEN(工程配置!$D$45,工程配置!$E$45)</f>
        <v>3</v>
      </c>
      <c r="AS26" s="46" t="str">
        <f ca="1" t="shared" si="4"/>
        <v>00:3:00</v>
      </c>
    </row>
    <row r="27" s="1" customFormat="1" ht="23.85" customHeight="1" spans="1:45">
      <c r="A27" s="23">
        <f>AO15</f>
        <v>1393</v>
      </c>
      <c r="B27" s="17"/>
      <c r="C27" s="17"/>
      <c r="D27" s="17"/>
      <c r="E27" s="24"/>
      <c r="F27" s="24"/>
      <c r="G27" s="24"/>
      <c r="H27" s="24"/>
      <c r="I27" s="31" t="s">
        <v>257</v>
      </c>
      <c r="J27" s="17"/>
      <c r="K27" s="17"/>
      <c r="L27" s="17">
        <f ca="1" t="shared" si="0"/>
        <v>3.1</v>
      </c>
      <c r="M27" s="17"/>
      <c r="N27" s="17"/>
      <c r="O27" s="17">
        <f>工程配置!$D$33</f>
        <v>0.5</v>
      </c>
      <c r="P27" s="17"/>
      <c r="Q27" s="17"/>
      <c r="R27" s="34">
        <f ca="1" t="shared" si="7"/>
        <v>1.06736111111111</v>
      </c>
      <c r="S27" s="35"/>
      <c r="T27" s="34">
        <f ca="1" t="shared" si="8"/>
        <v>1.06944444444445</v>
      </c>
      <c r="U27" s="35"/>
      <c r="V27" s="17">
        <f ca="1">RANDBETWEEN(25,40)*0.1</f>
        <v>2.5</v>
      </c>
      <c r="W27" s="17"/>
      <c r="X27" s="17"/>
      <c r="Y27" s="17">
        <f ca="1" t="shared" si="9"/>
        <v>4.9</v>
      </c>
      <c r="Z27" s="17"/>
      <c r="AA27" s="17"/>
      <c r="AB27" s="17">
        <f ca="1">RANDBETWEEN(80,85)*0.01</f>
        <v>0.8</v>
      </c>
      <c r="AC27" s="17"/>
      <c r="AD27" s="17"/>
      <c r="AE27" s="17"/>
      <c r="AF27" s="17"/>
      <c r="AG27" s="17"/>
      <c r="AH27" s="17">
        <f ca="1">AB27+AB28+AB29+AB30</f>
        <v>2.66</v>
      </c>
      <c r="AI27" s="17"/>
      <c r="AJ27" s="17"/>
      <c r="AK27" s="42"/>
      <c r="AL27" s="42"/>
      <c r="AM27" s="42"/>
      <c r="AN27" s="43"/>
      <c r="AP27" s="46">
        <f ca="1">RANDBETWEEN(工程配置!$D$44,工程配置!$E$44)</f>
        <v>3</v>
      </c>
      <c r="AQ27" s="46" t="str">
        <f ca="1" t="shared" si="3"/>
        <v>00:3:00</v>
      </c>
      <c r="AR27" s="46">
        <f ca="1">RANDBETWEEN(工程配置!$D$45,工程配置!$E$45)</f>
        <v>3</v>
      </c>
      <c r="AS27" s="46" t="str">
        <f ca="1" t="shared" si="4"/>
        <v>00:3:00</v>
      </c>
    </row>
    <row r="28" s="1" customFormat="1" ht="23.85" customHeight="1" spans="1:45">
      <c r="A28" s="23"/>
      <c r="B28" s="17"/>
      <c r="C28" s="17"/>
      <c r="D28" s="17"/>
      <c r="E28" s="17"/>
      <c r="F28" s="17"/>
      <c r="G28" s="24"/>
      <c r="H28" s="24"/>
      <c r="I28" s="31" t="s">
        <v>258</v>
      </c>
      <c r="J28" s="17"/>
      <c r="K28" s="17"/>
      <c r="L28" s="17">
        <f ca="1" t="shared" si="0"/>
        <v>4.5</v>
      </c>
      <c r="M28" s="17"/>
      <c r="N28" s="17"/>
      <c r="O28" s="17">
        <f>工程配置!$D$33</f>
        <v>0.5</v>
      </c>
      <c r="P28" s="17"/>
      <c r="Q28" s="17"/>
      <c r="R28" s="34">
        <f ca="1" t="shared" si="7"/>
        <v>1.07083333333333</v>
      </c>
      <c r="S28" s="35"/>
      <c r="T28" s="34">
        <f ca="1" t="shared" si="8"/>
        <v>1.07291666666667</v>
      </c>
      <c r="U28" s="35"/>
      <c r="V28" s="17">
        <f ca="1">RANDBETWEEN(25,40)*0.1</f>
        <v>2.7</v>
      </c>
      <c r="W28" s="17"/>
      <c r="X28" s="17"/>
      <c r="Y28" s="17">
        <f ca="1" t="shared" si="9"/>
        <v>4.4</v>
      </c>
      <c r="Z28" s="17"/>
      <c r="AA28" s="17"/>
      <c r="AB28" s="17">
        <f ca="1">RANDBETWEEN(80,85)*0.01</f>
        <v>0.82</v>
      </c>
      <c r="AC28" s="17"/>
      <c r="AD28" s="17"/>
      <c r="AE28" s="17"/>
      <c r="AF28" s="17"/>
      <c r="AG28" s="17"/>
      <c r="AH28" s="17"/>
      <c r="AI28" s="17"/>
      <c r="AJ28" s="17"/>
      <c r="AK28" s="42"/>
      <c r="AL28" s="42"/>
      <c r="AM28" s="42"/>
      <c r="AN28" s="43"/>
      <c r="AP28" s="46">
        <f ca="1">RANDBETWEEN(工程配置!$D$44,工程配置!$E$44)</f>
        <v>3</v>
      </c>
      <c r="AQ28" s="46" t="str">
        <f ca="1" t="shared" si="3"/>
        <v>00:3:00</v>
      </c>
      <c r="AR28" s="46">
        <f ca="1">RANDBETWEEN(工程配置!$D$45,工程配置!$E$45)</f>
        <v>2</v>
      </c>
      <c r="AS28" s="46" t="str">
        <f ca="1" t="shared" si="4"/>
        <v>00:2:00</v>
      </c>
    </row>
    <row r="29" s="1" customFormat="1" ht="23.85" customHeight="1" spans="1:45">
      <c r="A29" s="23"/>
      <c r="B29" s="17"/>
      <c r="C29" s="17"/>
      <c r="D29" s="17"/>
      <c r="E29" s="17"/>
      <c r="F29" s="17"/>
      <c r="G29" s="24"/>
      <c r="H29" s="24"/>
      <c r="I29" s="31" t="s">
        <v>259</v>
      </c>
      <c r="J29" s="17"/>
      <c r="K29" s="17"/>
      <c r="L29" s="17">
        <f ca="1" t="shared" si="0"/>
        <v>4.1</v>
      </c>
      <c r="M29" s="17"/>
      <c r="N29" s="17"/>
      <c r="O29" s="17">
        <f>工程配置!$D$33</f>
        <v>0.5</v>
      </c>
      <c r="P29" s="17"/>
      <c r="Q29" s="17"/>
      <c r="R29" s="34">
        <f ca="1" t="shared" si="7"/>
        <v>1.07430555555556</v>
      </c>
      <c r="S29" s="35"/>
      <c r="T29" s="34">
        <f ca="1" t="shared" si="8"/>
        <v>1.07777777777778</v>
      </c>
      <c r="U29" s="35"/>
      <c r="V29" s="17">
        <f ca="1">RANDBETWEEN(12,15)*0.1</f>
        <v>1.2</v>
      </c>
      <c r="W29" s="17"/>
      <c r="X29" s="17"/>
      <c r="Y29" s="17">
        <f ca="1" t="shared" si="9"/>
        <v>4.3</v>
      </c>
      <c r="Z29" s="17"/>
      <c r="AA29" s="17"/>
      <c r="AB29" s="17">
        <f ca="1">RANDBETWEEN(50,55)*0.01</f>
        <v>0.53</v>
      </c>
      <c r="AC29" s="17"/>
      <c r="AD29" s="17"/>
      <c r="AE29" s="17"/>
      <c r="AF29" s="17"/>
      <c r="AG29" s="17"/>
      <c r="AH29" s="17"/>
      <c r="AI29" s="17"/>
      <c r="AJ29" s="17"/>
      <c r="AK29" s="42"/>
      <c r="AL29" s="42"/>
      <c r="AM29" s="42"/>
      <c r="AN29" s="43"/>
      <c r="AP29" s="46">
        <f ca="1">RANDBETWEEN(工程配置!$D$44,工程配置!$E$44)</f>
        <v>5</v>
      </c>
      <c r="AQ29" s="46" t="str">
        <f ca="1" t="shared" si="3"/>
        <v>00:5:00</v>
      </c>
      <c r="AR29" s="46">
        <f ca="1">RANDBETWEEN(工程配置!$D$45,工程配置!$E$45)</f>
        <v>2</v>
      </c>
      <c r="AS29" s="46" t="str">
        <f ca="1" t="shared" si="4"/>
        <v>00:2:00</v>
      </c>
    </row>
    <row r="30" s="1" customFormat="1" ht="23.85" customHeight="1" spans="1:45">
      <c r="A30" s="23"/>
      <c r="B30" s="17"/>
      <c r="C30" s="25"/>
      <c r="D30" s="25"/>
      <c r="E30" s="25"/>
      <c r="F30" s="25"/>
      <c r="G30" s="26"/>
      <c r="H30" s="26"/>
      <c r="I30" s="32" t="s">
        <v>260</v>
      </c>
      <c r="J30" s="25"/>
      <c r="K30" s="25"/>
      <c r="L30" s="17">
        <f ca="1" t="shared" si="0"/>
        <v>5</v>
      </c>
      <c r="M30" s="17"/>
      <c r="N30" s="17"/>
      <c r="O30" s="17">
        <f>工程配置!$D$33</f>
        <v>0.5</v>
      </c>
      <c r="P30" s="17"/>
      <c r="Q30" s="17"/>
      <c r="R30" s="34">
        <f ca="1" t="shared" si="7"/>
        <v>1.07916666666667</v>
      </c>
      <c r="S30" s="35"/>
      <c r="T30" s="34">
        <f ca="1" t="shared" si="8"/>
        <v>1.08263888888889</v>
      </c>
      <c r="U30" s="35"/>
      <c r="V30" s="17">
        <f ca="1">RANDBETWEEN(12,15)*0.1</f>
        <v>1.3</v>
      </c>
      <c r="W30" s="17"/>
      <c r="X30" s="17"/>
      <c r="Y30" s="17">
        <f ca="1" t="shared" si="9"/>
        <v>4.4</v>
      </c>
      <c r="Z30" s="17"/>
      <c r="AA30" s="17"/>
      <c r="AB30" s="17">
        <f ca="1">RANDBETWEEN(50,55)*0.01</f>
        <v>0.51</v>
      </c>
      <c r="AC30" s="17"/>
      <c r="AD30" s="17"/>
      <c r="AE30" s="25"/>
      <c r="AF30" s="25"/>
      <c r="AG30" s="25"/>
      <c r="AH30" s="25"/>
      <c r="AI30" s="25"/>
      <c r="AJ30" s="25"/>
      <c r="AK30" s="44"/>
      <c r="AL30" s="44"/>
      <c r="AM30" s="44"/>
      <c r="AN30" s="45"/>
      <c r="AP30" s="46">
        <f ca="1">RANDBETWEEN(工程配置!$D$44,工程配置!$E$44)</f>
        <v>5</v>
      </c>
      <c r="AQ30" s="46" t="str">
        <f ca="1" t="shared" si="3"/>
        <v>00:5:00</v>
      </c>
      <c r="AR30" s="46">
        <f ca="1">RANDBETWEEN(工程配置!$D$45,工程配置!$E$45)</f>
        <v>2</v>
      </c>
      <c r="AS30" s="46" t="str">
        <f ca="1" t="shared" si="4"/>
        <v>00:2:00</v>
      </c>
    </row>
    <row r="31" s="1" customFormat="1" ht="24" customHeight="1" spans="1:40">
      <c r="A31" s="27" t="s">
        <v>127</v>
      </c>
      <c r="B31" s="28"/>
      <c r="C31" s="28"/>
      <c r="D31" s="28"/>
      <c r="E31" s="28"/>
      <c r="F31" s="28"/>
      <c r="G31" s="28"/>
      <c r="H31" s="10"/>
      <c r="I31" s="10"/>
      <c r="J31" s="10"/>
      <c r="K31" s="10"/>
      <c r="L31" s="10"/>
      <c r="M31" s="27" t="s">
        <v>261</v>
      </c>
      <c r="N31" s="28"/>
      <c r="O31" s="28"/>
      <c r="P31" s="28"/>
      <c r="Q31" s="10"/>
      <c r="R31" s="10"/>
      <c r="S31" s="10"/>
      <c r="T31" s="10"/>
      <c r="U31" s="10"/>
      <c r="V31" s="27" t="s">
        <v>262</v>
      </c>
      <c r="W31" s="28"/>
      <c r="X31" s="28"/>
      <c r="Y31" s="28"/>
      <c r="Z31" s="10"/>
      <c r="AA31" s="10"/>
      <c r="AB31" s="10"/>
      <c r="AC31" s="10"/>
      <c r="AD31" s="10"/>
      <c r="AE31" s="9" t="s">
        <v>130</v>
      </c>
      <c r="AF31" s="33"/>
      <c r="AG31" s="33"/>
      <c r="AH31" s="33"/>
      <c r="AI31" s="10"/>
      <c r="AJ31" s="10"/>
      <c r="AK31" s="10"/>
      <c r="AL31" s="10"/>
      <c r="AM31" s="10"/>
      <c r="AN31" s="10"/>
    </row>
    <row r="32" s="1" customFormat="1" customHeight="1" spans="48:48">
      <c r="AV32" s="2"/>
    </row>
    <row r="33" s="1" customFormat="1" customHeight="1" spans="48:48">
      <c r="AV33" s="2"/>
    </row>
    <row r="34" s="1" customFormat="1" customHeight="1" spans="48:48">
      <c r="AV34" s="2"/>
    </row>
    <row r="35" s="1" customFormat="1" customHeight="1" spans="48:48">
      <c r="AV35" s="2"/>
    </row>
    <row r="36" s="1" customFormat="1" customHeight="1" spans="48:48">
      <c r="AV36" s="2"/>
    </row>
    <row r="37" s="1" customFormat="1" customHeight="1" spans="48:48">
      <c r="AV37" s="2"/>
    </row>
    <row r="38" s="1" customFormat="1" customHeight="1" spans="48:48">
      <c r="AV38" s="2"/>
    </row>
    <row r="39" s="1" customFormat="1" customHeight="1" spans="48:48">
      <c r="AV39" s="2"/>
    </row>
    <row r="40" s="1" customFormat="1" ht="24.6" customHeight="1" spans="1:40">
      <c r="A40" s="3" t="s">
        <v>232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29"/>
      <c r="M40" s="2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="1" customFormat="1" ht="24.6" customHeight="1" spans="1:40">
      <c r="A41" s="5" t="s">
        <v>233</v>
      </c>
      <c r="B41" s="6"/>
      <c r="C41" s="7"/>
      <c r="D41" s="7"/>
      <c r="E41" s="7"/>
      <c r="F41" s="7"/>
      <c r="G41" s="7"/>
      <c r="H41" s="7"/>
      <c r="I41" s="7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</row>
    <row r="42" s="1" customFormat="1" ht="24.6" customHeight="1" spans="1:40">
      <c r="A42" s="6"/>
      <c r="B42" s="6"/>
      <c r="C42" s="8"/>
      <c r="D42" s="8"/>
      <c r="E42" s="8"/>
      <c r="F42" s="8"/>
      <c r="G42" s="8"/>
      <c r="H42" s="8"/>
      <c r="I42" s="8"/>
      <c r="J42" s="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="1" customFormat="1" ht="24.6" customHeight="1" spans="1:40">
      <c r="A43" s="9" t="s">
        <v>133</v>
      </c>
      <c r="B43" s="10"/>
      <c r="C43" s="10"/>
      <c r="D43" s="10"/>
      <c r="E43" s="10"/>
      <c r="F43" s="11" t="s">
        <v>134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33"/>
      <c r="X43" s="33"/>
      <c r="Y43" s="33"/>
      <c r="Z43" s="33"/>
      <c r="AA43" s="33"/>
      <c r="AB43" s="36"/>
      <c r="AC43" s="36"/>
      <c r="AD43" s="36"/>
      <c r="AE43" s="9" t="s">
        <v>87</v>
      </c>
      <c r="AF43" s="10"/>
      <c r="AG43" s="10"/>
      <c r="AH43" s="37">
        <v>2</v>
      </c>
      <c r="AI43" s="38"/>
      <c r="AJ43" s="38"/>
      <c r="AK43" s="38"/>
      <c r="AL43" s="38"/>
      <c r="AM43" s="38"/>
      <c r="AN43" s="38"/>
    </row>
    <row r="44" s="1" customFormat="1" ht="34.6" customHeight="1" spans="1:40">
      <c r="A44" s="13" t="s">
        <v>1</v>
      </c>
      <c r="B44" s="14"/>
      <c r="C44" s="14"/>
      <c r="D44" s="14"/>
      <c r="E44" s="14"/>
      <c r="F44" s="14"/>
      <c r="G44" s="15" t="str">
        <f>工程配置!$B$2</f>
        <v>大同七里村碧桂园一期地库桩基础工程</v>
      </c>
      <c r="H44" s="14"/>
      <c r="I44" s="14"/>
      <c r="J44" s="14"/>
      <c r="K44" s="14"/>
      <c r="L44" s="14"/>
      <c r="M44" s="14"/>
      <c r="N44" s="14"/>
      <c r="O44" s="15" t="s">
        <v>88</v>
      </c>
      <c r="P44" s="14"/>
      <c r="Q44" s="14"/>
      <c r="R44" s="14"/>
      <c r="S44" s="14"/>
      <c r="T44" s="15" t="s">
        <v>234</v>
      </c>
      <c r="U44" s="14"/>
      <c r="V44" s="14"/>
      <c r="W44" s="14"/>
      <c r="X44" s="14"/>
      <c r="Y44" s="14"/>
      <c r="Z44" s="14"/>
      <c r="AA44" s="14"/>
      <c r="AB44" s="15" t="s">
        <v>235</v>
      </c>
      <c r="AC44" s="14"/>
      <c r="AD44" s="14"/>
      <c r="AE44" s="14"/>
      <c r="AF44" s="14"/>
      <c r="AG44" s="14">
        <f>工程配置!$B$4/1000</f>
        <v>0.6</v>
      </c>
      <c r="AH44" s="14"/>
      <c r="AI44" s="14"/>
      <c r="AJ44" s="14"/>
      <c r="AK44" s="14"/>
      <c r="AL44" s="14"/>
      <c r="AM44" s="14"/>
      <c r="AN44" s="39"/>
    </row>
    <row r="45" s="1" customFormat="1" ht="34.6" customHeight="1" spans="1:40">
      <c r="A45" s="16" t="s">
        <v>90</v>
      </c>
      <c r="B45" s="17"/>
      <c r="C45" s="17"/>
      <c r="D45" s="17"/>
      <c r="E45" s="17"/>
      <c r="F45" s="17"/>
      <c r="G45" s="17">
        <f>工程配置!$C$4</f>
        <v>28.5</v>
      </c>
      <c r="H45" s="17"/>
      <c r="I45" s="17"/>
      <c r="J45" s="17"/>
      <c r="K45" s="17"/>
      <c r="L45" s="17"/>
      <c r="M45" s="30"/>
      <c r="N45" s="30"/>
      <c r="O45" s="31" t="s">
        <v>236</v>
      </c>
      <c r="P45" s="17"/>
      <c r="Q45" s="17"/>
      <c r="R45" s="17"/>
      <c r="S45" s="17"/>
      <c r="T45" s="17">
        <f>G45</f>
        <v>28.5</v>
      </c>
      <c r="U45" s="17"/>
      <c r="V45" s="17"/>
      <c r="W45" s="17"/>
      <c r="X45" s="17"/>
      <c r="Y45" s="17"/>
      <c r="Z45" s="30"/>
      <c r="AA45" s="30"/>
      <c r="AB45" s="31" t="s">
        <v>40</v>
      </c>
      <c r="AC45" s="17"/>
      <c r="AD45" s="17"/>
      <c r="AE45" s="17"/>
      <c r="AF45" s="17"/>
      <c r="AG45" s="17">
        <f>工程配置!D$31</f>
        <v>2.5</v>
      </c>
      <c r="AH45" s="17"/>
      <c r="AI45" s="17"/>
      <c r="AJ45" s="17"/>
      <c r="AK45" s="17"/>
      <c r="AL45" s="17"/>
      <c r="AM45" s="17"/>
      <c r="AN45" s="40"/>
    </row>
    <row r="46" s="1" customFormat="1" ht="34.6" customHeight="1" spans="1:40">
      <c r="A46" s="16" t="s">
        <v>41</v>
      </c>
      <c r="B46" s="17"/>
      <c r="C46" s="17"/>
      <c r="D46" s="17"/>
      <c r="E46" s="17"/>
      <c r="F46" s="17"/>
      <c r="G46" s="17" t="str">
        <f>工程配置!$D$32</f>
        <v>1.2-4</v>
      </c>
      <c r="H46" s="17"/>
      <c r="I46" s="17"/>
      <c r="J46" s="17"/>
      <c r="K46" s="17"/>
      <c r="L46" s="17"/>
      <c r="M46" s="30"/>
      <c r="N46" s="30"/>
      <c r="O46" s="31" t="s">
        <v>237</v>
      </c>
      <c r="P46" s="17"/>
      <c r="Q46" s="17"/>
      <c r="R46" s="17"/>
      <c r="S46" s="17"/>
      <c r="T46" s="17" t="s">
        <v>238</v>
      </c>
      <c r="U46" s="17"/>
      <c r="V46" s="17"/>
      <c r="W46" s="17"/>
      <c r="X46" s="17"/>
      <c r="Y46" s="17"/>
      <c r="Z46" s="17"/>
      <c r="AA46" s="17"/>
      <c r="AB46" s="31" t="s">
        <v>239</v>
      </c>
      <c r="AC46" s="17"/>
      <c r="AD46" s="17"/>
      <c r="AE46" s="17"/>
      <c r="AF46" s="17"/>
      <c r="AG46" s="17" t="s">
        <v>240</v>
      </c>
      <c r="AH46" s="17"/>
      <c r="AI46" s="17"/>
      <c r="AJ46" s="17"/>
      <c r="AK46" s="17"/>
      <c r="AL46" s="17"/>
      <c r="AM46" s="17"/>
      <c r="AN46" s="40"/>
    </row>
    <row r="47" s="1" customFormat="1" ht="34.6" customHeight="1" spans="1:40">
      <c r="A47" s="16" t="s">
        <v>241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 t="s">
        <v>242</v>
      </c>
      <c r="N47" s="17"/>
      <c r="O47" s="17"/>
      <c r="P47" s="17"/>
      <c r="Q47" s="17"/>
      <c r="R47" s="17"/>
      <c r="S47" s="17"/>
      <c r="T47" s="31" t="s">
        <v>243</v>
      </c>
      <c r="U47" s="17"/>
      <c r="V47" s="17"/>
      <c r="W47" s="17" t="s">
        <v>244</v>
      </c>
      <c r="X47" s="17"/>
      <c r="Y47" s="17"/>
      <c r="Z47" s="17"/>
      <c r="AA47" s="17"/>
      <c r="AB47" s="17"/>
      <c r="AC47" s="17"/>
      <c r="AD47" s="17"/>
      <c r="AE47" s="17"/>
      <c r="AF47" s="17"/>
      <c r="AG47" s="31" t="s">
        <v>103</v>
      </c>
      <c r="AH47" s="30"/>
      <c r="AI47" s="17"/>
      <c r="AJ47" s="31" t="s">
        <v>104</v>
      </c>
      <c r="AK47" s="17"/>
      <c r="AL47" s="17"/>
      <c r="AM47" s="17"/>
      <c r="AN47" s="40"/>
    </row>
    <row r="48" s="1" customFormat="1" ht="21.55" customHeight="1" spans="1:40">
      <c r="A48" s="18" t="s">
        <v>220</v>
      </c>
      <c r="B48" s="19"/>
      <c r="C48" s="20" t="s">
        <v>245</v>
      </c>
      <c r="D48" s="19"/>
      <c r="E48" s="21"/>
      <c r="F48" s="21"/>
      <c r="G48" s="21"/>
      <c r="H48" s="21"/>
      <c r="I48" s="20" t="s">
        <v>246</v>
      </c>
      <c r="J48" s="19"/>
      <c r="K48" s="19"/>
      <c r="L48" s="20" t="s">
        <v>247</v>
      </c>
      <c r="M48" s="19"/>
      <c r="N48" s="19"/>
      <c r="O48" s="20" t="s">
        <v>43</v>
      </c>
      <c r="P48" s="19"/>
      <c r="Q48" s="19"/>
      <c r="R48" s="20" t="s">
        <v>248</v>
      </c>
      <c r="S48" s="19"/>
      <c r="T48" s="19"/>
      <c r="U48" s="19"/>
      <c r="V48" s="20" t="s">
        <v>249</v>
      </c>
      <c r="W48" s="19"/>
      <c r="X48" s="19"/>
      <c r="Y48" s="20" t="s">
        <v>250</v>
      </c>
      <c r="Z48" s="19"/>
      <c r="AA48" s="19"/>
      <c r="AB48" s="20" t="s">
        <v>251</v>
      </c>
      <c r="AC48" s="19"/>
      <c r="AD48" s="19"/>
      <c r="AE48" s="19"/>
      <c r="AF48" s="19"/>
      <c r="AG48" s="19"/>
      <c r="AH48" s="19"/>
      <c r="AI48" s="19"/>
      <c r="AJ48" s="19"/>
      <c r="AK48" s="20" t="s">
        <v>81</v>
      </c>
      <c r="AL48" s="19"/>
      <c r="AM48" s="19"/>
      <c r="AN48" s="41"/>
    </row>
    <row r="49" s="1" customFormat="1" ht="25.4" customHeight="1" spans="1:45">
      <c r="A49" s="22"/>
      <c r="B49" s="19"/>
      <c r="C49" s="19"/>
      <c r="D49" s="19"/>
      <c r="E49" s="21"/>
      <c r="F49" s="21"/>
      <c r="G49" s="21"/>
      <c r="H49" s="21"/>
      <c r="I49" s="19"/>
      <c r="J49" s="19"/>
      <c r="K49" s="19"/>
      <c r="L49" s="19"/>
      <c r="M49" s="19"/>
      <c r="N49" s="19"/>
      <c r="O49" s="19"/>
      <c r="P49" s="19"/>
      <c r="Q49" s="19"/>
      <c r="R49" s="20" t="s">
        <v>252</v>
      </c>
      <c r="S49" s="19"/>
      <c r="T49" s="20" t="s">
        <v>253</v>
      </c>
      <c r="U49" s="19"/>
      <c r="V49" s="19"/>
      <c r="W49" s="19"/>
      <c r="X49" s="19"/>
      <c r="Y49" s="19"/>
      <c r="Z49" s="19"/>
      <c r="AA49" s="19"/>
      <c r="AB49" s="20" t="s">
        <v>254</v>
      </c>
      <c r="AC49" s="19"/>
      <c r="AD49" s="19"/>
      <c r="AE49" s="20" t="s">
        <v>119</v>
      </c>
      <c r="AF49" s="19"/>
      <c r="AG49" s="19"/>
      <c r="AH49" s="20" t="s">
        <v>255</v>
      </c>
      <c r="AI49" s="19"/>
      <c r="AJ49" s="19"/>
      <c r="AK49" s="19"/>
      <c r="AL49" s="19"/>
      <c r="AM49" s="19"/>
      <c r="AN49" s="41"/>
      <c r="AO49" s="1" t="s">
        <v>220</v>
      </c>
      <c r="AP49" s="1" t="s">
        <v>51</v>
      </c>
      <c r="AQ49" s="1" t="s">
        <v>248</v>
      </c>
      <c r="AR49" s="1" t="s">
        <v>52</v>
      </c>
      <c r="AS49" s="1" t="s">
        <v>256</v>
      </c>
    </row>
    <row r="50" s="1" customFormat="1" ht="23.85" customHeight="1" spans="1:45">
      <c r="A50" s="23">
        <f>AO50</f>
        <v>1394</v>
      </c>
      <c r="B50" s="17"/>
      <c r="C50" s="17"/>
      <c r="D50" s="17"/>
      <c r="E50" s="24"/>
      <c r="F50" s="24"/>
      <c r="G50" s="24"/>
      <c r="H50" s="24"/>
      <c r="I50" s="31" t="s">
        <v>257</v>
      </c>
      <c r="J50" s="17"/>
      <c r="K50" s="17"/>
      <c r="L50" s="17">
        <f ca="1" t="shared" ref="L50:L69" si="14">RANDBETWEEN(30,50)*0.1</f>
        <v>3.1</v>
      </c>
      <c r="M50" s="17"/>
      <c r="N50" s="17"/>
      <c r="O50" s="17">
        <f>工程配置!$D$33</f>
        <v>0.5</v>
      </c>
      <c r="P50" s="17"/>
      <c r="Q50" s="17"/>
      <c r="R50" s="34">
        <v>0.998611111111111</v>
      </c>
      <c r="S50" s="35"/>
      <c r="T50" s="34">
        <f ca="1" t="shared" ref="T50:T69" si="15">R50+TEXT(0,AQ50)</f>
        <v>1.00208333333333</v>
      </c>
      <c r="U50" s="35"/>
      <c r="V50" s="17">
        <f ca="1" t="shared" ref="V50:V55" si="16">RANDBETWEEN(25,40)*0.1</f>
        <v>3.3</v>
      </c>
      <c r="W50" s="17"/>
      <c r="X50" s="17"/>
      <c r="Y50" s="17">
        <f ca="1">RANDBETWEEN(40,50)*0.1</f>
        <v>5</v>
      </c>
      <c r="Z50" s="17"/>
      <c r="AA50" s="17"/>
      <c r="AB50" s="17">
        <f ca="1" t="shared" ref="AB50:AB55" si="17">RANDBETWEEN(80,85)*0.01</f>
        <v>0.8</v>
      </c>
      <c r="AC50" s="17"/>
      <c r="AD50" s="17"/>
      <c r="AE50" s="17"/>
      <c r="AF50" s="17"/>
      <c r="AG50" s="17"/>
      <c r="AH50" s="17">
        <f ca="1">AB50+AB51+AB52+AB53</f>
        <v>2.63</v>
      </c>
      <c r="AI50" s="17"/>
      <c r="AJ50" s="17"/>
      <c r="AK50" s="42"/>
      <c r="AL50" s="42"/>
      <c r="AM50" s="42"/>
      <c r="AN50" s="43"/>
      <c r="AO50" s="1">
        <f>灌注桩原始记录!C10</f>
        <v>1394</v>
      </c>
      <c r="AP50" s="46">
        <f ca="1">RANDBETWEEN(工程配置!$D$44,工程配置!$E$44)</f>
        <v>5</v>
      </c>
      <c r="AQ50" s="46" t="str">
        <f ca="1" t="shared" ref="AQ50:AQ69" si="18">"00:"&amp;AP50&amp;":00"</f>
        <v>00:5:00</v>
      </c>
      <c r="AR50" s="46"/>
      <c r="AS50" s="46"/>
    </row>
    <row r="51" s="1" customFormat="1" ht="23.85" customHeight="1" spans="1:45">
      <c r="A51" s="23"/>
      <c r="B51" s="17"/>
      <c r="C51" s="17"/>
      <c r="D51" s="17"/>
      <c r="E51" s="17"/>
      <c r="F51" s="17"/>
      <c r="G51" s="24"/>
      <c r="H51" s="24"/>
      <c r="I51" s="31" t="s">
        <v>258</v>
      </c>
      <c r="J51" s="17"/>
      <c r="K51" s="17"/>
      <c r="L51" s="17">
        <f ca="1" t="shared" si="14"/>
        <v>3</v>
      </c>
      <c r="M51" s="17"/>
      <c r="N51" s="17"/>
      <c r="O51" s="17">
        <f>工程配置!$D$33</f>
        <v>0.5</v>
      </c>
      <c r="P51" s="17"/>
      <c r="Q51" s="17"/>
      <c r="R51" s="34">
        <f ca="1" t="shared" ref="R51:R69" si="19">T50+TEXT(0,AS51)</f>
        <v>1.00416666666667</v>
      </c>
      <c r="S51" s="35"/>
      <c r="T51" s="34">
        <f ca="1" t="shared" si="15"/>
        <v>1.00763888888889</v>
      </c>
      <c r="U51" s="35"/>
      <c r="V51" s="17">
        <f ca="1" t="shared" si="16"/>
        <v>4</v>
      </c>
      <c r="W51" s="17"/>
      <c r="X51" s="17"/>
      <c r="Y51" s="17">
        <f ca="1" t="shared" ref="Y51:Y60" si="20">RANDBETWEEN(40,50)*0.1</f>
        <v>4.8</v>
      </c>
      <c r="Z51" s="17"/>
      <c r="AA51" s="17"/>
      <c r="AB51" s="17">
        <f ca="1" t="shared" si="17"/>
        <v>0.8</v>
      </c>
      <c r="AC51" s="17"/>
      <c r="AD51" s="17"/>
      <c r="AE51" s="17"/>
      <c r="AF51" s="17"/>
      <c r="AG51" s="17"/>
      <c r="AH51" s="17"/>
      <c r="AI51" s="17"/>
      <c r="AJ51" s="17"/>
      <c r="AK51" s="42"/>
      <c r="AL51" s="42"/>
      <c r="AM51" s="42"/>
      <c r="AN51" s="43"/>
      <c r="AO51" s="1">
        <f>灌注桩原始记录!C11</f>
        <v>0</v>
      </c>
      <c r="AP51" s="46">
        <f ca="1">RANDBETWEEN(工程配置!$D$44,工程配置!$E$44)</f>
        <v>5</v>
      </c>
      <c r="AQ51" s="46" t="str">
        <f ca="1" t="shared" si="18"/>
        <v>00:5:00</v>
      </c>
      <c r="AR51" s="46">
        <f ca="1">RANDBETWEEN(工程配置!$D$45,工程配置!$E$45)</f>
        <v>3</v>
      </c>
      <c r="AS51" s="46" t="str">
        <f ca="1" t="shared" ref="AS51:AS69" si="21">"00:"&amp;AR51&amp;":00"</f>
        <v>00:3:00</v>
      </c>
    </row>
    <row r="52" s="1" customFormat="1" ht="23.85" customHeight="1" spans="1:45">
      <c r="A52" s="23"/>
      <c r="B52" s="17"/>
      <c r="C52" s="17"/>
      <c r="D52" s="17"/>
      <c r="E52" s="17"/>
      <c r="F52" s="17"/>
      <c r="G52" s="24"/>
      <c r="H52" s="24"/>
      <c r="I52" s="31" t="s">
        <v>259</v>
      </c>
      <c r="J52" s="17"/>
      <c r="K52" s="17"/>
      <c r="L52" s="17">
        <f ca="1" t="shared" si="14"/>
        <v>4</v>
      </c>
      <c r="M52" s="17"/>
      <c r="N52" s="17"/>
      <c r="O52" s="17">
        <f>工程配置!$D$33</f>
        <v>0.5</v>
      </c>
      <c r="P52" s="17"/>
      <c r="Q52" s="17"/>
      <c r="R52" s="34">
        <f ca="1" t="shared" si="19"/>
        <v>1.00972222222222</v>
      </c>
      <c r="S52" s="35"/>
      <c r="T52" s="34">
        <f ca="1" t="shared" si="15"/>
        <v>1.01319444444444</v>
      </c>
      <c r="U52" s="35"/>
      <c r="V52" s="17">
        <f ca="1" t="shared" ref="V52:V57" si="22">RANDBETWEEN(12,15)*0.1</f>
        <v>1.3</v>
      </c>
      <c r="W52" s="17"/>
      <c r="X52" s="17"/>
      <c r="Y52" s="17">
        <f ca="1" t="shared" si="20"/>
        <v>4.2</v>
      </c>
      <c r="Z52" s="17"/>
      <c r="AA52" s="17"/>
      <c r="AB52" s="17">
        <f ca="1" t="shared" ref="AB52:AB57" si="23">RANDBETWEEN(50,55)*0.01</f>
        <v>0.52</v>
      </c>
      <c r="AC52" s="17"/>
      <c r="AD52" s="17"/>
      <c r="AE52" s="17"/>
      <c r="AF52" s="17"/>
      <c r="AG52" s="17"/>
      <c r="AH52" s="17"/>
      <c r="AI52" s="17"/>
      <c r="AJ52" s="17"/>
      <c r="AK52" s="42"/>
      <c r="AL52" s="42"/>
      <c r="AM52" s="42"/>
      <c r="AN52" s="43"/>
      <c r="AO52" s="1">
        <f>灌注桩原始记录!C12</f>
        <v>0</v>
      </c>
      <c r="AP52" s="46">
        <f ca="1">RANDBETWEEN(工程配置!$D$44,工程配置!$E$44)</f>
        <v>5</v>
      </c>
      <c r="AQ52" s="46" t="str">
        <f ca="1" t="shared" si="18"/>
        <v>00:5:00</v>
      </c>
      <c r="AR52" s="46">
        <f ca="1">RANDBETWEEN(工程配置!$D$45,工程配置!$E$45)</f>
        <v>3</v>
      </c>
      <c r="AS52" s="46" t="str">
        <f ca="1" t="shared" si="21"/>
        <v>00:3:00</v>
      </c>
    </row>
    <row r="53" s="1" customFormat="1" ht="23.85" customHeight="1" spans="1:45">
      <c r="A53" s="23"/>
      <c r="B53" s="17"/>
      <c r="C53" s="17"/>
      <c r="D53" s="17"/>
      <c r="E53" s="17"/>
      <c r="F53" s="17"/>
      <c r="G53" s="24"/>
      <c r="H53" s="24"/>
      <c r="I53" s="31" t="s">
        <v>260</v>
      </c>
      <c r="J53" s="17"/>
      <c r="K53" s="17"/>
      <c r="L53" s="17">
        <f ca="1" t="shared" si="14"/>
        <v>4.8</v>
      </c>
      <c r="M53" s="17"/>
      <c r="N53" s="17"/>
      <c r="O53" s="17">
        <f>工程配置!$D$33</f>
        <v>0.5</v>
      </c>
      <c r="P53" s="17"/>
      <c r="Q53" s="17"/>
      <c r="R53" s="34">
        <f ca="1" t="shared" si="19"/>
        <v>1.01458333333333</v>
      </c>
      <c r="S53" s="35"/>
      <c r="T53" s="34">
        <f ca="1" t="shared" si="15"/>
        <v>1.01736111111111</v>
      </c>
      <c r="U53" s="35"/>
      <c r="V53" s="17">
        <f ca="1" t="shared" si="22"/>
        <v>1.2</v>
      </c>
      <c r="W53" s="17"/>
      <c r="X53" s="17"/>
      <c r="Y53" s="17">
        <f ca="1" t="shared" si="20"/>
        <v>4.6</v>
      </c>
      <c r="Z53" s="17"/>
      <c r="AA53" s="17"/>
      <c r="AB53" s="17">
        <f ca="1" t="shared" si="23"/>
        <v>0.51</v>
      </c>
      <c r="AC53" s="17"/>
      <c r="AD53" s="17"/>
      <c r="AE53" s="17"/>
      <c r="AF53" s="17"/>
      <c r="AG53" s="17"/>
      <c r="AH53" s="17"/>
      <c r="AI53" s="17"/>
      <c r="AJ53" s="17"/>
      <c r="AK53" s="42"/>
      <c r="AL53" s="42"/>
      <c r="AM53" s="42"/>
      <c r="AN53" s="43"/>
      <c r="AO53" s="1">
        <f>灌注桩原始记录!C13</f>
        <v>0</v>
      </c>
      <c r="AP53" s="46">
        <f ca="1">RANDBETWEEN(工程配置!$D$44,工程配置!$E$44)</f>
        <v>4</v>
      </c>
      <c r="AQ53" s="46" t="str">
        <f ca="1" t="shared" si="18"/>
        <v>00:4:00</v>
      </c>
      <c r="AR53" s="46">
        <f ca="1">RANDBETWEEN(工程配置!$D$45,工程配置!$E$45)</f>
        <v>2</v>
      </c>
      <c r="AS53" s="46" t="str">
        <f ca="1" t="shared" si="21"/>
        <v>00:2:00</v>
      </c>
    </row>
    <row r="54" s="1" customFormat="1" ht="23.85" customHeight="1" spans="1:45">
      <c r="A54" s="23">
        <f>AO51</f>
        <v>0</v>
      </c>
      <c r="B54" s="17"/>
      <c r="C54" s="17"/>
      <c r="D54" s="17"/>
      <c r="E54" s="24"/>
      <c r="F54" s="24"/>
      <c r="G54" s="24"/>
      <c r="H54" s="24"/>
      <c r="I54" s="31" t="s">
        <v>257</v>
      </c>
      <c r="J54" s="17"/>
      <c r="K54" s="17"/>
      <c r="L54" s="17">
        <f ca="1" t="shared" si="14"/>
        <v>3.1</v>
      </c>
      <c r="M54" s="17"/>
      <c r="N54" s="17"/>
      <c r="O54" s="17">
        <f>工程配置!$D$33</f>
        <v>0.5</v>
      </c>
      <c r="P54" s="17"/>
      <c r="Q54" s="17"/>
      <c r="R54" s="34">
        <f ca="1" t="shared" si="19"/>
        <v>1.01944444444444</v>
      </c>
      <c r="S54" s="35"/>
      <c r="T54" s="34">
        <f ca="1" t="shared" si="15"/>
        <v>1.02291666666667</v>
      </c>
      <c r="U54" s="35"/>
      <c r="V54" s="17">
        <f ca="1" t="shared" si="16"/>
        <v>3.1</v>
      </c>
      <c r="W54" s="17"/>
      <c r="X54" s="17"/>
      <c r="Y54" s="17">
        <f ca="1" t="shared" si="20"/>
        <v>4</v>
      </c>
      <c r="Z54" s="17"/>
      <c r="AA54" s="17"/>
      <c r="AB54" s="17">
        <f ca="1" t="shared" si="17"/>
        <v>0.81</v>
      </c>
      <c r="AC54" s="17"/>
      <c r="AD54" s="17"/>
      <c r="AE54" s="17"/>
      <c r="AF54" s="17"/>
      <c r="AG54" s="17"/>
      <c r="AH54" s="17">
        <f ca="1">AB54+AB55+AB56+AB57</f>
        <v>2.66</v>
      </c>
      <c r="AI54" s="17"/>
      <c r="AJ54" s="17"/>
      <c r="AK54" s="42"/>
      <c r="AL54" s="42"/>
      <c r="AM54" s="42"/>
      <c r="AN54" s="43"/>
      <c r="AO54" s="1">
        <f>灌注桩原始记录!C14</f>
        <v>0</v>
      </c>
      <c r="AP54" s="46">
        <f ca="1">RANDBETWEEN(工程配置!$D$44,工程配置!$E$44)</f>
        <v>5</v>
      </c>
      <c r="AQ54" s="46" t="str">
        <f ca="1" t="shared" si="18"/>
        <v>00:5:00</v>
      </c>
      <c r="AR54" s="46">
        <f ca="1">RANDBETWEEN(工程配置!$D$45,工程配置!$E$45)</f>
        <v>3</v>
      </c>
      <c r="AS54" s="46" t="str">
        <f ca="1" t="shared" si="21"/>
        <v>00:3:00</v>
      </c>
    </row>
    <row r="55" s="1" customFormat="1" ht="23.85" customHeight="1" spans="1:45">
      <c r="A55" s="23"/>
      <c r="B55" s="17"/>
      <c r="C55" s="17"/>
      <c r="D55" s="17"/>
      <c r="E55" s="17"/>
      <c r="F55" s="17"/>
      <c r="G55" s="24"/>
      <c r="H55" s="24"/>
      <c r="I55" s="31" t="s">
        <v>258</v>
      </c>
      <c r="J55" s="17"/>
      <c r="K55" s="17"/>
      <c r="L55" s="17">
        <f ca="1" t="shared" si="14"/>
        <v>3.5</v>
      </c>
      <c r="M55" s="17"/>
      <c r="N55" s="17"/>
      <c r="O55" s="17">
        <f>工程配置!$D$33</f>
        <v>0.5</v>
      </c>
      <c r="P55" s="17"/>
      <c r="Q55" s="17"/>
      <c r="R55" s="34">
        <f ca="1" t="shared" si="19"/>
        <v>1.025</v>
      </c>
      <c r="S55" s="35"/>
      <c r="T55" s="34">
        <f ca="1" t="shared" si="15"/>
        <v>1.02777777777778</v>
      </c>
      <c r="U55" s="35"/>
      <c r="V55" s="17">
        <f ca="1" t="shared" si="16"/>
        <v>2.7</v>
      </c>
      <c r="W55" s="17"/>
      <c r="X55" s="17"/>
      <c r="Y55" s="17">
        <f ca="1" t="shared" si="20"/>
        <v>4.1</v>
      </c>
      <c r="Z55" s="17"/>
      <c r="AA55" s="17"/>
      <c r="AB55" s="17">
        <f ca="1" t="shared" si="17"/>
        <v>0.81</v>
      </c>
      <c r="AC55" s="17"/>
      <c r="AD55" s="17"/>
      <c r="AE55" s="17"/>
      <c r="AF55" s="17"/>
      <c r="AG55" s="17"/>
      <c r="AH55" s="17"/>
      <c r="AI55" s="17"/>
      <c r="AJ55" s="17"/>
      <c r="AK55" s="42"/>
      <c r="AL55" s="42"/>
      <c r="AM55" s="42"/>
      <c r="AN55" s="43"/>
      <c r="AP55" s="46">
        <f ca="1">RANDBETWEEN(工程配置!$D$44,工程配置!$E$44)</f>
        <v>4</v>
      </c>
      <c r="AQ55" s="46" t="str">
        <f ca="1" t="shared" si="18"/>
        <v>00:4:00</v>
      </c>
      <c r="AR55" s="46">
        <f ca="1">RANDBETWEEN(工程配置!$D$45,工程配置!$E$45)</f>
        <v>3</v>
      </c>
      <c r="AS55" s="46" t="str">
        <f ca="1" t="shared" si="21"/>
        <v>00:3:00</v>
      </c>
    </row>
    <row r="56" s="1" customFormat="1" ht="23.85" customHeight="1" spans="1:45">
      <c r="A56" s="23"/>
      <c r="B56" s="17"/>
      <c r="C56" s="17"/>
      <c r="D56" s="17"/>
      <c r="E56" s="17"/>
      <c r="F56" s="17"/>
      <c r="G56" s="24"/>
      <c r="H56" s="24"/>
      <c r="I56" s="31" t="s">
        <v>259</v>
      </c>
      <c r="J56" s="17"/>
      <c r="K56" s="17"/>
      <c r="L56" s="17">
        <f ca="1" t="shared" si="14"/>
        <v>4.2</v>
      </c>
      <c r="M56" s="17"/>
      <c r="N56" s="17"/>
      <c r="O56" s="17">
        <f>工程配置!$D$33</f>
        <v>0.5</v>
      </c>
      <c r="P56" s="17"/>
      <c r="Q56" s="17"/>
      <c r="R56" s="34">
        <f ca="1" t="shared" si="19"/>
        <v>1.02916666666667</v>
      </c>
      <c r="S56" s="35"/>
      <c r="T56" s="34">
        <f ca="1" t="shared" si="15"/>
        <v>1.03125</v>
      </c>
      <c r="U56" s="35"/>
      <c r="V56" s="17">
        <f ca="1" t="shared" si="22"/>
        <v>1.4</v>
      </c>
      <c r="W56" s="17"/>
      <c r="X56" s="17"/>
      <c r="Y56" s="17">
        <f ca="1" t="shared" si="20"/>
        <v>4.4</v>
      </c>
      <c r="Z56" s="17"/>
      <c r="AA56" s="17"/>
      <c r="AB56" s="17">
        <f ca="1" t="shared" si="23"/>
        <v>0.52</v>
      </c>
      <c r="AC56" s="17"/>
      <c r="AD56" s="17"/>
      <c r="AE56" s="17"/>
      <c r="AF56" s="17"/>
      <c r="AG56" s="17"/>
      <c r="AH56" s="17"/>
      <c r="AI56" s="17"/>
      <c r="AJ56" s="17"/>
      <c r="AK56" s="42"/>
      <c r="AL56" s="42"/>
      <c r="AM56" s="42"/>
      <c r="AN56" s="43"/>
      <c r="AP56" s="46">
        <f ca="1">RANDBETWEEN(工程配置!$D$44,工程配置!$E$44)</f>
        <v>3</v>
      </c>
      <c r="AQ56" s="46" t="str">
        <f ca="1" t="shared" si="18"/>
        <v>00:3:00</v>
      </c>
      <c r="AR56" s="46">
        <f ca="1">RANDBETWEEN(工程配置!$D$45,工程配置!$E$45)</f>
        <v>2</v>
      </c>
      <c r="AS56" s="46" t="str">
        <f ca="1" t="shared" si="21"/>
        <v>00:2:00</v>
      </c>
    </row>
    <row r="57" s="1" customFormat="1" ht="23.85" customHeight="1" spans="1:45">
      <c r="A57" s="23"/>
      <c r="B57" s="17"/>
      <c r="C57" s="17"/>
      <c r="D57" s="17"/>
      <c r="E57" s="17"/>
      <c r="F57" s="17"/>
      <c r="G57" s="24"/>
      <c r="H57" s="24"/>
      <c r="I57" s="31" t="s">
        <v>260</v>
      </c>
      <c r="J57" s="17"/>
      <c r="K57" s="17"/>
      <c r="L57" s="17">
        <f ca="1" t="shared" si="14"/>
        <v>3.5</v>
      </c>
      <c r="M57" s="17"/>
      <c r="N57" s="17"/>
      <c r="O57" s="17">
        <f>工程配置!$D$33</f>
        <v>0.5</v>
      </c>
      <c r="P57" s="17"/>
      <c r="Q57" s="17"/>
      <c r="R57" s="34">
        <f ca="1" t="shared" si="19"/>
        <v>1.03333333333333</v>
      </c>
      <c r="S57" s="35"/>
      <c r="T57" s="34">
        <f ca="1" t="shared" si="15"/>
        <v>1.03611111111111</v>
      </c>
      <c r="U57" s="35"/>
      <c r="V57" s="17">
        <f ca="1" t="shared" si="22"/>
        <v>1.2</v>
      </c>
      <c r="W57" s="17"/>
      <c r="X57" s="17"/>
      <c r="Y57" s="17">
        <f ca="1" t="shared" si="20"/>
        <v>4.3</v>
      </c>
      <c r="Z57" s="17"/>
      <c r="AA57" s="17"/>
      <c r="AB57" s="17">
        <f ca="1" t="shared" si="23"/>
        <v>0.52</v>
      </c>
      <c r="AC57" s="17"/>
      <c r="AD57" s="17"/>
      <c r="AE57" s="17"/>
      <c r="AF57" s="17"/>
      <c r="AG57" s="17"/>
      <c r="AH57" s="17"/>
      <c r="AI57" s="17"/>
      <c r="AJ57" s="17"/>
      <c r="AK57" s="42"/>
      <c r="AL57" s="42"/>
      <c r="AM57" s="42"/>
      <c r="AN57" s="43"/>
      <c r="AP57" s="46">
        <f ca="1">RANDBETWEEN(工程配置!$D$44,工程配置!$E$44)</f>
        <v>4</v>
      </c>
      <c r="AQ57" s="46" t="str">
        <f ca="1" t="shared" si="18"/>
        <v>00:4:00</v>
      </c>
      <c r="AR57" s="46">
        <f ca="1">RANDBETWEEN(工程配置!$D$45,工程配置!$E$45)</f>
        <v>3</v>
      </c>
      <c r="AS57" s="46" t="str">
        <f ca="1" t="shared" si="21"/>
        <v>00:3:00</v>
      </c>
    </row>
    <row r="58" s="1" customFormat="1" ht="23.85" customHeight="1" spans="1:47">
      <c r="A58" s="23">
        <f>AO52</f>
        <v>0</v>
      </c>
      <c r="B58" s="17"/>
      <c r="C58" s="17"/>
      <c r="D58" s="17"/>
      <c r="E58" s="24"/>
      <c r="F58" s="24"/>
      <c r="G58" s="24"/>
      <c r="H58" s="24"/>
      <c r="I58" s="31" t="s">
        <v>257</v>
      </c>
      <c r="J58" s="17"/>
      <c r="K58" s="17"/>
      <c r="L58" s="17">
        <f ca="1" t="shared" si="14"/>
        <v>3.3</v>
      </c>
      <c r="M58" s="17"/>
      <c r="N58" s="17"/>
      <c r="O58" s="17">
        <f>工程配置!$D$33</f>
        <v>0.5</v>
      </c>
      <c r="P58" s="17"/>
      <c r="Q58" s="17"/>
      <c r="R58" s="34">
        <f ca="1" t="shared" si="19"/>
        <v>1.03819444444445</v>
      </c>
      <c r="S58" s="35"/>
      <c r="T58" s="34">
        <f ca="1" t="shared" si="15"/>
        <v>1.04027777777778</v>
      </c>
      <c r="U58" s="35"/>
      <c r="V58" s="17">
        <f ca="1" t="shared" ref="V58:V63" si="24">RANDBETWEEN(25,40)*0.1</f>
        <v>3.7</v>
      </c>
      <c r="W58" s="17"/>
      <c r="X58" s="17"/>
      <c r="Y58" s="17">
        <f ca="1" t="shared" si="20"/>
        <v>4.4</v>
      </c>
      <c r="Z58" s="17"/>
      <c r="AA58" s="17"/>
      <c r="AB58" s="17">
        <f ca="1" t="shared" ref="AB58:AB63" si="25">RANDBETWEEN(80,85)*0.01</f>
        <v>0.81</v>
      </c>
      <c r="AC58" s="17"/>
      <c r="AD58" s="17"/>
      <c r="AE58" s="17"/>
      <c r="AF58" s="17"/>
      <c r="AG58" s="17"/>
      <c r="AH58" s="17">
        <f ca="1">AB58+AB59+AB60+AB61</f>
        <v>2.69</v>
      </c>
      <c r="AI58" s="17"/>
      <c r="AJ58" s="17"/>
      <c r="AK58" s="42"/>
      <c r="AL58" s="42"/>
      <c r="AM58" s="42"/>
      <c r="AN58" s="43"/>
      <c r="AP58" s="46">
        <f ca="1">RANDBETWEEN(工程配置!$D$44,工程配置!$E$44)</f>
        <v>3</v>
      </c>
      <c r="AQ58" s="46" t="str">
        <f ca="1" t="shared" si="18"/>
        <v>00:3:00</v>
      </c>
      <c r="AR58" s="46">
        <f ca="1">RANDBETWEEN(工程配置!$D$45,工程配置!$E$45)</f>
        <v>3</v>
      </c>
      <c r="AS58" s="46" t="str">
        <f ca="1" t="shared" si="21"/>
        <v>00:3:00</v>
      </c>
      <c r="AU58" s="1">
        <v>37</v>
      </c>
    </row>
    <row r="59" s="1" customFormat="1" ht="23.85" customHeight="1" spans="1:47">
      <c r="A59" s="23"/>
      <c r="B59" s="17"/>
      <c r="C59" s="17"/>
      <c r="D59" s="17"/>
      <c r="E59" s="17"/>
      <c r="F59" s="17"/>
      <c r="G59" s="24"/>
      <c r="H59" s="24"/>
      <c r="I59" s="31" t="s">
        <v>258</v>
      </c>
      <c r="J59" s="17"/>
      <c r="K59" s="17"/>
      <c r="L59" s="17">
        <f ca="1" t="shared" si="14"/>
        <v>4.4</v>
      </c>
      <c r="M59" s="17"/>
      <c r="N59" s="17"/>
      <c r="O59" s="17">
        <f>工程配置!$D$33</f>
        <v>0.5</v>
      </c>
      <c r="P59" s="17"/>
      <c r="Q59" s="17"/>
      <c r="R59" s="34">
        <f ca="1" t="shared" si="19"/>
        <v>1.04166666666667</v>
      </c>
      <c r="S59" s="35"/>
      <c r="T59" s="34">
        <f ca="1" t="shared" si="15"/>
        <v>1.04513888888889</v>
      </c>
      <c r="U59" s="35"/>
      <c r="V59" s="17">
        <f ca="1" t="shared" si="24"/>
        <v>4</v>
      </c>
      <c r="W59" s="17"/>
      <c r="X59" s="17"/>
      <c r="Y59" s="17">
        <f ca="1" t="shared" si="20"/>
        <v>4.9</v>
      </c>
      <c r="Z59" s="17"/>
      <c r="AA59" s="17"/>
      <c r="AB59" s="17">
        <f ca="1" t="shared" si="25"/>
        <v>0.82</v>
      </c>
      <c r="AC59" s="17"/>
      <c r="AD59" s="17"/>
      <c r="AE59" s="17"/>
      <c r="AF59" s="17"/>
      <c r="AG59" s="17"/>
      <c r="AH59" s="17"/>
      <c r="AI59" s="17"/>
      <c r="AJ59" s="17"/>
      <c r="AK59" s="42"/>
      <c r="AL59" s="42"/>
      <c r="AM59" s="42"/>
      <c r="AN59" s="43"/>
      <c r="AP59" s="46">
        <f ca="1">RANDBETWEEN(工程配置!$D$44,工程配置!$E$44)</f>
        <v>5</v>
      </c>
      <c r="AQ59" s="46" t="str">
        <f ca="1" t="shared" si="18"/>
        <v>00:5:00</v>
      </c>
      <c r="AR59" s="46">
        <f ca="1">RANDBETWEEN(工程配置!$D$45,工程配置!$E$45)</f>
        <v>2</v>
      </c>
      <c r="AS59" s="46" t="str">
        <f ca="1" t="shared" si="21"/>
        <v>00:2:00</v>
      </c>
      <c r="AU59" s="1">
        <v>32</v>
      </c>
    </row>
    <row r="60" s="1" customFormat="1" ht="23.85" customHeight="1" spans="1:47">
      <c r="A60" s="23"/>
      <c r="B60" s="17"/>
      <c r="C60" s="17"/>
      <c r="D60" s="17"/>
      <c r="E60" s="17"/>
      <c r="F60" s="17"/>
      <c r="G60" s="24"/>
      <c r="H60" s="24"/>
      <c r="I60" s="31" t="s">
        <v>259</v>
      </c>
      <c r="J60" s="17"/>
      <c r="K60" s="17"/>
      <c r="L60" s="17">
        <f ca="1" t="shared" si="14"/>
        <v>3.8</v>
      </c>
      <c r="M60" s="17"/>
      <c r="N60" s="17"/>
      <c r="O60" s="17">
        <f>工程配置!$D$33</f>
        <v>0.5</v>
      </c>
      <c r="P60" s="17"/>
      <c r="Q60" s="17"/>
      <c r="R60" s="34">
        <f ca="1" t="shared" si="19"/>
        <v>1.04722222222222</v>
      </c>
      <c r="S60" s="35"/>
      <c r="T60" s="34">
        <f ca="1" t="shared" si="15"/>
        <v>1.05069444444445</v>
      </c>
      <c r="U60" s="35"/>
      <c r="V60" s="17">
        <f ca="1" t="shared" ref="V60:V65" si="26">RANDBETWEEN(12,15)*0.1</f>
        <v>1.4</v>
      </c>
      <c r="W60" s="17"/>
      <c r="X60" s="17"/>
      <c r="Y60" s="17">
        <f ca="1" t="shared" si="20"/>
        <v>4.9</v>
      </c>
      <c r="Z60" s="17"/>
      <c r="AA60" s="17"/>
      <c r="AB60" s="17">
        <f ca="1" t="shared" ref="AB60:AB65" si="27">RANDBETWEEN(50,55)*0.01</f>
        <v>0.51</v>
      </c>
      <c r="AC60" s="17"/>
      <c r="AD60" s="17"/>
      <c r="AE60" s="17"/>
      <c r="AF60" s="17"/>
      <c r="AG60" s="17"/>
      <c r="AH60" s="17"/>
      <c r="AI60" s="17"/>
      <c r="AJ60" s="17"/>
      <c r="AK60" s="42"/>
      <c r="AL60" s="42"/>
      <c r="AM60" s="42"/>
      <c r="AN60" s="43"/>
      <c r="AP60" s="46">
        <f ca="1">RANDBETWEEN(工程配置!$D$44,工程配置!$E$44)</f>
        <v>5</v>
      </c>
      <c r="AQ60" s="46" t="str">
        <f ca="1" t="shared" si="18"/>
        <v>00:5:00</v>
      </c>
      <c r="AR60" s="46">
        <f ca="1">RANDBETWEEN(工程配置!$D$45,工程配置!$E$45)</f>
        <v>3</v>
      </c>
      <c r="AS60" s="46" t="str">
        <f ca="1" t="shared" si="21"/>
        <v>00:3:00</v>
      </c>
      <c r="AU60" s="1">
        <v>30</v>
      </c>
    </row>
    <row r="61" s="1" customFormat="1" ht="23.85" customHeight="1" spans="1:47">
      <c r="A61" s="23"/>
      <c r="B61" s="17"/>
      <c r="C61" s="17"/>
      <c r="D61" s="17"/>
      <c r="E61" s="17"/>
      <c r="F61" s="17"/>
      <c r="G61" s="24"/>
      <c r="H61" s="24"/>
      <c r="I61" s="31" t="s">
        <v>260</v>
      </c>
      <c r="J61" s="17"/>
      <c r="K61" s="17"/>
      <c r="L61" s="17">
        <f ca="1" t="shared" si="14"/>
        <v>4.5</v>
      </c>
      <c r="M61" s="17"/>
      <c r="N61" s="17"/>
      <c r="O61" s="17">
        <f>工程配置!$D$33</f>
        <v>0.5</v>
      </c>
      <c r="P61" s="17"/>
      <c r="Q61" s="17"/>
      <c r="R61" s="34">
        <f ca="1" t="shared" si="19"/>
        <v>1.05277777777778</v>
      </c>
      <c r="S61" s="35"/>
      <c r="T61" s="34">
        <f ca="1" t="shared" si="15"/>
        <v>1.05555555555556</v>
      </c>
      <c r="U61" s="35"/>
      <c r="V61" s="17">
        <f ca="1" t="shared" si="26"/>
        <v>1.5</v>
      </c>
      <c r="W61" s="17"/>
      <c r="X61" s="17"/>
      <c r="Y61" s="17">
        <f ca="1" t="shared" ref="Y61:Y69" si="28">RANDBETWEEN(40,50)*0.1</f>
        <v>4.2</v>
      </c>
      <c r="Z61" s="17"/>
      <c r="AA61" s="17"/>
      <c r="AB61" s="17">
        <f ca="1" t="shared" si="27"/>
        <v>0.55</v>
      </c>
      <c r="AC61" s="17"/>
      <c r="AD61" s="17"/>
      <c r="AE61" s="17"/>
      <c r="AF61" s="17"/>
      <c r="AG61" s="17"/>
      <c r="AH61" s="17"/>
      <c r="AI61" s="17"/>
      <c r="AJ61" s="17"/>
      <c r="AK61" s="42"/>
      <c r="AL61" s="42"/>
      <c r="AM61" s="42"/>
      <c r="AN61" s="43"/>
      <c r="AP61" s="46">
        <f ca="1">RANDBETWEEN(工程配置!$D$44,工程配置!$E$44)</f>
        <v>4</v>
      </c>
      <c r="AQ61" s="46" t="str">
        <f ca="1" t="shared" si="18"/>
        <v>00:4:00</v>
      </c>
      <c r="AR61" s="46">
        <f ca="1">RANDBETWEEN(工程配置!$D$45,工程配置!$E$45)</f>
        <v>3</v>
      </c>
      <c r="AS61" s="46" t="str">
        <f ca="1" t="shared" si="21"/>
        <v>00:3:00</v>
      </c>
      <c r="AU61" s="1">
        <v>26</v>
      </c>
    </row>
    <row r="62" s="1" customFormat="1" ht="23.85" customHeight="1" spans="1:47">
      <c r="A62" s="23">
        <f>AO53</f>
        <v>0</v>
      </c>
      <c r="B62" s="17"/>
      <c r="C62" s="17"/>
      <c r="D62" s="17"/>
      <c r="E62" s="24"/>
      <c r="F62" s="24"/>
      <c r="G62" s="24"/>
      <c r="H62" s="24"/>
      <c r="I62" s="31" t="s">
        <v>257</v>
      </c>
      <c r="J62" s="17"/>
      <c r="K62" s="17"/>
      <c r="L62" s="17">
        <f ca="1" t="shared" si="14"/>
        <v>4.3</v>
      </c>
      <c r="M62" s="17"/>
      <c r="N62" s="17"/>
      <c r="O62" s="17">
        <f>工程配置!$D$33</f>
        <v>0.5</v>
      </c>
      <c r="P62" s="17"/>
      <c r="Q62" s="17"/>
      <c r="R62" s="34">
        <f ca="1" t="shared" si="19"/>
        <v>1.05763888888889</v>
      </c>
      <c r="S62" s="35"/>
      <c r="T62" s="34">
        <f ca="1" t="shared" si="15"/>
        <v>1.06041666666667</v>
      </c>
      <c r="U62" s="35"/>
      <c r="V62" s="17">
        <f ca="1" t="shared" si="24"/>
        <v>2.7</v>
      </c>
      <c r="W62" s="17"/>
      <c r="X62" s="17"/>
      <c r="Y62" s="17">
        <f ca="1" t="shared" si="28"/>
        <v>4</v>
      </c>
      <c r="Z62" s="17"/>
      <c r="AA62" s="17"/>
      <c r="AB62" s="17">
        <f ca="1" t="shared" si="25"/>
        <v>0.84</v>
      </c>
      <c r="AC62" s="17"/>
      <c r="AD62" s="17"/>
      <c r="AE62" s="17"/>
      <c r="AF62" s="17"/>
      <c r="AG62" s="17"/>
      <c r="AH62" s="17">
        <f ca="1">AB62+AB63+AB64+AB65</f>
        <v>2.7</v>
      </c>
      <c r="AI62" s="17"/>
      <c r="AJ62" s="17"/>
      <c r="AK62" s="42"/>
      <c r="AL62" s="42"/>
      <c r="AM62" s="42"/>
      <c r="AN62" s="43"/>
      <c r="AP62" s="46">
        <f ca="1">RANDBETWEEN(工程配置!$D$44,工程配置!$E$44)</f>
        <v>4</v>
      </c>
      <c r="AQ62" s="46" t="str">
        <f ca="1" t="shared" si="18"/>
        <v>00:4:00</v>
      </c>
      <c r="AR62" s="46">
        <f ca="1">RANDBETWEEN(工程配置!$D$45,工程配置!$E$45)</f>
        <v>3</v>
      </c>
      <c r="AS62" s="46" t="str">
        <f ca="1" t="shared" si="21"/>
        <v>00:3:00</v>
      </c>
      <c r="AU62" s="1">
        <v>29</v>
      </c>
    </row>
    <row r="63" s="1" customFormat="1" ht="23.85" customHeight="1" spans="1:47">
      <c r="A63" s="23"/>
      <c r="B63" s="17"/>
      <c r="C63" s="17"/>
      <c r="D63" s="17"/>
      <c r="E63" s="17"/>
      <c r="F63" s="17"/>
      <c r="G63" s="24"/>
      <c r="H63" s="24"/>
      <c r="I63" s="31" t="s">
        <v>258</v>
      </c>
      <c r="J63" s="17"/>
      <c r="K63" s="17"/>
      <c r="L63" s="17">
        <f ca="1" t="shared" si="14"/>
        <v>4.2</v>
      </c>
      <c r="M63" s="17"/>
      <c r="N63" s="17"/>
      <c r="O63" s="17">
        <f>工程配置!$D$33</f>
        <v>0.5</v>
      </c>
      <c r="P63" s="17"/>
      <c r="Q63" s="17"/>
      <c r="R63" s="34">
        <f ca="1" t="shared" si="19"/>
        <v>1.06180555555556</v>
      </c>
      <c r="S63" s="35"/>
      <c r="T63" s="34">
        <f ca="1" t="shared" si="15"/>
        <v>1.06388888888889</v>
      </c>
      <c r="U63" s="35"/>
      <c r="V63" s="17">
        <f ca="1" t="shared" si="24"/>
        <v>3.2</v>
      </c>
      <c r="W63" s="17"/>
      <c r="X63" s="17"/>
      <c r="Y63" s="17">
        <f ca="1" t="shared" si="28"/>
        <v>4.5</v>
      </c>
      <c r="Z63" s="17"/>
      <c r="AA63" s="17"/>
      <c r="AB63" s="17">
        <f ca="1" t="shared" si="25"/>
        <v>0.82</v>
      </c>
      <c r="AC63" s="17"/>
      <c r="AD63" s="17"/>
      <c r="AE63" s="17"/>
      <c r="AF63" s="17"/>
      <c r="AG63" s="17"/>
      <c r="AH63" s="17"/>
      <c r="AI63" s="17"/>
      <c r="AJ63" s="17"/>
      <c r="AK63" s="42"/>
      <c r="AL63" s="42"/>
      <c r="AM63" s="42"/>
      <c r="AN63" s="43"/>
      <c r="AP63" s="46">
        <f ca="1">RANDBETWEEN(工程配置!$D$44,工程配置!$E$44)</f>
        <v>3</v>
      </c>
      <c r="AQ63" s="46" t="str">
        <f ca="1" t="shared" si="18"/>
        <v>00:3:00</v>
      </c>
      <c r="AR63" s="46">
        <f ca="1">RANDBETWEEN(工程配置!$D$45,工程配置!$E$45)</f>
        <v>2</v>
      </c>
      <c r="AS63" s="46" t="str">
        <f ca="1" t="shared" si="21"/>
        <v>00:2:00</v>
      </c>
      <c r="AU63" s="1">
        <v>32</v>
      </c>
    </row>
    <row r="64" s="1" customFormat="1" ht="23.85" customHeight="1" spans="1:47">
      <c r="A64" s="23"/>
      <c r="B64" s="17"/>
      <c r="C64" s="17"/>
      <c r="D64" s="17"/>
      <c r="E64" s="17"/>
      <c r="F64" s="17"/>
      <c r="G64" s="24"/>
      <c r="H64" s="24"/>
      <c r="I64" s="31" t="s">
        <v>259</v>
      </c>
      <c r="J64" s="17"/>
      <c r="K64" s="17"/>
      <c r="L64" s="17">
        <f ca="1" t="shared" si="14"/>
        <v>3.1</v>
      </c>
      <c r="M64" s="17"/>
      <c r="N64" s="17"/>
      <c r="O64" s="17">
        <f>工程配置!$D$33</f>
        <v>0.5</v>
      </c>
      <c r="P64" s="17"/>
      <c r="Q64" s="17"/>
      <c r="R64" s="34">
        <f ca="1" t="shared" si="19"/>
        <v>1.06597222222222</v>
      </c>
      <c r="S64" s="35"/>
      <c r="T64" s="34">
        <f ca="1" t="shared" si="15"/>
        <v>1.06944444444445</v>
      </c>
      <c r="U64" s="35"/>
      <c r="V64" s="17">
        <f ca="1" t="shared" si="26"/>
        <v>1.2</v>
      </c>
      <c r="W64" s="17"/>
      <c r="X64" s="17"/>
      <c r="Y64" s="17">
        <f ca="1" t="shared" si="28"/>
        <v>4.8</v>
      </c>
      <c r="Z64" s="17"/>
      <c r="AA64" s="17"/>
      <c r="AB64" s="17">
        <f ca="1" t="shared" si="27"/>
        <v>0.51</v>
      </c>
      <c r="AC64" s="17"/>
      <c r="AD64" s="17"/>
      <c r="AE64" s="17"/>
      <c r="AF64" s="17"/>
      <c r="AG64" s="17"/>
      <c r="AH64" s="17"/>
      <c r="AI64" s="17"/>
      <c r="AJ64" s="17"/>
      <c r="AK64" s="42"/>
      <c r="AL64" s="42"/>
      <c r="AM64" s="42"/>
      <c r="AN64" s="43"/>
      <c r="AP64" s="46">
        <f ca="1">RANDBETWEEN(工程配置!$D$44,工程配置!$E$44)</f>
        <v>5</v>
      </c>
      <c r="AQ64" s="46" t="str">
        <f ca="1" t="shared" si="18"/>
        <v>00:5:00</v>
      </c>
      <c r="AR64" s="46">
        <f ca="1">RANDBETWEEN(工程配置!$D$45,工程配置!$E$45)</f>
        <v>3</v>
      </c>
      <c r="AS64" s="46" t="str">
        <f ca="1" t="shared" si="21"/>
        <v>00:3:00</v>
      </c>
      <c r="AU64" s="1">
        <v>28</v>
      </c>
    </row>
    <row r="65" s="1" customFormat="1" ht="23.85" customHeight="1" spans="1:47">
      <c r="A65" s="23"/>
      <c r="B65" s="17"/>
      <c r="C65" s="17"/>
      <c r="D65" s="17"/>
      <c r="E65" s="17"/>
      <c r="F65" s="17"/>
      <c r="G65" s="24"/>
      <c r="H65" s="24"/>
      <c r="I65" s="31" t="s">
        <v>260</v>
      </c>
      <c r="J65" s="17"/>
      <c r="K65" s="17"/>
      <c r="L65" s="17">
        <f ca="1" t="shared" si="14"/>
        <v>3.2</v>
      </c>
      <c r="M65" s="17"/>
      <c r="N65" s="17"/>
      <c r="O65" s="17">
        <f>工程配置!$D$33</f>
        <v>0.5</v>
      </c>
      <c r="P65" s="17"/>
      <c r="Q65" s="17"/>
      <c r="R65" s="34">
        <f ca="1" t="shared" si="19"/>
        <v>1.07083333333334</v>
      </c>
      <c r="S65" s="35"/>
      <c r="T65" s="34">
        <f ca="1" t="shared" si="15"/>
        <v>1.07291666666667</v>
      </c>
      <c r="U65" s="35"/>
      <c r="V65" s="17">
        <f ca="1" t="shared" si="26"/>
        <v>1.2</v>
      </c>
      <c r="W65" s="17"/>
      <c r="X65" s="17"/>
      <c r="Y65" s="17">
        <f ca="1" t="shared" si="28"/>
        <v>4.5</v>
      </c>
      <c r="Z65" s="17"/>
      <c r="AA65" s="17"/>
      <c r="AB65" s="17">
        <f ca="1" t="shared" si="27"/>
        <v>0.53</v>
      </c>
      <c r="AC65" s="17"/>
      <c r="AD65" s="17"/>
      <c r="AE65" s="17"/>
      <c r="AF65" s="17"/>
      <c r="AG65" s="17"/>
      <c r="AH65" s="17"/>
      <c r="AI65" s="17"/>
      <c r="AJ65" s="17"/>
      <c r="AK65" s="42"/>
      <c r="AL65" s="42"/>
      <c r="AM65" s="42"/>
      <c r="AN65" s="43"/>
      <c r="AP65" s="46">
        <f ca="1">RANDBETWEEN(工程配置!$D$44,工程配置!$E$44)</f>
        <v>3</v>
      </c>
      <c r="AQ65" s="46" t="str">
        <f ca="1" t="shared" si="18"/>
        <v>00:3:00</v>
      </c>
      <c r="AR65" s="46">
        <f ca="1">RANDBETWEEN(工程配置!$D$45,工程配置!$E$45)</f>
        <v>2</v>
      </c>
      <c r="AS65" s="46" t="str">
        <f ca="1" t="shared" si="21"/>
        <v>00:2:00</v>
      </c>
      <c r="AU65" s="1">
        <v>39</v>
      </c>
    </row>
    <row r="66" s="1" customFormat="1" ht="23.85" customHeight="1" spans="1:47">
      <c r="A66" s="23">
        <f>AO54</f>
        <v>0</v>
      </c>
      <c r="B66" s="17"/>
      <c r="C66" s="17"/>
      <c r="D66" s="17"/>
      <c r="E66" s="24"/>
      <c r="F66" s="24"/>
      <c r="G66" s="24"/>
      <c r="H66" s="24"/>
      <c r="I66" s="31" t="s">
        <v>257</v>
      </c>
      <c r="J66" s="17"/>
      <c r="K66" s="17"/>
      <c r="L66" s="17">
        <f ca="1" t="shared" si="14"/>
        <v>3</v>
      </c>
      <c r="M66" s="17"/>
      <c r="N66" s="17"/>
      <c r="O66" s="17">
        <f>工程配置!$D$33</f>
        <v>0.5</v>
      </c>
      <c r="P66" s="17"/>
      <c r="Q66" s="17"/>
      <c r="R66" s="34">
        <f ca="1" t="shared" si="19"/>
        <v>1.07430555555556</v>
      </c>
      <c r="S66" s="35"/>
      <c r="T66" s="34">
        <f ca="1" t="shared" si="15"/>
        <v>1.07708333333334</v>
      </c>
      <c r="U66" s="35"/>
      <c r="V66" s="17">
        <f ca="1">RANDBETWEEN(25,40)*0.1</f>
        <v>3.5</v>
      </c>
      <c r="W66" s="17"/>
      <c r="X66" s="17"/>
      <c r="Y66" s="17">
        <f ca="1" t="shared" si="28"/>
        <v>4.4</v>
      </c>
      <c r="Z66" s="17"/>
      <c r="AA66" s="17"/>
      <c r="AB66" s="17">
        <f ca="1">RANDBETWEEN(80,85)*0.01</f>
        <v>0.8</v>
      </c>
      <c r="AC66" s="17"/>
      <c r="AD66" s="17"/>
      <c r="AE66" s="17"/>
      <c r="AF66" s="17"/>
      <c r="AG66" s="17"/>
      <c r="AH66" s="17">
        <f ca="1">AB66+AB67+AB68+AB69</f>
        <v>2.63</v>
      </c>
      <c r="AI66" s="17"/>
      <c r="AJ66" s="17"/>
      <c r="AK66" s="42"/>
      <c r="AL66" s="42"/>
      <c r="AM66" s="42"/>
      <c r="AN66" s="43"/>
      <c r="AP66" s="46">
        <f ca="1">RANDBETWEEN(工程配置!$D$44,工程配置!$E$44)</f>
        <v>4</v>
      </c>
      <c r="AQ66" s="46" t="str">
        <f ca="1" t="shared" si="18"/>
        <v>00:4:00</v>
      </c>
      <c r="AR66" s="46">
        <f ca="1">RANDBETWEEN(工程配置!$D$45,工程配置!$E$45)</f>
        <v>2</v>
      </c>
      <c r="AS66" s="46" t="str">
        <f ca="1" t="shared" si="21"/>
        <v>00:2:00</v>
      </c>
      <c r="AU66" s="1">
        <v>24</v>
      </c>
    </row>
    <row r="67" s="1" customFormat="1" ht="23.85" customHeight="1" spans="1:47">
      <c r="A67" s="23"/>
      <c r="B67" s="17"/>
      <c r="C67" s="17"/>
      <c r="D67" s="17"/>
      <c r="E67" s="17"/>
      <c r="F67" s="17"/>
      <c r="G67" s="24"/>
      <c r="H67" s="24"/>
      <c r="I67" s="31" t="s">
        <v>258</v>
      </c>
      <c r="J67" s="17"/>
      <c r="K67" s="17"/>
      <c r="L67" s="17">
        <f ca="1" t="shared" si="14"/>
        <v>4.7</v>
      </c>
      <c r="M67" s="17"/>
      <c r="N67" s="17"/>
      <c r="O67" s="17">
        <f>工程配置!$D$33</f>
        <v>0.5</v>
      </c>
      <c r="P67" s="17"/>
      <c r="Q67" s="17"/>
      <c r="R67" s="34">
        <f ca="1" t="shared" si="19"/>
        <v>1.07847222222222</v>
      </c>
      <c r="S67" s="35"/>
      <c r="T67" s="34">
        <f ca="1" t="shared" si="15"/>
        <v>1.08125</v>
      </c>
      <c r="U67" s="35"/>
      <c r="V67" s="17">
        <f ca="1">RANDBETWEEN(25,40)*0.1</f>
        <v>2.9</v>
      </c>
      <c r="W67" s="17"/>
      <c r="X67" s="17"/>
      <c r="Y67" s="17">
        <f ca="1" t="shared" si="28"/>
        <v>4.6</v>
      </c>
      <c r="Z67" s="17"/>
      <c r="AA67" s="17"/>
      <c r="AB67" s="17">
        <f ca="1">RANDBETWEEN(80,85)*0.01</f>
        <v>0.82</v>
      </c>
      <c r="AC67" s="17"/>
      <c r="AD67" s="17"/>
      <c r="AE67" s="17"/>
      <c r="AF67" s="17"/>
      <c r="AG67" s="17"/>
      <c r="AH67" s="17"/>
      <c r="AI67" s="17"/>
      <c r="AJ67" s="17"/>
      <c r="AK67" s="42"/>
      <c r="AL67" s="42"/>
      <c r="AM67" s="42"/>
      <c r="AN67" s="43"/>
      <c r="AP67" s="46">
        <f ca="1">RANDBETWEEN(工程配置!$D$44,工程配置!$E$44)</f>
        <v>4</v>
      </c>
      <c r="AQ67" s="46" t="str">
        <f ca="1" t="shared" si="18"/>
        <v>00:4:00</v>
      </c>
      <c r="AR67" s="46">
        <f ca="1">RANDBETWEEN(工程配置!$D$45,工程配置!$E$45)</f>
        <v>2</v>
      </c>
      <c r="AS67" s="46" t="str">
        <f ca="1" t="shared" si="21"/>
        <v>00:2:00</v>
      </c>
      <c r="AU67" s="1">
        <v>27</v>
      </c>
    </row>
    <row r="68" s="1" customFormat="1" ht="23.85" customHeight="1" spans="1:45">
      <c r="A68" s="23"/>
      <c r="B68" s="17"/>
      <c r="C68" s="17"/>
      <c r="D68" s="17"/>
      <c r="E68" s="17"/>
      <c r="F68" s="17"/>
      <c r="G68" s="24"/>
      <c r="H68" s="24"/>
      <c r="I68" s="31" t="s">
        <v>259</v>
      </c>
      <c r="J68" s="17"/>
      <c r="K68" s="17"/>
      <c r="L68" s="17">
        <f ca="1" t="shared" si="14"/>
        <v>4.3</v>
      </c>
      <c r="M68" s="17"/>
      <c r="N68" s="17"/>
      <c r="O68" s="17">
        <f>工程配置!$D$33</f>
        <v>0.5</v>
      </c>
      <c r="P68" s="17"/>
      <c r="Q68" s="17"/>
      <c r="R68" s="34">
        <f ca="1" t="shared" si="19"/>
        <v>1.08263888888889</v>
      </c>
      <c r="S68" s="35"/>
      <c r="T68" s="34">
        <f ca="1" t="shared" si="15"/>
        <v>1.08611111111111</v>
      </c>
      <c r="U68" s="35"/>
      <c r="V68" s="17">
        <f ca="1">RANDBETWEEN(12,15)*0.1</f>
        <v>1.3</v>
      </c>
      <c r="W68" s="17"/>
      <c r="X68" s="17"/>
      <c r="Y68" s="17">
        <f ca="1" t="shared" si="28"/>
        <v>4.3</v>
      </c>
      <c r="Z68" s="17"/>
      <c r="AA68" s="17"/>
      <c r="AB68" s="17">
        <f ca="1">RANDBETWEEN(50,55)*0.01</f>
        <v>0.5</v>
      </c>
      <c r="AC68" s="17"/>
      <c r="AD68" s="17"/>
      <c r="AE68" s="17"/>
      <c r="AF68" s="17"/>
      <c r="AG68" s="17"/>
      <c r="AH68" s="17"/>
      <c r="AI68" s="17"/>
      <c r="AJ68" s="17"/>
      <c r="AK68" s="42"/>
      <c r="AL68" s="42"/>
      <c r="AM68" s="42"/>
      <c r="AN68" s="43"/>
      <c r="AP68" s="46">
        <f ca="1">RANDBETWEEN(工程配置!$D$44,工程配置!$E$44)</f>
        <v>5</v>
      </c>
      <c r="AQ68" s="46" t="str">
        <f ca="1" t="shared" si="18"/>
        <v>00:5:00</v>
      </c>
      <c r="AR68" s="46">
        <f ca="1">RANDBETWEEN(工程配置!$D$45,工程配置!$E$45)</f>
        <v>2</v>
      </c>
      <c r="AS68" s="46" t="str">
        <f ca="1" t="shared" si="21"/>
        <v>00:2:00</v>
      </c>
    </row>
    <row r="69" s="1" customFormat="1" ht="23.85" customHeight="1" spans="1:45">
      <c r="A69" s="23"/>
      <c r="B69" s="17"/>
      <c r="C69" s="25"/>
      <c r="D69" s="25"/>
      <c r="E69" s="25"/>
      <c r="F69" s="25"/>
      <c r="G69" s="26"/>
      <c r="H69" s="26"/>
      <c r="I69" s="32" t="s">
        <v>260</v>
      </c>
      <c r="J69" s="25"/>
      <c r="K69" s="25"/>
      <c r="L69" s="17">
        <f ca="1" t="shared" si="14"/>
        <v>3.7</v>
      </c>
      <c r="M69" s="17"/>
      <c r="N69" s="17"/>
      <c r="O69" s="17">
        <f>工程配置!$D$33</f>
        <v>0.5</v>
      </c>
      <c r="P69" s="17"/>
      <c r="Q69" s="17"/>
      <c r="R69" s="34">
        <f ca="1" t="shared" si="19"/>
        <v>1.08819444444445</v>
      </c>
      <c r="S69" s="35"/>
      <c r="T69" s="34">
        <f ca="1" t="shared" si="15"/>
        <v>1.09166666666667</v>
      </c>
      <c r="U69" s="35"/>
      <c r="V69" s="17">
        <f ca="1">RANDBETWEEN(12,15)*0.1</f>
        <v>1.2</v>
      </c>
      <c r="W69" s="17"/>
      <c r="X69" s="17"/>
      <c r="Y69" s="17">
        <f ca="1" t="shared" si="28"/>
        <v>4.2</v>
      </c>
      <c r="Z69" s="17"/>
      <c r="AA69" s="17"/>
      <c r="AB69" s="17">
        <f ca="1">RANDBETWEEN(50,55)*0.01</f>
        <v>0.51</v>
      </c>
      <c r="AC69" s="17"/>
      <c r="AD69" s="17"/>
      <c r="AE69" s="25"/>
      <c r="AF69" s="25"/>
      <c r="AG69" s="25"/>
      <c r="AH69" s="25"/>
      <c r="AI69" s="25"/>
      <c r="AJ69" s="25"/>
      <c r="AK69" s="44"/>
      <c r="AL69" s="44"/>
      <c r="AM69" s="44"/>
      <c r="AN69" s="45"/>
      <c r="AP69" s="46">
        <f ca="1">RANDBETWEEN(工程配置!$D$44,工程配置!$E$44)</f>
        <v>5</v>
      </c>
      <c r="AQ69" s="46" t="str">
        <f ca="1" t="shared" si="18"/>
        <v>00:5:00</v>
      </c>
      <c r="AR69" s="46">
        <f ca="1">RANDBETWEEN(工程配置!$D$45,工程配置!$E$45)</f>
        <v>3</v>
      </c>
      <c r="AS69" s="46" t="str">
        <f ca="1" t="shared" si="21"/>
        <v>00:3:00</v>
      </c>
    </row>
    <row r="70" s="1" customFormat="1" ht="24" customHeight="1" spans="1:40">
      <c r="A70" s="27" t="s">
        <v>127</v>
      </c>
      <c r="B70" s="28"/>
      <c r="C70" s="28"/>
      <c r="D70" s="28"/>
      <c r="E70" s="28"/>
      <c r="F70" s="28"/>
      <c r="G70" s="28"/>
      <c r="H70" s="10"/>
      <c r="I70" s="10"/>
      <c r="J70" s="10"/>
      <c r="K70" s="10"/>
      <c r="L70" s="10"/>
      <c r="M70" s="27" t="s">
        <v>261</v>
      </c>
      <c r="N70" s="28"/>
      <c r="O70" s="28"/>
      <c r="P70" s="28"/>
      <c r="Q70" s="10"/>
      <c r="R70" s="10"/>
      <c r="S70" s="10"/>
      <c r="T70" s="10"/>
      <c r="U70" s="10"/>
      <c r="V70" s="27" t="s">
        <v>262</v>
      </c>
      <c r="W70" s="28"/>
      <c r="X70" s="28"/>
      <c r="Y70" s="28"/>
      <c r="Z70" s="10"/>
      <c r="AA70" s="10"/>
      <c r="AB70" s="10"/>
      <c r="AC70" s="10"/>
      <c r="AD70" s="10"/>
      <c r="AE70" s="9" t="s">
        <v>130</v>
      </c>
      <c r="AF70" s="33"/>
      <c r="AG70" s="33"/>
      <c r="AH70" s="33"/>
      <c r="AI70" s="10"/>
      <c r="AJ70" s="10"/>
      <c r="AK70" s="10"/>
      <c r="AL70" s="10"/>
      <c r="AM70" s="10"/>
      <c r="AN70" s="10"/>
    </row>
    <row r="71" s="1" customFormat="1" customHeight="1" spans="48:48">
      <c r="AV71" s="2"/>
    </row>
    <row r="72" s="1" customFormat="1" customHeight="1" spans="48:48">
      <c r="AV72" s="2"/>
    </row>
    <row r="73" s="1" customFormat="1" customHeight="1" spans="48:48">
      <c r="AV73" s="2"/>
    </row>
    <row r="74" s="1" customFormat="1" customHeight="1" spans="48:48">
      <c r="AV74" s="2"/>
    </row>
    <row r="75" s="1" customFormat="1" customHeight="1" spans="48:48">
      <c r="AV75" s="2"/>
    </row>
    <row r="76" s="1" customFormat="1" customHeight="1" spans="48:48">
      <c r="AV76" s="2"/>
    </row>
    <row r="77" s="1" customFormat="1" customHeight="1" spans="48:48">
      <c r="AV77" s="2"/>
    </row>
    <row r="78" s="1" customFormat="1" customHeight="1" spans="48:48">
      <c r="AV78" s="2"/>
    </row>
    <row r="79" s="1" customFormat="1" customHeight="1" spans="48:48">
      <c r="AV79" s="2"/>
    </row>
    <row r="80" s="1" customFormat="1" customHeight="1" spans="48:48">
      <c r="AV80" s="2"/>
    </row>
    <row r="81" s="1" customFormat="1" customHeight="1" spans="48:48">
      <c r="AV81" s="2"/>
    </row>
    <row r="82" s="1" customFormat="1" customHeight="1" spans="48:48">
      <c r="AV82" s="2"/>
    </row>
    <row r="83" s="1" customFormat="1" customHeight="1" spans="48:48">
      <c r="AV83" s="2"/>
    </row>
    <row r="84" s="1" customFormat="1" customHeight="1" spans="48:48">
      <c r="AV84" s="2"/>
    </row>
    <row r="85" s="1" customFormat="1" customHeight="1" spans="48:48">
      <c r="AV85" s="2"/>
    </row>
    <row r="86" s="1" customFormat="1" customHeight="1" spans="48:48">
      <c r="AV86" s="2"/>
    </row>
    <row r="87" s="1" customFormat="1" customHeight="1" spans="48:48">
      <c r="AV87" s="2"/>
    </row>
    <row r="88" s="1" customFormat="1" customHeight="1" spans="48:48">
      <c r="AV88" s="2"/>
    </row>
    <row r="89" s="1" customFormat="1" customHeight="1" spans="48:48">
      <c r="AV89" s="2"/>
    </row>
    <row r="90" s="1" customFormat="1" customHeight="1" spans="48:48">
      <c r="AV90" s="2"/>
    </row>
    <row r="91" s="1" customFormat="1" customHeight="1" spans="48:48">
      <c r="AV91" s="2"/>
    </row>
    <row r="92" s="1" customFormat="1" customHeight="1" spans="48:48">
      <c r="AV92" s="2"/>
    </row>
    <row r="93" s="1" customFormat="1" customHeight="1" spans="48:48">
      <c r="AV93" s="2"/>
    </row>
    <row r="94" s="1" customFormat="1" customHeight="1" spans="48:48">
      <c r="AV94" s="2"/>
    </row>
    <row r="95" s="1" customFormat="1" customHeight="1" spans="48:48">
      <c r="AV95" s="2"/>
    </row>
    <row r="96" s="1" customFormat="1" customHeight="1" spans="48:48">
      <c r="AV96" s="2"/>
    </row>
    <row r="97" s="1" customFormat="1" customHeight="1" spans="48:48">
      <c r="AV97" s="2"/>
    </row>
    <row r="98" s="1" customFormat="1" customHeight="1" spans="48:48">
      <c r="AV98" s="2"/>
    </row>
    <row r="99" s="1" customFormat="1" customHeight="1" spans="48:48">
      <c r="AV99" s="2"/>
    </row>
    <row r="100" s="1" customFormat="1" customHeight="1" spans="48:48">
      <c r="AV100" s="2"/>
    </row>
    <row r="101" s="1" customFormat="1" customHeight="1" spans="48:48">
      <c r="AV101" s="2"/>
    </row>
    <row r="102" s="1" customFormat="1" customHeight="1" spans="48:48">
      <c r="AV102" s="2"/>
    </row>
    <row r="103" s="1" customFormat="1" customHeight="1" spans="48:48">
      <c r="AV103" s="2"/>
    </row>
    <row r="104" s="1" customFormat="1" customHeight="1" spans="48:48">
      <c r="AV104" s="2"/>
    </row>
    <row r="105" s="1" customFormat="1" customHeight="1" spans="48:48">
      <c r="AV105" s="2"/>
    </row>
    <row r="106" s="1" customFormat="1" customHeight="1" spans="48:48">
      <c r="AV106" s="2"/>
    </row>
    <row r="107" s="1" customFormat="1" customHeight="1" spans="48:48">
      <c r="AV107" s="2"/>
    </row>
    <row r="108" s="1" customFormat="1" customHeight="1" spans="48:48">
      <c r="AV108" s="2"/>
    </row>
    <row r="109" s="1" customFormat="1" customHeight="1" spans="48:48">
      <c r="AV109" s="2"/>
    </row>
    <row r="110" s="1" customFormat="1" customHeight="1" spans="48:48">
      <c r="AV110" s="2"/>
    </row>
    <row r="111" s="1" customFormat="1" customHeight="1" spans="48:48">
      <c r="AV111" s="2"/>
    </row>
    <row r="112" s="1" customFormat="1" customHeight="1" spans="48:48">
      <c r="AV112" s="2"/>
    </row>
    <row r="113" s="1" customFormat="1" customHeight="1" spans="48:48">
      <c r="AV113" s="2"/>
    </row>
    <row r="114" s="1" customFormat="1" customHeight="1" spans="48:48">
      <c r="AV114" s="2"/>
    </row>
    <row r="115" s="1" customFormat="1" customHeight="1" spans="48:48">
      <c r="AV115" s="2"/>
    </row>
    <row r="116" s="1" customFormat="1" customHeight="1" spans="48:48">
      <c r="AV116" s="2"/>
    </row>
    <row r="117" s="1" customFormat="1" customHeight="1" spans="48:48">
      <c r="AV117" s="2"/>
    </row>
    <row r="118" s="1" customFormat="1" customHeight="1" spans="48:48">
      <c r="AV118" s="2"/>
    </row>
    <row r="119" s="1" customFormat="1" customHeight="1" spans="48:48">
      <c r="AV119" s="2"/>
    </row>
    <row r="120" s="1" customFormat="1" customHeight="1" spans="48:48">
      <c r="AV120" s="2"/>
    </row>
    <row r="121" s="1" customFormat="1" customHeight="1" spans="48:48">
      <c r="AV121" s="2"/>
    </row>
    <row r="122" s="1" customFormat="1" customHeight="1" spans="48:48">
      <c r="AV122" s="2"/>
    </row>
    <row r="123" s="1" customFormat="1" customHeight="1" spans="48:48">
      <c r="AV123" s="2"/>
    </row>
    <row r="124" s="1" customFormat="1" customHeight="1" spans="48:48">
      <c r="AV124" s="2"/>
    </row>
    <row r="125" s="1" customFormat="1" customHeight="1" spans="48:48">
      <c r="AV125" s="2"/>
    </row>
    <row r="126" s="1" customFormat="1" customHeight="1" spans="48:48">
      <c r="AV126" s="2"/>
    </row>
    <row r="127" s="1" customFormat="1" customHeight="1" spans="48:48">
      <c r="AV127" s="2"/>
    </row>
    <row r="128" s="1" customFormat="1" customHeight="1" spans="48:48">
      <c r="AV128" s="2"/>
    </row>
    <row r="129" s="1" customFormat="1" customHeight="1" spans="48:48">
      <c r="AV129" s="2"/>
    </row>
    <row r="130" s="1" customFormat="1" customHeight="1" spans="48:48">
      <c r="AV130" s="2"/>
    </row>
    <row r="131" s="1" customFormat="1" customHeight="1" spans="48:48">
      <c r="AV131" s="2"/>
    </row>
    <row r="132" s="1" customFormat="1" customHeight="1" spans="48:48">
      <c r="AV132" s="2"/>
    </row>
    <row r="133" s="1" customFormat="1" customHeight="1" spans="48:48">
      <c r="AV133" s="2"/>
    </row>
    <row r="134" s="1" customFormat="1" customHeight="1" spans="48:48">
      <c r="AV134" s="2"/>
    </row>
    <row r="135" s="1" customFormat="1" customHeight="1" spans="48:48">
      <c r="AV135" s="2"/>
    </row>
    <row r="136" s="1" customFormat="1" customHeight="1" spans="48:48">
      <c r="AV136" s="2"/>
    </row>
    <row r="137" s="1" customFormat="1" customHeight="1" spans="48:48">
      <c r="AV137" s="2"/>
    </row>
    <row r="138" s="1" customFormat="1" customHeight="1" spans="48:48">
      <c r="AV138" s="2"/>
    </row>
    <row r="139" s="1" customFormat="1" customHeight="1" spans="48:48">
      <c r="AV139" s="2"/>
    </row>
    <row r="140" s="1" customFormat="1" customHeight="1" spans="48:48">
      <c r="AV140" s="2"/>
    </row>
    <row r="141" s="1" customFormat="1" customHeight="1" spans="48:48">
      <c r="AV141" s="2"/>
    </row>
    <row r="142" s="1" customFormat="1" customHeight="1" spans="48:48">
      <c r="AV142" s="2"/>
    </row>
    <row r="143" s="1" customFormat="1" customHeight="1" spans="48:48">
      <c r="AV143" s="2"/>
    </row>
    <row r="144" s="1" customFormat="1" customHeight="1" spans="48:48">
      <c r="AV144" s="2"/>
    </row>
    <row r="145" s="1" customFormat="1" customHeight="1" spans="48:48">
      <c r="AV145" s="2"/>
    </row>
    <row r="146" s="1" customFormat="1" customHeight="1" spans="48:48">
      <c r="AV146" s="2"/>
    </row>
    <row r="147" s="1" customFormat="1" customHeight="1" spans="48:48">
      <c r="AV147" s="2"/>
    </row>
    <row r="148" s="1" customFormat="1" customHeight="1" spans="48:48">
      <c r="AV148" s="2"/>
    </row>
    <row r="149" s="1" customFormat="1" customHeight="1" spans="48:48">
      <c r="AV149" s="2"/>
    </row>
    <row r="150" s="1" customFormat="1" customHeight="1" spans="48:48">
      <c r="AV150" s="2"/>
    </row>
    <row r="151" s="1" customFormat="1" customHeight="1" spans="48:48">
      <c r="AV151" s="2"/>
    </row>
    <row r="152" s="1" customFormat="1" customHeight="1" spans="48:48">
      <c r="AV152" s="2"/>
    </row>
    <row r="153" s="1" customFormat="1" customHeight="1" spans="48:48">
      <c r="AV153" s="2"/>
    </row>
    <row r="154" s="1" customFormat="1" customHeight="1" spans="48:48">
      <c r="AV154" s="2"/>
    </row>
    <row r="155" s="1" customFormat="1" customHeight="1" spans="48:48">
      <c r="AV155" s="2"/>
    </row>
    <row r="156" s="1" customFormat="1" customHeight="1" spans="48:48">
      <c r="AV156" s="2"/>
    </row>
    <row r="157" s="1" customFormat="1" customHeight="1" spans="48:48">
      <c r="AV157" s="2"/>
    </row>
    <row r="158" s="1" customFormat="1" customHeight="1" spans="48:48">
      <c r="AV158" s="2"/>
    </row>
    <row r="159" s="1" customFormat="1" customHeight="1" spans="48:48">
      <c r="AV159" s="2"/>
    </row>
    <row r="160" s="1" customFormat="1" customHeight="1" spans="48:48">
      <c r="AV160" s="2"/>
    </row>
    <row r="161" s="1" customFormat="1" customHeight="1" spans="48:48">
      <c r="AV161" s="2"/>
    </row>
    <row r="162" s="1" customFormat="1" customHeight="1" spans="48:48">
      <c r="AV162" s="2"/>
    </row>
    <row r="163" s="1" customFormat="1" customHeight="1" spans="48:48">
      <c r="AV163" s="2"/>
    </row>
    <row r="164" s="1" customFormat="1" customHeight="1" spans="48:48">
      <c r="AV164" s="2"/>
    </row>
    <row r="165" s="1" customFormat="1" customHeight="1" spans="48:48">
      <c r="AV165" s="2"/>
    </row>
    <row r="166" s="1" customFormat="1" customHeight="1" spans="48:48">
      <c r="AV166" s="2"/>
    </row>
    <row r="167" s="1" customFormat="1" customHeight="1" spans="48:48">
      <c r="AV167" s="2"/>
    </row>
    <row r="168" s="1" customFormat="1" customHeight="1" spans="48:48">
      <c r="AV168" s="2"/>
    </row>
    <row r="169" s="1" customFormat="1" customHeight="1" spans="48:48">
      <c r="AV169" s="2"/>
    </row>
    <row r="170" s="1" customFormat="1" customHeight="1" spans="48:48">
      <c r="AV170" s="2"/>
    </row>
    <row r="171" s="1" customFormat="1" customHeight="1" spans="48:48">
      <c r="AV171" s="2"/>
    </row>
    <row r="172" s="1" customFormat="1" customHeight="1" spans="48:48">
      <c r="AV172" s="2"/>
    </row>
    <row r="173" s="1" customFormat="1" customHeight="1" spans="48:48">
      <c r="AV173" s="2"/>
    </row>
    <row r="174" s="1" customFormat="1" customHeight="1" spans="48:48">
      <c r="AV174" s="2"/>
    </row>
    <row r="175" s="1" customFormat="1" customHeight="1" spans="48:48">
      <c r="AV175" s="2"/>
    </row>
    <row r="176" s="1" customFormat="1" customHeight="1" spans="48:48">
      <c r="AV176" s="2"/>
    </row>
    <row r="177" s="1" customFormat="1" customHeight="1" spans="48:48">
      <c r="AV177" s="2"/>
    </row>
    <row r="178" s="1" customFormat="1" customHeight="1" spans="48:48">
      <c r="AV178" s="2"/>
    </row>
    <row r="179" s="1" customFormat="1" customHeight="1" spans="48:48">
      <c r="AV179" s="2"/>
    </row>
    <row r="180" s="1" customFormat="1" customHeight="1" spans="48:48">
      <c r="AV180" s="2"/>
    </row>
    <row r="181" s="1" customFormat="1" customHeight="1" spans="48:48">
      <c r="AV181" s="2"/>
    </row>
    <row r="182" s="1" customFormat="1" customHeight="1" spans="48:48">
      <c r="AV182" s="2"/>
    </row>
    <row r="183" s="1" customFormat="1" customHeight="1" spans="48:48">
      <c r="AV183" s="2"/>
    </row>
    <row r="184" s="1" customFormat="1" customHeight="1" spans="48:48">
      <c r="AV184" s="2"/>
    </row>
    <row r="185" s="1" customFormat="1" customHeight="1" spans="48:48">
      <c r="AV185" s="2"/>
    </row>
    <row r="186" s="1" customFormat="1" customHeight="1" spans="48:48">
      <c r="AV186" s="2"/>
    </row>
    <row r="187" s="1" customFormat="1" customHeight="1" spans="48:48">
      <c r="AV187" s="2"/>
    </row>
    <row r="188" s="1" customFormat="1" customHeight="1" spans="48:48">
      <c r="AV188" s="2"/>
    </row>
    <row r="189" s="1" customFormat="1" customHeight="1" spans="48:48">
      <c r="AV189" s="2"/>
    </row>
    <row r="190" s="1" customFormat="1" customHeight="1" spans="48:48">
      <c r="AV190" s="2"/>
    </row>
    <row r="191" s="1" customFormat="1" customHeight="1" spans="48:48">
      <c r="AV191" s="2"/>
    </row>
    <row r="192" s="1" customFormat="1" customHeight="1" spans="48:48">
      <c r="AV192" s="2"/>
    </row>
    <row r="193" s="1" customFormat="1" customHeight="1" spans="48:48">
      <c r="AV193" s="2"/>
    </row>
    <row r="194" s="1" customFormat="1" customHeight="1" spans="48:48">
      <c r="AV194" s="2"/>
    </row>
    <row r="195" s="1" customFormat="1" customHeight="1" spans="48:48">
      <c r="AV195" s="2"/>
    </row>
    <row r="196" s="1" customFormat="1" customHeight="1" spans="48:48">
      <c r="AV196" s="2"/>
    </row>
    <row r="197" s="1" customFormat="1" customHeight="1" spans="48:48">
      <c r="AV197" s="2"/>
    </row>
    <row r="198" s="1" customFormat="1" customHeight="1" spans="48:48">
      <c r="AV198" s="2"/>
    </row>
    <row r="199" s="1" customFormat="1" customHeight="1" spans="48:48">
      <c r="AV199" s="2"/>
    </row>
    <row r="200" s="1" customFormat="1" customHeight="1" spans="48:48">
      <c r="AV200" s="2"/>
    </row>
    <row r="201" s="1" customFormat="1" customHeight="1" spans="48:48">
      <c r="AV201" s="2"/>
    </row>
    <row r="202" s="1" customFormat="1" customHeight="1" spans="48:48">
      <c r="AV202" s="2"/>
    </row>
    <row r="203" s="1" customFormat="1" customHeight="1" spans="48:48">
      <c r="AV203" s="2"/>
    </row>
    <row r="204" s="1" customFormat="1" customHeight="1" spans="48:48">
      <c r="AV204" s="2"/>
    </row>
    <row r="205" s="1" customFormat="1" customHeight="1" spans="48:48">
      <c r="AV205" s="2"/>
    </row>
    <row r="206" s="1" customFormat="1" customHeight="1" spans="48:48">
      <c r="AV206" s="2"/>
    </row>
    <row r="207" s="1" customFormat="1" customHeight="1" spans="48:48">
      <c r="AV207" s="2"/>
    </row>
    <row r="208" s="1" customFormat="1" customHeight="1" spans="48:48">
      <c r="AV208" s="2"/>
    </row>
    <row r="209" s="1" customFormat="1" customHeight="1" spans="48:48">
      <c r="AV209" s="2"/>
    </row>
    <row r="210" s="1" customFormat="1" customHeight="1" spans="48:48">
      <c r="AV210" s="2"/>
    </row>
    <row r="211" s="1" customFormat="1" customHeight="1" spans="48:48">
      <c r="AV211" s="2"/>
    </row>
    <row r="212" s="1" customFormat="1" customHeight="1" spans="48:48">
      <c r="AV212" s="2"/>
    </row>
    <row r="213" s="1" customFormat="1" customHeight="1" spans="48:48">
      <c r="AV213" s="2"/>
    </row>
    <row r="214" s="1" customFormat="1" customHeight="1" spans="48:48">
      <c r="AV214" s="2"/>
    </row>
    <row r="215" s="1" customFormat="1" customHeight="1" spans="48:48">
      <c r="AV215" s="2"/>
    </row>
    <row r="216" s="1" customFormat="1" customHeight="1" spans="48:48">
      <c r="AV216" s="2"/>
    </row>
    <row r="217" s="1" customFormat="1" customHeight="1" spans="48:48">
      <c r="AV217" s="2"/>
    </row>
    <row r="218" s="1" customFormat="1" customHeight="1" spans="48:48">
      <c r="AV218" s="2"/>
    </row>
    <row r="219" s="1" customFormat="1" customHeight="1" spans="48:48">
      <c r="AV219" s="2"/>
    </row>
    <row r="220" s="1" customFormat="1" customHeight="1" spans="48:48">
      <c r="AV220" s="2"/>
    </row>
    <row r="221" s="1" customFormat="1" customHeight="1" spans="48:48">
      <c r="AV221" s="2"/>
    </row>
    <row r="222" s="1" customFormat="1" customHeight="1" spans="48:48">
      <c r="AV222" s="2"/>
    </row>
    <row r="223" s="1" customFormat="1" customHeight="1" spans="48:48">
      <c r="AV223" s="2"/>
    </row>
    <row r="224" s="1" customFormat="1" customHeight="1" spans="48:48">
      <c r="AV224" s="2"/>
    </row>
    <row r="225" s="1" customFormat="1" customHeight="1" spans="48:48">
      <c r="AV225" s="2"/>
    </row>
    <row r="226" s="1" customFormat="1" customHeight="1" spans="48:48">
      <c r="AV226" s="2"/>
    </row>
    <row r="227" s="1" customFormat="1" customHeight="1" spans="48:48">
      <c r="AV227" s="2"/>
    </row>
    <row r="228" s="1" customFormat="1" customHeight="1" spans="48:48">
      <c r="AV228" s="2"/>
    </row>
    <row r="229" s="1" customFormat="1" customHeight="1" spans="48:48">
      <c r="AV229" s="2"/>
    </row>
    <row r="230" s="1" customFormat="1" customHeight="1" spans="48:48">
      <c r="AV230" s="2"/>
    </row>
    <row r="231" s="1" customFormat="1" customHeight="1" spans="48:48">
      <c r="AV231" s="2"/>
    </row>
    <row r="232" s="1" customFormat="1" customHeight="1" spans="48:48">
      <c r="AV232" s="2"/>
    </row>
    <row r="233" s="1" customFormat="1" customHeight="1" spans="48:48">
      <c r="AV233" s="2"/>
    </row>
    <row r="234" s="1" customFormat="1" customHeight="1" spans="48:48">
      <c r="AV234" s="2"/>
    </row>
    <row r="235" s="1" customFormat="1" customHeight="1" spans="48:48">
      <c r="AV235" s="2"/>
    </row>
    <row r="236" s="1" customFormat="1" customHeight="1" spans="48:48">
      <c r="AV236" s="2"/>
    </row>
    <row r="237" s="1" customFormat="1" customHeight="1" spans="48:48">
      <c r="AV237" s="2"/>
    </row>
    <row r="238" s="1" customFormat="1" customHeight="1" spans="48:48">
      <c r="AV238" s="2"/>
    </row>
    <row r="239" s="1" customFormat="1" customHeight="1" spans="48:48">
      <c r="AV239" s="2"/>
    </row>
    <row r="240" s="1" customFormat="1" customHeight="1" spans="48:48">
      <c r="AV240" s="2"/>
    </row>
    <row r="241" s="1" customFormat="1" customHeight="1" spans="48:48">
      <c r="AV241" s="2"/>
    </row>
    <row r="242" s="1" customFormat="1" customHeight="1" spans="48:48">
      <c r="AV242" s="2"/>
    </row>
    <row r="243" s="1" customFormat="1" customHeight="1" spans="48:48">
      <c r="AV243" s="2"/>
    </row>
    <row r="244" s="1" customFormat="1" customHeight="1" spans="48:48">
      <c r="AV244" s="2"/>
    </row>
    <row r="245" s="1" customFormat="1" customHeight="1" spans="48:48">
      <c r="AV245" s="2"/>
    </row>
    <row r="246" s="1" customFormat="1" customHeight="1" spans="48:48">
      <c r="AV246" s="2"/>
    </row>
    <row r="247" s="1" customFormat="1" customHeight="1" spans="48:48">
      <c r="AV247" s="2"/>
    </row>
    <row r="248" s="1" customFormat="1" customHeight="1" spans="48:48">
      <c r="AV248" s="2"/>
    </row>
    <row r="249" s="1" customFormat="1" customHeight="1" spans="48:48">
      <c r="AV249" s="2"/>
    </row>
    <row r="250" s="1" customFormat="1" customHeight="1" spans="48:48">
      <c r="AV250" s="2"/>
    </row>
    <row r="251" s="1" customFormat="1" customHeight="1" spans="48:48">
      <c r="AV251" s="2"/>
    </row>
    <row r="252" s="1" customFormat="1" customHeight="1" spans="48:48">
      <c r="AV252" s="2"/>
    </row>
    <row r="253" s="1" customFormat="1" customHeight="1" spans="48:48">
      <c r="AV253" s="2"/>
    </row>
    <row r="254" s="1" customFormat="1" customHeight="1" spans="48:48">
      <c r="AV254" s="2"/>
    </row>
    <row r="255" s="1" customFormat="1" customHeight="1" spans="48:48">
      <c r="AV255" s="2"/>
    </row>
    <row r="256" s="1" customFormat="1" customHeight="1" spans="48:48">
      <c r="AV256" s="2"/>
    </row>
    <row r="257" s="1" customFormat="1" customHeight="1" spans="48:48">
      <c r="AV257" s="2"/>
    </row>
    <row r="258" s="1" customFormat="1" customHeight="1" spans="48:48">
      <c r="AV258" s="2"/>
    </row>
    <row r="259" s="1" customFormat="1" customHeight="1" spans="48:48">
      <c r="AV259" s="2"/>
    </row>
    <row r="260" s="1" customFormat="1" customHeight="1" spans="48:48">
      <c r="AV260" s="2"/>
    </row>
    <row r="261" s="1" customFormat="1" customHeight="1" spans="48:48">
      <c r="AV261" s="2"/>
    </row>
    <row r="262" s="1" customFormat="1" customHeight="1" spans="48:48">
      <c r="AV262" s="2"/>
    </row>
    <row r="263" s="1" customFormat="1" customHeight="1" spans="48:48">
      <c r="AV263" s="2"/>
    </row>
    <row r="264" s="1" customFormat="1" customHeight="1" spans="48:48">
      <c r="AV264" s="2"/>
    </row>
    <row r="265" s="1" customFormat="1" customHeight="1" spans="48:48">
      <c r="AV265" s="2"/>
    </row>
    <row r="266" s="1" customFormat="1" customHeight="1" spans="48:48">
      <c r="AV266" s="2"/>
    </row>
    <row r="267" s="1" customFormat="1" customHeight="1" spans="48:48">
      <c r="AV267" s="2"/>
    </row>
    <row r="268" s="1" customFormat="1" customHeight="1" spans="48:48">
      <c r="AV268" s="2"/>
    </row>
    <row r="269" s="1" customFormat="1" customHeight="1" spans="48:48">
      <c r="AV269" s="2"/>
    </row>
    <row r="270" s="1" customFormat="1" customHeight="1" spans="48:48">
      <c r="AV270" s="2"/>
    </row>
    <row r="271" s="1" customFormat="1" customHeight="1" spans="48:48">
      <c r="AV271" s="2"/>
    </row>
    <row r="272" s="1" customFormat="1" customHeight="1" spans="48:48">
      <c r="AV272" s="2"/>
    </row>
    <row r="273" s="1" customFormat="1" customHeight="1" spans="48:48">
      <c r="AV273" s="2"/>
    </row>
    <row r="274" s="1" customFormat="1" customHeight="1" spans="48:48">
      <c r="AV274" s="2"/>
    </row>
    <row r="275" s="1" customFormat="1" customHeight="1" spans="48:48">
      <c r="AV275" s="2"/>
    </row>
    <row r="276" s="1" customFormat="1" customHeight="1" spans="48:48">
      <c r="AV276" s="2"/>
    </row>
    <row r="277" s="1" customFormat="1" customHeight="1" spans="48:48">
      <c r="AV277" s="2"/>
    </row>
    <row r="278" s="1" customFormat="1" customHeight="1" spans="48:48">
      <c r="AV278" s="2"/>
    </row>
    <row r="279" s="1" customFormat="1" customHeight="1" spans="48:48">
      <c r="AV279" s="2"/>
    </row>
    <row r="280" s="1" customFormat="1" customHeight="1" spans="48:48">
      <c r="AV280" s="2"/>
    </row>
    <row r="281" s="1" customFormat="1" customHeight="1" spans="48:48">
      <c r="AV281" s="2"/>
    </row>
    <row r="282" s="1" customFormat="1" customHeight="1" spans="48:48">
      <c r="AV282" s="2"/>
    </row>
    <row r="283" s="1" customFormat="1" customHeight="1" spans="48:48">
      <c r="AV283" s="2"/>
    </row>
    <row r="284" s="1" customFormat="1" customHeight="1" spans="48:48">
      <c r="AV284" s="2"/>
    </row>
    <row r="285" s="1" customFormat="1" customHeight="1" spans="48:48">
      <c r="AV285" s="2"/>
    </row>
    <row r="286" s="1" customFormat="1" customHeight="1" spans="48:48">
      <c r="AV286" s="2"/>
    </row>
    <row r="287" s="1" customFormat="1" customHeight="1" spans="48:48">
      <c r="AV287" s="2"/>
    </row>
    <row r="288" s="1" customFormat="1" customHeight="1" spans="48:48">
      <c r="AV288" s="2"/>
    </row>
    <row r="289" s="1" customFormat="1" customHeight="1" spans="48:48">
      <c r="AV289" s="2"/>
    </row>
    <row r="290" s="1" customFormat="1" customHeight="1" spans="48:48">
      <c r="AV290" s="2"/>
    </row>
    <row r="291" s="1" customFormat="1" customHeight="1" spans="48:48">
      <c r="AV291" s="2"/>
    </row>
    <row r="292" s="1" customFormat="1" customHeight="1" spans="48:48">
      <c r="AV292" s="2"/>
    </row>
    <row r="293" s="1" customFormat="1" customHeight="1" spans="48:48">
      <c r="AV293" s="2"/>
    </row>
    <row r="294" s="1" customFormat="1" customHeight="1" spans="48:48">
      <c r="AV294" s="2"/>
    </row>
    <row r="295" s="1" customFormat="1" customHeight="1" spans="48:48">
      <c r="AV295" s="2"/>
    </row>
    <row r="296" s="1" customFormat="1" customHeight="1" spans="48:48">
      <c r="AV296" s="2"/>
    </row>
    <row r="297" s="1" customFormat="1" customHeight="1" spans="48:48">
      <c r="AV297" s="2"/>
    </row>
    <row r="298" s="1" customFormat="1" customHeight="1" spans="48:48">
      <c r="AV298" s="2"/>
    </row>
    <row r="299" s="1" customFormat="1" customHeight="1" spans="48:48">
      <c r="AV299" s="2"/>
    </row>
    <row r="300" s="1" customFormat="1" customHeight="1" spans="48:48">
      <c r="AV300" s="2"/>
    </row>
    <row r="301" s="1" customFormat="1" customHeight="1" spans="48:48">
      <c r="AV301" s="2"/>
    </row>
    <row r="302" s="1" customFormat="1" customHeight="1" spans="48:48">
      <c r="AV302" s="2"/>
    </row>
    <row r="303" s="1" customFormat="1" customHeight="1" spans="48:48">
      <c r="AV303" s="2"/>
    </row>
    <row r="304" s="1" customFormat="1" customHeight="1" spans="48:48">
      <c r="AV304" s="2"/>
    </row>
    <row r="305" s="1" customFormat="1" customHeight="1" spans="48:48">
      <c r="AV305" s="2"/>
    </row>
    <row r="306" s="1" customFormat="1" customHeight="1" spans="48:48">
      <c r="AV306" s="2"/>
    </row>
    <row r="307" s="1" customFormat="1" customHeight="1" spans="48:48">
      <c r="AV307" s="2"/>
    </row>
    <row r="308" s="1" customFormat="1" customHeight="1" spans="48:48">
      <c r="AV308" s="2"/>
    </row>
    <row r="309" s="1" customFormat="1" customHeight="1" spans="48:48">
      <c r="AV309" s="2"/>
    </row>
    <row r="310" s="1" customFormat="1" customHeight="1" spans="48:48">
      <c r="AV310" s="2"/>
    </row>
    <row r="311" s="1" customFormat="1" customHeight="1" spans="48:48">
      <c r="AV311" s="2"/>
    </row>
    <row r="312" s="1" customFormat="1" customHeight="1" spans="48:48">
      <c r="AV312" s="2"/>
    </row>
    <row r="313" s="1" customFormat="1" customHeight="1" spans="48:48">
      <c r="AV313" s="2"/>
    </row>
    <row r="314" s="1" customFormat="1" customHeight="1" spans="48:48">
      <c r="AV314" s="2"/>
    </row>
    <row r="315" s="1" customFormat="1" customHeight="1" spans="48:48">
      <c r="AV315" s="2"/>
    </row>
    <row r="316" s="1" customFormat="1" customHeight="1" spans="48:48">
      <c r="AV316" s="2"/>
    </row>
    <row r="317" s="1" customFormat="1" customHeight="1" spans="48:48">
      <c r="AV317" s="2"/>
    </row>
    <row r="318" s="1" customFormat="1" customHeight="1" spans="48:48">
      <c r="AV318" s="2"/>
    </row>
    <row r="319" s="1" customFormat="1" customHeight="1" spans="48:48">
      <c r="AV319" s="2"/>
    </row>
    <row r="320" s="1" customFormat="1" customHeight="1" spans="48:48">
      <c r="AV320" s="2"/>
    </row>
    <row r="321" s="1" customFormat="1" customHeight="1" spans="48:48">
      <c r="AV321" s="2"/>
    </row>
    <row r="322" s="1" customFormat="1" customHeight="1" spans="48:48">
      <c r="AV322" s="2"/>
    </row>
    <row r="323" s="1" customFormat="1" customHeight="1" spans="48:48">
      <c r="AV323" s="2"/>
    </row>
    <row r="324" s="1" customFormat="1" customHeight="1" spans="48:48">
      <c r="AV324" s="2"/>
    </row>
    <row r="325" s="1" customFormat="1" customHeight="1" spans="48:48">
      <c r="AV325" s="2"/>
    </row>
    <row r="326" s="1" customFormat="1" customHeight="1" spans="48:48">
      <c r="AV326" s="2"/>
    </row>
    <row r="327" s="1" customFormat="1" customHeight="1" spans="48:48">
      <c r="AV327" s="2"/>
    </row>
    <row r="328" s="1" customFormat="1" customHeight="1" spans="48:48">
      <c r="AV328" s="2"/>
    </row>
    <row r="329" s="1" customFormat="1" customHeight="1" spans="48:48">
      <c r="AV329" s="2"/>
    </row>
    <row r="330" s="1" customFormat="1" customHeight="1" spans="48:48">
      <c r="AV330" s="2"/>
    </row>
    <row r="331" s="1" customFormat="1" customHeight="1" spans="48:48">
      <c r="AV331" s="2"/>
    </row>
    <row r="332" s="1" customFormat="1" customHeight="1" spans="48:48">
      <c r="AV332" s="2"/>
    </row>
    <row r="333" s="1" customFormat="1" customHeight="1" spans="48:48">
      <c r="AV333" s="2"/>
    </row>
    <row r="334" s="1" customFormat="1" customHeight="1" spans="48:48">
      <c r="AV334" s="2"/>
    </row>
    <row r="335" s="1" customFormat="1" customHeight="1" spans="48:48">
      <c r="AV335" s="2"/>
    </row>
    <row r="336" s="1" customFormat="1" customHeight="1" spans="48:48">
      <c r="AV336" s="2"/>
    </row>
    <row r="337" s="1" customFormat="1" customHeight="1" spans="48:48">
      <c r="AV337" s="2"/>
    </row>
    <row r="338" s="1" customFormat="1" customHeight="1" spans="48:48">
      <c r="AV338" s="2"/>
    </row>
    <row r="339" s="1" customFormat="1" customHeight="1" spans="48:48">
      <c r="AV339" s="2"/>
    </row>
    <row r="340" s="1" customFormat="1" customHeight="1" spans="48:48">
      <c r="AV340" s="2"/>
    </row>
    <row r="341" s="1" customFormat="1" customHeight="1" spans="48:48">
      <c r="AV341" s="2"/>
    </row>
    <row r="342" s="1" customFormat="1" customHeight="1" spans="48:48">
      <c r="AV342" s="2"/>
    </row>
    <row r="343" s="1" customFormat="1" customHeight="1" spans="48:48">
      <c r="AV343" s="2"/>
    </row>
    <row r="344" s="1" customFormat="1" customHeight="1" spans="48:48">
      <c r="AV344" s="2"/>
    </row>
    <row r="345" s="1" customFormat="1" customHeight="1" spans="48:48">
      <c r="AV345" s="2"/>
    </row>
    <row r="346" s="1" customFormat="1" customHeight="1" spans="48:48">
      <c r="AV346" s="2"/>
    </row>
    <row r="347" s="1" customFormat="1" customHeight="1" spans="48:48">
      <c r="AV347" s="2"/>
    </row>
    <row r="348" s="1" customFormat="1" customHeight="1" spans="48:48">
      <c r="AV348" s="2"/>
    </row>
    <row r="349" s="1" customFormat="1" customHeight="1" spans="48:48">
      <c r="AV349" s="2"/>
    </row>
    <row r="350" s="1" customFormat="1" customHeight="1" spans="48:48">
      <c r="AV350" s="2"/>
    </row>
    <row r="351" s="1" customFormat="1" customHeight="1" spans="48:48">
      <c r="AV351" s="2"/>
    </row>
    <row r="352" s="1" customFormat="1" customHeight="1" spans="48:48">
      <c r="AV352" s="2"/>
    </row>
    <row r="353" s="1" customFormat="1" customHeight="1" spans="48:48">
      <c r="AV353" s="2"/>
    </row>
    <row r="354" s="1" customFormat="1" customHeight="1" spans="48:48">
      <c r="AV354" s="2"/>
    </row>
    <row r="355" s="1" customFormat="1" customHeight="1" spans="48:48">
      <c r="AV355" s="2"/>
    </row>
    <row r="356" s="1" customFormat="1" customHeight="1" spans="48:48">
      <c r="AV356" s="2"/>
    </row>
    <row r="357" s="1" customFormat="1" customHeight="1" spans="48:48">
      <c r="AV357" s="2"/>
    </row>
    <row r="358" s="1" customFormat="1" customHeight="1" spans="48:48">
      <c r="AV358" s="2"/>
    </row>
    <row r="359" s="1" customFormat="1" customHeight="1" spans="48:48">
      <c r="AV359" s="2"/>
    </row>
    <row r="360" s="1" customFormat="1" customHeight="1" spans="48:48">
      <c r="AV360" s="2"/>
    </row>
    <row r="361" s="1" customFormat="1" customHeight="1" spans="48:48">
      <c r="AV361" s="2"/>
    </row>
    <row r="362" s="1" customFormat="1" customHeight="1" spans="48:48">
      <c r="AV362" s="2"/>
    </row>
    <row r="363" s="1" customFormat="1" customHeight="1" spans="48:48">
      <c r="AV363" s="2"/>
    </row>
    <row r="364" s="1" customFormat="1" customHeight="1" spans="48:48">
      <c r="AV364" s="2"/>
    </row>
    <row r="365" s="1" customFormat="1" customHeight="1" spans="48:48">
      <c r="AV365" s="2"/>
    </row>
    <row r="366" s="1" customFormat="1" customHeight="1" spans="48:48">
      <c r="AV366" s="2"/>
    </row>
    <row r="367" s="1" customFormat="1" customHeight="1" spans="48:48">
      <c r="AV367" s="2"/>
    </row>
    <row r="368" s="1" customFormat="1" customHeight="1" spans="48:48">
      <c r="AV368" s="2"/>
    </row>
    <row r="369" s="1" customFormat="1" customHeight="1" spans="48:48">
      <c r="AV369" s="2"/>
    </row>
    <row r="370" s="1" customFormat="1" customHeight="1" spans="48:48">
      <c r="AV370" s="2"/>
    </row>
    <row r="371" s="1" customFormat="1" customHeight="1" spans="48:48">
      <c r="AV371" s="2"/>
    </row>
    <row r="372" s="1" customFormat="1" customHeight="1" spans="48:48">
      <c r="AV372" s="2"/>
    </row>
    <row r="373" s="1" customFormat="1" customHeight="1" spans="48:48">
      <c r="AV373" s="2"/>
    </row>
    <row r="374" s="1" customFormat="1" customHeight="1" spans="48:48">
      <c r="AV374" s="2"/>
    </row>
    <row r="375" s="1" customFormat="1" customHeight="1" spans="48:48">
      <c r="AV375" s="2"/>
    </row>
    <row r="376" s="1" customFormat="1" customHeight="1" spans="48:48">
      <c r="AV376" s="2"/>
    </row>
    <row r="377" s="1" customFormat="1" customHeight="1" spans="48:48">
      <c r="AV377" s="2"/>
    </row>
    <row r="378" s="1" customFormat="1" customHeight="1" spans="48:48">
      <c r="AV378" s="2"/>
    </row>
    <row r="379" s="1" customFormat="1" customHeight="1" spans="48:48">
      <c r="AV379" s="2"/>
    </row>
    <row r="380" s="1" customFormat="1" customHeight="1" spans="48:48">
      <c r="AV380" s="2"/>
    </row>
    <row r="381" s="1" customFormat="1" customHeight="1" spans="48:48">
      <c r="AV381" s="2"/>
    </row>
    <row r="382" s="1" customFormat="1" customHeight="1" spans="48:48">
      <c r="AV382" s="2"/>
    </row>
    <row r="383" s="1" customFormat="1" customHeight="1" spans="48:48">
      <c r="AV383" s="2"/>
    </row>
    <row r="384" s="1" customFormat="1" customHeight="1" spans="48:48">
      <c r="AV384" s="2"/>
    </row>
    <row r="385" s="1" customFormat="1" customHeight="1" spans="48:48">
      <c r="AV385" s="2"/>
    </row>
    <row r="386" s="1" customFormat="1" customHeight="1" spans="48:48">
      <c r="AV386" s="2"/>
    </row>
    <row r="387" s="1" customFormat="1" customHeight="1" spans="48:48">
      <c r="AV387" s="2"/>
    </row>
    <row r="388" s="1" customFormat="1" customHeight="1" spans="48:48">
      <c r="AV388" s="2"/>
    </row>
    <row r="389" s="1" customFormat="1" customHeight="1" spans="48:48">
      <c r="AV389" s="2"/>
    </row>
    <row r="390" s="1" customFormat="1" customHeight="1" spans="48:48">
      <c r="AV390" s="2"/>
    </row>
    <row r="391" s="1" customFormat="1" customHeight="1" spans="48:48">
      <c r="AV391" s="2"/>
    </row>
    <row r="392" s="1" customFormat="1" customHeight="1" spans="48:48">
      <c r="AV392" s="2"/>
    </row>
    <row r="393" s="1" customFormat="1" customHeight="1" spans="48:48">
      <c r="AV393" s="2"/>
    </row>
    <row r="394" s="1" customFormat="1" customHeight="1" spans="48:48">
      <c r="AV394" s="2"/>
    </row>
    <row r="395" s="1" customFormat="1" customHeight="1" spans="48:48">
      <c r="AV395" s="2"/>
    </row>
    <row r="396" s="1" customFormat="1" customHeight="1" spans="48:48">
      <c r="AV396" s="2"/>
    </row>
    <row r="397" s="1" customFormat="1" customHeight="1" spans="48:48">
      <c r="AV397" s="2"/>
    </row>
    <row r="398" s="1" customFormat="1" customHeight="1" spans="48:48">
      <c r="AV398" s="2"/>
    </row>
    <row r="399" s="1" customFormat="1" customHeight="1" spans="48:48">
      <c r="AV399" s="2"/>
    </row>
    <row r="400" s="1" customFormat="1" customHeight="1" spans="48:48">
      <c r="AV400" s="2"/>
    </row>
    <row r="401" s="1" customFormat="1" customHeight="1" spans="48:48">
      <c r="AV401" s="2"/>
    </row>
    <row r="402" s="1" customFormat="1" customHeight="1" spans="48:48">
      <c r="AV402" s="2"/>
    </row>
    <row r="403" s="1" customFormat="1" customHeight="1" spans="48:48">
      <c r="AV403" s="2"/>
    </row>
    <row r="404" s="1" customFormat="1" customHeight="1" spans="48:48">
      <c r="AV404" s="2"/>
    </row>
    <row r="405" s="1" customFormat="1" customHeight="1" spans="48:48">
      <c r="AV405" s="2"/>
    </row>
    <row r="406" s="1" customFormat="1" customHeight="1" spans="48:48">
      <c r="AV406" s="2"/>
    </row>
    <row r="407" s="1" customFormat="1" customHeight="1" spans="48:48">
      <c r="AV407" s="2"/>
    </row>
    <row r="408" s="1" customFormat="1" customHeight="1" spans="48:48">
      <c r="AV408" s="2"/>
    </row>
    <row r="409" s="1" customFormat="1" customHeight="1" spans="48:48">
      <c r="AV409" s="2"/>
    </row>
    <row r="410" s="1" customFormat="1" customHeight="1" spans="48:48">
      <c r="AV410" s="2"/>
    </row>
    <row r="411" s="1" customFormat="1" customHeight="1" spans="48:48">
      <c r="AV411" s="2"/>
    </row>
    <row r="412" s="1" customFormat="1" customHeight="1" spans="48:48">
      <c r="AV412" s="2"/>
    </row>
    <row r="413" s="1" customFormat="1" customHeight="1" spans="48:48">
      <c r="AV413" s="2"/>
    </row>
    <row r="414" s="1" customFormat="1" customHeight="1" spans="48:48">
      <c r="AV414" s="2"/>
    </row>
    <row r="415" s="1" customFormat="1" customHeight="1" spans="48:48">
      <c r="AV415" s="2"/>
    </row>
    <row r="416" s="1" customFormat="1" customHeight="1" spans="48:48">
      <c r="AV416" s="2"/>
    </row>
    <row r="417" s="1" customFormat="1" customHeight="1" spans="48:48">
      <c r="AV417" s="2"/>
    </row>
    <row r="418" s="1" customFormat="1" customHeight="1" spans="48:48">
      <c r="AV418" s="2"/>
    </row>
    <row r="419" s="1" customFormat="1" customHeight="1" spans="48:48">
      <c r="AV419" s="2"/>
    </row>
    <row r="420" s="1" customFormat="1" customHeight="1" spans="48:48">
      <c r="AV420" s="2"/>
    </row>
    <row r="421" s="1" customFormat="1" customHeight="1" spans="48:48">
      <c r="AV421" s="2"/>
    </row>
    <row r="422" s="1" customFormat="1" customHeight="1" spans="48:48">
      <c r="AV422" s="2"/>
    </row>
    <row r="423" s="1" customFormat="1" customHeight="1" spans="48:48">
      <c r="AV423" s="2"/>
    </row>
    <row r="424" s="1" customFormat="1" customHeight="1" spans="48:48">
      <c r="AV424" s="2"/>
    </row>
    <row r="425" s="1" customFormat="1" customHeight="1" spans="48:48">
      <c r="AV425" s="2"/>
    </row>
    <row r="426" s="1" customFormat="1" customHeight="1" spans="48:48">
      <c r="AV426" s="2"/>
    </row>
    <row r="427" s="1" customFormat="1" customHeight="1" spans="48:48">
      <c r="AV427" s="2"/>
    </row>
    <row r="428" s="1" customFormat="1" customHeight="1" spans="48:48">
      <c r="AV428" s="2"/>
    </row>
    <row r="429" s="1" customFormat="1" customHeight="1" spans="48:48">
      <c r="AV429" s="2"/>
    </row>
    <row r="430" s="1" customFormat="1" customHeight="1" spans="48:48">
      <c r="AV430" s="2"/>
    </row>
    <row r="431" s="1" customFormat="1" customHeight="1" spans="48:48">
      <c r="AV431" s="2"/>
    </row>
    <row r="432" s="1" customFormat="1" customHeight="1" spans="48:48">
      <c r="AV432" s="2"/>
    </row>
    <row r="433" s="1" customFormat="1" customHeight="1" spans="48:48">
      <c r="AV433" s="2"/>
    </row>
    <row r="434" s="1" customFormat="1" customHeight="1" spans="48:48">
      <c r="AV434" s="2"/>
    </row>
    <row r="435" s="1" customFormat="1" customHeight="1" spans="48:48">
      <c r="AV435" s="2"/>
    </row>
    <row r="436" s="1" customFormat="1" customHeight="1" spans="48:48">
      <c r="AV436" s="2"/>
    </row>
    <row r="437" s="1" customFormat="1" customHeight="1" spans="48:48">
      <c r="AV437" s="2"/>
    </row>
    <row r="438" s="1" customFormat="1" customHeight="1" spans="48:48">
      <c r="AV438" s="2"/>
    </row>
    <row r="439" s="1" customFormat="1" customHeight="1" spans="48:48">
      <c r="AV439" s="2"/>
    </row>
    <row r="440" s="1" customFormat="1" customHeight="1" spans="48:48">
      <c r="AV440" s="2"/>
    </row>
    <row r="441" s="1" customFormat="1" customHeight="1" spans="48:48">
      <c r="AV441" s="2"/>
    </row>
    <row r="442" s="1" customFormat="1" customHeight="1" spans="48:48">
      <c r="AV442" s="2"/>
    </row>
    <row r="443" s="1" customFormat="1" customHeight="1" spans="48:48">
      <c r="AV443" s="2"/>
    </row>
    <row r="444" s="1" customFormat="1" customHeight="1" spans="48:48">
      <c r="AV444" s="2"/>
    </row>
    <row r="445" s="1" customFormat="1" customHeight="1" spans="48:48">
      <c r="AV445" s="2"/>
    </row>
    <row r="446" s="1" customFormat="1" customHeight="1" spans="48:48">
      <c r="AV446" s="2"/>
    </row>
    <row r="447" s="1" customFormat="1" customHeight="1" spans="48:48">
      <c r="AV447" s="2"/>
    </row>
    <row r="448" s="1" customFormat="1" customHeight="1" spans="48:48">
      <c r="AV448" s="2"/>
    </row>
    <row r="449" s="1" customFormat="1" customHeight="1" spans="48:48">
      <c r="AV449" s="2"/>
    </row>
    <row r="450" s="1" customFormat="1" customHeight="1" spans="48:48">
      <c r="AV450" s="2"/>
    </row>
    <row r="451" s="1" customFormat="1" customHeight="1" spans="48:48">
      <c r="AV451" s="2"/>
    </row>
    <row r="452" s="1" customFormat="1" customHeight="1" spans="48:48">
      <c r="AV452" s="2"/>
    </row>
    <row r="453" s="1" customFormat="1" customHeight="1" spans="48:48">
      <c r="AV453" s="2"/>
    </row>
    <row r="454" s="1" customFormat="1" customHeight="1" spans="48:48">
      <c r="AV454" s="2"/>
    </row>
    <row r="455" s="1" customFormat="1" customHeight="1" spans="48:48">
      <c r="AV455" s="2"/>
    </row>
    <row r="456" s="1" customFormat="1" customHeight="1" spans="48:48">
      <c r="AV456" s="2"/>
    </row>
    <row r="457" s="1" customFormat="1" customHeight="1" spans="48:48">
      <c r="AV457" s="2"/>
    </row>
    <row r="458" s="1" customFormat="1" customHeight="1" spans="48:48">
      <c r="AV458" s="2"/>
    </row>
    <row r="459" s="1" customFormat="1" customHeight="1" spans="48:48">
      <c r="AV459" s="2"/>
    </row>
    <row r="460" s="1" customFormat="1" customHeight="1" spans="48:48">
      <c r="AV460" s="2"/>
    </row>
    <row r="461" s="1" customFormat="1" customHeight="1" spans="48:48">
      <c r="AV461" s="2"/>
    </row>
    <row r="462" s="1" customFormat="1" customHeight="1" spans="48:48">
      <c r="AV462" s="2"/>
    </row>
    <row r="463" s="1" customFormat="1" customHeight="1" spans="48:48">
      <c r="AV463" s="2"/>
    </row>
    <row r="464" s="1" customFormat="1" customHeight="1" spans="48:48">
      <c r="AV464" s="2"/>
    </row>
    <row r="465" s="1" customFormat="1" customHeight="1" spans="48:48">
      <c r="AV465" s="2"/>
    </row>
    <row r="466" s="1" customFormat="1" customHeight="1" spans="48:48">
      <c r="AV466" s="2"/>
    </row>
    <row r="467" s="1" customFormat="1" customHeight="1" spans="48:48">
      <c r="AV467" s="2"/>
    </row>
    <row r="468" s="1" customFormat="1" customHeight="1" spans="48:48">
      <c r="AV468" s="2"/>
    </row>
    <row r="469" s="1" customFormat="1" customHeight="1" spans="48:48">
      <c r="AV469" s="2"/>
    </row>
    <row r="470" s="1" customFormat="1" customHeight="1" spans="48:48">
      <c r="AV470" s="2"/>
    </row>
    <row r="471" s="1" customFormat="1" customHeight="1" spans="48:48">
      <c r="AV471" s="2"/>
    </row>
    <row r="472" s="1" customFormat="1" customHeight="1" spans="48:48">
      <c r="AV472" s="2"/>
    </row>
    <row r="473" s="1" customFormat="1" customHeight="1" spans="48:48">
      <c r="AV473" s="2"/>
    </row>
    <row r="474" s="1" customFormat="1" customHeight="1" spans="48:48">
      <c r="AV474" s="2"/>
    </row>
    <row r="475" s="1" customFormat="1" customHeight="1" spans="48:48">
      <c r="AV475" s="2"/>
    </row>
    <row r="476" s="1" customFormat="1" customHeight="1" spans="48:48">
      <c r="AV476" s="2"/>
    </row>
    <row r="477" s="1" customFormat="1" customHeight="1" spans="48:48">
      <c r="AV477" s="2"/>
    </row>
    <row r="478" s="1" customFormat="1" customHeight="1" spans="48:48">
      <c r="AV478" s="2"/>
    </row>
    <row r="479" s="1" customFormat="1" customHeight="1" spans="48:48">
      <c r="AV479" s="2"/>
    </row>
    <row r="480" s="1" customFormat="1" customHeight="1" spans="48:48">
      <c r="AV480" s="2"/>
    </row>
    <row r="481" s="1" customFormat="1" customHeight="1" spans="48:48">
      <c r="AV481" s="2"/>
    </row>
    <row r="482" s="1" customFormat="1" customHeight="1" spans="48:48">
      <c r="AV482" s="2"/>
    </row>
    <row r="483" s="1" customFormat="1" customHeight="1" spans="48:48">
      <c r="AV483" s="2"/>
    </row>
    <row r="484" s="1" customFormat="1" customHeight="1" spans="48:48">
      <c r="AV484" s="2"/>
    </row>
    <row r="485" s="1" customFormat="1" customHeight="1" spans="48:48">
      <c r="AV485" s="2"/>
    </row>
    <row r="486" s="1" customFormat="1" customHeight="1" spans="48:48">
      <c r="AV486" s="2"/>
    </row>
    <row r="487" s="1" customFormat="1" customHeight="1" spans="48:48">
      <c r="AV487" s="2"/>
    </row>
    <row r="488" s="1" customFormat="1" customHeight="1" spans="48:48">
      <c r="AV488" s="2"/>
    </row>
    <row r="489" s="1" customFormat="1" customHeight="1" spans="48:48">
      <c r="AV489" s="2"/>
    </row>
    <row r="490" s="1" customFormat="1" customHeight="1" spans="48:48">
      <c r="AV490" s="2"/>
    </row>
    <row r="491" s="1" customFormat="1" customHeight="1" spans="48:48">
      <c r="AV491" s="2"/>
    </row>
    <row r="492" s="1" customFormat="1" customHeight="1" spans="48:48">
      <c r="AV492" s="2"/>
    </row>
    <row r="493" s="1" customFormat="1" customHeight="1" spans="48:48">
      <c r="AV493" s="2"/>
    </row>
    <row r="494" s="1" customFormat="1" customHeight="1" spans="48:48">
      <c r="AV494" s="2"/>
    </row>
    <row r="495" s="1" customFormat="1" customHeight="1" spans="48:48">
      <c r="AV495" s="2"/>
    </row>
    <row r="496" s="1" customFormat="1" customHeight="1" spans="48:48">
      <c r="AV496" s="2"/>
    </row>
    <row r="497" s="1" customFormat="1" customHeight="1" spans="48:48">
      <c r="AV497" s="2"/>
    </row>
    <row r="498" s="1" customFormat="1" customHeight="1" spans="48:48">
      <c r="AV498" s="2"/>
    </row>
    <row r="499" s="1" customFormat="1" customHeight="1" spans="48:48">
      <c r="AV499" s="2"/>
    </row>
    <row r="500" s="1" customFormat="1" customHeight="1" spans="48:48">
      <c r="AV500" s="2"/>
    </row>
    <row r="501" s="1" customFormat="1" customHeight="1" spans="48:48">
      <c r="AV501" s="2"/>
    </row>
    <row r="502" s="1" customFormat="1" customHeight="1" spans="48:48">
      <c r="AV502" s="2"/>
    </row>
    <row r="503" s="1" customFormat="1" customHeight="1" spans="48:48">
      <c r="AV503" s="2"/>
    </row>
    <row r="504" s="1" customFormat="1" customHeight="1" spans="48:48">
      <c r="AV504" s="2"/>
    </row>
    <row r="505" s="1" customFormat="1" customHeight="1" spans="48:48">
      <c r="AV505" s="2"/>
    </row>
    <row r="506" s="1" customFormat="1" customHeight="1" spans="48:48">
      <c r="AV506" s="2"/>
    </row>
    <row r="507" s="1" customFormat="1" customHeight="1" spans="48:48">
      <c r="AV507" s="2"/>
    </row>
    <row r="508" s="1" customFormat="1" customHeight="1" spans="48:48">
      <c r="AV508" s="2"/>
    </row>
    <row r="509" s="1" customFormat="1" customHeight="1" spans="48:48">
      <c r="AV509" s="2"/>
    </row>
    <row r="510" s="1" customFormat="1" customHeight="1" spans="48:48">
      <c r="AV510" s="2"/>
    </row>
    <row r="511" s="1" customFormat="1" customHeight="1" spans="48:48">
      <c r="AV511" s="2"/>
    </row>
    <row r="512" s="1" customFormat="1" customHeight="1" spans="48:48">
      <c r="AV512" s="2"/>
    </row>
    <row r="513" s="1" customFormat="1" customHeight="1" spans="48:48">
      <c r="AV513" s="2"/>
    </row>
    <row r="514" s="1" customFormat="1" customHeight="1" spans="48:48">
      <c r="AV514" s="2"/>
    </row>
    <row r="515" s="1" customFormat="1" customHeight="1" spans="48:48">
      <c r="AV515" s="2"/>
    </row>
    <row r="516" s="1" customFormat="1" customHeight="1" spans="48:48">
      <c r="AV516" s="2"/>
    </row>
    <row r="517" s="1" customFormat="1" customHeight="1" spans="48:48">
      <c r="AV517" s="2"/>
    </row>
    <row r="518" s="1" customFormat="1" customHeight="1" spans="48:48">
      <c r="AV518" s="2"/>
    </row>
    <row r="519" s="1" customFormat="1" customHeight="1" spans="48:48">
      <c r="AV519" s="2"/>
    </row>
    <row r="520" s="1" customFormat="1" customHeight="1" spans="48:48">
      <c r="AV520" s="2"/>
    </row>
    <row r="521" s="1" customFormat="1" customHeight="1" spans="48:48">
      <c r="AV521" s="2"/>
    </row>
    <row r="522" s="1" customFormat="1" customHeight="1" spans="48:48">
      <c r="AV522" s="2"/>
    </row>
    <row r="523" s="1" customFormat="1" customHeight="1" spans="48:48">
      <c r="AV523" s="2"/>
    </row>
    <row r="524" s="1" customFormat="1" customHeight="1" spans="48:48">
      <c r="AV524" s="2"/>
    </row>
    <row r="525" s="1" customFormat="1" customHeight="1" spans="48:48">
      <c r="AV525" s="2"/>
    </row>
    <row r="526" s="1" customFormat="1" customHeight="1" spans="48:48">
      <c r="AV526" s="2"/>
    </row>
    <row r="527" s="1" customFormat="1" customHeight="1" spans="48:48">
      <c r="AV527" s="2"/>
    </row>
    <row r="528" s="1" customFormat="1" customHeight="1" spans="48:48">
      <c r="AV528" s="2"/>
    </row>
    <row r="529" s="1" customFormat="1" customHeight="1" spans="48:48">
      <c r="AV529" s="2"/>
    </row>
    <row r="530" s="1" customFormat="1" customHeight="1" spans="48:48">
      <c r="AV530" s="2"/>
    </row>
    <row r="531" s="1" customFormat="1" customHeight="1" spans="48:48">
      <c r="AV531" s="2"/>
    </row>
    <row r="532" s="1" customFormat="1" customHeight="1" spans="48:48">
      <c r="AV532" s="2"/>
    </row>
    <row r="533" s="1" customFormat="1" customHeight="1" spans="48:48">
      <c r="AV533" s="2"/>
    </row>
    <row r="534" s="1" customFormat="1" customHeight="1" spans="48:48">
      <c r="AV534" s="2"/>
    </row>
    <row r="535" s="1" customFormat="1" customHeight="1" spans="48:48">
      <c r="AV535" s="2"/>
    </row>
    <row r="536" s="1" customFormat="1" customHeight="1" spans="48:48">
      <c r="AV536" s="2"/>
    </row>
    <row r="537" s="1" customFormat="1" customHeight="1" spans="48:48">
      <c r="AV537" s="2"/>
    </row>
    <row r="538" s="1" customFormat="1" customHeight="1" spans="48:48">
      <c r="AV538" s="2"/>
    </row>
    <row r="539" s="1" customFormat="1" customHeight="1" spans="48:48">
      <c r="AV539" s="2"/>
    </row>
    <row r="540" s="1" customFormat="1" customHeight="1" spans="48:48">
      <c r="AV540" s="2"/>
    </row>
    <row r="541" s="1" customFormat="1" customHeight="1" spans="48:48">
      <c r="AV541" s="2"/>
    </row>
    <row r="542" s="1" customFormat="1" customHeight="1" spans="48:48">
      <c r="AV542" s="2"/>
    </row>
    <row r="543" s="1" customFormat="1" customHeight="1" spans="48:48">
      <c r="AV543" s="2"/>
    </row>
    <row r="544" s="1" customFormat="1" customHeight="1" spans="48:48">
      <c r="AV544" s="2"/>
    </row>
    <row r="545" s="1" customFormat="1" customHeight="1" spans="48:48">
      <c r="AV545" s="2"/>
    </row>
    <row r="546" s="1" customFormat="1" customHeight="1" spans="48:48">
      <c r="AV546" s="2"/>
    </row>
    <row r="547" s="1" customFormat="1" customHeight="1" spans="48:48">
      <c r="AV547" s="2"/>
    </row>
    <row r="548" s="1" customFormat="1" customHeight="1" spans="48:48">
      <c r="AV548" s="2"/>
    </row>
    <row r="549" s="1" customFormat="1" customHeight="1" spans="48:48">
      <c r="AV549" s="2"/>
    </row>
    <row r="550" s="1" customFormat="1" customHeight="1" spans="48:48">
      <c r="AV550" s="2"/>
    </row>
    <row r="551" s="1" customFormat="1" customHeight="1" spans="48:48">
      <c r="AV551" s="2"/>
    </row>
    <row r="552" s="1" customFormat="1" customHeight="1" spans="48:48">
      <c r="AV552" s="2"/>
    </row>
    <row r="553" s="1" customFormat="1" customHeight="1" spans="48:48">
      <c r="AV553" s="2"/>
    </row>
    <row r="554" s="1" customFormat="1" customHeight="1" spans="48:48">
      <c r="AV554" s="2"/>
    </row>
    <row r="555" s="1" customFormat="1" customHeight="1" spans="48:48">
      <c r="AV555" s="2"/>
    </row>
    <row r="556" s="1" customFormat="1" customHeight="1" spans="48:48">
      <c r="AV556" s="2"/>
    </row>
    <row r="557" s="1" customFormat="1" customHeight="1" spans="48:48">
      <c r="AV557" s="2"/>
    </row>
    <row r="558" s="1" customFormat="1" customHeight="1" spans="48:48">
      <c r="AV558" s="2"/>
    </row>
    <row r="559" s="1" customFormat="1" customHeight="1" spans="48:48">
      <c r="AV559" s="2"/>
    </row>
    <row r="560" s="1" customFormat="1" customHeight="1" spans="48:48">
      <c r="AV560" s="2"/>
    </row>
    <row r="561" s="1" customFormat="1" customHeight="1" spans="48:48">
      <c r="AV561" s="2"/>
    </row>
    <row r="562" s="1" customFormat="1" customHeight="1" spans="48:48">
      <c r="AV562" s="2"/>
    </row>
    <row r="563" s="1" customFormat="1" customHeight="1" spans="48:48">
      <c r="AV563" s="2"/>
    </row>
    <row r="564" s="1" customFormat="1" customHeight="1" spans="48:48">
      <c r="AV564" s="2"/>
    </row>
    <row r="565" s="1" customFormat="1" customHeight="1" spans="48:48">
      <c r="AV565" s="2"/>
    </row>
    <row r="566" s="1" customFormat="1" customHeight="1" spans="48:48">
      <c r="AV566" s="2"/>
    </row>
    <row r="567" s="1" customFormat="1" customHeight="1" spans="48:48">
      <c r="AV567" s="2"/>
    </row>
    <row r="568" s="1" customFormat="1" customHeight="1" spans="48:48">
      <c r="AV568" s="2"/>
    </row>
    <row r="569" s="1" customFormat="1" customHeight="1" spans="48:48">
      <c r="AV569" s="2"/>
    </row>
    <row r="570" s="1" customFormat="1" customHeight="1" spans="48:48">
      <c r="AV570" s="2"/>
    </row>
    <row r="571" s="1" customFormat="1" customHeight="1" spans="48:48">
      <c r="AV571" s="2"/>
    </row>
    <row r="572" s="1" customFormat="1" customHeight="1" spans="48:48">
      <c r="AV572" s="2"/>
    </row>
    <row r="573" s="1" customFormat="1" customHeight="1" spans="48:48">
      <c r="AV573" s="2"/>
    </row>
    <row r="574" s="1" customFormat="1" customHeight="1" spans="48:48">
      <c r="AV574" s="2"/>
    </row>
    <row r="575" s="1" customFormat="1" customHeight="1" spans="48:48">
      <c r="AV575" s="2"/>
    </row>
    <row r="576" s="1" customFormat="1" customHeight="1" spans="48:48">
      <c r="AV576" s="2"/>
    </row>
    <row r="577" s="1" customFormat="1" customHeight="1" spans="48:48">
      <c r="AV577" s="2"/>
    </row>
    <row r="578" s="1" customFormat="1" customHeight="1" spans="48:48">
      <c r="AV578" s="2"/>
    </row>
    <row r="579" s="1" customFormat="1" customHeight="1" spans="48:48">
      <c r="AV579" s="2"/>
    </row>
    <row r="580" s="1" customFormat="1" customHeight="1" spans="48:48">
      <c r="AV580" s="2"/>
    </row>
    <row r="581" s="1" customFormat="1" customHeight="1" spans="48:48">
      <c r="AV581" s="2"/>
    </row>
    <row r="582" s="1" customFormat="1" customHeight="1" spans="48:48">
      <c r="AV582" s="2"/>
    </row>
    <row r="583" s="1" customFormat="1" customHeight="1" spans="48:48">
      <c r="AV583" s="2"/>
    </row>
    <row r="584" s="1" customFormat="1" customHeight="1" spans="48:48">
      <c r="AV584" s="2"/>
    </row>
    <row r="585" s="1" customFormat="1" customHeight="1" spans="48:48">
      <c r="AV585" s="2"/>
    </row>
    <row r="586" s="1" customFormat="1" customHeight="1" spans="48:48">
      <c r="AV586" s="2"/>
    </row>
    <row r="587" s="1" customFormat="1" customHeight="1" spans="48:48">
      <c r="AV587" s="2"/>
    </row>
    <row r="588" s="1" customFormat="1" customHeight="1" spans="48:48">
      <c r="AV588" s="2"/>
    </row>
    <row r="589" s="1" customFormat="1" customHeight="1" spans="48:48">
      <c r="AV589" s="2"/>
    </row>
    <row r="590" s="1" customFormat="1" customHeight="1" spans="48:48">
      <c r="AV590" s="2"/>
    </row>
    <row r="591" s="1" customFormat="1" customHeight="1" spans="48:48">
      <c r="AV591" s="2"/>
    </row>
    <row r="592" s="1" customFormat="1" customHeight="1" spans="48:48">
      <c r="AV592" s="2"/>
    </row>
    <row r="593" s="1" customFormat="1" customHeight="1" spans="48:48">
      <c r="AV593" s="2"/>
    </row>
    <row r="594" s="1" customFormat="1" customHeight="1" spans="48:48">
      <c r="AV594" s="2"/>
    </row>
    <row r="595" s="1" customFormat="1" customHeight="1" spans="48:48">
      <c r="AV595" s="2"/>
    </row>
    <row r="596" s="1" customFormat="1" customHeight="1" spans="48:48">
      <c r="AV596" s="2"/>
    </row>
    <row r="597" s="1" customFormat="1" customHeight="1" spans="48:48">
      <c r="AV597" s="2"/>
    </row>
    <row r="598" s="1" customFormat="1" customHeight="1" spans="48:48">
      <c r="AV598" s="2"/>
    </row>
    <row r="599" s="1" customFormat="1" customHeight="1" spans="48:48">
      <c r="AV599" s="2"/>
    </row>
    <row r="600" s="1" customFormat="1" customHeight="1" spans="48:48">
      <c r="AV600" s="2"/>
    </row>
    <row r="601" s="1" customFormat="1" customHeight="1" spans="48:48">
      <c r="AV601" s="2"/>
    </row>
    <row r="602" s="1" customFormat="1" customHeight="1" spans="48:48">
      <c r="AV602" s="2"/>
    </row>
    <row r="603" s="1" customFormat="1" customHeight="1" spans="48:48">
      <c r="AV603" s="2"/>
    </row>
    <row r="604" s="1" customFormat="1" customHeight="1" spans="48:48">
      <c r="AV604" s="2"/>
    </row>
    <row r="605" s="1" customFormat="1" customHeight="1" spans="48:48">
      <c r="AV605" s="2"/>
    </row>
    <row r="606" s="1" customFormat="1" customHeight="1" spans="48:48">
      <c r="AV606" s="2"/>
    </row>
    <row r="607" s="1" customFormat="1" customHeight="1" spans="48:48">
      <c r="AV607" s="2"/>
    </row>
    <row r="608" s="1" customFormat="1" customHeight="1" spans="48:48">
      <c r="AV608" s="2"/>
    </row>
    <row r="609" s="1" customFormat="1" customHeight="1" spans="48:48">
      <c r="AV609" s="2"/>
    </row>
    <row r="610" s="1" customFormat="1" customHeight="1" spans="48:48">
      <c r="AV610" s="2"/>
    </row>
    <row r="611" s="1" customFormat="1" customHeight="1" spans="48:48">
      <c r="AV611" s="2"/>
    </row>
    <row r="612" s="1" customFormat="1" customHeight="1" spans="48:48">
      <c r="AV612" s="2"/>
    </row>
    <row r="613" s="1" customFormat="1" customHeight="1" spans="48:48">
      <c r="AV613" s="2"/>
    </row>
    <row r="614" s="1" customFormat="1" customHeight="1" spans="48:48">
      <c r="AV614" s="2"/>
    </row>
    <row r="615" s="1" customFormat="1" customHeight="1" spans="48:48">
      <c r="AV615" s="2"/>
    </row>
    <row r="616" s="1" customFormat="1" customHeight="1" spans="48:48">
      <c r="AV616" s="2"/>
    </row>
    <row r="617" s="1" customFormat="1" customHeight="1" spans="48:48">
      <c r="AV617" s="2"/>
    </row>
    <row r="618" s="1" customFormat="1" customHeight="1" spans="48:48">
      <c r="AV618" s="2"/>
    </row>
    <row r="619" s="1" customFormat="1" customHeight="1" spans="48:48">
      <c r="AV619" s="2"/>
    </row>
    <row r="620" s="1" customFormat="1" customHeight="1" spans="48:48">
      <c r="AV620" s="2"/>
    </row>
    <row r="621" s="1" customFormat="1" customHeight="1" spans="48:48">
      <c r="AV621" s="2"/>
    </row>
    <row r="622" s="1" customFormat="1" customHeight="1" spans="48:48">
      <c r="AV622" s="2"/>
    </row>
    <row r="623" s="1" customFormat="1" customHeight="1" spans="48:48">
      <c r="AV623" s="2"/>
    </row>
    <row r="624" s="1" customFormat="1" customHeight="1" spans="48:48">
      <c r="AV624" s="2"/>
    </row>
    <row r="625" s="1" customFormat="1" customHeight="1" spans="48:48">
      <c r="AV625" s="2"/>
    </row>
    <row r="626" s="1" customFormat="1" customHeight="1" spans="48:48">
      <c r="AV626" s="2"/>
    </row>
    <row r="627" s="1" customFormat="1" customHeight="1" spans="48:48">
      <c r="AV627" s="2"/>
    </row>
    <row r="628" s="1" customFormat="1" customHeight="1" spans="48:48">
      <c r="AV628" s="2"/>
    </row>
    <row r="629" s="1" customFormat="1" customHeight="1" spans="48:48">
      <c r="AV629" s="2"/>
    </row>
    <row r="630" s="1" customFormat="1" customHeight="1" spans="48:48">
      <c r="AV630" s="2"/>
    </row>
    <row r="631" s="1" customFormat="1" customHeight="1" spans="48:48">
      <c r="AV631" s="2"/>
    </row>
    <row r="632" s="1" customFormat="1" customHeight="1" spans="48:48">
      <c r="AV632" s="2"/>
    </row>
    <row r="633" s="1" customFormat="1" customHeight="1" spans="48:48">
      <c r="AV633" s="2"/>
    </row>
    <row r="634" s="1" customFormat="1" customHeight="1" spans="48:48">
      <c r="AV634" s="2"/>
    </row>
    <row r="635" s="1" customFormat="1" customHeight="1" spans="48:48">
      <c r="AV635" s="2"/>
    </row>
    <row r="636" s="1" customFormat="1" customHeight="1" spans="48:48">
      <c r="AV636" s="2"/>
    </row>
    <row r="637" s="1" customFormat="1" customHeight="1" spans="48:48">
      <c r="AV637" s="2"/>
    </row>
    <row r="638" s="1" customFormat="1" customHeight="1" spans="48:48">
      <c r="AV638" s="2"/>
    </row>
    <row r="639" s="1" customFormat="1" customHeight="1" spans="48:48">
      <c r="AV639" s="2"/>
    </row>
    <row r="640" s="1" customFormat="1" customHeight="1" spans="48:48">
      <c r="AV640" s="2"/>
    </row>
    <row r="641" s="1" customFormat="1" customHeight="1" spans="48:48">
      <c r="AV641" s="2"/>
    </row>
    <row r="642" s="1" customFormat="1" customHeight="1" spans="48:48">
      <c r="AV642" s="2"/>
    </row>
    <row r="643" s="1" customFormat="1" customHeight="1" spans="48:48">
      <c r="AV643" s="2"/>
    </row>
    <row r="644" s="1" customFormat="1" customHeight="1" spans="48:48">
      <c r="AV644" s="2"/>
    </row>
    <row r="645" s="1" customFormat="1" customHeight="1" spans="48:48">
      <c r="AV645" s="2"/>
    </row>
    <row r="646" s="1" customFormat="1" customHeight="1" spans="48:48">
      <c r="AV646" s="2"/>
    </row>
    <row r="647" s="1" customFormat="1" customHeight="1" spans="48:48">
      <c r="AV647" s="2"/>
    </row>
    <row r="648" s="1" customFormat="1" customHeight="1" spans="48:48">
      <c r="AV648" s="2"/>
    </row>
    <row r="649" s="1" customFormat="1" customHeight="1" spans="48:48">
      <c r="AV649" s="2"/>
    </row>
    <row r="650" s="1" customFormat="1" customHeight="1" spans="48:48">
      <c r="AV650" s="2"/>
    </row>
    <row r="651" s="1" customFormat="1" customHeight="1" spans="48:48">
      <c r="AV651" s="2"/>
    </row>
    <row r="652" s="1" customFormat="1" customHeight="1" spans="48:48">
      <c r="AV652" s="2"/>
    </row>
    <row r="653" s="1" customFormat="1" customHeight="1" spans="48:48">
      <c r="AV653" s="2"/>
    </row>
    <row r="654" s="1" customFormat="1" customHeight="1" spans="48:48">
      <c r="AV654" s="2"/>
    </row>
    <row r="655" s="1" customFormat="1" customHeight="1" spans="48:48">
      <c r="AV655" s="2"/>
    </row>
    <row r="656" s="1" customFormat="1" customHeight="1" spans="48:48">
      <c r="AV656" s="2"/>
    </row>
    <row r="657" s="1" customFormat="1" customHeight="1" spans="48:48">
      <c r="AV657" s="2"/>
    </row>
    <row r="658" s="1" customFormat="1" customHeight="1" spans="48:48">
      <c r="AV658" s="2"/>
    </row>
    <row r="659" s="1" customFormat="1" customHeight="1" spans="48:48">
      <c r="AV659" s="2"/>
    </row>
    <row r="660" s="1" customFormat="1" customHeight="1" spans="48:48">
      <c r="AV660" s="2"/>
    </row>
    <row r="661" s="1" customFormat="1" customHeight="1" spans="48:48">
      <c r="AV661" s="2"/>
    </row>
    <row r="662" s="1" customFormat="1" customHeight="1" spans="48:48">
      <c r="AV662" s="2"/>
    </row>
    <row r="663" s="1" customFormat="1" customHeight="1" spans="48:48">
      <c r="AV663" s="2"/>
    </row>
    <row r="664" s="1" customFormat="1" customHeight="1" spans="48:48">
      <c r="AV664" s="2"/>
    </row>
    <row r="665" s="1" customFormat="1" customHeight="1" spans="48:48">
      <c r="AV665" s="2"/>
    </row>
    <row r="666" s="1" customFormat="1" customHeight="1" spans="48:48">
      <c r="AV666" s="2"/>
    </row>
    <row r="667" s="1" customFormat="1" customHeight="1" spans="48:48">
      <c r="AV667" s="2"/>
    </row>
    <row r="668" s="1" customFormat="1" customHeight="1" spans="48:48">
      <c r="AV668" s="2"/>
    </row>
    <row r="669" s="1" customFormat="1" customHeight="1" spans="48:48">
      <c r="AV669" s="2"/>
    </row>
    <row r="670" s="1" customFormat="1" customHeight="1" spans="48:48">
      <c r="AV670" s="2"/>
    </row>
    <row r="671" s="1" customFormat="1" customHeight="1" spans="48:48">
      <c r="AV671" s="2"/>
    </row>
    <row r="672" s="1" customFormat="1" customHeight="1" spans="48:48">
      <c r="AV672" s="2"/>
    </row>
    <row r="673" s="1" customFormat="1" customHeight="1" spans="48:48">
      <c r="AV673" s="2"/>
    </row>
    <row r="674" s="1" customFormat="1" customHeight="1" spans="48:48">
      <c r="AV674" s="2"/>
    </row>
    <row r="675" s="1" customFormat="1" customHeight="1" spans="48:48">
      <c r="AV675" s="2"/>
    </row>
    <row r="676" s="1" customFormat="1" customHeight="1" spans="48:48">
      <c r="AV676" s="2"/>
    </row>
    <row r="677" s="1" customFormat="1" customHeight="1" spans="48:48">
      <c r="AV677" s="2"/>
    </row>
    <row r="678" s="1" customFormat="1" customHeight="1" spans="48:48">
      <c r="AV678" s="2"/>
    </row>
    <row r="679" s="1" customFormat="1" customHeight="1" spans="48:48">
      <c r="AV679" s="2"/>
    </row>
    <row r="680" s="1" customFormat="1" customHeight="1" spans="48:48">
      <c r="AV680" s="2"/>
    </row>
    <row r="681" s="1" customFormat="1" customHeight="1" spans="48:48">
      <c r="AV681" s="2"/>
    </row>
    <row r="682" s="1" customFormat="1" customHeight="1" spans="48:48">
      <c r="AV682" s="2"/>
    </row>
    <row r="683" s="1" customFormat="1" customHeight="1" spans="48:48">
      <c r="AV683" s="2"/>
    </row>
    <row r="684" s="1" customFormat="1" customHeight="1" spans="48:48">
      <c r="AV684" s="2"/>
    </row>
    <row r="685" s="1" customFormat="1" customHeight="1" spans="48:48">
      <c r="AV685" s="2"/>
    </row>
    <row r="686" s="1" customFormat="1" customHeight="1" spans="48:48">
      <c r="AV686" s="2"/>
    </row>
    <row r="687" s="1" customFormat="1" customHeight="1" spans="48:48">
      <c r="AV687" s="2"/>
    </row>
    <row r="688" s="1" customFormat="1" customHeight="1" spans="48:48">
      <c r="AV688" s="2"/>
    </row>
    <row r="689" s="1" customFormat="1" customHeight="1" spans="48:48">
      <c r="AV689" s="2"/>
    </row>
    <row r="690" s="1" customFormat="1" customHeight="1" spans="48:48">
      <c r="AV690" s="2"/>
    </row>
    <row r="691" s="1" customFormat="1" customHeight="1" spans="48:48">
      <c r="AV691" s="2"/>
    </row>
    <row r="692" s="1" customFormat="1" customHeight="1" spans="48:48">
      <c r="AV692" s="2"/>
    </row>
    <row r="693" s="1" customFormat="1" customHeight="1" spans="48:48">
      <c r="AV693" s="2"/>
    </row>
    <row r="694" s="1" customFormat="1" customHeight="1" spans="48:48">
      <c r="AV694" s="2"/>
    </row>
    <row r="695" s="1" customFormat="1" customHeight="1" spans="48:48">
      <c r="AV695" s="2"/>
    </row>
    <row r="696" s="1" customFormat="1" customHeight="1" spans="48:48">
      <c r="AV696" s="2"/>
    </row>
    <row r="697" s="1" customFormat="1" customHeight="1" spans="48:48">
      <c r="AV697" s="2"/>
    </row>
    <row r="698" s="1" customFormat="1" customHeight="1" spans="48:48">
      <c r="AV698" s="2"/>
    </row>
    <row r="699" s="1" customFormat="1" customHeight="1" spans="48:48">
      <c r="AV699" s="2"/>
    </row>
    <row r="700" s="1" customFormat="1" customHeight="1" spans="48:48">
      <c r="AV700" s="2"/>
    </row>
    <row r="701" s="1" customFormat="1" customHeight="1" spans="48:48">
      <c r="AV701" s="2"/>
    </row>
    <row r="702" s="1" customFormat="1" customHeight="1" spans="48:48">
      <c r="AV702" s="2"/>
    </row>
    <row r="703" s="1" customFormat="1" customHeight="1" spans="48:48">
      <c r="AV703" s="2"/>
    </row>
    <row r="704" s="1" customFormat="1" customHeight="1" spans="48:48">
      <c r="AV704" s="2"/>
    </row>
    <row r="705" s="1" customFormat="1" customHeight="1" spans="48:48">
      <c r="AV705" s="2"/>
    </row>
    <row r="706" s="1" customFormat="1" customHeight="1" spans="48:48">
      <c r="AV706" s="2"/>
    </row>
    <row r="707" s="1" customFormat="1" customHeight="1" spans="48:48">
      <c r="AV707" s="2"/>
    </row>
    <row r="708" s="1" customFormat="1" customHeight="1" spans="48:48">
      <c r="AV708" s="2"/>
    </row>
    <row r="709" s="1" customFormat="1" customHeight="1" spans="48:48">
      <c r="AV709" s="2"/>
    </row>
    <row r="710" s="1" customFormat="1" customHeight="1" spans="48:48">
      <c r="AV710" s="2"/>
    </row>
    <row r="711" s="1" customFormat="1" customHeight="1" spans="48:48">
      <c r="AV711" s="2"/>
    </row>
    <row r="712" s="1" customFormat="1" customHeight="1" spans="48:48">
      <c r="AV712" s="2"/>
    </row>
    <row r="713" s="1" customFormat="1" customHeight="1" spans="48:48">
      <c r="AV713" s="2"/>
    </row>
    <row r="714" s="1" customFormat="1" customHeight="1" spans="48:48">
      <c r="AV714" s="2"/>
    </row>
    <row r="715" s="1" customFormat="1" customHeight="1" spans="48:48">
      <c r="AV715" s="2"/>
    </row>
    <row r="716" s="1" customFormat="1" customHeight="1" spans="48:48">
      <c r="AV716" s="2"/>
    </row>
    <row r="717" s="1" customFormat="1" customHeight="1" spans="48:48">
      <c r="AV717" s="2"/>
    </row>
    <row r="718" s="1" customFormat="1" customHeight="1" spans="48:48">
      <c r="AV718" s="2"/>
    </row>
    <row r="719" s="1" customFormat="1" customHeight="1" spans="48:48">
      <c r="AV719" s="2"/>
    </row>
    <row r="720" s="1" customFormat="1" customHeight="1" spans="48:48">
      <c r="AV720" s="2"/>
    </row>
    <row r="721" s="1" customFormat="1" customHeight="1" spans="48:48">
      <c r="AV721" s="2"/>
    </row>
    <row r="722" s="1" customFormat="1" customHeight="1" spans="48:48">
      <c r="AV722" s="2"/>
    </row>
    <row r="723" s="1" customFormat="1" customHeight="1" spans="48:48">
      <c r="AV723" s="2"/>
    </row>
    <row r="724" s="1" customFormat="1" customHeight="1" spans="48:48">
      <c r="AV724" s="2"/>
    </row>
    <row r="725" s="1" customFormat="1" customHeight="1" spans="48:48">
      <c r="AV725" s="2"/>
    </row>
    <row r="726" s="1" customFormat="1" customHeight="1" spans="48:48">
      <c r="AV726" s="2"/>
    </row>
    <row r="727" s="1" customFormat="1" customHeight="1" spans="48:48">
      <c r="AV727" s="2"/>
    </row>
    <row r="728" s="1" customFormat="1" customHeight="1" spans="48:48">
      <c r="AV728" s="2"/>
    </row>
    <row r="729" s="1" customFormat="1" customHeight="1" spans="48:48">
      <c r="AV729" s="2"/>
    </row>
    <row r="730" s="1" customFormat="1" customHeight="1" spans="48:48">
      <c r="AV730" s="2"/>
    </row>
    <row r="731" s="1" customFormat="1" customHeight="1" spans="48:48">
      <c r="AV731" s="2"/>
    </row>
    <row r="732" s="1" customFormat="1" customHeight="1" spans="48:48">
      <c r="AV732" s="2"/>
    </row>
    <row r="733" s="1" customFormat="1" customHeight="1" spans="48:48">
      <c r="AV733" s="2"/>
    </row>
    <row r="734" s="1" customFormat="1" customHeight="1" spans="48:48">
      <c r="AV734" s="2"/>
    </row>
    <row r="735" s="1" customFormat="1" customHeight="1" spans="48:48">
      <c r="AV735" s="2"/>
    </row>
    <row r="736" s="1" customFormat="1" customHeight="1" spans="48:48">
      <c r="AV736" s="2"/>
    </row>
    <row r="737" s="1" customFormat="1" customHeight="1" spans="48:48">
      <c r="AV737" s="2"/>
    </row>
    <row r="738" s="1" customFormat="1" customHeight="1" spans="48:48">
      <c r="AV738" s="2"/>
    </row>
    <row r="739" s="1" customFormat="1" customHeight="1" spans="48:48">
      <c r="AV739" s="2"/>
    </row>
    <row r="740" s="1" customFormat="1" customHeight="1" spans="48:48">
      <c r="AV740" s="2"/>
    </row>
    <row r="741" s="1" customFormat="1" customHeight="1" spans="48:48">
      <c r="AV741" s="2"/>
    </row>
    <row r="742" s="1" customFormat="1" customHeight="1" spans="48:48">
      <c r="AV742" s="2"/>
    </row>
    <row r="743" s="1" customFormat="1" customHeight="1" spans="48:48">
      <c r="AV743" s="2"/>
    </row>
    <row r="744" s="1" customFormat="1" customHeight="1" spans="48:48">
      <c r="AV744" s="2"/>
    </row>
    <row r="745" s="1" customFormat="1" customHeight="1" spans="48:48">
      <c r="AV745" s="2"/>
    </row>
    <row r="746" s="1" customFormat="1" customHeight="1" spans="48:48">
      <c r="AV746" s="2"/>
    </row>
    <row r="747" s="1" customFormat="1" customHeight="1" spans="48:48">
      <c r="AV747" s="2"/>
    </row>
    <row r="748" s="1" customFormat="1" customHeight="1" spans="48:48">
      <c r="AV748" s="2"/>
    </row>
    <row r="749" s="1" customFormat="1" customHeight="1" spans="48:48">
      <c r="AV749" s="2"/>
    </row>
    <row r="750" s="1" customFormat="1" customHeight="1" spans="48:48">
      <c r="AV750" s="2"/>
    </row>
    <row r="751" s="1" customFormat="1" customHeight="1" spans="48:48">
      <c r="AV751" s="2"/>
    </row>
    <row r="752" s="1" customFormat="1" customHeight="1" spans="48:48">
      <c r="AV752" s="2"/>
    </row>
    <row r="753" s="1" customFormat="1" customHeight="1" spans="48:48">
      <c r="AV753" s="2"/>
    </row>
    <row r="754" s="1" customFormat="1" customHeight="1" spans="48:48">
      <c r="AV754" s="2"/>
    </row>
    <row r="755" s="1" customFormat="1" customHeight="1" spans="48:48">
      <c r="AV755" s="2"/>
    </row>
    <row r="756" s="1" customFormat="1" customHeight="1" spans="48:48">
      <c r="AV756" s="2"/>
    </row>
    <row r="757" s="1" customFormat="1" customHeight="1" spans="48:48">
      <c r="AV757" s="2"/>
    </row>
    <row r="758" s="1" customFormat="1" customHeight="1" spans="48:48">
      <c r="AV758" s="2"/>
    </row>
    <row r="759" s="1" customFormat="1" customHeight="1" spans="48:48">
      <c r="AV759" s="2"/>
    </row>
    <row r="760" s="1" customFormat="1" customHeight="1" spans="48:48">
      <c r="AV760" s="2"/>
    </row>
    <row r="761" s="1" customFormat="1" customHeight="1" spans="48:48">
      <c r="AV761" s="2"/>
    </row>
    <row r="762" s="1" customFormat="1" customHeight="1" spans="48:48">
      <c r="AV762" s="2"/>
    </row>
    <row r="763" s="1" customFormat="1" customHeight="1" spans="48:48">
      <c r="AV763" s="2"/>
    </row>
    <row r="764" s="1" customFormat="1" customHeight="1" spans="48:48">
      <c r="AV764" s="2"/>
    </row>
    <row r="765" s="1" customFormat="1" customHeight="1" spans="48:48">
      <c r="AV765" s="2"/>
    </row>
    <row r="766" s="1" customFormat="1" customHeight="1" spans="48:48">
      <c r="AV766" s="2"/>
    </row>
    <row r="767" s="1" customFormat="1" customHeight="1" spans="48:48">
      <c r="AV767" s="2"/>
    </row>
    <row r="768" s="1" customFormat="1" customHeight="1" spans="48:48">
      <c r="AV768" s="2"/>
    </row>
    <row r="769" s="1" customFormat="1" customHeight="1" spans="48:48">
      <c r="AV769" s="2"/>
    </row>
    <row r="770" s="1" customFormat="1" customHeight="1" spans="48:48">
      <c r="AV770" s="2"/>
    </row>
    <row r="771" s="1" customFormat="1" customHeight="1" spans="48:48">
      <c r="AV771" s="2"/>
    </row>
    <row r="772" s="1" customFormat="1" customHeight="1" spans="48:48">
      <c r="AV772" s="2"/>
    </row>
    <row r="773" s="1" customFormat="1" customHeight="1" spans="48:48">
      <c r="AV773" s="2"/>
    </row>
    <row r="774" s="1" customFormat="1" customHeight="1" spans="48:48">
      <c r="AV774" s="2"/>
    </row>
    <row r="775" s="1" customFormat="1" customHeight="1" spans="48:48">
      <c r="AV775" s="2"/>
    </row>
    <row r="776" s="1" customFormat="1" customHeight="1" spans="48:48">
      <c r="AV776" s="2"/>
    </row>
    <row r="777" s="1" customFormat="1" customHeight="1" spans="48:48">
      <c r="AV777" s="2"/>
    </row>
    <row r="778" s="1" customFormat="1" customHeight="1" spans="48:48">
      <c r="AV778" s="2"/>
    </row>
    <row r="779" s="1" customFormat="1" customHeight="1" spans="48:48">
      <c r="AV779" s="2"/>
    </row>
    <row r="780" s="1" customFormat="1" customHeight="1" spans="48:48">
      <c r="AV780" s="2"/>
    </row>
    <row r="781" s="1" customFormat="1" customHeight="1" spans="48:48">
      <c r="AV781" s="2"/>
    </row>
    <row r="782" s="1" customFormat="1" customHeight="1" spans="48:48">
      <c r="AV782" s="2"/>
    </row>
    <row r="783" s="1" customFormat="1" customHeight="1" spans="48:48">
      <c r="AV783" s="2"/>
    </row>
    <row r="784" s="1" customFormat="1" customHeight="1" spans="48:48">
      <c r="AV784" s="2"/>
    </row>
    <row r="785" s="1" customFormat="1" customHeight="1" spans="48:48">
      <c r="AV785" s="2"/>
    </row>
    <row r="786" s="1" customFormat="1" customHeight="1" spans="48:48">
      <c r="AV786" s="2"/>
    </row>
    <row r="787" s="1" customFormat="1" customHeight="1" spans="48:48">
      <c r="AV787" s="2"/>
    </row>
    <row r="788" s="1" customFormat="1" customHeight="1" spans="48:48">
      <c r="AV788" s="2"/>
    </row>
    <row r="789" s="1" customFormat="1" customHeight="1" spans="48:48">
      <c r="AV789" s="2"/>
    </row>
    <row r="790" s="1" customFormat="1" customHeight="1" spans="48:48">
      <c r="AV790" s="2"/>
    </row>
    <row r="791" s="1" customFormat="1" customHeight="1" spans="48:48">
      <c r="AV791" s="2"/>
    </row>
    <row r="792" s="1" customFormat="1" customHeight="1" spans="48:48">
      <c r="AV792" s="2"/>
    </row>
    <row r="793" s="1" customFormat="1" customHeight="1" spans="48:48">
      <c r="AV793" s="2"/>
    </row>
    <row r="794" s="1" customFormat="1" customHeight="1" spans="48:48">
      <c r="AV794" s="2"/>
    </row>
    <row r="795" s="1" customFormat="1" customHeight="1" spans="48:48">
      <c r="AV795" s="2"/>
    </row>
    <row r="796" s="1" customFormat="1" customHeight="1" spans="48:48">
      <c r="AV796" s="2"/>
    </row>
    <row r="797" s="1" customFormat="1" customHeight="1" spans="48:48">
      <c r="AV797" s="2"/>
    </row>
    <row r="798" s="1" customFormat="1" customHeight="1" spans="48:48">
      <c r="AV798" s="2"/>
    </row>
    <row r="799" s="1" customFormat="1" customHeight="1" spans="48:48">
      <c r="AV799" s="2"/>
    </row>
    <row r="800" s="1" customFormat="1" customHeight="1" spans="48:48">
      <c r="AV800" s="2"/>
    </row>
    <row r="801" s="1" customFormat="1" customHeight="1" spans="48:48">
      <c r="AV801" s="2"/>
    </row>
    <row r="802" s="1" customFormat="1" customHeight="1" spans="48:48">
      <c r="AV802" s="2"/>
    </row>
    <row r="803" s="1" customFormat="1" customHeight="1" spans="48:48">
      <c r="AV803" s="2"/>
    </row>
    <row r="804" s="1" customFormat="1" customHeight="1" spans="48:48">
      <c r="AV804" s="2"/>
    </row>
    <row r="805" s="1" customFormat="1" customHeight="1" spans="48:48">
      <c r="AV805" s="2"/>
    </row>
    <row r="806" s="1" customFormat="1" customHeight="1" spans="48:48">
      <c r="AV806" s="2"/>
    </row>
    <row r="807" s="1" customFormat="1" customHeight="1" spans="48:48">
      <c r="AV807" s="2"/>
    </row>
    <row r="808" s="1" customFormat="1" customHeight="1" spans="48:48">
      <c r="AV808" s="2"/>
    </row>
    <row r="809" s="1" customFormat="1" customHeight="1" spans="48:48">
      <c r="AV809" s="2"/>
    </row>
    <row r="810" s="1" customFormat="1" customHeight="1" spans="48:48">
      <c r="AV810" s="2"/>
    </row>
    <row r="811" s="1" customFormat="1" customHeight="1" spans="48:48">
      <c r="AV811" s="2"/>
    </row>
    <row r="812" s="1" customFormat="1" customHeight="1" spans="48:48">
      <c r="AV812" s="2"/>
    </row>
    <row r="813" s="1" customFormat="1" customHeight="1" spans="48:48">
      <c r="AV813" s="2"/>
    </row>
    <row r="814" s="1" customFormat="1" customHeight="1" spans="48:48">
      <c r="AV814" s="2"/>
    </row>
    <row r="815" s="1" customFormat="1" customHeight="1" spans="48:48">
      <c r="AV815" s="2"/>
    </row>
    <row r="816" s="1" customFormat="1" customHeight="1" spans="48:48">
      <c r="AV816" s="2"/>
    </row>
    <row r="817" s="1" customFormat="1" customHeight="1" spans="48:48">
      <c r="AV817" s="2"/>
    </row>
    <row r="818" s="1" customFormat="1" customHeight="1" spans="48:48">
      <c r="AV818" s="2"/>
    </row>
    <row r="819" s="1" customFormat="1" customHeight="1" spans="48:48">
      <c r="AV819" s="2"/>
    </row>
    <row r="820" s="1" customFormat="1" customHeight="1" spans="48:48">
      <c r="AV820" s="2"/>
    </row>
    <row r="821" s="1" customFormat="1" customHeight="1" spans="48:48">
      <c r="AV821" s="2"/>
    </row>
    <row r="822" s="1" customFormat="1" customHeight="1" spans="48:48">
      <c r="AV822" s="2"/>
    </row>
    <row r="823" s="1" customFormat="1" customHeight="1" spans="48:48">
      <c r="AV823" s="2"/>
    </row>
    <row r="824" s="1" customFormat="1" customHeight="1" spans="48:48">
      <c r="AV824" s="2"/>
    </row>
    <row r="825" s="1" customFormat="1" customHeight="1" spans="48:48">
      <c r="AV825" s="2"/>
    </row>
    <row r="826" s="1" customFormat="1" customHeight="1" spans="48:48">
      <c r="AV826" s="2"/>
    </row>
    <row r="827" s="1" customFormat="1" customHeight="1" spans="48:48">
      <c r="AV827" s="2"/>
    </row>
    <row r="828" s="1" customFormat="1" customHeight="1" spans="48:48">
      <c r="AV828" s="2"/>
    </row>
    <row r="829" s="1" customFormat="1" customHeight="1" spans="48:48">
      <c r="AV829" s="2"/>
    </row>
    <row r="830" s="1" customFormat="1" customHeight="1" spans="48:48">
      <c r="AV830" s="2"/>
    </row>
    <row r="831" s="1" customFormat="1" customHeight="1" spans="48:48">
      <c r="AV831" s="2"/>
    </row>
    <row r="832" s="1" customFormat="1" customHeight="1" spans="48:48">
      <c r="AV832" s="2"/>
    </row>
    <row r="833" s="1" customFormat="1" customHeight="1" spans="48:48">
      <c r="AV833" s="2"/>
    </row>
    <row r="834" s="1" customFormat="1" customHeight="1" spans="48:48">
      <c r="AV834" s="2"/>
    </row>
    <row r="835" s="1" customFormat="1" customHeight="1" spans="48:48">
      <c r="AV835" s="2"/>
    </row>
    <row r="836" s="1" customFormat="1" customHeight="1" spans="48:48">
      <c r="AV836" s="2"/>
    </row>
    <row r="837" s="1" customFormat="1" customHeight="1" spans="48:48">
      <c r="AV837" s="2"/>
    </row>
    <row r="838" s="1" customFormat="1" customHeight="1" spans="48:48">
      <c r="AV838" s="2"/>
    </row>
    <row r="839" s="1" customFormat="1" customHeight="1" spans="48:48">
      <c r="AV839" s="2"/>
    </row>
    <row r="840" s="1" customFormat="1" customHeight="1" spans="48:48">
      <c r="AV840" s="2"/>
    </row>
    <row r="841" s="1" customFormat="1" customHeight="1" spans="48:48">
      <c r="AV841" s="2"/>
    </row>
    <row r="842" s="1" customFormat="1" customHeight="1" spans="48:48">
      <c r="AV842" s="2"/>
    </row>
    <row r="843" s="1" customFormat="1" customHeight="1" spans="48:48">
      <c r="AV843" s="2"/>
    </row>
    <row r="844" s="1" customFormat="1" customHeight="1" spans="48:48">
      <c r="AV844" s="2"/>
    </row>
    <row r="845" s="1" customFormat="1" customHeight="1" spans="48:48">
      <c r="AV845" s="2"/>
    </row>
    <row r="846" s="1" customFormat="1" customHeight="1" spans="48:48">
      <c r="AV846" s="2"/>
    </row>
    <row r="847" s="1" customFormat="1" customHeight="1" spans="48:48">
      <c r="AV847" s="2"/>
    </row>
    <row r="848" s="1" customFormat="1" customHeight="1" spans="48:48">
      <c r="AV848" s="2"/>
    </row>
    <row r="849" s="1" customFormat="1" customHeight="1" spans="48:48">
      <c r="AV849" s="2"/>
    </row>
    <row r="850" s="1" customFormat="1" customHeight="1" spans="48:48">
      <c r="AV850" s="2"/>
    </row>
    <row r="851" s="1" customFormat="1" customHeight="1" spans="48:48">
      <c r="AV851" s="2"/>
    </row>
    <row r="852" s="1" customFormat="1" customHeight="1" spans="48:48">
      <c r="AV852" s="2"/>
    </row>
    <row r="853" s="1" customFormat="1" customHeight="1" spans="48:48">
      <c r="AV853" s="2"/>
    </row>
    <row r="854" s="1" customFormat="1" customHeight="1" spans="48:48">
      <c r="AV854" s="2"/>
    </row>
    <row r="855" s="1" customFormat="1" customHeight="1" spans="48:48">
      <c r="AV855" s="2"/>
    </row>
    <row r="856" s="1" customFormat="1" customHeight="1" spans="48:48">
      <c r="AV856" s="2"/>
    </row>
    <row r="857" s="1" customFormat="1" customHeight="1" spans="48:48">
      <c r="AV857" s="2"/>
    </row>
    <row r="858" s="1" customFormat="1" customHeight="1" spans="48:48">
      <c r="AV858" s="2"/>
    </row>
    <row r="859" s="1" customFormat="1" customHeight="1" spans="48:48">
      <c r="AV859" s="2"/>
    </row>
    <row r="860" s="1" customFormat="1" customHeight="1" spans="48:48">
      <c r="AV860" s="2"/>
    </row>
    <row r="861" s="1" customFormat="1" customHeight="1" spans="48:48">
      <c r="AV861" s="2"/>
    </row>
    <row r="862" s="1" customFormat="1" customHeight="1" spans="48:48">
      <c r="AV862" s="2"/>
    </row>
    <row r="863" s="1" customFormat="1" customHeight="1" spans="48:48">
      <c r="AV863" s="2"/>
    </row>
    <row r="864" s="1" customFormat="1" customHeight="1" spans="48:48">
      <c r="AV864" s="2"/>
    </row>
    <row r="865" s="1" customFormat="1" customHeight="1" spans="48:48">
      <c r="AV865" s="2"/>
    </row>
    <row r="866" s="1" customFormat="1" customHeight="1" spans="48:48">
      <c r="AV866" s="2"/>
    </row>
    <row r="867" s="1" customFormat="1" customHeight="1" spans="48:48">
      <c r="AV867" s="2"/>
    </row>
    <row r="868" s="1" customFormat="1" customHeight="1" spans="48:48">
      <c r="AV868" s="2"/>
    </row>
    <row r="869" s="1" customFormat="1" customHeight="1" spans="48:48">
      <c r="AV869" s="2"/>
    </row>
    <row r="870" s="1" customFormat="1" customHeight="1" spans="48:48">
      <c r="AV870" s="2"/>
    </row>
    <row r="871" s="1" customFormat="1" customHeight="1" spans="48:48">
      <c r="AV871" s="2"/>
    </row>
    <row r="872" s="1" customFormat="1" customHeight="1" spans="48:48">
      <c r="AV872" s="2"/>
    </row>
    <row r="873" s="1" customFormat="1" customHeight="1" spans="48:48">
      <c r="AV873" s="2"/>
    </row>
    <row r="874" s="1" customFormat="1" customHeight="1" spans="48:48">
      <c r="AV874" s="2"/>
    </row>
    <row r="875" s="1" customFormat="1" customHeight="1" spans="48:48">
      <c r="AV875" s="2"/>
    </row>
    <row r="876" s="1" customFormat="1" customHeight="1" spans="48:48">
      <c r="AV876" s="2"/>
    </row>
    <row r="877" s="1" customFormat="1" customHeight="1" spans="48:48">
      <c r="AV877" s="2"/>
    </row>
    <row r="878" s="1" customFormat="1" customHeight="1" spans="48:48">
      <c r="AV878" s="2"/>
    </row>
    <row r="879" s="1" customFormat="1" customHeight="1" spans="48:48">
      <c r="AV879" s="2"/>
    </row>
    <row r="880" s="1" customFormat="1" customHeight="1" spans="48:48">
      <c r="AV880" s="2"/>
    </row>
    <row r="881" s="1" customFormat="1" customHeight="1" spans="48:48">
      <c r="AV881" s="2"/>
    </row>
    <row r="882" s="1" customFormat="1" customHeight="1" spans="48:48">
      <c r="AV882" s="2"/>
    </row>
    <row r="883" s="1" customFormat="1" customHeight="1" spans="48:48">
      <c r="AV883" s="2"/>
    </row>
    <row r="884" s="1" customFormat="1" customHeight="1" spans="48:48">
      <c r="AV884" s="2"/>
    </row>
    <row r="885" s="1" customFormat="1" customHeight="1" spans="48:48">
      <c r="AV885" s="2"/>
    </row>
    <row r="886" s="1" customFormat="1" customHeight="1" spans="48:48">
      <c r="AV886" s="2"/>
    </row>
    <row r="887" s="1" customFormat="1" customHeight="1" spans="48:48">
      <c r="AV887" s="2"/>
    </row>
    <row r="888" s="1" customFormat="1" customHeight="1" spans="48:48">
      <c r="AV888" s="2"/>
    </row>
    <row r="889" s="1" customFormat="1" customHeight="1" spans="48:48">
      <c r="AV889" s="2"/>
    </row>
    <row r="890" s="1" customFormat="1" customHeight="1" spans="48:48">
      <c r="AV890" s="2"/>
    </row>
    <row r="891" s="1" customFormat="1" customHeight="1" spans="48:48">
      <c r="AV891" s="2"/>
    </row>
    <row r="892" s="1" customFormat="1" customHeight="1" spans="48:48">
      <c r="AV892" s="2"/>
    </row>
    <row r="893" s="1" customFormat="1" customHeight="1" spans="48:48">
      <c r="AV893" s="2"/>
    </row>
    <row r="894" s="1" customFormat="1" customHeight="1" spans="48:48">
      <c r="AV894" s="2"/>
    </row>
    <row r="895" s="1" customFormat="1" customHeight="1" spans="48:48">
      <c r="AV895" s="2"/>
    </row>
    <row r="896" s="1" customFormat="1" customHeight="1" spans="48:48">
      <c r="AV896" s="2"/>
    </row>
    <row r="897" s="1" customFormat="1" customHeight="1" spans="48:48">
      <c r="AV897" s="2"/>
    </row>
    <row r="898" s="1" customFormat="1" customHeight="1" spans="48:48">
      <c r="AV898" s="2"/>
    </row>
    <row r="899" s="1" customFormat="1" customHeight="1" spans="48:48">
      <c r="AV899" s="2"/>
    </row>
    <row r="900" s="1" customFormat="1" customHeight="1" spans="48:48">
      <c r="AV900" s="2"/>
    </row>
    <row r="901" s="1" customFormat="1" customHeight="1" spans="48:48">
      <c r="AV901" s="2"/>
    </row>
    <row r="902" s="1" customFormat="1" customHeight="1" spans="48:48">
      <c r="AV902" s="2"/>
    </row>
    <row r="903" s="1" customFormat="1" customHeight="1" spans="48:48">
      <c r="AV903" s="2"/>
    </row>
    <row r="904" s="1" customFormat="1" customHeight="1" spans="48:48">
      <c r="AV904" s="2"/>
    </row>
    <row r="905" s="1" customFormat="1" customHeight="1" spans="48:48">
      <c r="AV905" s="2"/>
    </row>
    <row r="906" s="1" customFormat="1" customHeight="1" spans="48:48">
      <c r="AV906" s="2"/>
    </row>
    <row r="907" s="1" customFormat="1" customHeight="1" spans="48:48">
      <c r="AV907" s="2"/>
    </row>
    <row r="908" s="1" customFormat="1" customHeight="1" spans="48:48">
      <c r="AV908" s="2"/>
    </row>
    <row r="909" s="1" customFormat="1" customHeight="1" spans="48:48">
      <c r="AV909" s="2"/>
    </row>
    <row r="910" s="1" customFormat="1" customHeight="1" spans="48:48">
      <c r="AV910" s="2"/>
    </row>
    <row r="911" s="1" customFormat="1" customHeight="1" spans="48:48">
      <c r="AV911" s="2"/>
    </row>
    <row r="912" s="1" customFormat="1" customHeight="1" spans="48:48">
      <c r="AV912" s="2"/>
    </row>
    <row r="913" s="1" customFormat="1" customHeight="1" spans="48:48">
      <c r="AV913" s="2"/>
    </row>
    <row r="914" s="1" customFormat="1" customHeight="1" spans="48:48">
      <c r="AV914" s="2"/>
    </row>
    <row r="915" s="1" customFormat="1" customHeight="1" spans="48:48">
      <c r="AV915" s="2"/>
    </row>
    <row r="916" s="1" customFormat="1" customHeight="1" spans="48:48">
      <c r="AV916" s="2"/>
    </row>
    <row r="917" s="1" customFormat="1" customHeight="1" spans="48:48">
      <c r="AV917" s="2"/>
    </row>
    <row r="918" s="1" customFormat="1" customHeight="1" spans="48:48">
      <c r="AV918" s="2"/>
    </row>
    <row r="919" s="1" customFormat="1" customHeight="1" spans="48:48">
      <c r="AV919" s="2"/>
    </row>
    <row r="920" s="1" customFormat="1" customHeight="1" spans="48:48">
      <c r="AV920" s="2"/>
    </row>
    <row r="921" s="1" customFormat="1" customHeight="1" spans="48:48">
      <c r="AV921" s="2"/>
    </row>
    <row r="922" s="1" customFormat="1" customHeight="1" spans="48:48">
      <c r="AV922" s="2"/>
    </row>
    <row r="923" s="1" customFormat="1" customHeight="1" spans="48:48">
      <c r="AV923" s="2"/>
    </row>
    <row r="924" s="1" customFormat="1" customHeight="1" spans="48:48">
      <c r="AV924" s="2"/>
    </row>
    <row r="925" s="1" customFormat="1" customHeight="1" spans="48:48">
      <c r="AV925" s="2"/>
    </row>
    <row r="926" s="1" customFormat="1" customHeight="1" spans="48:48">
      <c r="AV926" s="2"/>
    </row>
    <row r="927" s="1" customFormat="1" customHeight="1" spans="48:48">
      <c r="AV927" s="2"/>
    </row>
    <row r="928" s="1" customFormat="1" customHeight="1" spans="48:48">
      <c r="AV928" s="2"/>
    </row>
    <row r="929" s="1" customFormat="1" customHeight="1" spans="48:48">
      <c r="AV929" s="2"/>
    </row>
    <row r="930" s="1" customFormat="1" customHeight="1" spans="48:48">
      <c r="AV930" s="2"/>
    </row>
    <row r="931" s="1" customFormat="1" customHeight="1" spans="48:48">
      <c r="AV931" s="2"/>
    </row>
    <row r="932" s="1" customFormat="1" customHeight="1" spans="48:48">
      <c r="AV932" s="2"/>
    </row>
    <row r="933" s="1" customFormat="1" customHeight="1" spans="48:48">
      <c r="AV933" s="2"/>
    </row>
    <row r="934" s="1" customFormat="1" customHeight="1" spans="48:48">
      <c r="AV934" s="2"/>
    </row>
    <row r="935" s="1" customFormat="1" customHeight="1" spans="48:48">
      <c r="AV935" s="2"/>
    </row>
    <row r="936" s="1" customFormat="1" customHeight="1" spans="48:48">
      <c r="AV936" s="2"/>
    </row>
    <row r="937" s="1" customFormat="1" customHeight="1" spans="48:48">
      <c r="AV937" s="2"/>
    </row>
    <row r="938" s="1" customFormat="1" customHeight="1" spans="48:48">
      <c r="AV938" s="2"/>
    </row>
    <row r="939" s="1" customFormat="1" customHeight="1" spans="48:48">
      <c r="AV939" s="2"/>
    </row>
    <row r="940" s="1" customFormat="1" customHeight="1" spans="48:48">
      <c r="AV940" s="2"/>
    </row>
    <row r="941" s="1" customFormat="1" customHeight="1" spans="48:48">
      <c r="AV941" s="2"/>
    </row>
    <row r="942" s="1" customFormat="1" customHeight="1" spans="48:48">
      <c r="AV942" s="2"/>
    </row>
    <row r="943" s="1" customFormat="1" customHeight="1" spans="48:48">
      <c r="AV943" s="2"/>
    </row>
    <row r="944" s="1" customFormat="1" customHeight="1" spans="48:48">
      <c r="AV944" s="2"/>
    </row>
    <row r="945" s="1" customFormat="1" customHeight="1" spans="48:48">
      <c r="AV945" s="2"/>
    </row>
    <row r="946" s="1" customFormat="1" customHeight="1" spans="48:48">
      <c r="AV946" s="2"/>
    </row>
    <row r="947" s="1" customFormat="1" customHeight="1" spans="48:48">
      <c r="AV947" s="2"/>
    </row>
    <row r="948" s="1" customFormat="1" customHeight="1" spans="48:48">
      <c r="AV948" s="2"/>
    </row>
    <row r="949" s="1" customFormat="1" customHeight="1" spans="48:48">
      <c r="AV949" s="2"/>
    </row>
    <row r="950" s="1" customFormat="1" customHeight="1" spans="48:48">
      <c r="AV950" s="2"/>
    </row>
    <row r="951" s="1" customFormat="1" customHeight="1" spans="48:48">
      <c r="AV951" s="2"/>
    </row>
    <row r="952" s="1" customFormat="1" customHeight="1" spans="48:48">
      <c r="AV952" s="2"/>
    </row>
    <row r="953" s="1" customFormat="1" customHeight="1" spans="48:48">
      <c r="AV953" s="2"/>
    </row>
    <row r="954" s="1" customFormat="1" customHeight="1" spans="48:48">
      <c r="AV954" s="2"/>
    </row>
    <row r="955" s="1" customFormat="1" customHeight="1" spans="48:48">
      <c r="AV955" s="2"/>
    </row>
    <row r="956" s="1" customFormat="1" customHeight="1" spans="48:48">
      <c r="AV956" s="2"/>
    </row>
    <row r="957" s="1" customFormat="1" customHeight="1" spans="48:48">
      <c r="AV957" s="2"/>
    </row>
    <row r="958" s="1" customFormat="1" customHeight="1" spans="48:48">
      <c r="AV958" s="2"/>
    </row>
    <row r="959" s="1" customFormat="1" customHeight="1" spans="48:48">
      <c r="AV959" s="2"/>
    </row>
    <row r="960" s="1" customFormat="1" customHeight="1" spans="48:48">
      <c r="AV960" s="2"/>
    </row>
    <row r="961" s="1" customFormat="1" customHeight="1" spans="48:48">
      <c r="AV961" s="2"/>
    </row>
    <row r="962" s="1" customFormat="1" customHeight="1" spans="48:48">
      <c r="AV962" s="2"/>
    </row>
    <row r="963" s="1" customFormat="1" customHeight="1" spans="48:48">
      <c r="AV963" s="2"/>
    </row>
    <row r="964" s="1" customFormat="1" customHeight="1" spans="48:48">
      <c r="AV964" s="2"/>
    </row>
    <row r="965" s="1" customFormat="1" customHeight="1" spans="48:48">
      <c r="AV965" s="2"/>
    </row>
    <row r="966" s="1" customFormat="1" customHeight="1" spans="48:48">
      <c r="AV966" s="2"/>
    </row>
    <row r="967" s="1" customFormat="1" customHeight="1" spans="48:48">
      <c r="AV967" s="2"/>
    </row>
    <row r="968" s="1" customFormat="1" customHeight="1" spans="48:48">
      <c r="AV968" s="2"/>
    </row>
    <row r="969" s="1" customFormat="1" customHeight="1" spans="48:48">
      <c r="AV969" s="2"/>
    </row>
    <row r="970" s="1" customFormat="1" customHeight="1" spans="48:48">
      <c r="AV970" s="2"/>
    </row>
    <row r="971" s="1" customFormat="1" customHeight="1" spans="48:48">
      <c r="AV971" s="2"/>
    </row>
    <row r="972" s="1" customFormat="1" customHeight="1" spans="48:48">
      <c r="AV972" s="2"/>
    </row>
    <row r="973" s="1" customFormat="1" customHeight="1" spans="48:48">
      <c r="AV973" s="2"/>
    </row>
    <row r="974" s="1" customFormat="1" customHeight="1" spans="48:48">
      <c r="AV974" s="2"/>
    </row>
    <row r="975" s="1" customFormat="1" customHeight="1" spans="48:48">
      <c r="AV975" s="2"/>
    </row>
    <row r="976" s="1" customFormat="1" customHeight="1" spans="48:48">
      <c r="AV976" s="2"/>
    </row>
    <row r="977" s="1" customFormat="1" customHeight="1" spans="48:48">
      <c r="AV977" s="2"/>
    </row>
    <row r="978" s="1" customFormat="1" customHeight="1" spans="48:48">
      <c r="AV978" s="2"/>
    </row>
    <row r="979" s="1" customFormat="1" customHeight="1" spans="48:48">
      <c r="AV979" s="2"/>
    </row>
    <row r="980" s="1" customFormat="1" customHeight="1" spans="48:48">
      <c r="AV980" s="2"/>
    </row>
    <row r="981" s="1" customFormat="1" customHeight="1" spans="48:48">
      <c r="AV981" s="2"/>
    </row>
    <row r="982" s="1" customFormat="1" customHeight="1" spans="48:48">
      <c r="AV982" s="2"/>
    </row>
    <row r="983" s="1" customFormat="1" customHeight="1" spans="48:48">
      <c r="AV983" s="2"/>
    </row>
    <row r="984" s="1" customFormat="1" customHeight="1" spans="48:48">
      <c r="AV984" s="2"/>
    </row>
    <row r="985" s="1" customFormat="1" customHeight="1" spans="48:48">
      <c r="AV985" s="2"/>
    </row>
    <row r="986" s="1" customFormat="1" customHeight="1" spans="48:48">
      <c r="AV986" s="2"/>
    </row>
    <row r="987" s="1" customFormat="1" customHeight="1" spans="48:48">
      <c r="AV987" s="2"/>
    </row>
    <row r="988" s="1" customFormat="1" customHeight="1" spans="48:48">
      <c r="AV988" s="2"/>
    </row>
    <row r="989" s="1" customFormat="1" customHeight="1" spans="48:48">
      <c r="AV989" s="2"/>
    </row>
    <row r="990" s="1" customFormat="1" customHeight="1" spans="48:48">
      <c r="AV990" s="2"/>
    </row>
    <row r="991" s="1" customFormat="1" customHeight="1" spans="48:48">
      <c r="AV991" s="2"/>
    </row>
    <row r="992" s="1" customFormat="1" customHeight="1" spans="48:48">
      <c r="AV992" s="2"/>
    </row>
    <row r="993" s="1" customFormat="1" customHeight="1" spans="48:48">
      <c r="AV993" s="2"/>
    </row>
    <row r="994" s="1" customFormat="1" customHeight="1" spans="48:48">
      <c r="AV994" s="2"/>
    </row>
    <row r="995" s="1" customFormat="1" customHeight="1" spans="48:48">
      <c r="AV995" s="2"/>
    </row>
    <row r="996" s="1" customFormat="1" customHeight="1" spans="48:48">
      <c r="AV996" s="2"/>
    </row>
    <row r="997" s="1" customFormat="1" customHeight="1" spans="48:48">
      <c r="AV997" s="2"/>
    </row>
    <row r="998" s="1" customFormat="1" customHeight="1" spans="48:48">
      <c r="AV998" s="2"/>
    </row>
    <row r="999" s="1" customFormat="1" customHeight="1" spans="48:48">
      <c r="AV999" s="2"/>
    </row>
    <row r="1000" s="1" customFormat="1" customHeight="1" spans="48:48">
      <c r="AV1000" s="2"/>
    </row>
    <row r="1001" s="1" customFormat="1" customHeight="1" spans="48:48">
      <c r="AV1001" s="2"/>
    </row>
    <row r="1002" s="1" customFormat="1" customHeight="1" spans="48:48">
      <c r="AV1002" s="2"/>
    </row>
    <row r="1003" s="1" customFormat="1" customHeight="1" spans="48:48">
      <c r="AV1003" s="2"/>
    </row>
    <row r="1004" s="1" customFormat="1" customHeight="1" spans="48:48">
      <c r="AV1004" s="2"/>
    </row>
    <row r="1005" s="1" customFormat="1" customHeight="1" spans="48:48">
      <c r="AV1005" s="2"/>
    </row>
    <row r="1006" s="1" customFormat="1" customHeight="1" spans="48:48">
      <c r="AV1006" s="2"/>
    </row>
    <row r="1007" s="1" customFormat="1" customHeight="1" spans="48:48">
      <c r="AV1007" s="2"/>
    </row>
    <row r="1008" s="1" customFormat="1" customHeight="1" spans="48:48">
      <c r="AV1008" s="2"/>
    </row>
    <row r="1009" s="1" customFormat="1" customHeight="1" spans="48:48">
      <c r="AV1009" s="2"/>
    </row>
    <row r="1010" s="1" customFormat="1" customHeight="1" spans="48:48">
      <c r="AV1010" s="2"/>
    </row>
    <row r="1011" s="1" customFormat="1" customHeight="1" spans="48:48">
      <c r="AV1011" s="2"/>
    </row>
    <row r="1012" s="1" customFormat="1" customHeight="1" spans="48:48">
      <c r="AV1012" s="2"/>
    </row>
    <row r="1013" s="1" customFormat="1" customHeight="1" spans="48:48">
      <c r="AV1013" s="2"/>
    </row>
    <row r="1014" s="1" customFormat="1" customHeight="1" spans="48:48">
      <c r="AV1014" s="2"/>
    </row>
    <row r="1015" s="1" customFormat="1" customHeight="1" spans="48:48">
      <c r="AV1015" s="2"/>
    </row>
    <row r="1016" s="1" customFormat="1" customHeight="1" spans="48:48">
      <c r="AV1016" s="2"/>
    </row>
    <row r="1017" s="1" customFormat="1" customHeight="1" spans="48:48">
      <c r="AV1017" s="2"/>
    </row>
    <row r="1018" s="1" customFormat="1" customHeight="1" spans="48:48">
      <c r="AV1018" s="2"/>
    </row>
    <row r="1019" s="1" customFormat="1" customHeight="1" spans="48:48">
      <c r="AV1019" s="2"/>
    </row>
    <row r="1020" s="1" customFormat="1" customHeight="1" spans="48:48">
      <c r="AV1020" s="2"/>
    </row>
    <row r="1021" s="1" customFormat="1" customHeight="1" spans="48:48">
      <c r="AV1021" s="2"/>
    </row>
    <row r="1022" s="1" customFormat="1" customHeight="1" spans="48:48">
      <c r="AV1022" s="2"/>
    </row>
    <row r="1023" s="1" customFormat="1" customHeight="1" spans="48:48">
      <c r="AV1023" s="2"/>
    </row>
    <row r="1024" s="1" customFormat="1" customHeight="1" spans="48:48">
      <c r="AV1024" s="2"/>
    </row>
    <row r="1025" s="1" customFormat="1" customHeight="1" spans="48:48">
      <c r="AV1025" s="2"/>
    </row>
    <row r="1026" s="1" customFormat="1" customHeight="1" spans="48:48">
      <c r="AV1026" s="2"/>
    </row>
    <row r="1027" s="1" customFormat="1" customHeight="1" spans="48:48">
      <c r="AV1027" s="2"/>
    </row>
    <row r="1028" s="1" customFormat="1" customHeight="1" spans="48:48">
      <c r="AV1028" s="2"/>
    </row>
    <row r="1029" s="1" customFormat="1" customHeight="1" spans="48:48">
      <c r="AV1029" s="2"/>
    </row>
    <row r="1030" s="1" customFormat="1" customHeight="1" spans="48:48">
      <c r="AV1030" s="2"/>
    </row>
    <row r="1031" s="1" customFormat="1" customHeight="1" spans="48:48">
      <c r="AV1031" s="2"/>
    </row>
    <row r="1032" s="1" customFormat="1" customHeight="1" spans="48:48">
      <c r="AV1032" s="2"/>
    </row>
    <row r="1033" s="1" customFormat="1" customHeight="1" spans="48:48">
      <c r="AV1033" s="2"/>
    </row>
    <row r="1034" s="1" customFormat="1" customHeight="1" spans="48:48">
      <c r="AV1034" s="2"/>
    </row>
    <row r="1035" s="1" customFormat="1" customHeight="1" spans="48:48">
      <c r="AV1035" s="2"/>
    </row>
    <row r="1036" s="1" customFormat="1" customHeight="1" spans="48:48">
      <c r="AV1036" s="2"/>
    </row>
    <row r="1037" s="1" customFormat="1" customHeight="1" spans="48:48">
      <c r="AV1037" s="2"/>
    </row>
    <row r="1038" s="1" customFormat="1" customHeight="1" spans="48:48">
      <c r="AV1038" s="2"/>
    </row>
    <row r="1039" s="1" customFormat="1" customHeight="1" spans="48:48">
      <c r="AV1039" s="2"/>
    </row>
    <row r="1040" s="1" customFormat="1" customHeight="1" spans="48:48">
      <c r="AV1040" s="2"/>
    </row>
    <row r="1041" s="1" customFormat="1" customHeight="1" spans="48:48">
      <c r="AV1041" s="2"/>
    </row>
    <row r="1042" s="1" customFormat="1" customHeight="1" spans="48:48">
      <c r="AV1042" s="2"/>
    </row>
    <row r="1043" s="1" customFormat="1" customHeight="1" spans="48:48">
      <c r="AV1043" s="2"/>
    </row>
    <row r="1044" s="1" customFormat="1" customHeight="1" spans="48:48">
      <c r="AV1044" s="2"/>
    </row>
    <row r="1045" s="1" customFormat="1" customHeight="1" spans="48:48">
      <c r="AV1045" s="2"/>
    </row>
    <row r="1046" s="1" customFormat="1" customHeight="1" spans="48:48">
      <c r="AV1046" s="2"/>
    </row>
    <row r="1047" s="1" customFormat="1" customHeight="1" spans="48:48">
      <c r="AV1047" s="2"/>
    </row>
    <row r="1048" s="1" customFormat="1" customHeight="1" spans="48:48">
      <c r="AV1048" s="2"/>
    </row>
    <row r="1049" s="1" customFormat="1" customHeight="1" spans="48:48">
      <c r="AV1049" s="2"/>
    </row>
    <row r="1050" s="1" customFormat="1" customHeight="1" spans="48:48">
      <c r="AV1050" s="2"/>
    </row>
    <row r="1051" s="1" customFormat="1" customHeight="1" spans="48:48">
      <c r="AV1051" s="2"/>
    </row>
    <row r="1052" s="1" customFormat="1" customHeight="1" spans="48:48">
      <c r="AV1052" s="2"/>
    </row>
    <row r="1053" s="1" customFormat="1" customHeight="1" spans="48:48">
      <c r="AV1053" s="2"/>
    </row>
    <row r="1054" s="1" customFormat="1" customHeight="1" spans="48:48">
      <c r="AV1054" s="2"/>
    </row>
    <row r="1055" s="1" customFormat="1" customHeight="1" spans="48:48">
      <c r="AV1055" s="2"/>
    </row>
    <row r="1056" s="1" customFormat="1" customHeight="1" spans="48:48">
      <c r="AV1056" s="2"/>
    </row>
    <row r="1057" s="1" customFormat="1" customHeight="1" spans="48:48">
      <c r="AV1057" s="2"/>
    </row>
    <row r="1058" s="1" customFormat="1" customHeight="1" spans="48:48">
      <c r="AV1058" s="2"/>
    </row>
    <row r="1059" s="1" customFormat="1" customHeight="1" spans="48:48">
      <c r="AV1059" s="2"/>
    </row>
    <row r="1060" s="1" customFormat="1" customHeight="1" spans="48:48">
      <c r="AV1060" s="2"/>
    </row>
    <row r="1061" s="1" customFormat="1" customHeight="1" spans="48:48">
      <c r="AV1061" s="2"/>
    </row>
    <row r="1062" s="1" customFormat="1" customHeight="1" spans="48:48">
      <c r="AV1062" s="2"/>
    </row>
    <row r="1063" s="1" customFormat="1" customHeight="1" spans="48:48">
      <c r="AV1063" s="2"/>
    </row>
    <row r="1064" s="1" customFormat="1" customHeight="1" spans="48:48">
      <c r="AV1064" s="2"/>
    </row>
    <row r="1065" s="1" customFormat="1" customHeight="1" spans="48:48">
      <c r="AV1065" s="2"/>
    </row>
    <row r="1066" s="1" customFormat="1" customHeight="1" spans="48:48">
      <c r="AV1066" s="2"/>
    </row>
    <row r="1067" s="1" customFormat="1" customHeight="1" spans="48:48">
      <c r="AV1067" s="2"/>
    </row>
    <row r="1068" s="1" customFormat="1" customHeight="1" spans="48:48">
      <c r="AV1068" s="2"/>
    </row>
    <row r="1069" s="1" customFormat="1" customHeight="1" spans="48:48">
      <c r="AV1069" s="2"/>
    </row>
    <row r="1070" s="1" customFormat="1" customHeight="1" spans="48:48">
      <c r="AV1070" s="2"/>
    </row>
    <row r="1071" s="1" customFormat="1" customHeight="1" spans="48:48">
      <c r="AV1071" s="2"/>
    </row>
    <row r="1072" s="1" customFormat="1" customHeight="1" spans="48:48">
      <c r="AV1072" s="2"/>
    </row>
    <row r="1073" s="1" customFormat="1" customHeight="1" spans="48:48">
      <c r="AV1073" s="2"/>
    </row>
    <row r="1074" s="1" customFormat="1" customHeight="1" spans="48:48">
      <c r="AV1074" s="2"/>
    </row>
    <row r="1075" s="1" customFormat="1" customHeight="1" spans="48:48">
      <c r="AV1075" s="2"/>
    </row>
    <row r="1076" s="1" customFormat="1" customHeight="1" spans="48:48">
      <c r="AV1076" s="2"/>
    </row>
    <row r="1077" s="1" customFormat="1" customHeight="1" spans="48:48">
      <c r="AV1077" s="2"/>
    </row>
    <row r="1078" s="1" customFormat="1" customHeight="1" spans="48:48">
      <c r="AV1078" s="2"/>
    </row>
    <row r="1079" s="1" customFormat="1" customHeight="1" spans="48:48">
      <c r="AV1079" s="2"/>
    </row>
    <row r="1080" s="1" customFormat="1" customHeight="1" spans="48:48">
      <c r="AV1080" s="2"/>
    </row>
    <row r="1081" s="1" customFormat="1" customHeight="1" spans="48:48">
      <c r="AV1081" s="2"/>
    </row>
    <row r="1082" s="1" customFormat="1" customHeight="1" spans="48:48">
      <c r="AV1082" s="2"/>
    </row>
    <row r="1083" s="1" customFormat="1" customHeight="1" spans="48:48">
      <c r="AV1083" s="2"/>
    </row>
    <row r="1084" s="1" customFormat="1" customHeight="1" spans="48:48">
      <c r="AV1084" s="2"/>
    </row>
    <row r="1085" s="1" customFormat="1" customHeight="1" spans="48:48">
      <c r="AV1085" s="2"/>
    </row>
    <row r="1086" s="1" customFormat="1" customHeight="1" spans="48:48">
      <c r="AV1086" s="2"/>
    </row>
    <row r="1087" s="1" customFormat="1" customHeight="1" spans="48:48">
      <c r="AV1087" s="2"/>
    </row>
    <row r="1088" s="1" customFormat="1" customHeight="1" spans="48:48">
      <c r="AV1088" s="2"/>
    </row>
    <row r="1089" s="1" customFormat="1" customHeight="1" spans="48:48">
      <c r="AV1089" s="2"/>
    </row>
    <row r="1090" s="1" customFormat="1" customHeight="1" spans="48:48">
      <c r="AV1090" s="2"/>
    </row>
    <row r="1091" s="1" customFormat="1" customHeight="1" spans="48:48">
      <c r="AV1091" s="2"/>
    </row>
    <row r="1092" s="1" customFormat="1" customHeight="1" spans="48:48">
      <c r="AV1092" s="2"/>
    </row>
    <row r="1093" s="1" customFormat="1" customHeight="1" spans="48:48">
      <c r="AV1093" s="2"/>
    </row>
    <row r="1094" s="1" customFormat="1" customHeight="1" spans="48:48">
      <c r="AV1094" s="2"/>
    </row>
    <row r="1095" s="1" customFormat="1" customHeight="1" spans="48:48">
      <c r="AV1095" s="2"/>
    </row>
    <row r="1096" s="1" customFormat="1" customHeight="1" spans="48:48">
      <c r="AV1096" s="2"/>
    </row>
    <row r="1097" s="1" customFormat="1" customHeight="1" spans="48:48">
      <c r="AV1097" s="2"/>
    </row>
    <row r="1098" s="1" customFormat="1" customHeight="1" spans="48:48">
      <c r="AV1098" s="2"/>
    </row>
    <row r="1099" s="1" customFormat="1" customHeight="1" spans="48:48">
      <c r="AV1099" s="2"/>
    </row>
    <row r="1100" s="1" customFormat="1" customHeight="1" spans="48:48">
      <c r="AV1100" s="2"/>
    </row>
    <row r="1101" s="1" customFormat="1" customHeight="1" spans="48:48">
      <c r="AV1101" s="2"/>
    </row>
    <row r="1102" s="1" customFormat="1" customHeight="1" spans="48:48">
      <c r="AV1102" s="2"/>
    </row>
    <row r="1103" s="1" customFormat="1" customHeight="1" spans="48:48">
      <c r="AV1103" s="2"/>
    </row>
    <row r="1104" s="1" customFormat="1" customHeight="1" spans="48:48">
      <c r="AV1104" s="2"/>
    </row>
    <row r="1105" s="1" customFormat="1" customHeight="1" spans="48:48">
      <c r="AV1105" s="2"/>
    </row>
    <row r="1106" s="1" customFormat="1" customHeight="1" spans="48:48">
      <c r="AV1106" s="2"/>
    </row>
    <row r="1107" s="1" customFormat="1" customHeight="1" spans="48:48">
      <c r="AV1107" s="2"/>
    </row>
    <row r="1108" s="1" customFormat="1" customHeight="1" spans="48:48">
      <c r="AV1108" s="2"/>
    </row>
    <row r="1109" s="1" customFormat="1" customHeight="1" spans="48:48">
      <c r="AV1109" s="2"/>
    </row>
    <row r="1110" s="1" customFormat="1" customHeight="1" spans="48:48">
      <c r="AV1110" s="2"/>
    </row>
    <row r="1111" s="1" customFormat="1" customHeight="1" spans="48:48">
      <c r="AV1111" s="2"/>
    </row>
    <row r="1112" s="1" customFormat="1" customHeight="1" spans="48:48">
      <c r="AV1112" s="2"/>
    </row>
    <row r="1113" s="1" customFormat="1" customHeight="1" spans="48:48">
      <c r="AV1113" s="2"/>
    </row>
    <row r="1114" s="1" customFormat="1" customHeight="1" spans="48:48">
      <c r="AV1114" s="2"/>
    </row>
    <row r="1115" s="1" customFormat="1" customHeight="1" spans="48:48">
      <c r="AV1115" s="2"/>
    </row>
    <row r="1116" s="1" customFormat="1" customHeight="1" spans="48:48">
      <c r="AV1116" s="2"/>
    </row>
    <row r="1117" s="1" customFormat="1" customHeight="1" spans="48:48">
      <c r="AV1117" s="2"/>
    </row>
    <row r="1118" s="1" customFormat="1" customHeight="1" spans="48:48">
      <c r="AV1118" s="2"/>
    </row>
    <row r="1119" s="1" customFormat="1" customHeight="1" spans="48:48">
      <c r="AV1119" s="2"/>
    </row>
    <row r="1120" s="1" customFormat="1" customHeight="1" spans="48:48">
      <c r="AV1120" s="2"/>
    </row>
    <row r="1121" s="1" customFormat="1" customHeight="1" spans="48:48">
      <c r="AV1121" s="2"/>
    </row>
    <row r="1122" s="1" customFormat="1" customHeight="1" spans="48:48">
      <c r="AV1122" s="2"/>
    </row>
    <row r="1123" s="1" customFormat="1" customHeight="1" spans="48:48">
      <c r="AV1123" s="2"/>
    </row>
    <row r="1124" s="1" customFormat="1" customHeight="1" spans="48:48">
      <c r="AV1124" s="2"/>
    </row>
    <row r="1125" s="1" customFormat="1" customHeight="1" spans="48:48">
      <c r="AV1125" s="2"/>
    </row>
    <row r="1126" s="1" customFormat="1" customHeight="1" spans="48:48">
      <c r="AV1126" s="2"/>
    </row>
    <row r="1127" s="1" customFormat="1" customHeight="1" spans="48:48">
      <c r="AV1127" s="2"/>
    </row>
    <row r="1128" s="1" customFormat="1" customHeight="1" spans="48:48">
      <c r="AV1128" s="2"/>
    </row>
    <row r="1129" s="1" customFormat="1" customHeight="1" spans="48:48">
      <c r="AV1129" s="2"/>
    </row>
    <row r="1130" s="1" customFormat="1" customHeight="1" spans="48:48">
      <c r="AV1130" s="2"/>
    </row>
    <row r="1131" s="1" customFormat="1" customHeight="1" spans="48:48">
      <c r="AV1131" s="2"/>
    </row>
    <row r="1132" s="1" customFormat="1" customHeight="1" spans="48:48">
      <c r="AV1132" s="2"/>
    </row>
    <row r="1133" s="1" customFormat="1" customHeight="1" spans="48:48">
      <c r="AV1133" s="2"/>
    </row>
    <row r="1134" s="1" customFormat="1" customHeight="1" spans="48:48">
      <c r="AV1134" s="2"/>
    </row>
    <row r="1135" s="1" customFormat="1" customHeight="1" spans="48:48">
      <c r="AV1135" s="2"/>
    </row>
    <row r="1136" s="1" customFormat="1" customHeight="1" spans="48:48">
      <c r="AV1136" s="2"/>
    </row>
    <row r="1137" s="1" customFormat="1" customHeight="1" spans="48:48">
      <c r="AV1137" s="2"/>
    </row>
    <row r="1138" s="1" customFormat="1" customHeight="1" spans="48:48">
      <c r="AV1138" s="2"/>
    </row>
    <row r="1139" s="1" customFormat="1" customHeight="1" spans="48:48">
      <c r="AV1139" s="2"/>
    </row>
    <row r="1140" s="1" customFormat="1" customHeight="1" spans="48:48">
      <c r="AV1140" s="2"/>
    </row>
    <row r="1141" s="1" customFormat="1" customHeight="1" spans="48:48">
      <c r="AV1141" s="2"/>
    </row>
    <row r="1142" s="1" customFormat="1" customHeight="1" spans="48:48">
      <c r="AV1142" s="2"/>
    </row>
    <row r="1143" s="1" customFormat="1" customHeight="1" spans="48:48">
      <c r="AV1143" s="2"/>
    </row>
    <row r="1144" s="1" customFormat="1" customHeight="1" spans="48:48">
      <c r="AV1144" s="2"/>
    </row>
    <row r="1145" s="1" customFormat="1" customHeight="1" spans="48:48">
      <c r="AV1145" s="2"/>
    </row>
    <row r="1146" s="1" customFormat="1" customHeight="1" spans="48:48">
      <c r="AV1146" s="2"/>
    </row>
    <row r="1147" s="1" customFormat="1" customHeight="1" spans="48:48">
      <c r="AV1147" s="2"/>
    </row>
    <row r="1148" s="1" customFormat="1" customHeight="1" spans="48:48">
      <c r="AV1148" s="2"/>
    </row>
    <row r="1149" s="1" customFormat="1" customHeight="1" spans="48:48">
      <c r="AV1149" s="2"/>
    </row>
    <row r="1150" s="1" customFormat="1" customHeight="1" spans="48:48">
      <c r="AV1150" s="2"/>
    </row>
    <row r="1151" s="1" customFormat="1" customHeight="1" spans="48:48">
      <c r="AV1151" s="2"/>
    </row>
    <row r="1152" s="1" customFormat="1" customHeight="1" spans="48:48">
      <c r="AV1152" s="2"/>
    </row>
    <row r="1153" s="1" customFormat="1" customHeight="1" spans="48:48">
      <c r="AV1153" s="2"/>
    </row>
    <row r="1154" s="1" customFormat="1" customHeight="1" spans="48:48">
      <c r="AV1154" s="2"/>
    </row>
    <row r="1155" s="1" customFormat="1" customHeight="1" spans="48:48">
      <c r="AV1155" s="2"/>
    </row>
    <row r="1156" s="1" customFormat="1" customHeight="1" spans="48:48">
      <c r="AV1156" s="2"/>
    </row>
    <row r="1157" s="1" customFormat="1" customHeight="1" spans="48:48">
      <c r="AV1157" s="2"/>
    </row>
    <row r="1158" s="1" customFormat="1" customHeight="1" spans="48:48">
      <c r="AV1158" s="2"/>
    </row>
    <row r="1159" s="1" customFormat="1" customHeight="1" spans="48:48">
      <c r="AV1159" s="2"/>
    </row>
    <row r="1160" s="1" customFormat="1" customHeight="1" spans="48:48">
      <c r="AV1160" s="2"/>
    </row>
    <row r="1161" s="1" customFormat="1" customHeight="1" spans="48:48">
      <c r="AV1161" s="2"/>
    </row>
    <row r="1162" s="1" customFormat="1" customHeight="1" spans="48:48">
      <c r="AV1162" s="2"/>
    </row>
    <row r="1163" s="1" customFormat="1" customHeight="1" spans="48:48">
      <c r="AV1163" s="2"/>
    </row>
    <row r="1164" s="1" customFormat="1" customHeight="1" spans="48:48">
      <c r="AV1164" s="2"/>
    </row>
    <row r="1165" s="1" customFormat="1" customHeight="1" spans="48:48">
      <c r="AV1165" s="2"/>
    </row>
    <row r="1166" s="1" customFormat="1" customHeight="1" spans="48:48">
      <c r="AV1166" s="2"/>
    </row>
    <row r="1167" s="1" customFormat="1" customHeight="1" spans="48:48">
      <c r="AV1167" s="2"/>
    </row>
    <row r="1168" s="1" customFormat="1" customHeight="1" spans="48:48">
      <c r="AV1168" s="2"/>
    </row>
    <row r="1169" s="1" customFormat="1" customHeight="1" spans="48:48">
      <c r="AV1169" s="2"/>
    </row>
    <row r="1170" s="1" customFormat="1" customHeight="1" spans="48:48">
      <c r="AV1170" s="2"/>
    </row>
    <row r="1171" s="1" customFormat="1" customHeight="1" spans="48:48">
      <c r="AV1171" s="2"/>
    </row>
    <row r="1172" s="1" customFormat="1" customHeight="1" spans="48:48">
      <c r="AV1172" s="2"/>
    </row>
    <row r="1173" s="1" customFormat="1" customHeight="1" spans="48:48">
      <c r="AV1173" s="2"/>
    </row>
    <row r="1174" s="1" customFormat="1" customHeight="1" spans="48:48">
      <c r="AV1174" s="2"/>
    </row>
    <row r="1175" s="1" customFormat="1" customHeight="1" spans="48:48">
      <c r="AV1175" s="2"/>
    </row>
    <row r="1176" s="1" customFormat="1" customHeight="1" spans="48:48">
      <c r="AV1176" s="2"/>
    </row>
    <row r="1177" s="1" customFormat="1" customHeight="1" spans="48:48">
      <c r="AV1177" s="2"/>
    </row>
    <row r="1178" s="1" customFormat="1" customHeight="1" spans="48:48">
      <c r="AV1178" s="2"/>
    </row>
    <row r="1179" s="1" customFormat="1" customHeight="1" spans="48:48">
      <c r="AV1179" s="2"/>
    </row>
    <row r="1180" s="1" customFormat="1" customHeight="1" spans="48:48">
      <c r="AV1180" s="2"/>
    </row>
    <row r="1181" s="1" customFormat="1" customHeight="1" spans="48:48">
      <c r="AV1181" s="2"/>
    </row>
    <row r="1182" s="1" customFormat="1" customHeight="1" spans="48:48">
      <c r="AV1182" s="2"/>
    </row>
    <row r="1183" s="1" customFormat="1" customHeight="1" spans="48:48">
      <c r="AV1183" s="2"/>
    </row>
    <row r="1184" s="1" customFormat="1" customHeight="1" spans="48:48">
      <c r="AV1184" s="2"/>
    </row>
    <row r="1185" s="1" customFormat="1" customHeight="1" spans="48:48">
      <c r="AV1185" s="2"/>
    </row>
    <row r="1186" s="1" customFormat="1" customHeight="1" spans="48:48">
      <c r="AV1186" s="2"/>
    </row>
    <row r="1187" s="1" customFormat="1" customHeight="1" spans="48:48">
      <c r="AV1187" s="2"/>
    </row>
    <row r="1188" s="1" customFormat="1" customHeight="1" spans="48:48">
      <c r="AV1188" s="2"/>
    </row>
    <row r="1189" s="1" customFormat="1" customHeight="1" spans="48:48">
      <c r="AV1189" s="2"/>
    </row>
    <row r="1190" s="1" customFormat="1" customHeight="1" spans="48:48">
      <c r="AV1190" s="2"/>
    </row>
    <row r="1191" s="1" customFormat="1" customHeight="1" spans="48:48">
      <c r="AV1191" s="2"/>
    </row>
    <row r="1192" s="1" customFormat="1" customHeight="1" spans="48:48">
      <c r="AV1192" s="2"/>
    </row>
    <row r="1193" s="1" customFormat="1" customHeight="1" spans="48:48">
      <c r="AV1193" s="2"/>
    </row>
    <row r="1194" s="1" customFormat="1" customHeight="1" spans="48:48">
      <c r="AV1194" s="2"/>
    </row>
    <row r="1195" s="1" customFormat="1" customHeight="1" spans="48:48">
      <c r="AV1195" s="2"/>
    </row>
    <row r="1196" s="1" customFormat="1" customHeight="1" spans="48:48">
      <c r="AV1196" s="2"/>
    </row>
    <row r="1197" s="1" customFormat="1" customHeight="1" spans="48:48">
      <c r="AV1197" s="2"/>
    </row>
    <row r="1198" s="1" customFormat="1" customHeight="1" spans="48:48">
      <c r="AV1198" s="2"/>
    </row>
    <row r="1199" s="1" customFormat="1" customHeight="1" spans="48:48">
      <c r="AV1199" s="2"/>
    </row>
    <row r="1200" s="1" customFormat="1" customHeight="1" spans="48:48">
      <c r="AV1200" s="2"/>
    </row>
    <row r="1201" s="1" customFormat="1" customHeight="1" spans="48:48">
      <c r="AV1201" s="2"/>
    </row>
    <row r="1202" s="1" customFormat="1" customHeight="1" spans="48:48">
      <c r="AV1202" s="2"/>
    </row>
    <row r="1203" s="1" customFormat="1" customHeight="1" spans="48:48">
      <c r="AV1203" s="2"/>
    </row>
    <row r="1204" s="1" customFormat="1" customHeight="1" spans="48:48">
      <c r="AV1204" s="2"/>
    </row>
    <row r="1205" s="1" customFormat="1" customHeight="1" spans="48:48">
      <c r="AV1205" s="2"/>
    </row>
    <row r="1206" s="1" customFormat="1" customHeight="1" spans="48:48">
      <c r="AV1206" s="2"/>
    </row>
    <row r="1207" s="1" customFormat="1" customHeight="1" spans="48:48">
      <c r="AV1207" s="2"/>
    </row>
    <row r="1208" s="1" customFormat="1" customHeight="1" spans="48:48">
      <c r="AV1208" s="2"/>
    </row>
    <row r="1209" s="1" customFormat="1" customHeight="1" spans="48:48">
      <c r="AV1209" s="2"/>
    </row>
    <row r="1210" s="1" customFormat="1" customHeight="1" spans="48:48">
      <c r="AV1210" s="2"/>
    </row>
    <row r="1211" s="1" customFormat="1" customHeight="1" spans="48:48">
      <c r="AV1211" s="2"/>
    </row>
    <row r="1212" s="1" customFormat="1" customHeight="1" spans="48:48">
      <c r="AV1212" s="2"/>
    </row>
    <row r="1213" s="1" customFormat="1" customHeight="1" spans="48:48">
      <c r="AV1213" s="2"/>
    </row>
    <row r="1214" s="1" customFormat="1" customHeight="1" spans="48:48">
      <c r="AV1214" s="2"/>
    </row>
    <row r="1215" s="1" customFormat="1" customHeight="1" spans="48:48">
      <c r="AV1215" s="2"/>
    </row>
    <row r="1216" s="1" customFormat="1" customHeight="1" spans="48:48">
      <c r="AV1216" s="2"/>
    </row>
    <row r="1217" s="1" customFormat="1" customHeight="1" spans="48:48">
      <c r="AV1217" s="2"/>
    </row>
    <row r="1218" s="1" customFormat="1" customHeight="1" spans="48:48">
      <c r="AV1218" s="2"/>
    </row>
    <row r="1219" s="1" customFormat="1" customHeight="1" spans="48:48">
      <c r="AV1219" s="2"/>
    </row>
    <row r="1220" s="1" customFormat="1" customHeight="1" spans="48:48">
      <c r="AV1220" s="2"/>
    </row>
    <row r="1221" s="1" customFormat="1" customHeight="1" spans="48:48">
      <c r="AV1221" s="2"/>
    </row>
    <row r="1222" s="1" customFormat="1" customHeight="1" spans="48:48">
      <c r="AV1222" s="2"/>
    </row>
    <row r="1223" s="1" customFormat="1" customHeight="1" spans="48:48">
      <c r="AV1223" s="2"/>
    </row>
    <row r="1224" s="1" customFormat="1" customHeight="1" spans="48:48">
      <c r="AV1224" s="2"/>
    </row>
    <row r="1225" s="1" customFormat="1" customHeight="1" spans="48:48">
      <c r="AV1225" s="2"/>
    </row>
    <row r="1226" s="1" customFormat="1" customHeight="1" spans="48:48">
      <c r="AV1226" s="2"/>
    </row>
    <row r="1227" s="1" customFormat="1" customHeight="1" spans="48:48">
      <c r="AV1227" s="2"/>
    </row>
    <row r="1228" s="1" customFormat="1" customHeight="1" spans="48:48">
      <c r="AV1228" s="2"/>
    </row>
    <row r="1229" s="1" customFormat="1" customHeight="1" spans="48:48">
      <c r="AV1229" s="2"/>
    </row>
    <row r="1230" s="1" customFormat="1" customHeight="1" spans="48:48">
      <c r="AV1230" s="2"/>
    </row>
    <row r="1231" s="1" customFormat="1" customHeight="1" spans="48:48">
      <c r="AV1231" s="2"/>
    </row>
    <row r="1232" s="1" customFormat="1" customHeight="1" spans="48:48">
      <c r="AV1232" s="2"/>
    </row>
    <row r="1233" s="1" customFormat="1" customHeight="1" spans="48:48">
      <c r="AV1233" s="2"/>
    </row>
    <row r="1234" s="1" customFormat="1" customHeight="1" spans="48:48">
      <c r="AV1234" s="2"/>
    </row>
    <row r="1235" s="1" customFormat="1" customHeight="1" spans="48:48">
      <c r="AV1235" s="2"/>
    </row>
    <row r="1236" s="1" customFormat="1" customHeight="1" spans="48:48">
      <c r="AV1236" s="2"/>
    </row>
    <row r="1237" s="1" customFormat="1" customHeight="1" spans="48:48">
      <c r="AV1237" s="2"/>
    </row>
    <row r="1238" s="1" customFormat="1" customHeight="1" spans="48:48">
      <c r="AV1238" s="2"/>
    </row>
    <row r="1239" s="1" customFormat="1" customHeight="1" spans="48:48">
      <c r="AV1239" s="2"/>
    </row>
    <row r="1240" s="1" customFormat="1" customHeight="1" spans="48:48">
      <c r="AV1240" s="2"/>
    </row>
    <row r="1241" s="1" customFormat="1" customHeight="1" spans="48:48">
      <c r="AV1241" s="2"/>
    </row>
    <row r="1242" s="1" customFormat="1" customHeight="1" spans="48:48">
      <c r="AV1242" s="2"/>
    </row>
    <row r="1243" s="1" customFormat="1" customHeight="1" spans="48:48">
      <c r="AV1243" s="2"/>
    </row>
    <row r="1244" s="1" customFormat="1" customHeight="1" spans="48:48">
      <c r="AV1244" s="2"/>
    </row>
    <row r="1245" s="1" customFormat="1" customHeight="1" spans="48:48">
      <c r="AV1245" s="2"/>
    </row>
    <row r="1246" s="1" customFormat="1" customHeight="1" spans="48:48">
      <c r="AV1246" s="2"/>
    </row>
    <row r="1247" s="1" customFormat="1" customHeight="1" spans="48:48">
      <c r="AV1247" s="2"/>
    </row>
    <row r="1248" s="1" customFormat="1" customHeight="1" spans="48:48">
      <c r="AV1248" s="2"/>
    </row>
    <row r="1249" s="1" customFormat="1" customHeight="1" spans="48:48">
      <c r="AV1249" s="2"/>
    </row>
    <row r="1250" s="1" customFormat="1" customHeight="1" spans="48:48">
      <c r="AV1250" s="2"/>
    </row>
    <row r="1251" s="1" customFormat="1" customHeight="1" spans="48:48">
      <c r="AV1251" s="2"/>
    </row>
    <row r="1252" s="1" customFormat="1" customHeight="1" spans="48:48">
      <c r="AV1252" s="2"/>
    </row>
    <row r="1253" s="1" customFormat="1" customHeight="1" spans="48:48">
      <c r="AV1253" s="2"/>
    </row>
    <row r="1254" s="1" customFormat="1" customHeight="1" spans="48:48">
      <c r="AV1254" s="2"/>
    </row>
    <row r="1255" s="1" customFormat="1" customHeight="1" spans="48:48">
      <c r="AV1255" s="2"/>
    </row>
    <row r="1256" s="1" customFormat="1" customHeight="1" spans="48:48">
      <c r="AV1256" s="2"/>
    </row>
    <row r="1257" s="1" customFormat="1" customHeight="1" spans="48:48">
      <c r="AV1257" s="2"/>
    </row>
    <row r="1258" s="1" customFormat="1" customHeight="1" spans="48:48">
      <c r="AV1258" s="2"/>
    </row>
    <row r="1259" s="1" customFormat="1" customHeight="1" spans="48:48">
      <c r="AV1259" s="2"/>
    </row>
    <row r="1260" s="1" customFormat="1" customHeight="1" spans="48:48">
      <c r="AV1260" s="2"/>
    </row>
    <row r="1261" s="1" customFormat="1" customHeight="1" spans="48:48">
      <c r="AV1261" s="2"/>
    </row>
    <row r="1262" s="1" customFormat="1" customHeight="1" spans="48:48">
      <c r="AV1262" s="2"/>
    </row>
    <row r="1263" s="1" customFormat="1" customHeight="1" spans="48:48">
      <c r="AV1263" s="2"/>
    </row>
    <row r="1264" s="1" customFormat="1" customHeight="1" spans="48:48">
      <c r="AV1264" s="2"/>
    </row>
    <row r="1265" s="1" customFormat="1" customHeight="1" spans="48:48">
      <c r="AV1265" s="2"/>
    </row>
    <row r="1266" s="1" customFormat="1" customHeight="1" spans="48:48">
      <c r="AV1266" s="2"/>
    </row>
    <row r="1267" s="1" customFormat="1" customHeight="1" spans="48:48">
      <c r="AV1267" s="2"/>
    </row>
    <row r="1268" s="1" customFormat="1" customHeight="1" spans="48:48">
      <c r="AV1268" s="2"/>
    </row>
    <row r="1269" s="1" customFormat="1" customHeight="1" spans="48:48">
      <c r="AV1269" s="2"/>
    </row>
    <row r="1270" s="1" customFormat="1" customHeight="1" spans="48:48">
      <c r="AV1270" s="2"/>
    </row>
    <row r="1271" s="1" customFormat="1" customHeight="1" spans="48:48">
      <c r="AV1271" s="2"/>
    </row>
    <row r="1272" s="1" customFormat="1" customHeight="1" spans="48:48">
      <c r="AV1272" s="2"/>
    </row>
    <row r="1273" s="1" customFormat="1" customHeight="1" spans="48:48">
      <c r="AV1273" s="2"/>
    </row>
    <row r="1274" s="1" customFormat="1" customHeight="1" spans="48:48">
      <c r="AV1274" s="2"/>
    </row>
    <row r="1275" s="1" customFormat="1" customHeight="1" spans="48:48">
      <c r="AV1275" s="2"/>
    </row>
    <row r="1276" s="1" customFormat="1" customHeight="1" spans="48:48">
      <c r="AV1276" s="2"/>
    </row>
    <row r="1277" s="1" customFormat="1" customHeight="1" spans="48:48">
      <c r="AV1277" s="2"/>
    </row>
    <row r="1278" s="1" customFormat="1" customHeight="1" spans="48:48">
      <c r="AV1278" s="2"/>
    </row>
    <row r="1279" s="1" customFormat="1" customHeight="1" spans="48:48">
      <c r="AV1279" s="2"/>
    </row>
    <row r="1280" s="1" customFormat="1" customHeight="1" spans="48:48">
      <c r="AV1280" s="2"/>
    </row>
    <row r="1281" s="1" customFormat="1" customHeight="1" spans="48:48">
      <c r="AV1281" s="2"/>
    </row>
    <row r="1282" s="1" customFormat="1" customHeight="1" spans="48:48">
      <c r="AV1282" s="2"/>
    </row>
    <row r="1283" s="1" customFormat="1" customHeight="1" spans="48:48">
      <c r="AV1283" s="2"/>
    </row>
    <row r="1284" s="1" customFormat="1" customHeight="1" spans="48:48">
      <c r="AV1284" s="2"/>
    </row>
    <row r="1285" s="1" customFormat="1" customHeight="1" spans="48:48">
      <c r="AV1285" s="2"/>
    </row>
    <row r="1286" s="1" customFormat="1" customHeight="1" spans="48:48">
      <c r="AV1286" s="2"/>
    </row>
    <row r="1287" s="1" customFormat="1" customHeight="1" spans="48:48">
      <c r="AV1287" s="2"/>
    </row>
    <row r="1288" s="1" customFormat="1" customHeight="1" spans="48:48">
      <c r="AV1288" s="2"/>
    </row>
    <row r="1289" s="1" customFormat="1" customHeight="1" spans="48:48">
      <c r="AV1289" s="2"/>
    </row>
    <row r="1290" s="1" customFormat="1" customHeight="1" spans="48:48">
      <c r="AV1290" s="2"/>
    </row>
    <row r="1291" s="1" customFormat="1" customHeight="1" spans="48:48">
      <c r="AV1291" s="2"/>
    </row>
    <row r="1292" s="1" customFormat="1" customHeight="1" spans="48:48">
      <c r="AV1292" s="2"/>
    </row>
    <row r="1293" s="1" customFormat="1" customHeight="1" spans="48:48">
      <c r="AV1293" s="2"/>
    </row>
    <row r="1294" s="1" customFormat="1" customHeight="1" spans="48:48">
      <c r="AV1294" s="2"/>
    </row>
    <row r="1295" s="1" customFormat="1" customHeight="1" spans="48:48">
      <c r="AV1295" s="2"/>
    </row>
    <row r="1296" s="1" customFormat="1" customHeight="1" spans="48:48">
      <c r="AV1296" s="2"/>
    </row>
    <row r="1297" s="1" customFormat="1" customHeight="1" spans="48:48">
      <c r="AV1297" s="2"/>
    </row>
    <row r="1298" s="1" customFormat="1" customHeight="1" spans="48:48">
      <c r="AV1298" s="2"/>
    </row>
    <row r="1299" s="1" customFormat="1" customHeight="1" spans="48:48">
      <c r="AV1299" s="2"/>
    </row>
    <row r="1300" s="1" customFormat="1" customHeight="1" spans="48:48">
      <c r="AV1300" s="2"/>
    </row>
    <row r="1301" s="1" customFormat="1" customHeight="1" spans="48:48">
      <c r="AV1301" s="2"/>
    </row>
    <row r="1302" s="1" customFormat="1" customHeight="1" spans="48:48">
      <c r="AV1302" s="2"/>
    </row>
    <row r="1303" s="1" customFormat="1" customHeight="1" spans="48:48">
      <c r="AV1303" s="2"/>
    </row>
    <row r="1304" s="1" customFormat="1" customHeight="1" spans="48:48">
      <c r="AV1304" s="2"/>
    </row>
    <row r="1305" s="1" customFormat="1" customHeight="1" spans="48:48">
      <c r="AV1305" s="2"/>
    </row>
    <row r="1306" s="1" customFormat="1" customHeight="1" spans="48:48">
      <c r="AV1306" s="2"/>
    </row>
    <row r="1307" s="1" customFormat="1" customHeight="1" spans="48:48">
      <c r="AV1307" s="2"/>
    </row>
    <row r="1308" s="1" customFormat="1" customHeight="1" spans="48:48">
      <c r="AV1308" s="2"/>
    </row>
    <row r="1309" s="1" customFormat="1" customHeight="1" spans="48:48">
      <c r="AV1309" s="2"/>
    </row>
    <row r="1310" s="1" customFormat="1" customHeight="1" spans="48:48">
      <c r="AV1310" s="2"/>
    </row>
    <row r="1311" s="1" customFormat="1" customHeight="1" spans="48:48">
      <c r="AV1311" s="2"/>
    </row>
    <row r="1312" s="1" customFormat="1" customHeight="1" spans="48:48">
      <c r="AV1312" s="2"/>
    </row>
    <row r="1313" s="1" customFormat="1" customHeight="1" spans="48:48">
      <c r="AV1313" s="2"/>
    </row>
    <row r="1314" s="1" customFormat="1" customHeight="1" spans="48:48">
      <c r="AV1314" s="2"/>
    </row>
    <row r="1315" s="1" customFormat="1" customHeight="1" spans="48:48">
      <c r="AV1315" s="2"/>
    </row>
    <row r="1316" s="1" customFormat="1" customHeight="1" spans="48:48">
      <c r="AV1316" s="2"/>
    </row>
    <row r="1317" s="1" customFormat="1" customHeight="1" spans="48:48">
      <c r="AV1317" s="2"/>
    </row>
    <row r="1318" s="1" customFormat="1" customHeight="1" spans="48:48">
      <c r="AV1318" s="2"/>
    </row>
    <row r="1319" s="1" customFormat="1" customHeight="1" spans="48:48">
      <c r="AV1319" s="2"/>
    </row>
    <row r="1320" s="1" customFormat="1" customHeight="1" spans="48:48">
      <c r="AV1320" s="2"/>
    </row>
    <row r="1321" s="1" customFormat="1" customHeight="1" spans="48:48">
      <c r="AV1321" s="2"/>
    </row>
    <row r="1322" s="1" customFormat="1" customHeight="1" spans="48:48">
      <c r="AV1322" s="2"/>
    </row>
    <row r="1323" s="1" customFormat="1" customHeight="1" spans="48:48">
      <c r="AV1323" s="2"/>
    </row>
    <row r="1324" s="1" customFormat="1" customHeight="1" spans="48:48">
      <c r="AV1324" s="2"/>
    </row>
    <row r="1325" s="1" customFormat="1" customHeight="1" spans="48:48">
      <c r="AV1325" s="2"/>
    </row>
    <row r="1326" s="1" customFormat="1" customHeight="1" spans="48:48">
      <c r="AV1326" s="2"/>
    </row>
    <row r="1327" s="1" customFormat="1" customHeight="1" spans="48:48">
      <c r="AV1327" s="2"/>
    </row>
    <row r="1328" s="1" customFormat="1" customHeight="1" spans="48:48">
      <c r="AV1328" s="2"/>
    </row>
    <row r="1329" s="1" customFormat="1" customHeight="1" spans="48:48">
      <c r="AV1329" s="2"/>
    </row>
    <row r="1330" s="1" customFormat="1" customHeight="1" spans="48:48">
      <c r="AV1330" s="2"/>
    </row>
    <row r="1331" s="1" customFormat="1" customHeight="1" spans="48:48">
      <c r="AV1331" s="2"/>
    </row>
    <row r="1332" s="1" customFormat="1" customHeight="1" spans="48:48">
      <c r="AV1332" s="2"/>
    </row>
    <row r="1333" s="1" customFormat="1" customHeight="1" spans="48:48">
      <c r="AV1333" s="2"/>
    </row>
    <row r="1334" s="1" customFormat="1" customHeight="1" spans="48:48">
      <c r="AV1334" s="2"/>
    </row>
    <row r="1335" s="1" customFormat="1" customHeight="1" spans="48:48">
      <c r="AV1335" s="2"/>
    </row>
    <row r="1336" s="1" customFormat="1" customHeight="1" spans="48:48">
      <c r="AV1336" s="2"/>
    </row>
    <row r="1337" s="1" customFormat="1" customHeight="1" spans="48:48">
      <c r="AV1337" s="2"/>
    </row>
    <row r="1338" s="1" customFormat="1" customHeight="1" spans="48:48">
      <c r="AV1338" s="2"/>
    </row>
    <row r="1339" s="1" customFormat="1" customHeight="1" spans="48:48">
      <c r="AV1339" s="2"/>
    </row>
    <row r="1340" s="1" customFormat="1" customHeight="1" spans="48:48">
      <c r="AV1340" s="2"/>
    </row>
    <row r="1341" s="1" customFormat="1" customHeight="1" spans="48:48">
      <c r="AV1341" s="2"/>
    </row>
    <row r="1342" s="1" customFormat="1" customHeight="1" spans="48:48">
      <c r="AV1342" s="2"/>
    </row>
    <row r="1343" s="1" customFormat="1" customHeight="1" spans="48:48">
      <c r="AV1343" s="2"/>
    </row>
    <row r="1344" s="1" customFormat="1" customHeight="1" spans="48:48">
      <c r="AV1344" s="2"/>
    </row>
    <row r="1345" s="1" customFormat="1" customHeight="1" spans="48:48">
      <c r="AV1345" s="2"/>
    </row>
    <row r="1346" s="1" customFormat="1" customHeight="1" spans="48:48">
      <c r="AV1346" s="2"/>
    </row>
    <row r="1347" s="1" customFormat="1" customHeight="1" spans="48:48">
      <c r="AV1347" s="2"/>
    </row>
    <row r="1348" s="1" customFormat="1" customHeight="1" spans="48:48">
      <c r="AV1348" s="2"/>
    </row>
    <row r="1349" s="1" customFormat="1" customHeight="1" spans="48:48">
      <c r="AV1349" s="2"/>
    </row>
    <row r="1350" s="1" customFormat="1" customHeight="1" spans="48:48">
      <c r="AV1350" s="2"/>
    </row>
    <row r="1351" s="1" customFormat="1" customHeight="1" spans="48:48">
      <c r="AV1351" s="2"/>
    </row>
    <row r="1352" s="1" customFormat="1" customHeight="1" spans="48:48">
      <c r="AV1352" s="2"/>
    </row>
    <row r="1353" s="1" customFormat="1" customHeight="1" spans="48:48">
      <c r="AV1353" s="2"/>
    </row>
    <row r="1354" s="1" customFormat="1" customHeight="1" spans="48:48">
      <c r="AV1354" s="2"/>
    </row>
    <row r="1355" s="1" customFormat="1" customHeight="1" spans="48:48">
      <c r="AV1355" s="2"/>
    </row>
    <row r="1356" s="1" customFormat="1" customHeight="1" spans="48:48">
      <c r="AV1356" s="2"/>
    </row>
    <row r="1357" s="1" customFormat="1" customHeight="1" spans="48:48">
      <c r="AV1357" s="2"/>
    </row>
    <row r="1358" s="1" customFormat="1" customHeight="1" spans="48:48">
      <c r="AV1358" s="2"/>
    </row>
    <row r="1359" s="1" customFormat="1" customHeight="1" spans="48:48">
      <c r="AV1359" s="2"/>
    </row>
    <row r="1360" s="1" customFormat="1" customHeight="1" spans="48:48">
      <c r="AV1360" s="2"/>
    </row>
    <row r="1361" s="1" customFormat="1" customHeight="1" spans="48:48">
      <c r="AV1361" s="2"/>
    </row>
    <row r="1362" s="1" customFormat="1" customHeight="1" spans="48:48">
      <c r="AV1362" s="2"/>
    </row>
    <row r="1363" s="1" customFormat="1" customHeight="1" spans="48:48">
      <c r="AV1363" s="2"/>
    </row>
    <row r="1364" s="1" customFormat="1" customHeight="1" spans="48:48">
      <c r="AV1364" s="2"/>
    </row>
    <row r="1365" s="1" customFormat="1" customHeight="1" spans="48:48">
      <c r="AV1365" s="2"/>
    </row>
    <row r="1366" s="1" customFormat="1" customHeight="1" spans="48:48">
      <c r="AV1366" s="2"/>
    </row>
    <row r="1367" s="1" customFormat="1" customHeight="1" spans="48:48">
      <c r="AV1367" s="2"/>
    </row>
    <row r="1368" s="1" customFormat="1" customHeight="1" spans="48:48">
      <c r="AV1368" s="2"/>
    </row>
    <row r="1369" s="1" customFormat="1" customHeight="1" spans="48:48">
      <c r="AV1369" s="2"/>
    </row>
    <row r="1370" s="1" customFormat="1" customHeight="1" spans="48:48">
      <c r="AV1370" s="2"/>
    </row>
    <row r="1371" s="1" customFormat="1" customHeight="1" spans="48:48">
      <c r="AV1371" s="2"/>
    </row>
    <row r="1372" s="1" customFormat="1" customHeight="1" spans="48:48">
      <c r="AV1372" s="2"/>
    </row>
    <row r="1373" s="1" customFormat="1" customHeight="1" spans="48:48">
      <c r="AV1373" s="2"/>
    </row>
    <row r="1374" s="1" customFormat="1" customHeight="1" spans="48:48">
      <c r="AV1374" s="2"/>
    </row>
    <row r="1375" s="1" customFormat="1" customHeight="1" spans="48:48">
      <c r="AV1375" s="2"/>
    </row>
    <row r="1376" s="1" customFormat="1" customHeight="1" spans="48:48">
      <c r="AV1376" s="2"/>
    </row>
    <row r="1377" s="1" customFormat="1" customHeight="1" spans="48:48">
      <c r="AV1377" s="2"/>
    </row>
    <row r="1378" s="1" customFormat="1" customHeight="1" spans="48:48">
      <c r="AV1378" s="2"/>
    </row>
    <row r="1379" s="1" customFormat="1" customHeight="1" spans="48:48">
      <c r="AV1379" s="2"/>
    </row>
    <row r="1380" s="1" customFormat="1" customHeight="1" spans="48:48">
      <c r="AV1380" s="2"/>
    </row>
    <row r="1381" s="1" customFormat="1" customHeight="1" spans="48:48">
      <c r="AV1381" s="2"/>
    </row>
    <row r="1382" s="1" customFormat="1" customHeight="1" spans="48:48">
      <c r="AV1382" s="2"/>
    </row>
    <row r="1383" s="1" customFormat="1" customHeight="1" spans="48:48">
      <c r="AV1383" s="2"/>
    </row>
    <row r="1384" s="1" customFormat="1" customHeight="1" spans="48:48">
      <c r="AV1384" s="2"/>
    </row>
    <row r="1385" s="1" customFormat="1" customHeight="1" spans="48:48">
      <c r="AV1385" s="2"/>
    </row>
    <row r="1386" s="1" customFormat="1" customHeight="1" spans="48:48">
      <c r="AV1386" s="2"/>
    </row>
    <row r="1387" s="1" customFormat="1" customHeight="1" spans="48:48">
      <c r="AV1387" s="2"/>
    </row>
    <row r="1388" s="1" customFormat="1" customHeight="1" spans="48:48">
      <c r="AV1388" s="2"/>
    </row>
    <row r="1389" s="1" customFormat="1" customHeight="1" spans="48:48">
      <c r="AV1389" s="2"/>
    </row>
    <row r="1390" s="1" customFormat="1" customHeight="1" spans="48:48">
      <c r="AV1390" s="2"/>
    </row>
    <row r="1391" s="1" customFormat="1" customHeight="1" spans="48:48">
      <c r="AV1391" s="2"/>
    </row>
    <row r="1392" s="1" customFormat="1" customHeight="1" spans="48:48">
      <c r="AV1392" s="2"/>
    </row>
    <row r="1393" s="1" customFormat="1" customHeight="1" spans="48:48">
      <c r="AV1393" s="2"/>
    </row>
    <row r="1394" s="1" customFormat="1" customHeight="1" spans="48:48">
      <c r="AV1394" s="2"/>
    </row>
    <row r="1395" s="1" customFormat="1" customHeight="1" spans="48:48">
      <c r="AV1395" s="2"/>
    </row>
    <row r="1396" s="1" customFormat="1" customHeight="1" spans="48:48">
      <c r="AV1396" s="2"/>
    </row>
    <row r="1397" s="1" customFormat="1" customHeight="1" spans="48:48">
      <c r="AV1397" s="2"/>
    </row>
    <row r="1398" s="1" customFormat="1" customHeight="1" spans="48:48">
      <c r="AV1398" s="2"/>
    </row>
    <row r="1399" s="1" customFormat="1" customHeight="1" spans="48:48">
      <c r="AV1399" s="2"/>
    </row>
    <row r="1400" s="1" customFormat="1" customHeight="1" spans="48:48">
      <c r="AV1400" s="2"/>
    </row>
    <row r="1401" s="1" customFormat="1" customHeight="1" spans="48:48">
      <c r="AV1401" s="2"/>
    </row>
    <row r="1402" s="1" customFormat="1" customHeight="1" spans="48:48">
      <c r="AV1402" s="2"/>
    </row>
    <row r="1403" s="1" customFormat="1" customHeight="1" spans="48:48">
      <c r="AV1403" s="2"/>
    </row>
    <row r="1404" s="1" customFormat="1" customHeight="1" spans="48:48">
      <c r="AV1404" s="2"/>
    </row>
    <row r="1405" s="1" customFormat="1" customHeight="1" spans="48:48">
      <c r="AV1405" s="2"/>
    </row>
    <row r="1406" s="1" customFormat="1" customHeight="1" spans="48:48">
      <c r="AV1406" s="2"/>
    </row>
    <row r="1407" s="1" customFormat="1" customHeight="1" spans="48:48">
      <c r="AV1407" s="2"/>
    </row>
    <row r="1408" s="1" customFormat="1" customHeight="1" spans="48:48">
      <c r="AV1408" s="2"/>
    </row>
    <row r="1409" s="1" customFormat="1" customHeight="1" spans="48:48">
      <c r="AV1409" s="2"/>
    </row>
    <row r="1410" s="1" customFormat="1" customHeight="1" spans="48:48">
      <c r="AV1410" s="2"/>
    </row>
    <row r="1411" s="1" customFormat="1" customHeight="1" spans="48:48">
      <c r="AV1411" s="2"/>
    </row>
    <row r="1412" s="1" customFormat="1" customHeight="1" spans="48:48">
      <c r="AV1412" s="2"/>
    </row>
    <row r="1413" s="1" customFormat="1" customHeight="1" spans="48:48">
      <c r="AV1413" s="2"/>
    </row>
    <row r="1414" s="1" customFormat="1" customHeight="1" spans="48:48">
      <c r="AV1414" s="2"/>
    </row>
    <row r="1415" s="1" customFormat="1" customHeight="1" spans="48:48">
      <c r="AV1415" s="2"/>
    </row>
    <row r="1416" s="1" customFormat="1" customHeight="1" spans="48:48">
      <c r="AV1416" s="2"/>
    </row>
    <row r="1417" s="1" customFormat="1" customHeight="1" spans="48:48">
      <c r="AV1417" s="2"/>
    </row>
    <row r="1418" s="1" customFormat="1" customHeight="1" spans="48:48">
      <c r="AV1418" s="2"/>
    </row>
    <row r="1419" s="1" customFormat="1" customHeight="1" spans="48:48">
      <c r="AV1419" s="2"/>
    </row>
    <row r="1420" s="1" customFormat="1" customHeight="1" spans="48:48">
      <c r="AV1420" s="2"/>
    </row>
    <row r="1421" s="1" customFormat="1" customHeight="1" spans="48:48">
      <c r="AV1421" s="2"/>
    </row>
    <row r="1422" s="1" customFormat="1" customHeight="1" spans="48:48">
      <c r="AV1422" s="2"/>
    </row>
    <row r="1423" s="1" customFormat="1" customHeight="1" spans="48:48">
      <c r="AV1423" s="2"/>
    </row>
    <row r="1424" s="1" customFormat="1" customHeight="1" spans="48:48">
      <c r="AV1424" s="2"/>
    </row>
    <row r="1425" s="1" customFormat="1" customHeight="1" spans="48:48">
      <c r="AV1425" s="2"/>
    </row>
    <row r="1426" s="1" customFormat="1" customHeight="1" spans="48:48">
      <c r="AV1426" s="2"/>
    </row>
    <row r="1427" s="1" customFormat="1" customHeight="1" spans="48:48">
      <c r="AV1427" s="2"/>
    </row>
    <row r="1428" s="1" customFormat="1" customHeight="1" spans="48:48">
      <c r="AV1428" s="2"/>
    </row>
    <row r="1429" s="1" customFormat="1" customHeight="1" spans="48:48">
      <c r="AV1429" s="2"/>
    </row>
    <row r="1430" s="1" customFormat="1" customHeight="1" spans="48:48">
      <c r="AV1430" s="2"/>
    </row>
    <row r="1431" s="1" customFormat="1" customHeight="1" spans="48:48">
      <c r="AV1431" s="2"/>
    </row>
    <row r="1432" s="1" customFormat="1" customHeight="1" spans="48:48">
      <c r="AV1432" s="2"/>
    </row>
    <row r="1433" s="1" customFormat="1" customHeight="1" spans="48:48">
      <c r="AV1433" s="2"/>
    </row>
    <row r="1434" s="1" customFormat="1" customHeight="1" spans="48:48">
      <c r="AV1434" s="2"/>
    </row>
    <row r="1435" s="1" customFormat="1" customHeight="1" spans="48:48">
      <c r="AV1435" s="2"/>
    </row>
    <row r="1436" s="1" customFormat="1" customHeight="1" spans="48:48">
      <c r="AV1436" s="2"/>
    </row>
    <row r="1437" s="1" customFormat="1" customHeight="1" spans="48:48">
      <c r="AV1437" s="2"/>
    </row>
    <row r="1438" s="1" customFormat="1" customHeight="1" spans="48:48">
      <c r="AV1438" s="2"/>
    </row>
    <row r="1439" s="1" customFormat="1" customHeight="1" spans="48:48">
      <c r="AV1439" s="2"/>
    </row>
    <row r="1440" s="1" customFormat="1" customHeight="1" spans="48:48">
      <c r="AV1440" s="2"/>
    </row>
    <row r="1441" s="1" customFormat="1" customHeight="1" spans="48:48">
      <c r="AV1441" s="2"/>
    </row>
    <row r="1442" s="1" customFormat="1" customHeight="1" spans="48:48">
      <c r="AV1442" s="2"/>
    </row>
    <row r="1443" s="1" customFormat="1" customHeight="1" spans="48:48">
      <c r="AV1443" s="2"/>
    </row>
    <row r="1444" s="1" customFormat="1" customHeight="1" spans="48:48">
      <c r="AV1444" s="2"/>
    </row>
    <row r="1445" s="1" customFormat="1" customHeight="1" spans="48:48">
      <c r="AV1445" s="2"/>
    </row>
    <row r="1446" s="1" customFormat="1" customHeight="1" spans="48:48">
      <c r="AV1446" s="2"/>
    </row>
    <row r="1447" s="1" customFormat="1" customHeight="1" spans="48:48">
      <c r="AV1447" s="2"/>
    </row>
    <row r="1448" s="1" customFormat="1" customHeight="1" spans="48:48">
      <c r="AV1448" s="2"/>
    </row>
    <row r="1449" s="1" customFormat="1" customHeight="1" spans="48:48">
      <c r="AV1449" s="2"/>
    </row>
    <row r="1450" s="1" customFormat="1" customHeight="1" spans="48:48">
      <c r="AV1450" s="2"/>
    </row>
    <row r="1451" s="1" customFormat="1" customHeight="1" spans="48:48">
      <c r="AV1451" s="2"/>
    </row>
    <row r="1452" s="1" customFormat="1" customHeight="1" spans="48:48">
      <c r="AV1452" s="2"/>
    </row>
    <row r="1453" s="1" customFormat="1" customHeight="1" spans="48:48">
      <c r="AV1453" s="2"/>
    </row>
    <row r="1454" s="1" customFormat="1" customHeight="1" spans="48:48">
      <c r="AV1454" s="2"/>
    </row>
    <row r="1455" s="1" customFormat="1" customHeight="1" spans="48:48">
      <c r="AV1455" s="2"/>
    </row>
    <row r="1456" s="1" customFormat="1" customHeight="1" spans="48:48">
      <c r="AV1456" s="2"/>
    </row>
    <row r="1457" s="1" customFormat="1" customHeight="1" spans="48:48">
      <c r="AV1457" s="2"/>
    </row>
    <row r="1458" s="1" customFormat="1" customHeight="1" spans="48:48">
      <c r="AV1458" s="2"/>
    </row>
    <row r="1459" s="1" customFormat="1" customHeight="1" spans="48:48">
      <c r="AV1459" s="2"/>
    </row>
    <row r="1460" s="1" customFormat="1" customHeight="1" spans="48:48">
      <c r="AV1460" s="2"/>
    </row>
    <row r="1461" s="1" customFormat="1" customHeight="1" spans="48:48">
      <c r="AV1461" s="2"/>
    </row>
    <row r="1462" s="1" customFormat="1" customHeight="1" spans="48:48">
      <c r="AV1462" s="2"/>
    </row>
    <row r="1463" s="1" customFormat="1" customHeight="1" spans="48:48">
      <c r="AV1463" s="2"/>
    </row>
    <row r="1464" s="1" customFormat="1" customHeight="1" spans="48:48">
      <c r="AV1464" s="2"/>
    </row>
    <row r="1465" s="1" customFormat="1" customHeight="1" spans="48:48">
      <c r="AV1465" s="2"/>
    </row>
    <row r="1466" s="1" customFormat="1" customHeight="1" spans="48:48">
      <c r="AV1466" s="2"/>
    </row>
    <row r="1467" s="1" customFormat="1" customHeight="1" spans="48:48">
      <c r="AV1467" s="2"/>
    </row>
    <row r="1468" s="1" customFormat="1" customHeight="1" spans="48:48">
      <c r="AV1468" s="2"/>
    </row>
    <row r="1469" s="1" customFormat="1" customHeight="1" spans="48:48">
      <c r="AV1469" s="2"/>
    </row>
    <row r="1470" s="1" customFormat="1" customHeight="1" spans="48:48">
      <c r="AV1470" s="2"/>
    </row>
    <row r="1471" s="1" customFormat="1" customHeight="1" spans="48:48">
      <c r="AV1471" s="2"/>
    </row>
    <row r="1472" s="1" customFormat="1" customHeight="1" spans="48:48">
      <c r="AV1472" s="2"/>
    </row>
    <row r="1473" s="1" customFormat="1" customHeight="1" spans="48:48">
      <c r="AV1473" s="2"/>
    </row>
    <row r="1474" s="1" customFormat="1" customHeight="1" spans="48:48">
      <c r="AV1474" s="2"/>
    </row>
    <row r="1475" s="1" customFormat="1" customHeight="1" spans="48:48">
      <c r="AV1475" s="2"/>
    </row>
    <row r="1476" s="1" customFormat="1" customHeight="1" spans="48:48">
      <c r="AV1476" s="2"/>
    </row>
    <row r="1477" s="1" customFormat="1" customHeight="1" spans="48:48">
      <c r="AV1477" s="2"/>
    </row>
    <row r="1478" s="1" customFormat="1" customHeight="1" spans="48:48">
      <c r="AV1478" s="2"/>
    </row>
    <row r="1479" s="1" customFormat="1" customHeight="1" spans="48:48">
      <c r="AV1479" s="2"/>
    </row>
    <row r="1480" s="1" customFormat="1" customHeight="1" spans="48:48">
      <c r="AV1480" s="2"/>
    </row>
    <row r="1481" s="1" customFormat="1" customHeight="1" spans="48:48">
      <c r="AV1481" s="2"/>
    </row>
    <row r="1482" s="1" customFormat="1" customHeight="1" spans="48:48">
      <c r="AV1482" s="2"/>
    </row>
    <row r="1483" s="1" customFormat="1" customHeight="1" spans="48:48">
      <c r="AV1483" s="2"/>
    </row>
    <row r="1484" s="1" customFormat="1" customHeight="1" spans="48:48">
      <c r="AV1484" s="2"/>
    </row>
    <row r="1485" s="1" customFormat="1" customHeight="1" spans="48:48">
      <c r="AV1485" s="2"/>
    </row>
    <row r="1486" s="1" customFormat="1" customHeight="1" spans="48:48">
      <c r="AV1486" s="2"/>
    </row>
    <row r="1487" s="1" customFormat="1" customHeight="1" spans="48:48">
      <c r="AV1487" s="2"/>
    </row>
    <row r="1488" s="1" customFormat="1" customHeight="1" spans="48:48">
      <c r="AV1488" s="2"/>
    </row>
    <row r="1489" s="1" customFormat="1" customHeight="1" spans="48:48">
      <c r="AV1489" s="2"/>
    </row>
    <row r="1490" s="1" customFormat="1" customHeight="1" spans="48:48">
      <c r="AV1490" s="2"/>
    </row>
    <row r="1491" s="1" customFormat="1" customHeight="1" spans="48:48">
      <c r="AV1491" s="2"/>
    </row>
    <row r="1492" s="1" customFormat="1" customHeight="1" spans="48:48">
      <c r="AV1492" s="2"/>
    </row>
    <row r="1493" s="1" customFormat="1" customHeight="1" spans="48:48">
      <c r="AV1493" s="2"/>
    </row>
    <row r="1494" s="1" customFormat="1" customHeight="1" spans="48:48">
      <c r="AV1494" s="2"/>
    </row>
    <row r="1495" s="1" customFormat="1" customHeight="1" spans="48:48">
      <c r="AV1495" s="2"/>
    </row>
    <row r="1496" s="1" customFormat="1" customHeight="1" spans="48:48">
      <c r="AV1496" s="2"/>
    </row>
    <row r="1497" s="1" customFormat="1" customHeight="1" spans="48:48">
      <c r="AV1497" s="2"/>
    </row>
    <row r="1498" s="1" customFormat="1" customHeight="1" spans="48:48">
      <c r="AV1498" s="2"/>
    </row>
    <row r="1499" s="1" customFormat="1" customHeight="1" spans="48:48">
      <c r="AV1499" s="2"/>
    </row>
    <row r="1500" s="1" customFormat="1" customHeight="1" spans="48:48">
      <c r="AV1500" s="2"/>
    </row>
    <row r="1501" s="1" customFormat="1" customHeight="1" spans="48:48">
      <c r="AV1501" s="2"/>
    </row>
    <row r="1502" s="1" customFormat="1" customHeight="1" spans="48:48">
      <c r="AV1502" s="2"/>
    </row>
    <row r="1503" s="1" customFormat="1" customHeight="1" spans="48:48">
      <c r="AV1503" s="2"/>
    </row>
    <row r="1504" s="1" customFormat="1" customHeight="1" spans="48:48">
      <c r="AV1504" s="2"/>
    </row>
    <row r="1505" s="1" customFormat="1" customHeight="1" spans="48:48">
      <c r="AV1505" s="2"/>
    </row>
    <row r="1506" s="1" customFormat="1" customHeight="1" spans="48:48">
      <c r="AV1506" s="2"/>
    </row>
    <row r="1507" s="1" customFormat="1" customHeight="1" spans="48:48">
      <c r="AV1507" s="2"/>
    </row>
    <row r="1508" s="1" customFormat="1" customHeight="1" spans="48:48">
      <c r="AV1508" s="2"/>
    </row>
    <row r="1509" s="1" customFormat="1" customHeight="1" spans="48:48">
      <c r="AV1509" s="2"/>
    </row>
    <row r="1510" s="1" customFormat="1" customHeight="1" spans="48:48">
      <c r="AV1510" s="2"/>
    </row>
    <row r="1511" s="1" customFormat="1" customHeight="1" spans="48:48">
      <c r="AV1511" s="2"/>
    </row>
    <row r="1512" s="1" customFormat="1" customHeight="1" spans="48:48">
      <c r="AV1512" s="2"/>
    </row>
    <row r="1513" s="1" customFormat="1" customHeight="1" spans="48:48">
      <c r="AV1513" s="2"/>
    </row>
    <row r="1514" s="1" customFormat="1" customHeight="1" spans="48:48">
      <c r="AV1514" s="2"/>
    </row>
    <row r="1515" s="1" customFormat="1" customHeight="1" spans="48:48">
      <c r="AV1515" s="2"/>
    </row>
    <row r="1516" s="1" customFormat="1" customHeight="1" spans="48:48">
      <c r="AV1516" s="2"/>
    </row>
    <row r="1517" s="1" customFormat="1" customHeight="1" spans="48:48">
      <c r="AV1517" s="2"/>
    </row>
    <row r="1518" s="1" customFormat="1" customHeight="1" spans="48:48">
      <c r="AV1518" s="2"/>
    </row>
    <row r="1519" s="1" customFormat="1" customHeight="1" spans="48:48">
      <c r="AV1519" s="2"/>
    </row>
    <row r="1520" s="1" customFormat="1" customHeight="1" spans="48:48">
      <c r="AV1520" s="2"/>
    </row>
    <row r="1521" s="1" customFormat="1" customHeight="1" spans="48:48">
      <c r="AV1521" s="2"/>
    </row>
    <row r="1522" s="1" customFormat="1" customHeight="1" spans="48:48">
      <c r="AV1522" s="2"/>
    </row>
    <row r="1523" s="1" customFormat="1" customHeight="1" spans="48:48">
      <c r="AV1523" s="2"/>
    </row>
    <row r="1524" s="1" customFormat="1" customHeight="1" spans="48:48">
      <c r="AV1524" s="2"/>
    </row>
    <row r="1525" s="1" customFormat="1" customHeight="1" spans="48:48">
      <c r="AV1525" s="2"/>
    </row>
    <row r="1526" s="1" customFormat="1" customHeight="1" spans="48:48">
      <c r="AV1526" s="2"/>
    </row>
    <row r="1527" s="1" customFormat="1" customHeight="1" spans="48:48">
      <c r="AV1527" s="2"/>
    </row>
    <row r="1528" s="1" customFormat="1" customHeight="1" spans="48:48">
      <c r="AV1528" s="2"/>
    </row>
    <row r="1529" s="1" customFormat="1" customHeight="1" spans="48:48">
      <c r="AV1529" s="2"/>
    </row>
    <row r="1530" s="1" customFormat="1" customHeight="1" spans="48:48">
      <c r="AV1530" s="2"/>
    </row>
    <row r="1531" s="1" customFormat="1" customHeight="1" spans="48:48">
      <c r="AV1531" s="2"/>
    </row>
    <row r="1532" s="1" customFormat="1" customHeight="1" spans="48:48">
      <c r="AV1532" s="2"/>
    </row>
    <row r="1533" s="1" customFormat="1" customHeight="1" spans="48:48">
      <c r="AV1533" s="2"/>
    </row>
    <row r="1534" s="1" customFormat="1" customHeight="1" spans="48:48">
      <c r="AV1534" s="2"/>
    </row>
    <row r="1535" s="1" customFormat="1" customHeight="1" spans="48:48">
      <c r="AV1535" s="2"/>
    </row>
    <row r="1536" s="1" customFormat="1" customHeight="1" spans="48:48">
      <c r="AV1536" s="2"/>
    </row>
    <row r="1537" s="1" customFormat="1" customHeight="1" spans="48:48">
      <c r="AV1537" s="2"/>
    </row>
    <row r="1538" s="1" customFormat="1" customHeight="1" spans="48:48">
      <c r="AV1538" s="2"/>
    </row>
    <row r="1539" s="1" customFormat="1" customHeight="1" spans="48:48">
      <c r="AV1539" s="2"/>
    </row>
    <row r="1540" s="1" customFormat="1" customHeight="1" spans="48:48">
      <c r="AV1540" s="2"/>
    </row>
    <row r="1541" s="1" customFormat="1" customHeight="1" spans="48:48">
      <c r="AV1541" s="2"/>
    </row>
    <row r="1542" s="1" customFormat="1" customHeight="1" spans="48:48">
      <c r="AV1542" s="2"/>
    </row>
    <row r="1543" s="1" customFormat="1" customHeight="1" spans="48:48">
      <c r="AV1543" s="2"/>
    </row>
    <row r="1544" s="1" customFormat="1" customHeight="1" spans="48:48">
      <c r="AV1544" s="2"/>
    </row>
    <row r="1545" s="1" customFormat="1" customHeight="1" spans="48:48">
      <c r="AV1545" s="2"/>
    </row>
    <row r="1546" s="1" customFormat="1" customHeight="1" spans="48:48">
      <c r="AV1546" s="2"/>
    </row>
    <row r="1547" s="1" customFormat="1" customHeight="1" spans="48:48">
      <c r="AV1547" s="2"/>
    </row>
    <row r="1548" s="1" customFormat="1" customHeight="1" spans="48:48">
      <c r="AV1548" s="2"/>
    </row>
    <row r="1549" s="1" customFormat="1" customHeight="1" spans="48:48">
      <c r="AV1549" s="2"/>
    </row>
    <row r="1550" s="1" customFormat="1" customHeight="1" spans="48:48">
      <c r="AV1550" s="2"/>
    </row>
    <row r="1551" s="1" customFormat="1" customHeight="1" spans="48:48">
      <c r="AV1551" s="2"/>
    </row>
    <row r="1552" s="1" customFormat="1" customHeight="1" spans="48:48">
      <c r="AV1552" s="2"/>
    </row>
    <row r="1553" s="1" customFormat="1" customHeight="1" spans="48:48">
      <c r="AV1553" s="2"/>
    </row>
    <row r="1554" s="1" customFormat="1" customHeight="1" spans="48:48">
      <c r="AV1554" s="2"/>
    </row>
    <row r="1555" s="1" customFormat="1" customHeight="1" spans="48:48">
      <c r="AV1555" s="2"/>
    </row>
    <row r="1556" s="1" customFormat="1" customHeight="1" spans="48:48">
      <c r="AV1556" s="2"/>
    </row>
    <row r="1557" s="1" customFormat="1" customHeight="1" spans="48:48">
      <c r="AV1557" s="2"/>
    </row>
    <row r="1558" s="1" customFormat="1" customHeight="1" spans="48:48">
      <c r="AV1558" s="2"/>
    </row>
    <row r="1559" s="1" customFormat="1" customHeight="1" spans="48:48">
      <c r="AV1559" s="2"/>
    </row>
    <row r="1560" s="1" customFormat="1" customHeight="1" spans="48:48">
      <c r="AV1560" s="2"/>
    </row>
    <row r="1561" s="1" customFormat="1" customHeight="1" spans="48:48">
      <c r="AV1561" s="2"/>
    </row>
    <row r="1562" s="1" customFormat="1" customHeight="1" spans="48:48">
      <c r="AV1562" s="2"/>
    </row>
    <row r="1563" s="1" customFormat="1" customHeight="1" spans="48:48">
      <c r="AV1563" s="2"/>
    </row>
    <row r="1564" s="1" customFormat="1" customHeight="1" spans="48:48">
      <c r="AV1564" s="2"/>
    </row>
    <row r="1565" s="1" customFormat="1" customHeight="1" spans="48:48">
      <c r="AV1565" s="2"/>
    </row>
    <row r="1566" s="1" customFormat="1" customHeight="1" spans="48:48">
      <c r="AV1566" s="2"/>
    </row>
    <row r="1567" s="1" customFormat="1" customHeight="1" spans="48:48">
      <c r="AV1567" s="2"/>
    </row>
    <row r="1568" s="1" customFormat="1" customHeight="1" spans="48:48">
      <c r="AV1568" s="2"/>
    </row>
    <row r="1569" s="1" customFormat="1" customHeight="1" spans="48:48">
      <c r="AV1569" s="2"/>
    </row>
    <row r="1570" s="1" customFormat="1" customHeight="1" spans="48:48">
      <c r="AV1570" s="2"/>
    </row>
    <row r="1571" s="1" customFormat="1" customHeight="1" spans="48:48">
      <c r="AV1571" s="2"/>
    </row>
    <row r="1572" s="1" customFormat="1" customHeight="1" spans="48:48">
      <c r="AV1572" s="2"/>
    </row>
    <row r="1573" s="1" customFormat="1" customHeight="1" spans="48:48">
      <c r="AV1573" s="2"/>
    </row>
    <row r="1574" s="1" customFormat="1" customHeight="1" spans="48:48">
      <c r="AV1574" s="2"/>
    </row>
    <row r="1575" s="1" customFormat="1" customHeight="1" spans="48:48">
      <c r="AV1575" s="2"/>
    </row>
    <row r="1576" s="1" customFormat="1" customHeight="1" spans="48:48">
      <c r="AV1576" s="2"/>
    </row>
    <row r="1577" s="1" customFormat="1" customHeight="1" spans="48:48">
      <c r="AV1577" s="2"/>
    </row>
    <row r="1578" s="1" customFormat="1" customHeight="1" spans="48:48">
      <c r="AV1578" s="2"/>
    </row>
    <row r="1579" s="1" customFormat="1" customHeight="1" spans="48:48">
      <c r="AV1579" s="2"/>
    </row>
    <row r="1580" s="1" customFormat="1" customHeight="1" spans="48:48">
      <c r="AV1580" s="2"/>
    </row>
    <row r="1581" s="1" customFormat="1" customHeight="1" spans="48:48">
      <c r="AV1581" s="2"/>
    </row>
    <row r="1582" s="1" customFormat="1" customHeight="1" spans="48:48">
      <c r="AV1582" s="2"/>
    </row>
    <row r="1583" s="1" customFormat="1" customHeight="1" spans="48:48">
      <c r="AV1583" s="2"/>
    </row>
    <row r="1584" s="1" customFormat="1" customHeight="1" spans="48:48">
      <c r="AV1584" s="2"/>
    </row>
    <row r="1585" s="1" customFormat="1" customHeight="1" spans="48:48">
      <c r="AV1585" s="2"/>
    </row>
    <row r="1586" s="1" customFormat="1" customHeight="1" spans="48:48">
      <c r="AV1586" s="2"/>
    </row>
    <row r="1587" s="1" customFormat="1" customHeight="1" spans="48:48">
      <c r="AV1587" s="2"/>
    </row>
    <row r="1588" s="1" customFormat="1" customHeight="1" spans="48:48">
      <c r="AV1588" s="2"/>
    </row>
    <row r="1589" s="1" customFormat="1" customHeight="1" spans="48:48">
      <c r="AV1589" s="2"/>
    </row>
    <row r="1590" s="1" customFormat="1" customHeight="1" spans="48:48">
      <c r="AV1590" s="2"/>
    </row>
    <row r="1591" s="1" customFormat="1" customHeight="1" spans="48:48">
      <c r="AV1591" s="2"/>
    </row>
    <row r="1592" s="1" customFormat="1" customHeight="1" spans="48:48">
      <c r="AV1592" s="2"/>
    </row>
    <row r="1593" s="1" customFormat="1" customHeight="1" spans="48:48">
      <c r="AV1593" s="2"/>
    </row>
    <row r="1594" s="1" customFormat="1" customHeight="1" spans="48:48">
      <c r="AV1594" s="2"/>
    </row>
    <row r="1595" s="1" customFormat="1" customHeight="1" spans="48:48">
      <c r="AV1595" s="2"/>
    </row>
    <row r="1596" s="1" customFormat="1" customHeight="1" spans="48:48">
      <c r="AV1596" s="2"/>
    </row>
    <row r="1597" s="1" customFormat="1" customHeight="1" spans="48:48">
      <c r="AV1597" s="2"/>
    </row>
    <row r="1598" s="1" customFormat="1" customHeight="1" spans="48:48">
      <c r="AV1598" s="2"/>
    </row>
    <row r="1599" s="1" customFormat="1" customHeight="1" spans="48:48">
      <c r="AV1599" s="2"/>
    </row>
    <row r="1600" s="1" customFormat="1" customHeight="1" spans="48:48">
      <c r="AV1600" s="2"/>
    </row>
    <row r="1601" s="1" customFormat="1" customHeight="1" spans="48:48">
      <c r="AV1601" s="2"/>
    </row>
    <row r="1602" s="1" customFormat="1" customHeight="1" spans="48:48">
      <c r="AV1602" s="2"/>
    </row>
    <row r="1603" s="1" customFormat="1" customHeight="1" spans="48:48">
      <c r="AV1603" s="2"/>
    </row>
    <row r="1604" s="1" customFormat="1" customHeight="1" spans="48:48">
      <c r="AV1604" s="2"/>
    </row>
    <row r="1605" s="1" customFormat="1" customHeight="1" spans="48:48">
      <c r="AV1605" s="2"/>
    </row>
    <row r="1606" s="1" customFormat="1" customHeight="1" spans="48:48">
      <c r="AV1606" s="2"/>
    </row>
    <row r="1607" s="1" customFormat="1" customHeight="1" spans="48:48">
      <c r="AV1607" s="2"/>
    </row>
    <row r="1608" s="1" customFormat="1" customHeight="1" spans="48:48">
      <c r="AV1608" s="2"/>
    </row>
    <row r="1609" s="1" customFormat="1" customHeight="1" spans="48:48">
      <c r="AV1609" s="2"/>
    </row>
    <row r="1610" s="1" customFormat="1" customHeight="1" spans="48:48">
      <c r="AV1610" s="2"/>
    </row>
    <row r="1611" s="1" customFormat="1" customHeight="1" spans="48:48">
      <c r="AV1611" s="2"/>
    </row>
    <row r="1612" s="1" customFormat="1" customHeight="1" spans="48:48">
      <c r="AV1612" s="2"/>
    </row>
    <row r="1613" s="1" customFormat="1" customHeight="1" spans="48:48">
      <c r="AV1613" s="2"/>
    </row>
    <row r="1614" s="1" customFormat="1" customHeight="1" spans="48:48">
      <c r="AV1614" s="2"/>
    </row>
    <row r="1615" s="1" customFormat="1" customHeight="1" spans="48:48">
      <c r="AV1615" s="2"/>
    </row>
    <row r="1616" s="1" customFormat="1" customHeight="1" spans="48:48">
      <c r="AV1616" s="2"/>
    </row>
    <row r="1617" s="1" customFormat="1" customHeight="1" spans="48:48">
      <c r="AV1617" s="2"/>
    </row>
    <row r="1618" s="1" customFormat="1" customHeight="1" spans="48:48">
      <c r="AV1618" s="2"/>
    </row>
    <row r="1619" s="1" customFormat="1" customHeight="1" spans="48:48">
      <c r="AV1619" s="2"/>
    </row>
    <row r="1620" s="1" customFormat="1" customHeight="1" spans="48:48">
      <c r="AV1620" s="2"/>
    </row>
    <row r="1621" s="1" customFormat="1" customHeight="1" spans="48:48">
      <c r="AV1621" s="2"/>
    </row>
    <row r="1622" s="1" customFormat="1" customHeight="1" spans="48:48">
      <c r="AV1622" s="2"/>
    </row>
    <row r="1623" s="1" customFormat="1" customHeight="1" spans="48:48">
      <c r="AV1623" s="2"/>
    </row>
    <row r="1624" s="1" customFormat="1" customHeight="1" spans="48:48">
      <c r="AV1624" s="2"/>
    </row>
    <row r="1625" s="1" customFormat="1" customHeight="1" spans="48:48">
      <c r="AV1625" s="2"/>
    </row>
    <row r="1626" s="1" customFormat="1" customHeight="1" spans="48:48">
      <c r="AV1626" s="2"/>
    </row>
    <row r="1627" s="1" customFormat="1" customHeight="1" spans="48:48">
      <c r="AV1627" s="2"/>
    </row>
    <row r="1628" s="1" customFormat="1" customHeight="1" spans="48:48">
      <c r="AV1628" s="2"/>
    </row>
    <row r="1629" s="1" customFormat="1" customHeight="1" spans="48:48">
      <c r="AV1629" s="2"/>
    </row>
    <row r="1630" s="1" customFormat="1" customHeight="1" spans="48:48">
      <c r="AV1630" s="2"/>
    </row>
    <row r="1631" s="1" customFormat="1" customHeight="1" spans="48:48">
      <c r="AV1631" s="2"/>
    </row>
    <row r="1632" s="1" customFormat="1" customHeight="1" spans="48:48">
      <c r="AV1632" s="2"/>
    </row>
    <row r="1633" s="1" customFormat="1" customHeight="1" spans="48:48">
      <c r="AV1633" s="2"/>
    </row>
    <row r="1634" s="1" customFormat="1" customHeight="1" spans="48:48">
      <c r="AV1634" s="2"/>
    </row>
    <row r="1635" s="1" customFormat="1" customHeight="1" spans="48:48">
      <c r="AV1635" s="2"/>
    </row>
    <row r="1636" s="1" customFormat="1" customHeight="1" spans="48:48">
      <c r="AV1636" s="2"/>
    </row>
    <row r="1637" s="1" customFormat="1" customHeight="1" spans="48:48">
      <c r="AV1637" s="2"/>
    </row>
    <row r="1638" s="1" customFormat="1" customHeight="1" spans="48:48">
      <c r="AV1638" s="2"/>
    </row>
    <row r="1639" s="1" customFormat="1" customHeight="1" spans="48:48">
      <c r="AV1639" s="2"/>
    </row>
    <row r="1640" s="1" customFormat="1" customHeight="1" spans="48:48">
      <c r="AV1640" s="2"/>
    </row>
    <row r="1641" s="1" customFormat="1" customHeight="1" spans="48:48">
      <c r="AV1641" s="2"/>
    </row>
    <row r="1642" s="1" customFormat="1" customHeight="1" spans="48:48">
      <c r="AV1642" s="2"/>
    </row>
    <row r="1643" s="1" customFormat="1" customHeight="1" spans="48:48">
      <c r="AV1643" s="2"/>
    </row>
    <row r="1644" s="1" customFormat="1" customHeight="1" spans="48:48">
      <c r="AV1644" s="2"/>
    </row>
    <row r="1645" s="1" customFormat="1" customHeight="1" spans="48:48">
      <c r="AV1645" s="2"/>
    </row>
    <row r="1646" s="1" customFormat="1" customHeight="1" spans="48:48">
      <c r="AV1646" s="2"/>
    </row>
    <row r="1647" s="1" customFormat="1" customHeight="1" spans="48:48">
      <c r="AV1647" s="2"/>
    </row>
    <row r="1648" s="1" customFormat="1" customHeight="1" spans="48:48">
      <c r="AV1648" s="2"/>
    </row>
    <row r="1649" s="1" customFormat="1" customHeight="1" spans="48:48">
      <c r="AV1649" s="2"/>
    </row>
    <row r="1650" s="1" customFormat="1" customHeight="1" spans="48:48">
      <c r="AV1650" s="2"/>
    </row>
    <row r="1651" s="1" customFormat="1" customHeight="1" spans="48:48">
      <c r="AV1651" s="2"/>
    </row>
    <row r="1652" s="1" customFormat="1" customHeight="1" spans="48:48">
      <c r="AV1652" s="2"/>
    </row>
    <row r="1653" s="1" customFormat="1" customHeight="1" spans="48:48">
      <c r="AV1653" s="2"/>
    </row>
    <row r="1654" s="1" customFormat="1" customHeight="1" spans="48:48">
      <c r="AV1654" s="2"/>
    </row>
    <row r="1655" s="1" customFormat="1" customHeight="1" spans="48:48">
      <c r="AV1655" s="2"/>
    </row>
    <row r="1656" s="1" customFormat="1" customHeight="1" spans="48:48">
      <c r="AV1656" s="2"/>
    </row>
    <row r="1657" s="1" customFormat="1" customHeight="1" spans="48:48">
      <c r="AV1657" s="2"/>
    </row>
    <row r="1658" s="1" customFormat="1" customHeight="1" spans="48:48">
      <c r="AV1658" s="2"/>
    </row>
    <row r="1659" s="1" customFormat="1" customHeight="1" spans="48:48">
      <c r="AV1659" s="2"/>
    </row>
    <row r="1660" s="1" customFormat="1" customHeight="1" spans="48:48">
      <c r="AV1660" s="2"/>
    </row>
    <row r="1661" s="1" customFormat="1" customHeight="1" spans="48:48">
      <c r="AV1661" s="2"/>
    </row>
    <row r="1662" s="1" customFormat="1" customHeight="1" spans="48:48">
      <c r="AV1662" s="2"/>
    </row>
    <row r="1663" s="1" customFormat="1" customHeight="1" spans="48:48">
      <c r="AV1663" s="2"/>
    </row>
    <row r="1664" s="1" customFormat="1" customHeight="1" spans="48:48">
      <c r="AV1664" s="2"/>
    </row>
    <row r="1665" s="1" customFormat="1" customHeight="1" spans="48:48">
      <c r="AV1665" s="2"/>
    </row>
    <row r="1666" s="1" customFormat="1" customHeight="1" spans="48:48">
      <c r="AV1666" s="2"/>
    </row>
    <row r="1667" s="1" customFormat="1" customHeight="1" spans="48:48">
      <c r="AV1667" s="2"/>
    </row>
    <row r="1668" s="1" customFormat="1" customHeight="1" spans="48:48">
      <c r="AV1668" s="2"/>
    </row>
    <row r="1669" s="1" customFormat="1" customHeight="1" spans="48:48">
      <c r="AV1669" s="2"/>
    </row>
    <row r="1670" s="1" customFormat="1" customHeight="1" spans="48:48">
      <c r="AV1670" s="2"/>
    </row>
    <row r="1671" s="1" customFormat="1" customHeight="1" spans="48:48">
      <c r="AV1671" s="2"/>
    </row>
    <row r="1672" s="1" customFormat="1" customHeight="1" spans="48:48">
      <c r="AV1672" s="2"/>
    </row>
    <row r="1673" s="1" customFormat="1" customHeight="1" spans="48:48">
      <c r="AV1673" s="2"/>
    </row>
    <row r="1674" s="1" customFormat="1" customHeight="1" spans="48:48">
      <c r="AV1674" s="2"/>
    </row>
    <row r="1675" s="1" customFormat="1" customHeight="1" spans="48:48">
      <c r="AV1675" s="2"/>
    </row>
    <row r="1676" s="1" customFormat="1" customHeight="1" spans="48:48">
      <c r="AV1676" s="2"/>
    </row>
    <row r="1677" s="1" customFormat="1" customHeight="1" spans="48:48">
      <c r="AV1677" s="2"/>
    </row>
    <row r="1678" s="1" customFormat="1" customHeight="1" spans="48:48">
      <c r="AV1678" s="2"/>
    </row>
    <row r="1679" s="1" customFormat="1" customHeight="1" spans="48:48">
      <c r="AV1679" s="2"/>
    </row>
    <row r="1680" s="1" customFormat="1" customHeight="1" spans="48:48">
      <c r="AV1680" s="2"/>
    </row>
    <row r="1681" s="1" customFormat="1" customHeight="1" spans="48:48">
      <c r="AV1681" s="2"/>
    </row>
    <row r="1682" s="1" customFormat="1" customHeight="1" spans="48:48">
      <c r="AV1682" s="2"/>
    </row>
    <row r="1683" s="1" customFormat="1" customHeight="1" spans="48:48">
      <c r="AV1683" s="2"/>
    </row>
    <row r="1684" s="1" customFormat="1" customHeight="1" spans="48:48">
      <c r="AV1684" s="2"/>
    </row>
    <row r="1685" s="1" customFormat="1" customHeight="1" spans="48:48">
      <c r="AV1685" s="2"/>
    </row>
    <row r="1686" s="1" customFormat="1" customHeight="1" spans="48:48">
      <c r="AV1686" s="2"/>
    </row>
    <row r="1687" s="1" customFormat="1" customHeight="1" spans="48:48">
      <c r="AV1687" s="2"/>
    </row>
    <row r="1688" s="1" customFormat="1" customHeight="1" spans="48:48">
      <c r="AV1688" s="2"/>
    </row>
    <row r="1689" s="1" customFormat="1" customHeight="1" spans="48:48">
      <c r="AV1689" s="2"/>
    </row>
    <row r="1690" s="1" customFormat="1" customHeight="1" spans="48:48">
      <c r="AV1690" s="2"/>
    </row>
    <row r="1691" s="1" customFormat="1" customHeight="1" spans="48:48">
      <c r="AV1691" s="2"/>
    </row>
    <row r="1692" s="1" customFormat="1" customHeight="1" spans="48:48">
      <c r="AV1692" s="2"/>
    </row>
    <row r="1693" s="1" customFormat="1" customHeight="1" spans="48:48">
      <c r="AV1693" s="2"/>
    </row>
    <row r="1694" s="1" customFormat="1" customHeight="1" spans="48:48">
      <c r="AV1694" s="2"/>
    </row>
    <row r="1695" s="1" customFormat="1" customHeight="1" spans="48:48">
      <c r="AV1695" s="2"/>
    </row>
    <row r="1696" s="1" customFormat="1" customHeight="1" spans="48:48">
      <c r="AV1696" s="2"/>
    </row>
    <row r="1697" s="1" customFormat="1" customHeight="1" spans="48:48">
      <c r="AV1697" s="2"/>
    </row>
    <row r="1698" s="1" customFormat="1" customHeight="1" spans="48:48">
      <c r="AV1698" s="2"/>
    </row>
    <row r="1699" s="1" customFormat="1" customHeight="1" spans="48:48">
      <c r="AV1699" s="2"/>
    </row>
    <row r="1700" s="1" customFormat="1" customHeight="1" spans="48:48">
      <c r="AV1700" s="2"/>
    </row>
    <row r="1701" s="1" customFormat="1" customHeight="1" spans="48:48">
      <c r="AV1701" s="2"/>
    </row>
    <row r="1702" s="1" customFormat="1" customHeight="1" spans="48:48">
      <c r="AV1702" s="2"/>
    </row>
    <row r="1703" s="1" customFormat="1" customHeight="1" spans="48:48">
      <c r="AV1703" s="2"/>
    </row>
    <row r="1704" s="1" customFormat="1" customHeight="1" spans="48:48">
      <c r="AV1704" s="2"/>
    </row>
    <row r="1705" s="1" customFormat="1" customHeight="1" spans="48:48">
      <c r="AV1705" s="2"/>
    </row>
    <row r="1706" s="1" customFormat="1" customHeight="1" spans="48:48">
      <c r="AV1706" s="2"/>
    </row>
    <row r="1707" s="1" customFormat="1" customHeight="1" spans="48:48">
      <c r="AV1707" s="2"/>
    </row>
    <row r="1708" s="1" customFormat="1" customHeight="1" spans="48:48">
      <c r="AV1708" s="2"/>
    </row>
    <row r="1709" s="1" customFormat="1" customHeight="1" spans="48:48">
      <c r="AV1709" s="2"/>
    </row>
    <row r="1710" s="1" customFormat="1" customHeight="1" spans="48:48">
      <c r="AV1710" s="2"/>
    </row>
    <row r="1711" s="1" customFormat="1" customHeight="1" spans="48:48">
      <c r="AV1711" s="2"/>
    </row>
    <row r="1712" s="1" customFormat="1" customHeight="1" spans="48:48">
      <c r="AV1712" s="2"/>
    </row>
    <row r="1713" s="1" customFormat="1" customHeight="1" spans="48:48">
      <c r="AV1713" s="2"/>
    </row>
    <row r="1714" s="1" customFormat="1" customHeight="1" spans="48:48">
      <c r="AV1714" s="2"/>
    </row>
    <row r="1715" s="1" customFormat="1" customHeight="1" spans="48:48">
      <c r="AV1715" s="2"/>
    </row>
    <row r="1716" s="1" customFormat="1" customHeight="1" spans="48:48">
      <c r="AV1716" s="2"/>
    </row>
    <row r="1717" s="1" customFormat="1" customHeight="1" spans="48:48">
      <c r="AV1717" s="2"/>
    </row>
    <row r="1718" s="1" customFormat="1" customHeight="1" spans="48:48">
      <c r="AV1718" s="2"/>
    </row>
    <row r="1719" s="1" customFormat="1" customHeight="1" spans="48:48">
      <c r="AV1719" s="2"/>
    </row>
    <row r="1720" s="1" customFormat="1" customHeight="1" spans="48:48">
      <c r="AV1720" s="2"/>
    </row>
    <row r="1721" s="1" customFormat="1" customHeight="1" spans="48:48">
      <c r="AV1721" s="2"/>
    </row>
    <row r="1722" s="1" customFormat="1" customHeight="1" spans="48:48">
      <c r="AV1722" s="2"/>
    </row>
    <row r="1723" s="1" customFormat="1" customHeight="1" spans="48:48">
      <c r="AV1723" s="2"/>
    </row>
    <row r="1724" s="1" customFormat="1" customHeight="1" spans="48:48">
      <c r="AV1724" s="2"/>
    </row>
    <row r="1725" s="1" customFormat="1" customHeight="1" spans="48:48">
      <c r="AV1725" s="2"/>
    </row>
    <row r="1726" s="1" customFormat="1" customHeight="1" spans="48:48">
      <c r="AV1726" s="2"/>
    </row>
    <row r="1727" s="1" customFormat="1" customHeight="1" spans="48:48">
      <c r="AV1727" s="2"/>
    </row>
    <row r="1728" s="1" customFormat="1" customHeight="1" spans="48:48">
      <c r="AV1728" s="2"/>
    </row>
    <row r="1729" s="1" customFormat="1" customHeight="1" spans="48:48">
      <c r="AV1729" s="2"/>
    </row>
    <row r="1730" s="1" customFormat="1" customHeight="1" spans="48:48">
      <c r="AV1730" s="2"/>
    </row>
    <row r="1731" s="1" customFormat="1" customHeight="1" spans="48:48">
      <c r="AV1731" s="2"/>
    </row>
    <row r="1732" s="1" customFormat="1" customHeight="1" spans="48:48">
      <c r="AV1732" s="2"/>
    </row>
    <row r="1733" s="1" customFormat="1" customHeight="1" spans="48:48">
      <c r="AV1733" s="2"/>
    </row>
    <row r="1734" s="1" customFormat="1" customHeight="1" spans="48:48">
      <c r="AV1734" s="2"/>
    </row>
    <row r="1735" s="1" customFormat="1" customHeight="1" spans="48:48">
      <c r="AV1735" s="2"/>
    </row>
    <row r="1736" s="1" customFormat="1" customHeight="1" spans="48:48">
      <c r="AV1736" s="2"/>
    </row>
    <row r="1737" s="1" customFormat="1" customHeight="1" spans="48:48">
      <c r="AV1737" s="2"/>
    </row>
    <row r="1738" s="1" customFormat="1" customHeight="1" spans="48:48">
      <c r="AV1738" s="2"/>
    </row>
    <row r="1739" s="1" customFormat="1" customHeight="1" spans="48:48">
      <c r="AV1739" s="2"/>
    </row>
    <row r="1740" s="1" customFormat="1" customHeight="1" spans="48:48">
      <c r="AV1740" s="2"/>
    </row>
    <row r="1741" s="1" customFormat="1" customHeight="1" spans="48:48">
      <c r="AV1741" s="2"/>
    </row>
    <row r="1742" s="1" customFormat="1" customHeight="1" spans="48:48">
      <c r="AV1742" s="2"/>
    </row>
    <row r="1743" s="1" customFormat="1" customHeight="1" spans="48:48">
      <c r="AV1743" s="2"/>
    </row>
    <row r="1744" s="1" customFormat="1" customHeight="1" spans="48:48">
      <c r="AV1744" s="2"/>
    </row>
    <row r="1745" s="1" customFormat="1" customHeight="1" spans="48:48">
      <c r="AV1745" s="2"/>
    </row>
    <row r="1746" s="1" customFormat="1" customHeight="1" spans="48:48">
      <c r="AV1746" s="2"/>
    </row>
    <row r="1747" s="1" customFormat="1" customHeight="1" spans="48:48">
      <c r="AV1747" s="2"/>
    </row>
    <row r="1748" s="1" customFormat="1" customHeight="1" spans="48:48">
      <c r="AV1748" s="2"/>
    </row>
    <row r="1749" s="1" customFormat="1" customHeight="1" spans="48:48">
      <c r="AV1749" s="2"/>
    </row>
    <row r="1750" s="1" customFormat="1" customHeight="1" spans="48:48">
      <c r="AV1750" s="2"/>
    </row>
    <row r="1751" s="1" customFormat="1" customHeight="1" spans="48:48">
      <c r="AV1751" s="2"/>
    </row>
    <row r="1752" s="1" customFormat="1" customHeight="1" spans="48:48">
      <c r="AV1752" s="2"/>
    </row>
    <row r="1753" s="1" customFormat="1" customHeight="1" spans="48:48">
      <c r="AV1753" s="2"/>
    </row>
    <row r="1754" s="1" customFormat="1" customHeight="1" spans="48:48">
      <c r="AV1754" s="2"/>
    </row>
    <row r="1755" s="1" customFormat="1" customHeight="1" spans="48:48">
      <c r="AV1755" s="2"/>
    </row>
    <row r="1756" s="1" customFormat="1" customHeight="1" spans="48:48">
      <c r="AV1756" s="2"/>
    </row>
    <row r="1757" s="1" customFormat="1" customHeight="1" spans="48:48">
      <c r="AV1757" s="2"/>
    </row>
    <row r="1758" s="1" customFormat="1" customHeight="1" spans="48:48">
      <c r="AV1758" s="2"/>
    </row>
    <row r="1759" s="1" customFormat="1" customHeight="1" spans="48:48">
      <c r="AV1759" s="2"/>
    </row>
    <row r="1760" s="1" customFormat="1" customHeight="1" spans="48:48">
      <c r="AV1760" s="2"/>
    </row>
    <row r="1761" s="1" customFormat="1" customHeight="1" spans="48:48">
      <c r="AV1761" s="2"/>
    </row>
    <row r="1762" s="1" customFormat="1" customHeight="1" spans="48:48">
      <c r="AV1762" s="2"/>
    </row>
    <row r="1763" s="1" customFormat="1" customHeight="1" spans="48:48">
      <c r="AV1763" s="2"/>
    </row>
    <row r="1764" s="1" customFormat="1" customHeight="1" spans="48:48">
      <c r="AV1764" s="2"/>
    </row>
    <row r="1765" s="1" customFormat="1" customHeight="1" spans="48:48">
      <c r="AV1765" s="2"/>
    </row>
    <row r="1766" s="1" customFormat="1" customHeight="1" spans="48:48">
      <c r="AV1766" s="2"/>
    </row>
    <row r="1767" s="1" customFormat="1" customHeight="1" spans="48:48">
      <c r="AV1767" s="2"/>
    </row>
    <row r="1768" s="1" customFormat="1" customHeight="1" spans="48:48">
      <c r="AV1768" s="2"/>
    </row>
    <row r="1769" s="1" customFormat="1" customHeight="1" spans="48:48">
      <c r="AV1769" s="2"/>
    </row>
    <row r="1770" s="1" customFormat="1" customHeight="1" spans="48:48">
      <c r="AV1770" s="2"/>
    </row>
    <row r="1771" s="1" customFormat="1" customHeight="1" spans="48:48">
      <c r="AV1771" s="2"/>
    </row>
    <row r="1772" s="1" customFormat="1" customHeight="1" spans="48:48">
      <c r="AV1772" s="2"/>
    </row>
    <row r="1773" s="1" customFormat="1" customHeight="1" spans="48:48">
      <c r="AV1773" s="2"/>
    </row>
    <row r="1774" s="1" customFormat="1" customHeight="1" spans="48:48">
      <c r="AV1774" s="2"/>
    </row>
    <row r="1775" s="1" customFormat="1" customHeight="1" spans="48:48">
      <c r="AV1775" s="2"/>
    </row>
    <row r="1776" s="1" customFormat="1" customHeight="1" spans="48:48">
      <c r="AV1776" s="2"/>
    </row>
    <row r="1777" s="1" customFormat="1" customHeight="1" spans="48:48">
      <c r="AV1777" s="2"/>
    </row>
    <row r="1778" s="1" customFormat="1" customHeight="1" spans="48:48">
      <c r="AV1778" s="2"/>
    </row>
    <row r="1779" s="1" customFormat="1" customHeight="1" spans="48:48">
      <c r="AV1779" s="2"/>
    </row>
    <row r="1780" s="1" customFormat="1" customHeight="1" spans="48:48">
      <c r="AV1780" s="2"/>
    </row>
    <row r="1781" s="1" customFormat="1" customHeight="1" spans="48:48">
      <c r="AV1781" s="2"/>
    </row>
    <row r="1782" s="1" customFormat="1" customHeight="1" spans="48:48">
      <c r="AV1782" s="2"/>
    </row>
    <row r="1783" s="1" customFormat="1" customHeight="1" spans="48:48">
      <c r="AV1783" s="2"/>
    </row>
    <row r="1784" s="1" customFormat="1" customHeight="1" spans="48:48">
      <c r="AV1784" s="2"/>
    </row>
    <row r="1785" s="1" customFormat="1" customHeight="1" spans="48:48">
      <c r="AV1785" s="2"/>
    </row>
    <row r="1786" s="1" customFormat="1" customHeight="1" spans="48:48">
      <c r="AV1786" s="2"/>
    </row>
    <row r="1787" s="1" customFormat="1" customHeight="1" spans="48:48">
      <c r="AV1787" s="2"/>
    </row>
    <row r="1788" s="1" customFormat="1" customHeight="1" spans="48:48">
      <c r="AV1788" s="2"/>
    </row>
    <row r="1789" s="1" customFormat="1" customHeight="1" spans="48:48">
      <c r="AV1789" s="2"/>
    </row>
    <row r="1790" s="1" customFormat="1" customHeight="1" spans="48:48">
      <c r="AV1790" s="2"/>
    </row>
    <row r="1791" s="1" customFormat="1" customHeight="1" spans="48:48">
      <c r="AV1791" s="2"/>
    </row>
    <row r="1792" s="1" customFormat="1" customHeight="1" spans="48:48">
      <c r="AV1792" s="2"/>
    </row>
    <row r="1793" s="1" customFormat="1" customHeight="1" spans="48:48">
      <c r="AV1793" s="2"/>
    </row>
    <row r="1794" s="1" customFormat="1" customHeight="1" spans="48:48">
      <c r="AV1794" s="2"/>
    </row>
    <row r="1795" s="1" customFormat="1" customHeight="1" spans="48:48">
      <c r="AV1795" s="2"/>
    </row>
    <row r="1796" s="1" customFormat="1" customHeight="1" spans="48:48">
      <c r="AV1796" s="2"/>
    </row>
    <row r="1797" s="1" customFormat="1" customHeight="1" spans="48:48">
      <c r="AV1797" s="2"/>
    </row>
    <row r="1798" s="1" customFormat="1" customHeight="1" spans="48:48">
      <c r="AV1798" s="2"/>
    </row>
    <row r="1799" s="1" customFormat="1" customHeight="1" spans="48:48">
      <c r="AV1799" s="2"/>
    </row>
    <row r="1800" s="1" customFormat="1" customHeight="1" spans="48:48">
      <c r="AV1800" s="2"/>
    </row>
    <row r="1801" s="1" customFormat="1" customHeight="1" spans="48:48">
      <c r="AV1801" s="2"/>
    </row>
    <row r="1802" s="1" customFormat="1" customHeight="1" spans="48:48">
      <c r="AV1802" s="2"/>
    </row>
    <row r="1803" s="1" customFormat="1" customHeight="1" spans="48:48">
      <c r="AV1803" s="2"/>
    </row>
    <row r="1804" s="1" customFormat="1" customHeight="1" spans="48:48">
      <c r="AV1804" s="2"/>
    </row>
    <row r="1805" s="1" customFormat="1" customHeight="1" spans="48:48">
      <c r="AV1805" s="2"/>
    </row>
    <row r="1806" s="1" customFormat="1" customHeight="1" spans="48:48">
      <c r="AV1806" s="2"/>
    </row>
    <row r="1807" s="1" customFormat="1" customHeight="1" spans="48:48">
      <c r="AV1807" s="2"/>
    </row>
    <row r="1808" s="1" customFormat="1" customHeight="1" spans="48:48">
      <c r="AV1808" s="2"/>
    </row>
    <row r="1809" s="1" customFormat="1" customHeight="1" spans="48:48">
      <c r="AV1809" s="2"/>
    </row>
    <row r="1810" s="1" customFormat="1" customHeight="1" spans="48:48">
      <c r="AV1810" s="2"/>
    </row>
    <row r="1811" s="1" customFormat="1" customHeight="1" spans="48:48">
      <c r="AV1811" s="2"/>
    </row>
    <row r="1812" s="1" customFormat="1" customHeight="1" spans="48:48">
      <c r="AV1812" s="2"/>
    </row>
    <row r="1813" s="1" customFormat="1" customHeight="1" spans="48:48">
      <c r="AV1813" s="2"/>
    </row>
    <row r="1814" s="1" customFormat="1" customHeight="1" spans="48:48">
      <c r="AV1814" s="2"/>
    </row>
    <row r="1815" s="1" customFormat="1" customHeight="1" spans="48:48">
      <c r="AV1815" s="2"/>
    </row>
    <row r="1816" s="1" customFormat="1" customHeight="1" spans="48:48">
      <c r="AV1816" s="2"/>
    </row>
    <row r="1817" s="1" customFormat="1" customHeight="1" spans="48:48">
      <c r="AV1817" s="2"/>
    </row>
    <row r="1818" s="1" customFormat="1" customHeight="1" spans="48:48">
      <c r="AV1818" s="2"/>
    </row>
    <row r="1819" s="1" customFormat="1" customHeight="1" spans="48:48">
      <c r="AV1819" s="2"/>
    </row>
    <row r="1820" s="1" customFormat="1" customHeight="1" spans="48:48">
      <c r="AV1820" s="2"/>
    </row>
    <row r="1821" s="1" customFormat="1" customHeight="1" spans="48:48">
      <c r="AV1821" s="2"/>
    </row>
    <row r="1822" s="1" customFormat="1" customHeight="1" spans="48:48">
      <c r="AV1822" s="2"/>
    </row>
    <row r="1823" s="1" customFormat="1" customHeight="1" spans="48:48">
      <c r="AV1823" s="2"/>
    </row>
    <row r="1824" s="1" customFormat="1" customHeight="1" spans="48:48">
      <c r="AV1824" s="2"/>
    </row>
    <row r="1825" s="1" customFormat="1" customHeight="1" spans="48:48">
      <c r="AV1825" s="2"/>
    </row>
    <row r="1826" s="1" customFormat="1" customHeight="1" spans="48:48">
      <c r="AV1826" s="2"/>
    </row>
    <row r="1827" s="1" customFormat="1" customHeight="1" spans="48:48">
      <c r="AV1827" s="2"/>
    </row>
    <row r="1828" s="1" customFormat="1" customHeight="1" spans="48:48">
      <c r="AV1828" s="2"/>
    </row>
    <row r="1829" s="1" customFormat="1" customHeight="1" spans="48:48">
      <c r="AV1829" s="2"/>
    </row>
    <row r="1830" s="1" customFormat="1" customHeight="1" spans="48:48">
      <c r="AV1830" s="2"/>
    </row>
    <row r="1831" s="1" customFormat="1" customHeight="1" spans="48:48">
      <c r="AV1831" s="2"/>
    </row>
    <row r="1832" s="1" customFormat="1" customHeight="1" spans="48:48">
      <c r="AV1832" s="2"/>
    </row>
    <row r="1833" s="1" customFormat="1" customHeight="1" spans="48:48">
      <c r="AV1833" s="2"/>
    </row>
    <row r="1834" s="1" customFormat="1" customHeight="1" spans="48:48">
      <c r="AV1834" s="2"/>
    </row>
    <row r="1835" s="1" customFormat="1" customHeight="1" spans="48:48">
      <c r="AV1835" s="2"/>
    </row>
    <row r="1836" s="1" customFormat="1" customHeight="1" spans="48:48">
      <c r="AV1836" s="2"/>
    </row>
    <row r="1837" s="1" customFormat="1" customHeight="1" spans="48:48">
      <c r="AV1837" s="2"/>
    </row>
    <row r="1838" s="1" customFormat="1" customHeight="1" spans="48:48">
      <c r="AV1838" s="2"/>
    </row>
    <row r="1839" s="1" customFormat="1" customHeight="1" spans="48:48">
      <c r="AV1839" s="2"/>
    </row>
    <row r="1840" s="1" customFormat="1" customHeight="1" spans="48:48">
      <c r="AV1840" s="2"/>
    </row>
    <row r="1841" s="1" customFormat="1" customHeight="1" spans="48:48">
      <c r="AV1841" s="2"/>
    </row>
    <row r="1842" s="1" customFormat="1" customHeight="1" spans="48:48">
      <c r="AV1842" s="2"/>
    </row>
    <row r="1843" s="1" customFormat="1" customHeight="1" spans="48:48">
      <c r="AV1843" s="2"/>
    </row>
    <row r="1844" s="1" customFormat="1" customHeight="1" spans="48:48">
      <c r="AV1844" s="2"/>
    </row>
    <row r="1845" s="1" customFormat="1" customHeight="1" spans="48:48">
      <c r="AV1845" s="2"/>
    </row>
    <row r="1846" s="1" customFormat="1" customHeight="1" spans="48:48">
      <c r="AV1846" s="2"/>
    </row>
    <row r="1847" s="1" customFormat="1" customHeight="1" spans="48:48">
      <c r="AV1847" s="2"/>
    </row>
    <row r="1848" s="1" customFormat="1" customHeight="1" spans="48:48">
      <c r="AV1848" s="2"/>
    </row>
    <row r="1849" s="1" customFormat="1" customHeight="1" spans="48:48">
      <c r="AV1849" s="2"/>
    </row>
    <row r="1850" s="1" customFormat="1" customHeight="1" spans="48:48">
      <c r="AV1850" s="2"/>
    </row>
    <row r="1851" s="1" customFormat="1" customHeight="1" spans="48:48">
      <c r="AV1851" s="2"/>
    </row>
    <row r="1852" s="1" customFormat="1" customHeight="1" spans="48:48">
      <c r="AV1852" s="2"/>
    </row>
    <row r="1853" s="1" customFormat="1" customHeight="1" spans="48:48">
      <c r="AV1853" s="2"/>
    </row>
    <row r="1854" s="1" customFormat="1" customHeight="1" spans="48:48">
      <c r="AV1854" s="2"/>
    </row>
    <row r="1855" s="1" customFormat="1" customHeight="1" spans="48:48">
      <c r="AV1855" s="2"/>
    </row>
    <row r="1856" s="1" customFormat="1" customHeight="1" spans="48:48">
      <c r="AV1856" s="2"/>
    </row>
    <row r="1857" s="1" customFormat="1" customHeight="1" spans="48:48">
      <c r="AV1857" s="2"/>
    </row>
    <row r="1858" s="1" customFormat="1" customHeight="1" spans="48:48">
      <c r="AV1858" s="2"/>
    </row>
    <row r="1859" s="1" customFormat="1" customHeight="1" spans="48:48">
      <c r="AV1859" s="2"/>
    </row>
    <row r="1860" s="1" customFormat="1" customHeight="1" spans="48:48">
      <c r="AV1860" s="2"/>
    </row>
    <row r="1861" s="1" customFormat="1" customHeight="1" spans="48:48">
      <c r="AV1861" s="2"/>
    </row>
    <row r="1862" s="1" customFormat="1" customHeight="1" spans="48:48">
      <c r="AV1862" s="2"/>
    </row>
    <row r="1863" s="1" customFormat="1" customHeight="1" spans="48:48">
      <c r="AV1863" s="2"/>
    </row>
    <row r="1864" s="1" customFormat="1" customHeight="1" spans="48:48">
      <c r="AV1864" s="2"/>
    </row>
    <row r="1865" s="1" customFormat="1" customHeight="1" spans="48:48">
      <c r="AV1865" s="2"/>
    </row>
    <row r="1866" s="1" customFormat="1" customHeight="1" spans="48:48">
      <c r="AV1866" s="2"/>
    </row>
    <row r="1867" s="1" customFormat="1" customHeight="1" spans="48:48">
      <c r="AV1867" s="2"/>
    </row>
    <row r="1868" s="1" customFormat="1" customHeight="1" spans="48:48">
      <c r="AV1868" s="2"/>
    </row>
    <row r="1869" s="1" customFormat="1" customHeight="1" spans="48:48">
      <c r="AV1869" s="2"/>
    </row>
    <row r="1870" s="1" customFormat="1" customHeight="1" spans="48:48">
      <c r="AV1870" s="2"/>
    </row>
    <row r="1871" s="1" customFormat="1" customHeight="1" spans="48:48">
      <c r="AV1871" s="2"/>
    </row>
    <row r="1872" s="1" customFormat="1" customHeight="1" spans="48:48">
      <c r="AV1872" s="2"/>
    </row>
    <row r="1873" s="1" customFormat="1" customHeight="1" spans="48:48">
      <c r="AV1873" s="2"/>
    </row>
    <row r="1874" s="1" customFormat="1" customHeight="1" spans="48:48">
      <c r="AV1874" s="2"/>
    </row>
    <row r="1875" s="1" customFormat="1" customHeight="1" spans="48:48">
      <c r="AV1875" s="2"/>
    </row>
    <row r="1876" s="1" customFormat="1" customHeight="1" spans="48:48">
      <c r="AV1876" s="2"/>
    </row>
    <row r="1877" s="1" customFormat="1" customHeight="1" spans="48:48">
      <c r="AV1877" s="2"/>
    </row>
    <row r="1878" s="1" customFormat="1" customHeight="1" spans="48:48">
      <c r="AV1878" s="2"/>
    </row>
    <row r="1879" s="1" customFormat="1" customHeight="1" spans="48:48">
      <c r="AV1879" s="2"/>
    </row>
    <row r="1880" s="1" customFormat="1" customHeight="1" spans="48:48">
      <c r="AV1880" s="2"/>
    </row>
    <row r="1881" s="1" customFormat="1" customHeight="1" spans="48:48">
      <c r="AV1881" s="2"/>
    </row>
    <row r="1882" s="1" customFormat="1" customHeight="1" spans="48:48">
      <c r="AV1882" s="2"/>
    </row>
    <row r="1883" s="1" customFormat="1" customHeight="1" spans="48:48">
      <c r="AV1883" s="2"/>
    </row>
    <row r="1884" s="1" customFormat="1" customHeight="1" spans="48:48">
      <c r="AV1884" s="2"/>
    </row>
    <row r="1885" s="1" customFormat="1" customHeight="1" spans="48:48">
      <c r="AV1885" s="2"/>
    </row>
    <row r="1886" s="1" customFormat="1" customHeight="1" spans="48:48">
      <c r="AV1886" s="2"/>
    </row>
    <row r="1887" s="1" customFormat="1" customHeight="1" spans="48:48">
      <c r="AV1887" s="2"/>
    </row>
    <row r="1888" s="1" customFormat="1" customHeight="1" spans="48:48">
      <c r="AV1888" s="2"/>
    </row>
    <row r="1889" s="1" customFormat="1" customHeight="1" spans="48:48">
      <c r="AV1889" s="2"/>
    </row>
    <row r="1890" s="1" customFormat="1" customHeight="1" spans="48:48">
      <c r="AV1890" s="2"/>
    </row>
    <row r="1891" s="1" customFormat="1" customHeight="1" spans="48:48">
      <c r="AV1891" s="2"/>
    </row>
    <row r="1892" s="1" customFormat="1" customHeight="1" spans="48:48">
      <c r="AV1892" s="2"/>
    </row>
    <row r="1893" s="1" customFormat="1" customHeight="1" spans="48:48">
      <c r="AV1893" s="2"/>
    </row>
    <row r="1894" s="1" customFormat="1" customHeight="1" spans="48:48">
      <c r="AV1894" s="2"/>
    </row>
    <row r="1895" s="1" customFormat="1" customHeight="1" spans="48:48">
      <c r="AV1895" s="2"/>
    </row>
    <row r="1896" s="1" customFormat="1" customHeight="1" spans="48:48">
      <c r="AV1896" s="2"/>
    </row>
    <row r="1897" s="1" customFormat="1" customHeight="1" spans="48:48">
      <c r="AV1897" s="2"/>
    </row>
    <row r="1898" s="1" customFormat="1" customHeight="1" spans="48:48">
      <c r="AV1898" s="2"/>
    </row>
    <row r="1899" s="1" customFormat="1" customHeight="1" spans="48:48">
      <c r="AV1899" s="2"/>
    </row>
    <row r="1900" s="1" customFormat="1" customHeight="1" spans="48:48">
      <c r="AV1900" s="2"/>
    </row>
    <row r="1901" s="1" customFormat="1" customHeight="1" spans="48:48">
      <c r="AV1901" s="2"/>
    </row>
    <row r="1902" s="1" customFormat="1" customHeight="1" spans="48:48">
      <c r="AV1902" s="2"/>
    </row>
    <row r="1903" s="1" customFormat="1" customHeight="1" spans="48:48">
      <c r="AV1903" s="2"/>
    </row>
    <row r="1904" s="1" customFormat="1" customHeight="1" spans="48:48">
      <c r="AV1904" s="2"/>
    </row>
    <row r="1905" s="1" customFormat="1" customHeight="1" spans="48:48">
      <c r="AV1905" s="2"/>
    </row>
    <row r="1906" s="1" customFormat="1" customHeight="1" spans="48:48">
      <c r="AV1906" s="2"/>
    </row>
    <row r="1907" s="1" customFormat="1" customHeight="1" spans="48:48">
      <c r="AV1907" s="2"/>
    </row>
    <row r="1908" s="1" customFormat="1" customHeight="1" spans="48:48">
      <c r="AV1908" s="2"/>
    </row>
    <row r="1909" s="1" customFormat="1" customHeight="1" spans="48:48">
      <c r="AV1909" s="2"/>
    </row>
    <row r="1910" s="1" customFormat="1" customHeight="1" spans="48:48">
      <c r="AV1910" s="2"/>
    </row>
    <row r="1911" s="1" customFormat="1" customHeight="1" spans="48:48">
      <c r="AV1911" s="2"/>
    </row>
    <row r="1912" s="1" customFormat="1" customHeight="1" spans="48:48">
      <c r="AV1912" s="2"/>
    </row>
    <row r="1913" s="1" customFormat="1" customHeight="1" spans="48:48">
      <c r="AV1913" s="2"/>
    </row>
    <row r="1914" s="1" customFormat="1" customHeight="1" spans="48:48">
      <c r="AV1914" s="2"/>
    </row>
    <row r="1915" s="1" customFormat="1" customHeight="1" spans="48:48">
      <c r="AV1915" s="2"/>
    </row>
    <row r="1916" s="1" customFormat="1" customHeight="1" spans="48:48">
      <c r="AV1916" s="2"/>
    </row>
    <row r="1917" s="1" customFormat="1" customHeight="1" spans="48:48">
      <c r="AV1917" s="2"/>
    </row>
    <row r="1918" s="1" customFormat="1" customHeight="1" spans="48:48">
      <c r="AV1918" s="2"/>
    </row>
    <row r="1919" s="1" customFormat="1" customHeight="1" spans="48:48">
      <c r="AV1919" s="2"/>
    </row>
    <row r="1920" s="1" customFormat="1" customHeight="1" spans="48:48">
      <c r="AV1920" s="2"/>
    </row>
    <row r="1921" s="1" customFormat="1" customHeight="1" spans="48:48">
      <c r="AV1921" s="2"/>
    </row>
    <row r="1922" s="1" customFormat="1" customHeight="1" spans="48:48">
      <c r="AV1922" s="2"/>
    </row>
    <row r="1923" s="1" customFormat="1" customHeight="1" spans="48:48">
      <c r="AV1923" s="2"/>
    </row>
    <row r="1924" s="1" customFormat="1" customHeight="1" spans="48:48">
      <c r="AV1924" s="2"/>
    </row>
    <row r="1925" s="1" customFormat="1" customHeight="1" spans="48:48">
      <c r="AV1925" s="2"/>
    </row>
    <row r="1926" s="1" customFormat="1" customHeight="1" spans="48:48">
      <c r="AV1926" s="2"/>
    </row>
    <row r="1927" s="1" customFormat="1" customHeight="1" spans="48:48">
      <c r="AV1927" s="2"/>
    </row>
    <row r="1928" s="1" customFormat="1" customHeight="1" spans="48:48">
      <c r="AV1928" s="2"/>
    </row>
    <row r="1929" s="1" customFormat="1" customHeight="1" spans="48:48">
      <c r="AV1929" s="2"/>
    </row>
    <row r="1930" s="1" customFormat="1" customHeight="1" spans="48:48">
      <c r="AV1930" s="2"/>
    </row>
    <row r="1931" s="1" customFormat="1" customHeight="1" spans="48:48">
      <c r="AV1931" s="2"/>
    </row>
    <row r="1932" s="1" customFormat="1" customHeight="1" spans="48:48">
      <c r="AV1932" s="2"/>
    </row>
    <row r="1933" s="1" customFormat="1" customHeight="1" spans="48:48">
      <c r="AV1933" s="2"/>
    </row>
    <row r="1934" s="1" customFormat="1" customHeight="1" spans="48:48">
      <c r="AV1934" s="2"/>
    </row>
    <row r="1935" s="1" customFormat="1" customHeight="1" spans="48:48">
      <c r="AV1935" s="2"/>
    </row>
    <row r="1936" s="1" customFormat="1" customHeight="1" spans="48:48">
      <c r="AV1936" s="2"/>
    </row>
    <row r="1937" s="1" customFormat="1" customHeight="1" spans="48:48">
      <c r="AV1937" s="2"/>
    </row>
    <row r="1938" s="1" customFormat="1" customHeight="1" spans="48:48">
      <c r="AV1938" s="2"/>
    </row>
    <row r="1939" s="1" customFormat="1" customHeight="1" spans="48:48">
      <c r="AV1939" s="2"/>
    </row>
    <row r="1940" s="1" customFormat="1" customHeight="1" spans="48:48">
      <c r="AV1940" s="2"/>
    </row>
    <row r="1941" s="1" customFormat="1" customHeight="1" spans="48:48">
      <c r="AV1941" s="2"/>
    </row>
    <row r="1942" s="1" customFormat="1" customHeight="1" spans="48:48">
      <c r="AV1942" s="2"/>
    </row>
    <row r="1943" s="1" customFormat="1" customHeight="1" spans="48:48">
      <c r="AV1943" s="2"/>
    </row>
    <row r="1944" s="1" customFormat="1" customHeight="1" spans="48:48">
      <c r="AV1944" s="2"/>
    </row>
    <row r="1945" s="1" customFormat="1" customHeight="1" spans="48:48">
      <c r="AV1945" s="2"/>
    </row>
    <row r="1946" s="1" customFormat="1" customHeight="1" spans="48:48">
      <c r="AV1946" s="2"/>
    </row>
    <row r="1947" s="1" customFormat="1" customHeight="1" spans="48:48">
      <c r="AV1947" s="2"/>
    </row>
    <row r="1948" s="1" customFormat="1" customHeight="1" spans="48:48">
      <c r="AV1948" s="2"/>
    </row>
    <row r="1949" s="1" customFormat="1" customHeight="1" spans="48:48">
      <c r="AV1949" s="2"/>
    </row>
    <row r="1950" s="1" customFormat="1" customHeight="1" spans="48:48">
      <c r="AV1950" s="2"/>
    </row>
    <row r="1951" s="1" customFormat="1" customHeight="1" spans="48:48">
      <c r="AV1951" s="2"/>
    </row>
    <row r="1952" s="1" customFormat="1" customHeight="1" spans="48:48">
      <c r="AV1952" s="2"/>
    </row>
    <row r="1953" s="1" customFormat="1" customHeight="1" spans="48:48">
      <c r="AV1953" s="2"/>
    </row>
    <row r="1954" s="1" customFormat="1" customHeight="1" spans="48:48">
      <c r="AV1954" s="2"/>
    </row>
    <row r="1955" s="1" customFormat="1" customHeight="1" spans="48:48">
      <c r="AV1955" s="2"/>
    </row>
    <row r="1956" s="1" customFormat="1" customHeight="1" spans="48:48">
      <c r="AV1956" s="2"/>
    </row>
    <row r="1957" s="1" customFormat="1" customHeight="1" spans="48:48">
      <c r="AV1957" s="2"/>
    </row>
    <row r="1958" s="1" customFormat="1" customHeight="1" spans="48:48">
      <c r="AV1958" s="2"/>
    </row>
    <row r="1959" s="1" customFormat="1" customHeight="1" spans="48:48">
      <c r="AV1959" s="2"/>
    </row>
    <row r="1960" s="1" customFormat="1" customHeight="1" spans="48:48">
      <c r="AV1960" s="2"/>
    </row>
    <row r="1961" s="1" customFormat="1" customHeight="1" spans="48:48">
      <c r="AV1961" s="2"/>
    </row>
    <row r="1962" s="1" customFormat="1" customHeight="1" spans="48:48">
      <c r="AV1962" s="2"/>
    </row>
    <row r="1963" s="1" customFormat="1" customHeight="1" spans="48:48">
      <c r="AV1963" s="2"/>
    </row>
    <row r="1964" s="1" customFormat="1" customHeight="1" spans="48:48">
      <c r="AV1964" s="2"/>
    </row>
    <row r="1965" s="1" customFormat="1" customHeight="1" spans="48:48">
      <c r="AV1965" s="2"/>
    </row>
    <row r="1966" s="1" customFormat="1" customHeight="1" spans="48:48">
      <c r="AV1966" s="2"/>
    </row>
    <row r="1967" s="1" customFormat="1" customHeight="1" spans="48:48">
      <c r="AV1967" s="2"/>
    </row>
    <row r="1968" s="1" customFormat="1" customHeight="1" spans="48:48">
      <c r="AV1968" s="2"/>
    </row>
    <row r="1969" s="1" customFormat="1" customHeight="1" spans="48:48">
      <c r="AV1969" s="2"/>
    </row>
    <row r="1970" s="1" customFormat="1" customHeight="1" spans="48:48">
      <c r="AV1970" s="2"/>
    </row>
    <row r="1971" s="1" customFormat="1" customHeight="1" spans="48:48">
      <c r="AV1971" s="2"/>
    </row>
    <row r="1972" s="1" customFormat="1" customHeight="1" spans="48:48">
      <c r="AV1972" s="2"/>
    </row>
    <row r="1973" s="1" customFormat="1" customHeight="1" spans="48:48">
      <c r="AV1973" s="2"/>
    </row>
    <row r="1974" s="1" customFormat="1" customHeight="1" spans="48:48">
      <c r="AV1974" s="2"/>
    </row>
    <row r="1975" s="1" customFormat="1" customHeight="1" spans="48:48">
      <c r="AV1975" s="2"/>
    </row>
    <row r="1976" s="1" customFormat="1" customHeight="1" spans="48:48">
      <c r="AV1976" s="2"/>
    </row>
    <row r="1977" s="1" customFormat="1" customHeight="1" spans="48:48">
      <c r="AV1977" s="2"/>
    </row>
    <row r="1978" s="1" customFormat="1" customHeight="1" spans="48:48">
      <c r="AV1978" s="2"/>
    </row>
    <row r="1979" s="1" customFormat="1" customHeight="1" spans="48:48">
      <c r="AV1979" s="2"/>
    </row>
    <row r="1980" s="1" customFormat="1" customHeight="1" spans="48:48">
      <c r="AV1980" s="2"/>
    </row>
    <row r="1981" s="1" customFormat="1" customHeight="1" spans="48:48">
      <c r="AV1981" s="2"/>
    </row>
    <row r="1982" s="1" customFormat="1" customHeight="1" spans="48:48">
      <c r="AV1982" s="2"/>
    </row>
    <row r="1983" s="1" customFormat="1" customHeight="1" spans="48:48">
      <c r="AV1983" s="2"/>
    </row>
    <row r="1984" s="1" customFormat="1" customHeight="1" spans="48:48">
      <c r="AV1984" s="2"/>
    </row>
    <row r="1985" s="1" customFormat="1" customHeight="1" spans="48:48">
      <c r="AV1985" s="2"/>
    </row>
    <row r="1986" s="1" customFormat="1" customHeight="1" spans="48:48">
      <c r="AV1986" s="2"/>
    </row>
    <row r="1987" s="1" customFormat="1" customHeight="1" spans="48:48">
      <c r="AV1987" s="2"/>
    </row>
    <row r="1988" s="1" customFormat="1" customHeight="1" spans="48:48">
      <c r="AV1988" s="2"/>
    </row>
    <row r="1989" s="1" customFormat="1" customHeight="1" spans="48:48">
      <c r="AV1989" s="2"/>
    </row>
    <row r="1990" s="1" customFormat="1" customHeight="1" spans="48:48">
      <c r="AV1990" s="2"/>
    </row>
    <row r="1991" s="1" customFormat="1" customHeight="1" spans="48:48">
      <c r="AV1991" s="2"/>
    </row>
    <row r="1992" s="1" customFormat="1" customHeight="1" spans="48:48">
      <c r="AV1992" s="2"/>
    </row>
    <row r="1993" s="1" customFormat="1" customHeight="1" spans="48:48">
      <c r="AV1993" s="2"/>
    </row>
    <row r="1994" s="1" customFormat="1" customHeight="1" spans="48:48">
      <c r="AV1994" s="2"/>
    </row>
    <row r="1995" s="1" customFormat="1" customHeight="1" spans="48:48">
      <c r="AV1995" s="2"/>
    </row>
    <row r="1996" s="1" customFormat="1" customHeight="1" spans="48:48">
      <c r="AV1996" s="2"/>
    </row>
    <row r="1997" s="1" customFormat="1" customHeight="1" spans="48:48">
      <c r="AV1997" s="2"/>
    </row>
    <row r="1998" s="1" customFormat="1" customHeight="1" spans="48:48">
      <c r="AV1998" s="2"/>
    </row>
    <row r="1999" s="1" customFormat="1" customHeight="1" spans="48:48">
      <c r="AV1999" s="2"/>
    </row>
    <row r="2000" s="1" customFormat="1" customHeight="1" spans="48:48">
      <c r="AV2000" s="2"/>
    </row>
    <row r="2001" s="1" customFormat="1" customHeight="1" spans="48:48">
      <c r="AV2001" s="2"/>
    </row>
    <row r="2002" s="1" customFormat="1" customHeight="1" spans="48:48">
      <c r="AV2002" s="2"/>
    </row>
    <row r="2003" s="1" customFormat="1" customHeight="1" spans="48:48">
      <c r="AV2003" s="2"/>
    </row>
    <row r="2004" s="1" customFormat="1" customHeight="1" spans="48:48">
      <c r="AV2004" s="2"/>
    </row>
    <row r="2005" s="1" customFormat="1" customHeight="1" spans="48:48">
      <c r="AV2005" s="2"/>
    </row>
    <row r="2006" s="1" customFormat="1" customHeight="1" spans="48:48">
      <c r="AV2006" s="2"/>
    </row>
    <row r="2007" s="1" customFormat="1" customHeight="1" spans="48:48">
      <c r="AV2007" s="2"/>
    </row>
    <row r="2008" s="1" customFormat="1" customHeight="1" spans="48:48">
      <c r="AV2008" s="2"/>
    </row>
    <row r="2009" s="1" customFormat="1" customHeight="1" spans="48:48">
      <c r="AV2009" s="2"/>
    </row>
    <row r="2010" s="1" customFormat="1" customHeight="1" spans="48:48">
      <c r="AV2010" s="2"/>
    </row>
    <row r="2011" s="1" customFormat="1" customHeight="1" spans="48:48">
      <c r="AV2011" s="2"/>
    </row>
    <row r="2012" s="1" customFormat="1" customHeight="1" spans="48:48">
      <c r="AV2012" s="2"/>
    </row>
    <row r="2013" s="1" customFormat="1" customHeight="1" spans="48:48">
      <c r="AV2013" s="2"/>
    </row>
    <row r="2014" s="1" customFormat="1" customHeight="1" spans="48:48">
      <c r="AV2014" s="2"/>
    </row>
    <row r="2015" s="1" customFormat="1" customHeight="1" spans="48:48">
      <c r="AV2015" s="2"/>
    </row>
    <row r="2016" s="1" customFormat="1" customHeight="1" spans="48:48">
      <c r="AV2016" s="2"/>
    </row>
    <row r="2017" s="1" customFormat="1" customHeight="1" spans="48:48">
      <c r="AV2017" s="2"/>
    </row>
    <row r="2018" s="1" customFormat="1" customHeight="1" spans="48:48">
      <c r="AV2018" s="2"/>
    </row>
    <row r="2019" s="1" customFormat="1" customHeight="1" spans="48:48">
      <c r="AV2019" s="2"/>
    </row>
    <row r="2020" s="1" customFormat="1" customHeight="1" spans="48:48">
      <c r="AV2020" s="2"/>
    </row>
    <row r="2021" s="1" customFormat="1" customHeight="1" spans="48:48">
      <c r="AV2021" s="2"/>
    </row>
    <row r="2022" s="1" customFormat="1" customHeight="1" spans="48:48">
      <c r="AV2022" s="2"/>
    </row>
    <row r="2023" s="1" customFormat="1" customHeight="1" spans="48:48">
      <c r="AV2023" s="2"/>
    </row>
    <row r="2024" s="1" customFormat="1" customHeight="1" spans="48:48">
      <c r="AV2024" s="2"/>
    </row>
    <row r="2025" s="1" customFormat="1" customHeight="1" spans="48:48">
      <c r="AV2025" s="2"/>
    </row>
    <row r="2026" s="1" customFormat="1" customHeight="1" spans="48:48">
      <c r="AV2026" s="2"/>
    </row>
    <row r="2027" s="1" customFormat="1" customHeight="1" spans="48:48">
      <c r="AV2027" s="2"/>
    </row>
    <row r="2028" s="1" customFormat="1" customHeight="1" spans="48:48">
      <c r="AV2028" s="2"/>
    </row>
    <row r="2029" s="1" customFormat="1" customHeight="1" spans="48:48">
      <c r="AV2029" s="2"/>
    </row>
    <row r="2030" s="1" customFormat="1" customHeight="1" spans="48:48">
      <c r="AV2030" s="2"/>
    </row>
    <row r="2031" s="1" customFormat="1" customHeight="1" spans="48:48">
      <c r="AV2031" s="2"/>
    </row>
    <row r="2032" s="1" customFormat="1" customHeight="1" spans="48:48">
      <c r="AV2032" s="2"/>
    </row>
    <row r="2033" s="1" customFormat="1" customHeight="1" spans="48:48">
      <c r="AV2033" s="2"/>
    </row>
    <row r="2034" s="1" customFormat="1" customHeight="1" spans="48:48">
      <c r="AV2034" s="2"/>
    </row>
    <row r="2035" s="1" customFormat="1" customHeight="1" spans="48:48">
      <c r="AV2035" s="2"/>
    </row>
    <row r="2036" s="1" customFormat="1" customHeight="1" spans="48:48">
      <c r="AV2036" s="2"/>
    </row>
    <row r="2037" s="1" customFormat="1" customHeight="1" spans="48:48">
      <c r="AV2037" s="2"/>
    </row>
    <row r="2038" s="1" customFormat="1" customHeight="1" spans="48:48">
      <c r="AV2038" s="2"/>
    </row>
    <row r="2039" s="1" customFormat="1" customHeight="1" spans="48:48">
      <c r="AV2039" s="2"/>
    </row>
    <row r="2040" s="1" customFormat="1" customHeight="1" spans="48:48">
      <c r="AV2040" s="2"/>
    </row>
    <row r="2041" s="1" customFormat="1" customHeight="1" spans="48:48">
      <c r="AV2041" s="2"/>
    </row>
    <row r="2042" s="1" customFormat="1" customHeight="1" spans="48:48">
      <c r="AV2042" s="2"/>
    </row>
    <row r="2043" s="1" customFormat="1" customHeight="1" spans="48:48">
      <c r="AV2043" s="2"/>
    </row>
    <row r="2044" s="1" customFormat="1" customHeight="1" spans="48:48">
      <c r="AV2044" s="2"/>
    </row>
    <row r="2045" s="1" customFormat="1" customHeight="1" spans="48:48">
      <c r="AV2045" s="2"/>
    </row>
    <row r="2046" s="1" customFormat="1" customHeight="1" spans="48:48">
      <c r="AV2046" s="2"/>
    </row>
    <row r="2047" s="1" customFormat="1" customHeight="1" spans="48:48">
      <c r="AV2047" s="2"/>
    </row>
    <row r="2048" s="1" customFormat="1" customHeight="1" spans="48:48">
      <c r="AV2048" s="2"/>
    </row>
    <row r="2049" s="1" customFormat="1" customHeight="1" spans="48:48">
      <c r="AV2049" s="2"/>
    </row>
    <row r="2050" s="1" customFormat="1" customHeight="1" spans="48:48">
      <c r="AV2050" s="2"/>
    </row>
    <row r="2051" s="1" customFormat="1" customHeight="1" spans="48:48">
      <c r="AV2051" s="2"/>
    </row>
    <row r="2052" s="1" customFormat="1" customHeight="1" spans="48:48">
      <c r="AV2052" s="2"/>
    </row>
    <row r="2053" s="1" customFormat="1" customHeight="1" spans="48:48">
      <c r="AV2053" s="2"/>
    </row>
    <row r="2054" s="1" customFormat="1" customHeight="1" spans="48:48">
      <c r="AV2054" s="2"/>
    </row>
    <row r="2055" s="1" customFormat="1" customHeight="1" spans="48:48">
      <c r="AV2055" s="2"/>
    </row>
    <row r="2056" s="1" customFormat="1" customHeight="1" spans="48:48">
      <c r="AV2056" s="2"/>
    </row>
    <row r="2057" s="1" customFormat="1" customHeight="1" spans="48:48">
      <c r="AV2057" s="2"/>
    </row>
    <row r="2058" s="1" customFormat="1" customHeight="1" spans="48:48">
      <c r="AV2058" s="2"/>
    </row>
    <row r="2059" s="1" customFormat="1" customHeight="1" spans="48:48">
      <c r="AV2059" s="2"/>
    </row>
    <row r="2060" s="1" customFormat="1" customHeight="1" spans="48:48">
      <c r="AV2060" s="2"/>
    </row>
    <row r="2061" s="1" customFormat="1" customHeight="1" spans="48:48">
      <c r="AV2061" s="2"/>
    </row>
    <row r="2062" s="1" customFormat="1" customHeight="1" spans="48:48">
      <c r="AV2062" s="2"/>
    </row>
    <row r="2063" s="1" customFormat="1" customHeight="1" spans="48:48">
      <c r="AV2063" s="2"/>
    </row>
    <row r="2064" s="1" customFormat="1" customHeight="1" spans="48:48">
      <c r="AV2064" s="2"/>
    </row>
    <row r="2065" s="1" customFormat="1" customHeight="1" spans="48:48">
      <c r="AV2065" s="2"/>
    </row>
    <row r="2066" s="1" customFormat="1" customHeight="1" spans="48:48">
      <c r="AV2066" s="2"/>
    </row>
    <row r="2067" s="1" customFormat="1" customHeight="1" spans="48:48">
      <c r="AV2067" s="2"/>
    </row>
    <row r="2068" s="1" customFormat="1" customHeight="1" spans="48:48">
      <c r="AV2068" s="2"/>
    </row>
    <row r="2069" s="1" customFormat="1" customHeight="1" spans="48:48">
      <c r="AV2069" s="2"/>
    </row>
    <row r="2070" s="1" customFormat="1" customHeight="1" spans="48:48">
      <c r="AV2070" s="2"/>
    </row>
    <row r="2071" s="1" customFormat="1" customHeight="1" spans="48:48">
      <c r="AV2071" s="2"/>
    </row>
    <row r="2072" s="1" customFormat="1" customHeight="1" spans="48:48">
      <c r="AV2072" s="2"/>
    </row>
    <row r="2073" s="1" customFormat="1" customHeight="1" spans="48:48">
      <c r="AV2073" s="2"/>
    </row>
    <row r="2074" s="1" customFormat="1" customHeight="1" spans="48:48">
      <c r="AV2074" s="2"/>
    </row>
    <row r="2075" s="1" customFormat="1" customHeight="1" spans="48:48">
      <c r="AV2075" s="2"/>
    </row>
    <row r="2076" s="1" customFormat="1" customHeight="1" spans="48:48">
      <c r="AV2076" s="2"/>
    </row>
    <row r="2077" s="1" customFormat="1" customHeight="1" spans="48:48">
      <c r="AV2077" s="2"/>
    </row>
    <row r="2078" s="1" customFormat="1" customHeight="1" spans="48:48">
      <c r="AV2078" s="2"/>
    </row>
    <row r="2079" s="1" customFormat="1" customHeight="1" spans="48:48">
      <c r="AV2079" s="2"/>
    </row>
    <row r="2080" s="1" customFormat="1" customHeight="1" spans="48:48">
      <c r="AV2080" s="2"/>
    </row>
    <row r="2081" s="1" customFormat="1" customHeight="1" spans="48:48">
      <c r="AV2081" s="2"/>
    </row>
    <row r="2082" s="1" customFormat="1" customHeight="1" spans="48:48">
      <c r="AV2082" s="2"/>
    </row>
    <row r="2083" s="1" customFormat="1" customHeight="1" spans="48:48">
      <c r="AV2083" s="2"/>
    </row>
    <row r="2084" s="1" customFormat="1" customHeight="1" spans="48:48">
      <c r="AV2084" s="2"/>
    </row>
    <row r="2085" s="1" customFormat="1" customHeight="1" spans="48:48">
      <c r="AV2085" s="2"/>
    </row>
    <row r="2086" s="1" customFormat="1" customHeight="1" spans="48:48">
      <c r="AV2086" s="2"/>
    </row>
    <row r="2087" s="1" customFormat="1" customHeight="1" spans="48:48">
      <c r="AV2087" s="2"/>
    </row>
    <row r="2088" s="1" customFormat="1" customHeight="1" spans="48:48">
      <c r="AV2088" s="2"/>
    </row>
    <row r="2089" s="1" customFormat="1" customHeight="1" spans="48:48">
      <c r="AV2089" s="2"/>
    </row>
    <row r="2090" s="1" customFormat="1" customHeight="1" spans="48:48">
      <c r="AV2090" s="2"/>
    </row>
    <row r="2091" s="1" customFormat="1" customHeight="1" spans="48:48">
      <c r="AV2091" s="2"/>
    </row>
    <row r="2092" s="1" customFormat="1" customHeight="1" spans="48:48">
      <c r="AV2092" s="2"/>
    </row>
    <row r="2093" s="1" customFormat="1" customHeight="1" spans="48:48">
      <c r="AV2093" s="2"/>
    </row>
    <row r="2094" s="1" customFormat="1" customHeight="1" spans="48:48">
      <c r="AV2094" s="2"/>
    </row>
    <row r="2095" s="1" customFormat="1" customHeight="1" spans="48:48">
      <c r="AV2095" s="2"/>
    </row>
    <row r="2096" s="1" customFormat="1" customHeight="1" spans="48:48">
      <c r="AV2096" s="2"/>
    </row>
    <row r="2097" s="1" customFormat="1" customHeight="1" spans="48:48">
      <c r="AV2097" s="2"/>
    </row>
    <row r="2098" s="1" customFormat="1" customHeight="1" spans="48:48">
      <c r="AV2098" s="2"/>
    </row>
    <row r="2099" s="1" customFormat="1" customHeight="1" spans="48:48">
      <c r="AV2099" s="2"/>
    </row>
    <row r="2100" s="1" customFormat="1" customHeight="1" spans="48:48">
      <c r="AV2100" s="2"/>
    </row>
    <row r="2101" s="1" customFormat="1" customHeight="1" spans="48:48">
      <c r="AV2101" s="2"/>
    </row>
    <row r="2102" s="1" customFormat="1" customHeight="1" spans="48:48">
      <c r="AV2102" s="2"/>
    </row>
    <row r="2103" s="1" customFormat="1" customHeight="1" spans="48:48">
      <c r="AV2103" s="2"/>
    </row>
    <row r="2104" s="1" customFormat="1" customHeight="1" spans="48:48">
      <c r="AV2104" s="2"/>
    </row>
    <row r="2105" s="1" customFormat="1" customHeight="1" spans="48:48">
      <c r="AV2105" s="2"/>
    </row>
    <row r="2106" s="1" customFormat="1" customHeight="1" spans="48:48">
      <c r="AV2106" s="2"/>
    </row>
    <row r="2107" s="1" customFormat="1" customHeight="1" spans="48:48">
      <c r="AV2107" s="2"/>
    </row>
    <row r="2108" s="1" customFormat="1" customHeight="1" spans="48:48">
      <c r="AV2108" s="2"/>
    </row>
    <row r="2109" s="1" customFormat="1" customHeight="1" spans="48:48">
      <c r="AV2109" s="2"/>
    </row>
    <row r="2110" s="1" customFormat="1" customHeight="1" spans="48:48">
      <c r="AV2110" s="2"/>
    </row>
    <row r="2111" s="1" customFormat="1" customHeight="1" spans="48:48">
      <c r="AV2111" s="2"/>
    </row>
    <row r="2112" s="1" customFormat="1" customHeight="1" spans="48:48">
      <c r="AV2112" s="2"/>
    </row>
    <row r="2113" s="1" customFormat="1" customHeight="1" spans="48:48">
      <c r="AV2113" s="2"/>
    </row>
    <row r="2114" s="1" customFormat="1" customHeight="1" spans="48:48">
      <c r="AV2114" s="2"/>
    </row>
    <row r="2115" s="1" customFormat="1" customHeight="1" spans="48:48">
      <c r="AV2115" s="2"/>
    </row>
    <row r="2116" s="1" customFormat="1" customHeight="1" spans="48:48">
      <c r="AV2116" s="2"/>
    </row>
    <row r="2117" s="1" customFormat="1" customHeight="1" spans="48:48">
      <c r="AV2117" s="2"/>
    </row>
    <row r="2118" s="1" customFormat="1" customHeight="1" spans="48:48">
      <c r="AV2118" s="2"/>
    </row>
    <row r="2119" s="1" customFormat="1" customHeight="1" spans="48:48">
      <c r="AV2119" s="2"/>
    </row>
    <row r="2120" s="1" customFormat="1" customHeight="1" spans="48:48">
      <c r="AV2120" s="2"/>
    </row>
    <row r="2121" s="1" customFormat="1" customHeight="1" spans="48:48">
      <c r="AV2121" s="2"/>
    </row>
    <row r="2122" s="1" customFormat="1" customHeight="1" spans="48:48">
      <c r="AV2122" s="2"/>
    </row>
    <row r="2123" s="1" customFormat="1" customHeight="1" spans="48:48">
      <c r="AV2123" s="2"/>
    </row>
    <row r="2124" s="1" customFormat="1" customHeight="1" spans="48:48">
      <c r="AV2124" s="2"/>
    </row>
    <row r="2125" s="1" customFormat="1" customHeight="1" spans="48:48">
      <c r="AV2125" s="2"/>
    </row>
    <row r="2126" s="1" customFormat="1" customHeight="1" spans="48:48">
      <c r="AV2126" s="2"/>
    </row>
    <row r="2127" s="1" customFormat="1" customHeight="1" spans="48:48">
      <c r="AV2127" s="2"/>
    </row>
    <row r="2128" s="1" customFormat="1" customHeight="1" spans="48:48">
      <c r="AV2128" s="2"/>
    </row>
    <row r="2129" s="1" customFormat="1" customHeight="1" spans="48:48">
      <c r="AV2129" s="2"/>
    </row>
    <row r="2130" s="1" customFormat="1" customHeight="1" spans="48:48">
      <c r="AV2130" s="2"/>
    </row>
    <row r="2131" s="1" customFormat="1" customHeight="1" spans="48:48">
      <c r="AV2131" s="2"/>
    </row>
    <row r="2132" s="1" customFormat="1" customHeight="1" spans="48:48">
      <c r="AV2132" s="2"/>
    </row>
    <row r="2133" s="1" customFormat="1" customHeight="1" spans="48:48">
      <c r="AV2133" s="2"/>
    </row>
    <row r="2134" s="1" customFormat="1" customHeight="1" spans="48:48">
      <c r="AV2134" s="2"/>
    </row>
    <row r="2135" s="1" customFormat="1" customHeight="1" spans="48:48">
      <c r="AV2135" s="2"/>
    </row>
    <row r="2136" s="1" customFormat="1" customHeight="1" spans="48:48">
      <c r="AV2136" s="2"/>
    </row>
    <row r="2137" s="1" customFormat="1" customHeight="1" spans="48:48">
      <c r="AV2137" s="2"/>
    </row>
    <row r="2138" s="1" customFormat="1" customHeight="1" spans="48:48">
      <c r="AV2138" s="2"/>
    </row>
    <row r="2139" s="1" customFormat="1" customHeight="1" spans="48:48">
      <c r="AV2139" s="2"/>
    </row>
    <row r="2140" s="1" customFormat="1" customHeight="1" spans="48:48">
      <c r="AV2140" s="2"/>
    </row>
    <row r="2141" s="1" customFormat="1" customHeight="1" spans="48:48">
      <c r="AV2141" s="2"/>
    </row>
    <row r="2142" s="1" customFormat="1" customHeight="1" spans="48:48">
      <c r="AV2142" s="2"/>
    </row>
    <row r="2143" s="1" customFormat="1" customHeight="1" spans="48:48">
      <c r="AV2143" s="2"/>
    </row>
    <row r="2144" s="1" customFormat="1" customHeight="1" spans="48:48">
      <c r="AV2144" s="2"/>
    </row>
    <row r="2145" s="1" customFormat="1" customHeight="1" spans="48:48">
      <c r="AV2145" s="2"/>
    </row>
    <row r="2146" s="1" customFormat="1" customHeight="1" spans="48:48">
      <c r="AV2146" s="2"/>
    </row>
    <row r="2147" s="1" customFormat="1" customHeight="1" spans="48:48">
      <c r="AV2147" s="2"/>
    </row>
    <row r="2148" s="1" customFormat="1" customHeight="1" spans="48:48">
      <c r="AV2148" s="2"/>
    </row>
    <row r="2149" s="1" customFormat="1" customHeight="1" spans="48:48">
      <c r="AV2149" s="2"/>
    </row>
    <row r="2150" s="1" customFormat="1" customHeight="1" spans="48:48">
      <c r="AV2150" s="2"/>
    </row>
    <row r="2151" s="1" customFormat="1" customHeight="1" spans="48:48">
      <c r="AV2151" s="2"/>
    </row>
    <row r="2152" s="1" customFormat="1" customHeight="1" spans="48:48">
      <c r="AV2152" s="2"/>
    </row>
    <row r="2153" s="1" customFormat="1" customHeight="1" spans="48:48">
      <c r="AV2153" s="2"/>
    </row>
    <row r="2154" s="1" customFormat="1" customHeight="1" spans="48:48">
      <c r="AV2154" s="2"/>
    </row>
    <row r="2155" s="1" customFormat="1" customHeight="1" spans="48:48">
      <c r="AV2155" s="2"/>
    </row>
    <row r="2156" s="1" customFormat="1" customHeight="1" spans="48:48">
      <c r="AV2156" s="2"/>
    </row>
    <row r="2157" s="1" customFormat="1" customHeight="1" spans="48:48">
      <c r="AV2157" s="2"/>
    </row>
    <row r="2158" s="1" customFormat="1" customHeight="1" spans="48:48">
      <c r="AV2158" s="2"/>
    </row>
    <row r="2159" s="1" customFormat="1" customHeight="1" spans="48:48">
      <c r="AV2159" s="2"/>
    </row>
    <row r="2160" s="1" customFormat="1" customHeight="1" spans="48:48">
      <c r="AV2160" s="2"/>
    </row>
    <row r="2161" s="1" customFormat="1" customHeight="1" spans="48:48">
      <c r="AV2161" s="2"/>
    </row>
    <row r="2162" s="1" customFormat="1" customHeight="1" spans="48:48">
      <c r="AV2162" s="2"/>
    </row>
    <row r="2163" s="1" customFormat="1" customHeight="1" spans="48:48">
      <c r="AV2163" s="2"/>
    </row>
    <row r="2164" s="1" customFormat="1" customHeight="1" spans="48:48">
      <c r="AV2164" s="2"/>
    </row>
    <row r="2165" s="1" customFormat="1" customHeight="1" spans="48:48">
      <c r="AV2165" s="2"/>
    </row>
    <row r="2166" s="1" customFormat="1" customHeight="1" spans="48:48">
      <c r="AV2166" s="2"/>
    </row>
    <row r="2167" s="1" customFormat="1" customHeight="1" spans="48:48">
      <c r="AV2167" s="2"/>
    </row>
    <row r="2168" s="1" customFormat="1" customHeight="1" spans="48:48">
      <c r="AV2168" s="2"/>
    </row>
    <row r="2169" s="1" customFormat="1" customHeight="1" spans="48:48">
      <c r="AV2169" s="2"/>
    </row>
    <row r="2170" s="1" customFormat="1" customHeight="1" spans="48:48">
      <c r="AV2170" s="2"/>
    </row>
    <row r="2171" s="1" customFormat="1" customHeight="1" spans="48:48">
      <c r="AV2171" s="2"/>
    </row>
    <row r="2172" s="1" customFormat="1" customHeight="1" spans="48:48">
      <c r="AV2172" s="2"/>
    </row>
    <row r="2173" s="1" customFormat="1" customHeight="1" spans="48:48">
      <c r="AV2173" s="2"/>
    </row>
    <row r="2174" s="1" customFormat="1" customHeight="1" spans="48:48">
      <c r="AV2174" s="2"/>
    </row>
    <row r="2175" s="1" customFormat="1" customHeight="1" spans="48:48">
      <c r="AV2175" s="2"/>
    </row>
    <row r="2176" s="1" customFormat="1" customHeight="1" spans="48:48">
      <c r="AV2176" s="2"/>
    </row>
    <row r="2177" s="1" customFormat="1" customHeight="1" spans="48:48">
      <c r="AV2177" s="2"/>
    </row>
    <row r="2178" s="1" customFormat="1" customHeight="1" spans="48:48">
      <c r="AV2178" s="2"/>
    </row>
    <row r="2179" s="1" customFormat="1" customHeight="1" spans="48:48">
      <c r="AV2179" s="2"/>
    </row>
    <row r="2180" s="1" customFormat="1" customHeight="1" spans="48:48">
      <c r="AV2180" s="2"/>
    </row>
    <row r="2181" s="1" customFormat="1" customHeight="1" spans="48:48">
      <c r="AV2181" s="2"/>
    </row>
    <row r="2182" s="1" customFormat="1" customHeight="1" spans="48:48">
      <c r="AV2182" s="2"/>
    </row>
    <row r="2183" s="1" customFormat="1" customHeight="1" spans="48:48">
      <c r="AV2183" s="2"/>
    </row>
    <row r="2184" s="1" customFormat="1" customHeight="1" spans="48:48">
      <c r="AV2184" s="2"/>
    </row>
    <row r="2185" s="1" customFormat="1" customHeight="1" spans="48:48">
      <c r="AV2185" s="2"/>
    </row>
    <row r="2186" s="1" customFormat="1" customHeight="1" spans="48:48">
      <c r="AV2186" s="2"/>
    </row>
    <row r="2187" s="1" customFormat="1" customHeight="1" spans="48:48">
      <c r="AV2187" s="2"/>
    </row>
    <row r="2188" s="1" customFormat="1" customHeight="1" spans="48:48">
      <c r="AV2188" s="2"/>
    </row>
    <row r="2189" s="1" customFormat="1" customHeight="1" spans="48:48">
      <c r="AV2189" s="2"/>
    </row>
    <row r="2190" s="1" customFormat="1" customHeight="1" spans="48:48">
      <c r="AV2190" s="2"/>
    </row>
    <row r="2191" s="1" customFormat="1" customHeight="1" spans="48:48">
      <c r="AV2191" s="2"/>
    </row>
    <row r="2192" s="1" customFormat="1" customHeight="1" spans="48:48">
      <c r="AV2192" s="2"/>
    </row>
    <row r="2193" s="1" customFormat="1" customHeight="1" spans="48:48">
      <c r="AV2193" s="2"/>
    </row>
    <row r="2194" s="1" customFormat="1" customHeight="1" spans="48:48">
      <c r="AV2194" s="2"/>
    </row>
    <row r="2195" s="1" customFormat="1" customHeight="1" spans="48:48">
      <c r="AV2195" s="2"/>
    </row>
    <row r="2196" s="1" customFormat="1" customHeight="1" spans="48:48">
      <c r="AV2196" s="2"/>
    </row>
    <row r="2197" s="1" customFormat="1" customHeight="1" spans="48:48">
      <c r="AV2197" s="2"/>
    </row>
    <row r="2198" s="1" customFormat="1" customHeight="1" spans="48:48">
      <c r="AV2198" s="2"/>
    </row>
    <row r="2199" s="1" customFormat="1" customHeight="1" spans="48:48">
      <c r="AV2199" s="2"/>
    </row>
    <row r="2200" s="1" customFormat="1" customHeight="1" spans="48:48">
      <c r="AV2200" s="2"/>
    </row>
    <row r="2201" s="1" customFormat="1" customHeight="1" spans="48:48">
      <c r="AV2201" s="2"/>
    </row>
    <row r="2202" s="1" customFormat="1" customHeight="1" spans="48:48">
      <c r="AV2202" s="2"/>
    </row>
    <row r="2203" s="1" customFormat="1" customHeight="1" spans="48:48">
      <c r="AV2203" s="2"/>
    </row>
    <row r="2204" s="1" customFormat="1" customHeight="1" spans="48:48">
      <c r="AV2204" s="2"/>
    </row>
    <row r="2205" s="1" customFormat="1" customHeight="1" spans="48:48">
      <c r="AV2205" s="2"/>
    </row>
    <row r="2206" s="1" customFormat="1" customHeight="1" spans="48:48">
      <c r="AV2206" s="2"/>
    </row>
    <row r="2207" s="1" customFormat="1" customHeight="1" spans="48:48">
      <c r="AV2207" s="2"/>
    </row>
    <row r="2208" s="1" customFormat="1" customHeight="1" spans="48:48">
      <c r="AV2208" s="2"/>
    </row>
    <row r="2209" s="1" customFormat="1" customHeight="1" spans="48:48">
      <c r="AV2209" s="2"/>
    </row>
    <row r="2210" s="1" customFormat="1" customHeight="1" spans="48:48">
      <c r="AV2210" s="2"/>
    </row>
    <row r="2211" s="1" customFormat="1" customHeight="1" spans="48:48">
      <c r="AV2211" s="2"/>
    </row>
    <row r="2212" s="1" customFormat="1" customHeight="1" spans="48:48">
      <c r="AV2212" s="2"/>
    </row>
    <row r="2213" s="1" customFormat="1" customHeight="1" spans="48:48">
      <c r="AV2213" s="2"/>
    </row>
    <row r="2214" s="1" customFormat="1" customHeight="1" spans="48:48">
      <c r="AV2214" s="2"/>
    </row>
    <row r="2215" s="1" customFormat="1" customHeight="1" spans="48:48">
      <c r="AV2215" s="2"/>
    </row>
    <row r="2216" s="1" customFormat="1" customHeight="1" spans="48:48">
      <c r="AV2216" s="2"/>
    </row>
    <row r="2217" s="1" customFormat="1" customHeight="1" spans="48:48">
      <c r="AV2217" s="2"/>
    </row>
    <row r="2218" s="1" customFormat="1" customHeight="1" spans="48:48">
      <c r="AV2218" s="2"/>
    </row>
    <row r="2219" s="1" customFormat="1" customHeight="1" spans="48:48">
      <c r="AV2219" s="2"/>
    </row>
    <row r="2220" s="1" customFormat="1" customHeight="1" spans="48:48">
      <c r="AV2220" s="2"/>
    </row>
    <row r="2221" s="1" customFormat="1" customHeight="1" spans="48:48">
      <c r="AV2221" s="2"/>
    </row>
    <row r="2222" s="1" customFormat="1" customHeight="1" spans="48:48">
      <c r="AV2222" s="2"/>
    </row>
    <row r="2223" s="1" customFormat="1" customHeight="1" spans="48:48">
      <c r="AV2223" s="2"/>
    </row>
    <row r="2224" s="1" customFormat="1" customHeight="1" spans="48:48">
      <c r="AV2224" s="2"/>
    </row>
    <row r="2225" s="1" customFormat="1" customHeight="1" spans="48:48">
      <c r="AV2225" s="2"/>
    </row>
    <row r="2226" s="1" customFormat="1" customHeight="1" spans="48:48">
      <c r="AV2226" s="2"/>
    </row>
    <row r="2227" s="1" customFormat="1" customHeight="1" spans="48:48">
      <c r="AV2227" s="2"/>
    </row>
    <row r="2228" s="1" customFormat="1" customHeight="1" spans="48:48">
      <c r="AV2228" s="2"/>
    </row>
    <row r="2229" s="1" customFormat="1" customHeight="1" spans="48:48">
      <c r="AV2229" s="2"/>
    </row>
    <row r="2230" s="1" customFormat="1" customHeight="1" spans="48:48">
      <c r="AV2230" s="2"/>
    </row>
    <row r="2231" s="1" customFormat="1" customHeight="1" spans="48:48">
      <c r="AV2231" s="2"/>
    </row>
    <row r="2232" s="1" customFormat="1" customHeight="1" spans="48:48">
      <c r="AV2232" s="2"/>
    </row>
    <row r="2233" s="1" customFormat="1" customHeight="1" spans="48:48">
      <c r="AV2233" s="2"/>
    </row>
    <row r="2234" s="1" customFormat="1" customHeight="1" spans="48:48">
      <c r="AV2234" s="2"/>
    </row>
    <row r="2235" s="1" customFormat="1" customHeight="1" spans="48:48">
      <c r="AV2235" s="2"/>
    </row>
    <row r="2236" s="1" customFormat="1" customHeight="1" spans="48:48">
      <c r="AV2236" s="2"/>
    </row>
    <row r="2237" s="1" customFormat="1" customHeight="1" spans="48:48">
      <c r="AV2237" s="2"/>
    </row>
    <row r="2238" s="1" customFormat="1" customHeight="1" spans="48:48">
      <c r="AV2238" s="2"/>
    </row>
    <row r="2239" s="1" customFormat="1" customHeight="1" spans="48:48">
      <c r="AV2239" s="2"/>
    </row>
    <row r="2240" s="1" customFormat="1" customHeight="1" spans="48:48">
      <c r="AV2240" s="2"/>
    </row>
    <row r="2241" s="1" customFormat="1" customHeight="1" spans="48:48">
      <c r="AV2241" s="2"/>
    </row>
    <row r="2242" s="1" customFormat="1" customHeight="1" spans="48:48">
      <c r="AV2242" s="2"/>
    </row>
    <row r="2243" s="1" customFormat="1" customHeight="1" spans="48:48">
      <c r="AV2243" s="2"/>
    </row>
    <row r="2244" s="1" customFormat="1" customHeight="1" spans="48:48">
      <c r="AV2244" s="2"/>
    </row>
    <row r="2245" s="1" customFormat="1" customHeight="1" spans="48:48">
      <c r="AV2245" s="2"/>
    </row>
    <row r="2246" s="1" customFormat="1" customHeight="1" spans="48:48">
      <c r="AV2246" s="2"/>
    </row>
    <row r="2247" s="1" customFormat="1" customHeight="1" spans="48:48">
      <c r="AV2247" s="2"/>
    </row>
    <row r="2248" s="1" customFormat="1" customHeight="1" spans="48:48">
      <c r="AV2248" s="2"/>
    </row>
    <row r="2249" s="1" customFormat="1" customHeight="1" spans="48:48">
      <c r="AV2249" s="2"/>
    </row>
    <row r="2250" s="1" customFormat="1" customHeight="1" spans="48:48">
      <c r="AV2250" s="2"/>
    </row>
    <row r="2251" s="1" customFormat="1" customHeight="1" spans="48:48">
      <c r="AV2251" s="2"/>
    </row>
    <row r="2252" s="1" customFormat="1" customHeight="1" spans="48:48">
      <c r="AV2252" s="2"/>
    </row>
    <row r="2253" s="1" customFormat="1" customHeight="1" spans="48:48">
      <c r="AV2253" s="2"/>
    </row>
    <row r="2254" s="1" customFormat="1" customHeight="1" spans="48:48">
      <c r="AV2254" s="2"/>
    </row>
    <row r="2255" s="1" customFormat="1" customHeight="1" spans="48:48">
      <c r="AV2255" s="2"/>
    </row>
    <row r="2256" s="1" customFormat="1" customHeight="1" spans="48:48">
      <c r="AV2256" s="2"/>
    </row>
    <row r="2257" s="1" customFormat="1" customHeight="1" spans="48:48">
      <c r="AV2257" s="2"/>
    </row>
    <row r="2258" s="1" customFormat="1" customHeight="1" spans="48:48">
      <c r="AV2258" s="2"/>
    </row>
    <row r="2259" s="1" customFormat="1" customHeight="1" spans="48:48">
      <c r="AV2259" s="2"/>
    </row>
    <row r="2260" s="1" customFormat="1" customHeight="1" spans="48:48">
      <c r="AV2260" s="2"/>
    </row>
    <row r="2261" s="1" customFormat="1" customHeight="1" spans="48:48">
      <c r="AV2261" s="2"/>
    </row>
    <row r="2262" s="1" customFormat="1" customHeight="1" spans="48:48">
      <c r="AV2262" s="2"/>
    </row>
    <row r="2263" s="1" customFormat="1" customHeight="1" spans="48:48">
      <c r="AV2263" s="2"/>
    </row>
    <row r="2264" s="1" customFormat="1" customHeight="1" spans="48:48">
      <c r="AV2264" s="2"/>
    </row>
    <row r="2265" s="1" customFormat="1" customHeight="1" spans="48:48">
      <c r="AV2265" s="2"/>
    </row>
    <row r="2266" s="1" customFormat="1" customHeight="1" spans="48:48">
      <c r="AV2266" s="2"/>
    </row>
    <row r="2267" s="1" customFormat="1" customHeight="1" spans="48:48">
      <c r="AV2267" s="2"/>
    </row>
    <row r="2268" s="1" customFormat="1" customHeight="1" spans="48:48">
      <c r="AV2268" s="2"/>
    </row>
    <row r="2269" s="1" customFormat="1" customHeight="1" spans="48:48">
      <c r="AV2269" s="2"/>
    </row>
    <row r="2270" s="1" customFormat="1" customHeight="1" spans="48:48">
      <c r="AV2270" s="2"/>
    </row>
    <row r="2271" s="1" customFormat="1" customHeight="1" spans="48:48">
      <c r="AV2271" s="2"/>
    </row>
    <row r="2272" s="1" customFormat="1" customHeight="1" spans="48:48">
      <c r="AV2272" s="2"/>
    </row>
    <row r="2273" s="1" customFormat="1" customHeight="1" spans="48:48">
      <c r="AV2273" s="2"/>
    </row>
    <row r="2274" s="1" customFormat="1" customHeight="1" spans="48:48">
      <c r="AV2274" s="2"/>
    </row>
    <row r="2275" s="1" customFormat="1" customHeight="1" spans="48:48">
      <c r="AV2275" s="2"/>
    </row>
    <row r="2276" s="1" customFormat="1" customHeight="1" spans="48:48">
      <c r="AV2276" s="2"/>
    </row>
    <row r="2277" s="1" customFormat="1" customHeight="1" spans="48:48">
      <c r="AV2277" s="2"/>
    </row>
    <row r="2278" s="1" customFormat="1" customHeight="1" spans="48:48">
      <c r="AV2278" s="2"/>
    </row>
    <row r="2279" s="1" customFormat="1" customHeight="1" spans="48:48">
      <c r="AV2279" s="2"/>
    </row>
    <row r="2280" s="1" customFormat="1" customHeight="1" spans="48:48">
      <c r="AV2280" s="2"/>
    </row>
    <row r="2281" s="1" customFormat="1" customHeight="1" spans="48:48">
      <c r="AV2281" s="2"/>
    </row>
    <row r="2282" s="1" customFormat="1" customHeight="1" spans="48:48">
      <c r="AV2282" s="2"/>
    </row>
    <row r="2283" s="1" customFormat="1" customHeight="1" spans="48:48">
      <c r="AV2283" s="2"/>
    </row>
    <row r="2284" s="1" customFormat="1" customHeight="1" spans="48:48">
      <c r="AV2284" s="2"/>
    </row>
    <row r="2285" s="1" customFormat="1" customHeight="1" spans="48:48">
      <c r="AV2285" s="2"/>
    </row>
    <row r="2286" s="1" customFormat="1" customHeight="1" spans="48:48">
      <c r="AV2286" s="2"/>
    </row>
    <row r="2287" s="1" customFormat="1" customHeight="1" spans="48:48">
      <c r="AV2287" s="2"/>
    </row>
    <row r="2288" s="1" customFormat="1" customHeight="1" spans="48:48">
      <c r="AV2288" s="2"/>
    </row>
    <row r="2289" s="1" customFormat="1" customHeight="1" spans="48:48">
      <c r="AV2289" s="2"/>
    </row>
    <row r="2290" s="1" customFormat="1" customHeight="1" spans="48:48">
      <c r="AV2290" s="2"/>
    </row>
    <row r="2291" s="1" customFormat="1" customHeight="1" spans="48:48">
      <c r="AV2291" s="2"/>
    </row>
    <row r="2292" s="1" customFormat="1" customHeight="1" spans="48:48">
      <c r="AV2292" s="2"/>
    </row>
    <row r="2293" s="1" customFormat="1" customHeight="1" spans="48:48">
      <c r="AV2293" s="2"/>
    </row>
    <row r="2294" s="1" customFormat="1" customHeight="1" spans="48:48">
      <c r="AV2294" s="2"/>
    </row>
    <row r="2295" s="1" customFormat="1" customHeight="1" spans="48:48">
      <c r="AV2295" s="2"/>
    </row>
    <row r="2296" s="1" customFormat="1" customHeight="1" spans="48:48">
      <c r="AV2296" s="2"/>
    </row>
    <row r="2297" s="1" customFormat="1" customHeight="1" spans="48:48">
      <c r="AV2297" s="2"/>
    </row>
    <row r="2298" s="1" customFormat="1" customHeight="1" spans="48:48">
      <c r="AV2298" s="2"/>
    </row>
    <row r="2299" s="1" customFormat="1" customHeight="1" spans="48:48">
      <c r="AV2299" s="2"/>
    </row>
    <row r="2300" s="1" customFormat="1" customHeight="1" spans="48:48">
      <c r="AV2300" s="2"/>
    </row>
    <row r="2301" s="1" customFormat="1" customHeight="1" spans="48:48">
      <c r="AV2301" s="2"/>
    </row>
    <row r="2302" s="1" customFormat="1" customHeight="1" spans="48:48">
      <c r="AV2302" s="2"/>
    </row>
    <row r="2303" s="1" customFormat="1" customHeight="1" spans="48:48">
      <c r="AV2303" s="2"/>
    </row>
    <row r="2304" s="1" customFormat="1" customHeight="1" spans="48:48">
      <c r="AV2304" s="2"/>
    </row>
    <row r="2305" s="1" customFormat="1" customHeight="1" spans="48:48">
      <c r="AV2305" s="2"/>
    </row>
    <row r="2306" s="1" customFormat="1" customHeight="1" spans="48:48">
      <c r="AV2306" s="2"/>
    </row>
    <row r="2307" s="1" customFormat="1" customHeight="1" spans="48:48">
      <c r="AV2307" s="2"/>
    </row>
    <row r="2308" s="1" customFormat="1" customHeight="1" spans="48:48">
      <c r="AV2308" s="2"/>
    </row>
    <row r="2309" s="1" customFormat="1" customHeight="1" spans="48:48">
      <c r="AV2309" s="2"/>
    </row>
    <row r="2310" s="1" customFormat="1" customHeight="1" spans="48:48">
      <c r="AV2310" s="2"/>
    </row>
    <row r="2311" s="1" customFormat="1" customHeight="1" spans="48:48">
      <c r="AV2311" s="2"/>
    </row>
    <row r="2312" s="1" customFormat="1" customHeight="1" spans="48:48">
      <c r="AV2312" s="2"/>
    </row>
    <row r="2313" s="1" customFormat="1" customHeight="1" spans="48:48">
      <c r="AV2313" s="2"/>
    </row>
    <row r="2314" s="1" customFormat="1" customHeight="1" spans="48:48">
      <c r="AV2314" s="2"/>
    </row>
    <row r="2315" s="1" customFormat="1" customHeight="1" spans="48:48">
      <c r="AV2315" s="2"/>
    </row>
    <row r="2316" s="1" customFormat="1" customHeight="1" spans="48:48">
      <c r="AV2316" s="2"/>
    </row>
    <row r="2317" s="1" customFormat="1" customHeight="1" spans="48:48">
      <c r="AV2317" s="2"/>
    </row>
    <row r="2318" s="1" customFormat="1" customHeight="1" spans="48:48">
      <c r="AV2318" s="2"/>
    </row>
    <row r="2319" s="1" customFormat="1" customHeight="1" spans="48:48">
      <c r="AV2319" s="2"/>
    </row>
    <row r="2320" s="1" customFormat="1" customHeight="1" spans="48:48">
      <c r="AV2320" s="2"/>
    </row>
    <row r="2321" s="1" customFormat="1" customHeight="1" spans="48:48">
      <c r="AV2321" s="2"/>
    </row>
    <row r="2322" s="1" customFormat="1" customHeight="1" spans="48:48">
      <c r="AV2322" s="2"/>
    </row>
    <row r="2323" s="1" customFormat="1" customHeight="1" spans="48:48">
      <c r="AV2323" s="2"/>
    </row>
    <row r="2324" s="1" customFormat="1" customHeight="1" spans="48:48">
      <c r="AV2324" s="2"/>
    </row>
    <row r="2325" s="1" customFormat="1" customHeight="1" spans="48:48">
      <c r="AV2325" s="2"/>
    </row>
    <row r="2326" s="1" customFormat="1" customHeight="1" spans="48:48">
      <c r="AV2326" s="2"/>
    </row>
    <row r="2327" s="1" customFormat="1" customHeight="1" spans="48:48">
      <c r="AV2327" s="2"/>
    </row>
    <row r="2328" s="1" customFormat="1" customHeight="1" spans="48:48">
      <c r="AV2328" s="2"/>
    </row>
    <row r="2329" s="1" customFormat="1" customHeight="1" spans="48:48">
      <c r="AV2329" s="2"/>
    </row>
    <row r="2330" s="1" customFormat="1" customHeight="1" spans="48:48">
      <c r="AV2330" s="2"/>
    </row>
    <row r="2331" s="1" customFormat="1" customHeight="1" spans="48:48">
      <c r="AV2331" s="2"/>
    </row>
    <row r="2332" s="1" customFormat="1" customHeight="1" spans="48:48">
      <c r="AV2332" s="2"/>
    </row>
    <row r="2333" s="1" customFormat="1" customHeight="1" spans="48:48">
      <c r="AV2333" s="2"/>
    </row>
    <row r="2334" s="1" customFormat="1" customHeight="1" spans="48:48">
      <c r="AV2334" s="2"/>
    </row>
    <row r="2335" s="1" customFormat="1" customHeight="1" spans="48:48">
      <c r="AV2335" s="2"/>
    </row>
    <row r="2336" s="1" customFormat="1" customHeight="1" spans="48:48">
      <c r="AV2336" s="2"/>
    </row>
    <row r="2337" s="1" customFormat="1" customHeight="1" spans="48:48">
      <c r="AV2337" s="2"/>
    </row>
    <row r="2338" s="1" customFormat="1" customHeight="1" spans="48:48">
      <c r="AV2338" s="2"/>
    </row>
    <row r="2339" s="1" customFormat="1" customHeight="1" spans="48:48">
      <c r="AV2339" s="2"/>
    </row>
    <row r="2340" s="1" customFormat="1" customHeight="1" spans="48:48">
      <c r="AV2340" s="2"/>
    </row>
    <row r="2341" s="1" customFormat="1" customHeight="1" spans="48:48">
      <c r="AV2341" s="2"/>
    </row>
    <row r="2342" s="1" customFormat="1" customHeight="1" spans="48:48">
      <c r="AV2342" s="2"/>
    </row>
    <row r="2343" s="1" customFormat="1" customHeight="1" spans="48:48">
      <c r="AV2343" s="2"/>
    </row>
    <row r="2344" s="1" customFormat="1" customHeight="1" spans="48:48">
      <c r="AV2344" s="2"/>
    </row>
    <row r="2345" s="1" customFormat="1" customHeight="1" spans="48:48">
      <c r="AV2345" s="2"/>
    </row>
    <row r="2346" s="1" customFormat="1" customHeight="1" spans="48:48">
      <c r="AV2346" s="2"/>
    </row>
    <row r="2347" s="1" customFormat="1" customHeight="1" spans="48:48">
      <c r="AV2347" s="2"/>
    </row>
    <row r="2348" s="1" customFormat="1" customHeight="1" spans="48:48">
      <c r="AV2348" s="2"/>
    </row>
    <row r="2349" s="1" customFormat="1" customHeight="1" spans="48:48">
      <c r="AV2349" s="2"/>
    </row>
    <row r="2350" s="1" customFormat="1" customHeight="1" spans="48:48">
      <c r="AV2350" s="2"/>
    </row>
    <row r="2351" s="1" customFormat="1" customHeight="1" spans="48:48">
      <c r="AV2351" s="2"/>
    </row>
    <row r="2352" s="1" customFormat="1" customHeight="1" spans="48:48">
      <c r="AV2352" s="2"/>
    </row>
    <row r="2353" s="1" customFormat="1" customHeight="1" spans="48:48">
      <c r="AV2353" s="2"/>
    </row>
    <row r="2354" s="1" customFormat="1" customHeight="1" spans="48:48">
      <c r="AV2354" s="2"/>
    </row>
    <row r="2355" s="1" customFormat="1" customHeight="1" spans="48:48">
      <c r="AV2355" s="2"/>
    </row>
    <row r="2356" s="1" customFormat="1" customHeight="1" spans="48:48">
      <c r="AV2356" s="2"/>
    </row>
    <row r="2357" s="1" customFormat="1" customHeight="1" spans="48:48">
      <c r="AV2357" s="2"/>
    </row>
    <row r="2358" s="1" customFormat="1" customHeight="1" spans="48:48">
      <c r="AV2358" s="2"/>
    </row>
    <row r="2359" s="1" customFormat="1" customHeight="1" spans="48:48">
      <c r="AV2359" s="2"/>
    </row>
    <row r="2360" s="1" customFormat="1" customHeight="1" spans="48:48">
      <c r="AV2360" s="2"/>
    </row>
    <row r="2361" s="1" customFormat="1" customHeight="1" spans="48:48">
      <c r="AV2361" s="2"/>
    </row>
    <row r="2362" s="1" customFormat="1" customHeight="1" spans="48:48">
      <c r="AV2362" s="2"/>
    </row>
    <row r="2363" s="1" customFormat="1" customHeight="1" spans="48:48">
      <c r="AV2363" s="2"/>
    </row>
    <row r="2364" s="1" customFormat="1" customHeight="1" spans="48:48">
      <c r="AV2364" s="2"/>
    </row>
    <row r="2365" s="1" customFormat="1" customHeight="1" spans="48:48">
      <c r="AV2365" s="2"/>
    </row>
    <row r="2366" s="1" customFormat="1" customHeight="1" spans="48:48">
      <c r="AV2366" s="2"/>
    </row>
    <row r="2367" s="1" customFormat="1" customHeight="1" spans="48:48">
      <c r="AV2367" s="2"/>
    </row>
    <row r="2368" s="1" customFormat="1" customHeight="1" spans="48:48">
      <c r="AV2368" s="2"/>
    </row>
    <row r="2369" s="1" customFormat="1" customHeight="1" spans="48:48">
      <c r="AV2369" s="2"/>
    </row>
    <row r="2370" s="1" customFormat="1" customHeight="1" spans="48:48">
      <c r="AV2370" s="2"/>
    </row>
    <row r="2371" s="1" customFormat="1" customHeight="1" spans="48:48">
      <c r="AV2371" s="2"/>
    </row>
    <row r="2372" s="1" customFormat="1" customHeight="1" spans="48:48">
      <c r="AV2372" s="2"/>
    </row>
    <row r="2373" s="1" customFormat="1" customHeight="1" spans="48:48">
      <c r="AV2373" s="2"/>
    </row>
    <row r="2374" s="1" customFormat="1" customHeight="1" spans="48:48">
      <c r="AV2374" s="2"/>
    </row>
    <row r="2375" s="1" customFormat="1" customHeight="1" spans="48:48">
      <c r="AV2375" s="2"/>
    </row>
    <row r="2376" s="1" customFormat="1" customHeight="1" spans="48:48">
      <c r="AV2376" s="2"/>
    </row>
    <row r="2377" s="1" customFormat="1" customHeight="1" spans="48:48">
      <c r="AV2377" s="2"/>
    </row>
    <row r="2378" s="1" customFormat="1" customHeight="1" spans="48:48">
      <c r="AV2378" s="2"/>
    </row>
    <row r="2379" s="1" customFormat="1" customHeight="1" spans="48:48">
      <c r="AV2379" s="2"/>
    </row>
    <row r="2380" s="1" customFormat="1" customHeight="1" spans="48:48">
      <c r="AV2380" s="2"/>
    </row>
    <row r="2381" s="1" customFormat="1" customHeight="1" spans="48:48">
      <c r="AV2381" s="2"/>
    </row>
    <row r="2382" s="1" customFormat="1" customHeight="1" spans="48:48">
      <c r="AV2382" s="2"/>
    </row>
    <row r="2383" s="1" customFormat="1" customHeight="1" spans="48:48">
      <c r="AV2383" s="2"/>
    </row>
    <row r="2384" s="1" customFormat="1" customHeight="1" spans="48:48">
      <c r="AV2384" s="2"/>
    </row>
    <row r="2385" s="1" customFormat="1" customHeight="1" spans="48:48">
      <c r="AV2385" s="2"/>
    </row>
    <row r="2386" s="1" customFormat="1" customHeight="1" spans="48:48">
      <c r="AV2386" s="2"/>
    </row>
    <row r="2387" s="1" customFormat="1" customHeight="1" spans="48:48">
      <c r="AV2387" s="2"/>
    </row>
    <row r="2388" s="1" customFormat="1" customHeight="1" spans="48:48">
      <c r="AV2388" s="2"/>
    </row>
    <row r="2389" s="1" customFormat="1" customHeight="1" spans="48:48">
      <c r="AV2389" s="2"/>
    </row>
    <row r="2390" s="1" customFormat="1" customHeight="1" spans="48:48">
      <c r="AV2390" s="2"/>
    </row>
    <row r="2391" s="1" customFormat="1" customHeight="1" spans="48:48">
      <c r="AV2391" s="2"/>
    </row>
    <row r="2392" s="1" customFormat="1" customHeight="1" spans="48:48">
      <c r="AV2392" s="2"/>
    </row>
    <row r="2393" s="1" customFormat="1" customHeight="1" spans="48:48">
      <c r="AV2393" s="2"/>
    </row>
    <row r="2394" s="1" customFormat="1" customHeight="1" spans="48:48">
      <c r="AV2394" s="2"/>
    </row>
    <row r="2395" s="1" customFormat="1" customHeight="1" spans="48:48">
      <c r="AV2395" s="2"/>
    </row>
    <row r="2396" s="1" customFormat="1" customHeight="1" spans="48:48">
      <c r="AV2396" s="2"/>
    </row>
    <row r="2397" s="1" customFormat="1" customHeight="1" spans="48:48">
      <c r="AV2397" s="2"/>
    </row>
    <row r="2398" s="1" customFormat="1" customHeight="1" spans="48:48">
      <c r="AV2398" s="2"/>
    </row>
    <row r="2399" s="1" customFormat="1" customHeight="1" spans="48:48">
      <c r="AV2399" s="2"/>
    </row>
    <row r="2400" s="1" customFormat="1" customHeight="1" spans="48:48">
      <c r="AV2400" s="2"/>
    </row>
    <row r="2401" s="1" customFormat="1" customHeight="1" spans="48:48">
      <c r="AV2401" s="2"/>
    </row>
    <row r="2402" s="1" customFormat="1" customHeight="1" spans="48:48">
      <c r="AV2402" s="2"/>
    </row>
    <row r="2403" s="1" customFormat="1" customHeight="1" spans="48:48">
      <c r="AV2403" s="2"/>
    </row>
    <row r="2404" s="1" customFormat="1" customHeight="1" spans="48:48">
      <c r="AV2404" s="2"/>
    </row>
    <row r="2405" s="1" customFormat="1" customHeight="1" spans="48:48">
      <c r="AV2405" s="2"/>
    </row>
    <row r="2406" s="1" customFormat="1" customHeight="1" spans="48:48">
      <c r="AV2406" s="2"/>
    </row>
    <row r="2407" s="1" customFormat="1" customHeight="1" spans="48:48">
      <c r="AV2407" s="2"/>
    </row>
    <row r="2408" s="1" customFormat="1" customHeight="1" spans="48:48">
      <c r="AV2408" s="2"/>
    </row>
    <row r="2409" s="1" customFormat="1" customHeight="1" spans="48:48">
      <c r="AV2409" s="2"/>
    </row>
    <row r="2410" s="1" customFormat="1" customHeight="1" spans="48:48">
      <c r="AV2410" s="2"/>
    </row>
    <row r="2411" s="1" customFormat="1" customHeight="1" spans="48:48">
      <c r="AV2411" s="2"/>
    </row>
    <row r="2412" s="1" customFormat="1" customHeight="1" spans="48:48">
      <c r="AV2412" s="2"/>
    </row>
    <row r="2413" s="1" customFormat="1" customHeight="1" spans="48:48">
      <c r="AV2413" s="2"/>
    </row>
    <row r="2414" s="1" customFormat="1" customHeight="1" spans="48:48">
      <c r="AV2414" s="2"/>
    </row>
    <row r="2415" s="1" customFormat="1" customHeight="1" spans="48:48">
      <c r="AV2415" s="2"/>
    </row>
    <row r="2416" s="1" customFormat="1" customHeight="1" spans="48:48">
      <c r="AV2416" s="2"/>
    </row>
    <row r="2417" s="1" customFormat="1" customHeight="1" spans="48:48">
      <c r="AV2417" s="2"/>
    </row>
    <row r="2418" s="1" customFormat="1" customHeight="1" spans="48:48">
      <c r="AV2418" s="2"/>
    </row>
    <row r="2419" s="1" customFormat="1" customHeight="1" spans="48:48">
      <c r="AV2419" s="2"/>
    </row>
    <row r="2420" s="1" customFormat="1" customHeight="1" spans="48:48">
      <c r="AV2420" s="2"/>
    </row>
    <row r="2421" s="1" customFormat="1" customHeight="1" spans="48:48">
      <c r="AV2421" s="2"/>
    </row>
    <row r="2422" s="1" customFormat="1" customHeight="1" spans="48:48">
      <c r="AV2422" s="2"/>
    </row>
    <row r="2423" s="1" customFormat="1" customHeight="1" spans="48:48">
      <c r="AV2423" s="2"/>
    </row>
    <row r="2424" s="1" customFormat="1" customHeight="1" spans="48:48">
      <c r="AV2424" s="2"/>
    </row>
    <row r="2425" s="1" customFormat="1" customHeight="1" spans="48:48">
      <c r="AV2425" s="2"/>
    </row>
    <row r="2426" s="1" customFormat="1" customHeight="1" spans="48:48">
      <c r="AV2426" s="2"/>
    </row>
    <row r="2427" s="1" customFormat="1" customHeight="1" spans="48:48">
      <c r="AV2427" s="2"/>
    </row>
    <row r="2428" s="1" customFormat="1" customHeight="1" spans="48:48">
      <c r="AV2428" s="2"/>
    </row>
    <row r="2429" s="1" customFormat="1" customHeight="1" spans="48:48">
      <c r="AV2429" s="2"/>
    </row>
    <row r="2430" s="1" customFormat="1" customHeight="1" spans="48:48">
      <c r="AV2430" s="2"/>
    </row>
    <row r="2431" s="1" customFormat="1" customHeight="1" spans="48:48">
      <c r="AV2431" s="2"/>
    </row>
    <row r="2432" s="1" customFormat="1" customHeight="1" spans="48:48">
      <c r="AV2432" s="2"/>
    </row>
    <row r="2433" s="1" customFormat="1" customHeight="1" spans="48:48">
      <c r="AV2433" s="2"/>
    </row>
    <row r="2434" s="1" customFormat="1" customHeight="1" spans="48:48">
      <c r="AV2434" s="2"/>
    </row>
    <row r="2435" s="1" customFormat="1" customHeight="1" spans="48:48">
      <c r="AV2435" s="2"/>
    </row>
    <row r="2436" s="1" customFormat="1" customHeight="1" spans="48:48">
      <c r="AV2436" s="2"/>
    </row>
    <row r="2437" s="1" customFormat="1" customHeight="1" spans="48:48">
      <c r="AV2437" s="2"/>
    </row>
    <row r="2438" s="1" customFormat="1" customHeight="1" spans="48:48">
      <c r="AV2438" s="2"/>
    </row>
    <row r="2439" s="1" customFormat="1" customHeight="1" spans="48:48">
      <c r="AV2439" s="2"/>
    </row>
    <row r="2440" s="1" customFormat="1" customHeight="1" spans="48:48">
      <c r="AV2440" s="2"/>
    </row>
    <row r="2441" s="1" customFormat="1" customHeight="1" spans="48:48">
      <c r="AV2441" s="2"/>
    </row>
    <row r="2442" s="1" customFormat="1" customHeight="1" spans="48:48">
      <c r="AV2442" s="2"/>
    </row>
    <row r="2443" s="1" customFormat="1" customHeight="1" spans="48:48">
      <c r="AV2443" s="2"/>
    </row>
    <row r="2444" s="1" customFormat="1" customHeight="1" spans="48:48">
      <c r="AV2444" s="2"/>
    </row>
    <row r="2445" s="1" customFormat="1" customHeight="1" spans="48:48">
      <c r="AV2445" s="2"/>
    </row>
    <row r="2446" s="1" customFormat="1" customHeight="1" spans="48:48">
      <c r="AV2446" s="2"/>
    </row>
    <row r="2447" s="1" customFormat="1" customHeight="1" spans="48:48">
      <c r="AV2447" s="2"/>
    </row>
    <row r="2448" s="1" customFormat="1" customHeight="1" spans="48:48">
      <c r="AV2448" s="2"/>
    </row>
    <row r="2449" s="1" customFormat="1" customHeight="1" spans="48:48">
      <c r="AV2449" s="2"/>
    </row>
    <row r="2450" s="1" customFormat="1" customHeight="1" spans="48:48">
      <c r="AV2450" s="2"/>
    </row>
    <row r="2451" s="1" customFormat="1" customHeight="1" spans="48:48">
      <c r="AV2451" s="2"/>
    </row>
    <row r="2452" s="1" customFormat="1" customHeight="1" spans="48:48">
      <c r="AV2452" s="2"/>
    </row>
    <row r="2453" s="1" customFormat="1" customHeight="1" spans="48:48">
      <c r="AV2453" s="2"/>
    </row>
    <row r="2454" s="1" customFormat="1" customHeight="1" spans="48:48">
      <c r="AV2454" s="2"/>
    </row>
    <row r="2455" s="1" customFormat="1" customHeight="1" spans="48:48">
      <c r="AV2455" s="2"/>
    </row>
    <row r="2456" s="1" customFormat="1" customHeight="1" spans="48:48">
      <c r="AV2456" s="2"/>
    </row>
    <row r="2457" s="1" customFormat="1" customHeight="1" spans="48:48">
      <c r="AV2457" s="2"/>
    </row>
    <row r="2458" s="1" customFormat="1" customHeight="1" spans="48:48">
      <c r="AV2458" s="2"/>
    </row>
    <row r="2459" s="1" customFormat="1" customHeight="1" spans="48:48">
      <c r="AV2459" s="2"/>
    </row>
    <row r="2460" s="1" customFormat="1" customHeight="1" spans="48:48">
      <c r="AV2460" s="2"/>
    </row>
    <row r="2461" s="1" customFormat="1" customHeight="1" spans="48:48">
      <c r="AV2461" s="2"/>
    </row>
    <row r="2462" s="1" customFormat="1" customHeight="1" spans="48:48">
      <c r="AV2462" s="2"/>
    </row>
    <row r="2463" s="1" customFormat="1" customHeight="1" spans="48:48">
      <c r="AV2463" s="2"/>
    </row>
    <row r="2464" s="1" customFormat="1" customHeight="1" spans="48:48">
      <c r="AV2464" s="2"/>
    </row>
    <row r="2465" s="1" customFormat="1" customHeight="1" spans="48:48">
      <c r="AV2465" s="2"/>
    </row>
    <row r="2466" s="1" customFormat="1" customHeight="1" spans="48:48">
      <c r="AV2466" s="2"/>
    </row>
    <row r="2467" s="1" customFormat="1" customHeight="1" spans="48:48">
      <c r="AV2467" s="2"/>
    </row>
    <row r="2468" s="1" customFormat="1" customHeight="1" spans="48:48">
      <c r="AV2468" s="2"/>
    </row>
    <row r="2469" s="1" customFormat="1" customHeight="1" spans="48:48">
      <c r="AV2469" s="2"/>
    </row>
    <row r="2470" s="1" customFormat="1" customHeight="1" spans="48:48">
      <c r="AV2470" s="2"/>
    </row>
    <row r="2471" s="1" customFormat="1" customHeight="1" spans="48:48">
      <c r="AV2471" s="2"/>
    </row>
    <row r="2472" s="1" customFormat="1" customHeight="1" spans="48:48">
      <c r="AV2472" s="2"/>
    </row>
    <row r="2473" s="1" customFormat="1" customHeight="1" spans="48:48">
      <c r="AV2473" s="2"/>
    </row>
    <row r="2474" s="1" customFormat="1" customHeight="1" spans="48:48">
      <c r="AV2474" s="2"/>
    </row>
    <row r="2475" s="1" customFormat="1" customHeight="1" spans="48:48">
      <c r="AV2475" s="2"/>
    </row>
    <row r="2476" s="1" customFormat="1" customHeight="1" spans="48:48">
      <c r="AV2476" s="2"/>
    </row>
    <row r="2477" s="1" customFormat="1" customHeight="1" spans="48:48">
      <c r="AV2477" s="2"/>
    </row>
    <row r="2478" s="1" customFormat="1" customHeight="1" spans="48:48">
      <c r="AV2478" s="2"/>
    </row>
    <row r="2479" s="1" customFormat="1" customHeight="1" spans="48:48">
      <c r="AV2479" s="2"/>
    </row>
    <row r="2480" s="1" customFormat="1" customHeight="1" spans="48:48">
      <c r="AV2480" s="2"/>
    </row>
    <row r="2481" s="1" customFormat="1" customHeight="1" spans="48:48">
      <c r="AV2481" s="2"/>
    </row>
    <row r="2482" s="1" customFormat="1" customHeight="1" spans="48:48">
      <c r="AV2482" s="2"/>
    </row>
    <row r="2483" s="1" customFormat="1" customHeight="1" spans="48:48">
      <c r="AV2483" s="2"/>
    </row>
    <row r="2484" s="1" customFormat="1" customHeight="1" spans="48:48">
      <c r="AV2484" s="2"/>
    </row>
    <row r="2485" s="1" customFormat="1" customHeight="1" spans="48:48">
      <c r="AV2485" s="2"/>
    </row>
    <row r="2486" s="1" customFormat="1" customHeight="1" spans="48:48">
      <c r="AV2486" s="2"/>
    </row>
    <row r="2487" s="1" customFormat="1" customHeight="1" spans="48:48">
      <c r="AV2487" s="2"/>
    </row>
    <row r="2488" s="1" customFormat="1" customHeight="1" spans="48:48">
      <c r="AV2488" s="2"/>
    </row>
    <row r="2489" s="1" customFormat="1" customHeight="1" spans="48:48">
      <c r="AV2489" s="2"/>
    </row>
    <row r="2490" s="1" customFormat="1" customHeight="1" spans="48:48">
      <c r="AV2490" s="2"/>
    </row>
    <row r="2491" s="1" customFormat="1" customHeight="1" spans="48:48">
      <c r="AV2491" s="2"/>
    </row>
    <row r="2492" s="1" customFormat="1" customHeight="1" spans="48:48">
      <c r="AV2492" s="2"/>
    </row>
    <row r="2493" s="1" customFormat="1" customHeight="1" spans="48:48">
      <c r="AV2493" s="2"/>
    </row>
    <row r="2494" s="1" customFormat="1" customHeight="1" spans="48:48">
      <c r="AV2494" s="2"/>
    </row>
    <row r="2495" s="1" customFormat="1" customHeight="1" spans="48:48">
      <c r="AV2495" s="2"/>
    </row>
    <row r="2496" s="1" customFormat="1" customHeight="1" spans="48:48">
      <c r="AV2496" s="2"/>
    </row>
    <row r="2497" s="1" customFormat="1" customHeight="1" spans="48:48">
      <c r="AV2497" s="2"/>
    </row>
    <row r="2498" s="1" customFormat="1" customHeight="1" spans="48:48">
      <c r="AV2498" s="2"/>
    </row>
    <row r="2499" s="1" customFormat="1" customHeight="1" spans="48:48">
      <c r="AV2499" s="2"/>
    </row>
    <row r="2500" s="1" customFormat="1" customHeight="1" spans="48:48">
      <c r="AV2500" s="2"/>
    </row>
    <row r="2501" s="1" customFormat="1" customHeight="1" spans="48:48">
      <c r="AV2501" s="2"/>
    </row>
    <row r="2502" s="1" customFormat="1" customHeight="1" spans="48:48">
      <c r="AV2502" s="2"/>
    </row>
    <row r="2503" s="1" customFormat="1" customHeight="1" spans="48:48">
      <c r="AV2503" s="2"/>
    </row>
    <row r="2504" s="1" customFormat="1" customHeight="1" spans="48:48">
      <c r="AV2504" s="2"/>
    </row>
    <row r="2505" s="1" customFormat="1" customHeight="1" spans="48:48">
      <c r="AV2505" s="2"/>
    </row>
    <row r="2506" s="1" customFormat="1" customHeight="1" spans="48:48">
      <c r="AV2506" s="2"/>
    </row>
    <row r="2507" s="1" customFormat="1" customHeight="1" spans="48:48">
      <c r="AV2507" s="2"/>
    </row>
    <row r="2508" s="1" customFormat="1" customHeight="1" spans="48:48">
      <c r="AV2508" s="2"/>
    </row>
    <row r="2509" s="1" customFormat="1" customHeight="1" spans="48:48">
      <c r="AV2509" s="2"/>
    </row>
    <row r="2510" s="1" customFormat="1" customHeight="1" spans="48:48">
      <c r="AV2510" s="2"/>
    </row>
    <row r="2511" s="1" customFormat="1" customHeight="1" spans="48:48">
      <c r="AV2511" s="2"/>
    </row>
    <row r="2512" s="1" customFormat="1" customHeight="1" spans="48:48">
      <c r="AV2512" s="2"/>
    </row>
    <row r="2513" s="1" customFormat="1" customHeight="1" spans="48:48">
      <c r="AV2513" s="2"/>
    </row>
    <row r="2514" s="1" customFormat="1" customHeight="1" spans="48:48">
      <c r="AV2514" s="2"/>
    </row>
    <row r="2515" s="1" customFormat="1" customHeight="1" spans="48:48">
      <c r="AV2515" s="2"/>
    </row>
    <row r="2516" s="1" customFormat="1" customHeight="1" spans="48:48">
      <c r="AV2516" s="2"/>
    </row>
    <row r="2517" s="1" customFormat="1" customHeight="1" spans="48:48">
      <c r="AV2517" s="2"/>
    </row>
    <row r="2518" s="1" customFormat="1" customHeight="1" spans="48:48">
      <c r="AV2518" s="2"/>
    </row>
    <row r="2519" s="1" customFormat="1" customHeight="1" spans="48:48">
      <c r="AV2519" s="2"/>
    </row>
    <row r="2520" s="1" customFormat="1" customHeight="1" spans="48:48">
      <c r="AV2520" s="2"/>
    </row>
    <row r="2521" s="1" customFormat="1" customHeight="1" spans="48:48">
      <c r="AV2521" s="2"/>
    </row>
    <row r="2522" s="1" customFormat="1" customHeight="1" spans="48:48">
      <c r="AV2522" s="2"/>
    </row>
    <row r="2523" s="1" customFormat="1" customHeight="1" spans="48:48">
      <c r="AV2523" s="2"/>
    </row>
    <row r="2524" s="1" customFormat="1" customHeight="1" spans="48:48">
      <c r="AV2524" s="2"/>
    </row>
    <row r="2525" s="1" customFormat="1" customHeight="1" spans="48:48">
      <c r="AV2525" s="2"/>
    </row>
    <row r="2526" s="1" customFormat="1" customHeight="1" spans="48:48">
      <c r="AV2526" s="2"/>
    </row>
    <row r="2527" s="1" customFormat="1" customHeight="1" spans="48:48">
      <c r="AV2527" s="2"/>
    </row>
    <row r="2528" s="1" customFormat="1" customHeight="1" spans="48:48">
      <c r="AV2528" s="2"/>
    </row>
    <row r="2529" s="1" customFormat="1" customHeight="1" spans="48:48">
      <c r="AV2529" s="2"/>
    </row>
    <row r="2530" s="1" customFormat="1" customHeight="1" spans="48:48">
      <c r="AV2530" s="2"/>
    </row>
    <row r="2531" s="1" customFormat="1" customHeight="1" spans="48:48">
      <c r="AV2531" s="2"/>
    </row>
    <row r="2532" s="1" customFormat="1" customHeight="1" spans="48:48">
      <c r="AV2532" s="2"/>
    </row>
    <row r="2533" s="1" customFormat="1" customHeight="1" spans="48:48">
      <c r="AV2533" s="2"/>
    </row>
    <row r="2534" s="1" customFormat="1" customHeight="1" spans="48:48">
      <c r="AV2534" s="2"/>
    </row>
    <row r="2535" s="1" customFormat="1" customHeight="1" spans="48:48">
      <c r="AV2535" s="2"/>
    </row>
    <row r="2536" s="1" customFormat="1" customHeight="1" spans="48:48">
      <c r="AV2536" s="2"/>
    </row>
    <row r="2537" s="1" customFormat="1" customHeight="1" spans="48:48">
      <c r="AV2537" s="2"/>
    </row>
    <row r="2538" s="1" customFormat="1" customHeight="1" spans="48:48">
      <c r="AV2538" s="2"/>
    </row>
    <row r="2539" s="1" customFormat="1" customHeight="1" spans="48:48">
      <c r="AV2539" s="2"/>
    </row>
    <row r="2540" s="1" customFormat="1" customHeight="1" spans="48:48">
      <c r="AV2540" s="2"/>
    </row>
    <row r="2541" s="1" customFormat="1" customHeight="1" spans="48:48">
      <c r="AV2541" s="2"/>
    </row>
    <row r="2542" s="1" customFormat="1" customHeight="1" spans="48:48">
      <c r="AV2542" s="2"/>
    </row>
    <row r="2543" s="1" customFormat="1" customHeight="1" spans="48:48">
      <c r="AV2543" s="2"/>
    </row>
    <row r="2544" s="1" customFormat="1" customHeight="1" spans="48:48">
      <c r="AV2544" s="2"/>
    </row>
    <row r="2545" s="1" customFormat="1" customHeight="1" spans="48:48">
      <c r="AV2545" s="2"/>
    </row>
    <row r="2546" s="1" customFormat="1" customHeight="1" spans="48:48">
      <c r="AV2546" s="2"/>
    </row>
    <row r="2547" s="1" customFormat="1" customHeight="1" spans="48:48">
      <c r="AV2547" s="2"/>
    </row>
    <row r="2548" s="1" customFormat="1" customHeight="1" spans="48:48">
      <c r="AV2548" s="2"/>
    </row>
    <row r="2549" s="1" customFormat="1" customHeight="1" spans="48:48">
      <c r="AV2549" s="2"/>
    </row>
    <row r="2550" s="1" customFormat="1" customHeight="1" spans="48:48">
      <c r="AV2550" s="2"/>
    </row>
    <row r="2551" s="1" customFormat="1" customHeight="1" spans="48:48">
      <c r="AV2551" s="2"/>
    </row>
    <row r="2552" s="1" customFormat="1" customHeight="1" spans="48:48">
      <c r="AV2552" s="2"/>
    </row>
    <row r="2553" s="1" customFormat="1" customHeight="1" spans="48:48">
      <c r="AV2553" s="2"/>
    </row>
    <row r="2554" s="1" customFormat="1" customHeight="1" spans="48:48">
      <c r="AV2554" s="2"/>
    </row>
    <row r="2555" s="1" customFormat="1" customHeight="1" spans="48:48">
      <c r="AV2555" s="2"/>
    </row>
    <row r="2556" s="1" customFormat="1" customHeight="1" spans="48:48">
      <c r="AV2556" s="2"/>
    </row>
    <row r="2557" s="1" customFormat="1" customHeight="1" spans="48:48">
      <c r="AV2557" s="2"/>
    </row>
    <row r="2558" s="1" customFormat="1" customHeight="1" spans="48:48">
      <c r="AV2558" s="2"/>
    </row>
    <row r="2559" s="1" customFormat="1" customHeight="1" spans="48:48">
      <c r="AV2559" s="2"/>
    </row>
    <row r="2560" s="1" customFormat="1" customHeight="1" spans="48:48">
      <c r="AV2560" s="2"/>
    </row>
    <row r="2561" s="1" customFormat="1" customHeight="1" spans="48:48">
      <c r="AV2561" s="2"/>
    </row>
    <row r="2562" s="1" customFormat="1" customHeight="1" spans="48:48">
      <c r="AV2562" s="2"/>
    </row>
    <row r="2563" s="1" customFormat="1" customHeight="1" spans="48:48">
      <c r="AV2563" s="2"/>
    </row>
    <row r="2564" s="1" customFormat="1" customHeight="1" spans="48:48">
      <c r="AV2564" s="2"/>
    </row>
    <row r="2565" s="1" customFormat="1" customHeight="1" spans="48:48">
      <c r="AV2565" s="2"/>
    </row>
    <row r="2566" s="1" customFormat="1" customHeight="1" spans="48:48">
      <c r="AV2566" s="2"/>
    </row>
    <row r="2567" s="1" customFormat="1" customHeight="1" spans="48:48">
      <c r="AV2567" s="2"/>
    </row>
    <row r="2568" s="1" customFormat="1" customHeight="1" spans="48:48">
      <c r="AV2568" s="2"/>
    </row>
    <row r="2569" s="1" customFormat="1" customHeight="1" spans="48:48">
      <c r="AV2569" s="2"/>
    </row>
    <row r="2570" s="1" customFormat="1" customHeight="1" spans="48:48">
      <c r="AV2570" s="2"/>
    </row>
    <row r="2571" s="1" customFormat="1" customHeight="1" spans="48:48">
      <c r="AV2571" s="2"/>
    </row>
    <row r="2572" s="1" customFormat="1" customHeight="1" spans="48:48">
      <c r="AV2572" s="2"/>
    </row>
    <row r="2573" s="1" customFormat="1" customHeight="1" spans="48:48">
      <c r="AV2573" s="2"/>
    </row>
    <row r="2574" s="1" customFormat="1" customHeight="1" spans="48:48">
      <c r="AV2574" s="2"/>
    </row>
    <row r="2575" s="1" customFormat="1" customHeight="1" spans="48:48">
      <c r="AV2575" s="2"/>
    </row>
    <row r="2576" s="1" customFormat="1" customHeight="1" spans="48:48">
      <c r="AV2576" s="2"/>
    </row>
    <row r="2577" s="1" customFormat="1" customHeight="1" spans="48:48">
      <c r="AV2577" s="2"/>
    </row>
    <row r="2578" s="1" customFormat="1" customHeight="1" spans="48:48">
      <c r="AV2578" s="2"/>
    </row>
    <row r="2579" s="1" customFormat="1" customHeight="1" spans="48:48">
      <c r="AV2579" s="2"/>
    </row>
    <row r="2580" s="1" customFormat="1" customHeight="1" spans="48:48">
      <c r="AV2580" s="2"/>
    </row>
    <row r="2581" s="1" customFormat="1" customHeight="1" spans="48:48">
      <c r="AV2581" s="2"/>
    </row>
    <row r="2582" s="1" customFormat="1" customHeight="1" spans="48:48">
      <c r="AV2582" s="2"/>
    </row>
    <row r="2583" s="1" customFormat="1" customHeight="1" spans="48:48">
      <c r="AV2583" s="2"/>
    </row>
    <row r="2584" s="1" customFormat="1" customHeight="1" spans="48:48">
      <c r="AV2584" s="2"/>
    </row>
    <row r="2585" s="1" customFormat="1" customHeight="1" spans="48:48">
      <c r="AV2585" s="2"/>
    </row>
    <row r="2586" s="1" customFormat="1" customHeight="1" spans="48:48">
      <c r="AV2586" s="2"/>
    </row>
    <row r="2587" s="1" customFormat="1" customHeight="1" spans="48:48">
      <c r="AV2587" s="2"/>
    </row>
    <row r="2588" s="1" customFormat="1" customHeight="1" spans="48:48">
      <c r="AV2588" s="2"/>
    </row>
    <row r="2589" s="1" customFormat="1" customHeight="1" spans="48:48">
      <c r="AV2589" s="2"/>
    </row>
    <row r="2590" s="1" customFormat="1" customHeight="1" spans="48:48">
      <c r="AV2590" s="2"/>
    </row>
    <row r="2591" s="1" customFormat="1" customHeight="1" spans="48:48">
      <c r="AV2591" s="2"/>
    </row>
    <row r="2592" s="1" customFormat="1" customHeight="1" spans="48:48">
      <c r="AV2592" s="2"/>
    </row>
    <row r="2593" s="1" customFormat="1" customHeight="1" spans="48:48">
      <c r="AV2593" s="2"/>
    </row>
    <row r="2594" s="1" customFormat="1" customHeight="1" spans="48:48">
      <c r="AV2594" s="2"/>
    </row>
    <row r="2595" s="1" customFormat="1" customHeight="1" spans="48:48">
      <c r="AV2595" s="2"/>
    </row>
    <row r="2596" s="1" customFormat="1" customHeight="1" spans="48:48">
      <c r="AV2596" s="2"/>
    </row>
    <row r="2597" s="1" customFormat="1" customHeight="1" spans="48:48">
      <c r="AV2597" s="2"/>
    </row>
    <row r="2598" s="1" customFormat="1" customHeight="1" spans="48:48">
      <c r="AV2598" s="2"/>
    </row>
    <row r="2599" s="1" customFormat="1" customHeight="1" spans="48:48">
      <c r="AV2599" s="2"/>
    </row>
    <row r="2600" s="1" customFormat="1" customHeight="1" spans="48:48">
      <c r="AV2600" s="2"/>
    </row>
    <row r="2601" s="1" customFormat="1" customHeight="1" spans="48:48">
      <c r="AV2601" s="2"/>
    </row>
    <row r="2602" s="1" customFormat="1" customHeight="1" spans="48:48">
      <c r="AV2602" s="2"/>
    </row>
    <row r="2603" s="1" customFormat="1" customHeight="1" spans="48:48">
      <c r="AV2603" s="2"/>
    </row>
    <row r="2604" s="1" customFormat="1" customHeight="1" spans="48:48">
      <c r="AV2604" s="2"/>
    </row>
    <row r="2605" s="1" customFormat="1" customHeight="1" spans="48:48">
      <c r="AV2605" s="2"/>
    </row>
    <row r="2606" s="1" customFormat="1" customHeight="1" spans="48:48">
      <c r="AV2606" s="2"/>
    </row>
    <row r="2607" s="1" customFormat="1" customHeight="1" spans="48:48">
      <c r="AV2607" s="2"/>
    </row>
    <row r="2608" s="1" customFormat="1" customHeight="1" spans="48:48">
      <c r="AV2608" s="2"/>
    </row>
    <row r="2609" s="1" customFormat="1" customHeight="1" spans="48:48">
      <c r="AV2609" s="2"/>
    </row>
    <row r="2610" s="1" customFormat="1" customHeight="1" spans="48:48">
      <c r="AV2610" s="2"/>
    </row>
    <row r="2611" s="1" customFormat="1" customHeight="1" spans="48:48">
      <c r="AV2611" s="2"/>
    </row>
    <row r="2612" s="1" customFormat="1" customHeight="1" spans="48:48">
      <c r="AV2612" s="2"/>
    </row>
    <row r="2613" s="1" customFormat="1" customHeight="1" spans="48:48">
      <c r="AV2613" s="2"/>
    </row>
    <row r="2614" s="1" customFormat="1" customHeight="1" spans="48:48">
      <c r="AV2614" s="2"/>
    </row>
    <row r="2615" s="1" customFormat="1" customHeight="1" spans="48:48">
      <c r="AV2615" s="2"/>
    </row>
    <row r="2616" s="1" customFormat="1" customHeight="1" spans="48:48">
      <c r="AV2616" s="2"/>
    </row>
    <row r="2617" s="1" customFormat="1" customHeight="1" spans="48:48">
      <c r="AV2617" s="2"/>
    </row>
    <row r="2618" s="1" customFormat="1" customHeight="1" spans="48:48">
      <c r="AV2618" s="2"/>
    </row>
    <row r="2619" s="1" customFormat="1" customHeight="1" spans="48:48">
      <c r="AV2619" s="2"/>
    </row>
    <row r="2620" s="1" customFormat="1" customHeight="1" spans="48:48">
      <c r="AV2620" s="2"/>
    </row>
    <row r="2621" s="1" customFormat="1" customHeight="1" spans="48:48">
      <c r="AV2621" s="2"/>
    </row>
    <row r="2622" s="1" customFormat="1" customHeight="1" spans="48:48">
      <c r="AV2622" s="2"/>
    </row>
    <row r="2623" s="1" customFormat="1" customHeight="1" spans="48:48">
      <c r="AV2623" s="2"/>
    </row>
    <row r="2624" s="1" customFormat="1" customHeight="1" spans="48:48">
      <c r="AV2624" s="2"/>
    </row>
    <row r="2625" s="1" customFormat="1" customHeight="1" spans="48:48">
      <c r="AV2625" s="2"/>
    </row>
    <row r="2626" s="1" customFormat="1" customHeight="1" spans="48:48">
      <c r="AV2626" s="2"/>
    </row>
    <row r="2627" s="1" customFormat="1" customHeight="1" spans="48:48">
      <c r="AV2627" s="2"/>
    </row>
    <row r="2628" s="1" customFormat="1" customHeight="1" spans="48:48">
      <c r="AV2628" s="2"/>
    </row>
    <row r="2629" s="1" customFormat="1" customHeight="1" spans="48:48">
      <c r="AV2629" s="2"/>
    </row>
    <row r="2630" s="1" customFormat="1" customHeight="1" spans="48:48">
      <c r="AV2630" s="2"/>
    </row>
    <row r="2631" s="1" customFormat="1" customHeight="1" spans="48:48">
      <c r="AV2631" s="2"/>
    </row>
    <row r="2632" s="1" customFormat="1" customHeight="1" spans="48:48">
      <c r="AV2632" s="2"/>
    </row>
    <row r="2633" s="1" customFormat="1" customHeight="1" spans="48:48">
      <c r="AV2633" s="2"/>
    </row>
    <row r="2634" s="1" customFormat="1" customHeight="1" spans="48:48">
      <c r="AV2634" s="2"/>
    </row>
    <row r="2635" s="1" customFormat="1" customHeight="1" spans="48:48">
      <c r="AV2635" s="2"/>
    </row>
    <row r="2636" s="1" customFormat="1" customHeight="1" spans="48:48">
      <c r="AV2636" s="2"/>
    </row>
    <row r="2637" s="1" customFormat="1" customHeight="1" spans="48:48">
      <c r="AV2637" s="2"/>
    </row>
    <row r="2638" s="1" customFormat="1" customHeight="1" spans="48:48">
      <c r="AV2638" s="2"/>
    </row>
    <row r="2639" s="1" customFormat="1" customHeight="1" spans="48:48">
      <c r="AV2639" s="2"/>
    </row>
    <row r="2640" s="1" customFormat="1" customHeight="1" spans="48:48">
      <c r="AV2640" s="2"/>
    </row>
    <row r="2641" s="1" customFormat="1" customHeight="1" spans="48:48">
      <c r="AV2641" s="2"/>
    </row>
    <row r="2642" s="1" customFormat="1" customHeight="1" spans="48:48">
      <c r="AV2642" s="2"/>
    </row>
    <row r="2643" s="1" customFormat="1" customHeight="1" spans="48:48">
      <c r="AV2643" s="2"/>
    </row>
    <row r="2644" s="1" customFormat="1" customHeight="1" spans="48:48">
      <c r="AV2644" s="2"/>
    </row>
    <row r="2645" s="1" customFormat="1" customHeight="1" spans="48:48">
      <c r="AV2645" s="2"/>
    </row>
    <row r="2646" s="1" customFormat="1" customHeight="1" spans="48:48">
      <c r="AV2646" s="2"/>
    </row>
    <row r="2647" s="1" customFormat="1" customHeight="1" spans="48:48">
      <c r="AV2647" s="2"/>
    </row>
    <row r="2648" s="1" customFormat="1" customHeight="1" spans="48:48">
      <c r="AV2648" s="2"/>
    </row>
    <row r="2649" s="1" customFormat="1" customHeight="1" spans="48:48">
      <c r="AV2649" s="2"/>
    </row>
    <row r="2650" s="1" customFormat="1" customHeight="1" spans="48:48">
      <c r="AV2650" s="2"/>
    </row>
    <row r="2651" s="1" customFormat="1" customHeight="1" spans="48:48">
      <c r="AV2651" s="2"/>
    </row>
    <row r="2652" s="1" customFormat="1" customHeight="1" spans="48:48">
      <c r="AV2652" s="2"/>
    </row>
    <row r="2653" s="1" customFormat="1" customHeight="1" spans="48:48">
      <c r="AV2653" s="2"/>
    </row>
    <row r="2654" s="1" customFormat="1" customHeight="1" spans="48:48">
      <c r="AV2654" s="2"/>
    </row>
    <row r="2655" s="1" customFormat="1" customHeight="1" spans="48:48">
      <c r="AV2655" s="2"/>
    </row>
    <row r="2656" s="1" customFormat="1" customHeight="1" spans="48:48">
      <c r="AV2656" s="2"/>
    </row>
    <row r="2657" s="1" customFormat="1" customHeight="1" spans="48:48">
      <c r="AV2657" s="2"/>
    </row>
    <row r="2658" s="1" customFormat="1" customHeight="1" spans="48:48">
      <c r="AV2658" s="2"/>
    </row>
    <row r="2659" s="1" customFormat="1" customHeight="1" spans="48:48">
      <c r="AV2659" s="2"/>
    </row>
    <row r="2660" s="1" customFormat="1" customHeight="1" spans="48:48">
      <c r="AV2660" s="2"/>
    </row>
    <row r="2661" s="1" customFormat="1" customHeight="1" spans="48:48">
      <c r="AV2661" s="2"/>
    </row>
    <row r="2662" s="1" customFormat="1" customHeight="1" spans="48:48">
      <c r="AV2662" s="2"/>
    </row>
    <row r="2663" s="1" customFormat="1" customHeight="1" spans="48:48">
      <c r="AV2663" s="2"/>
    </row>
    <row r="2664" s="1" customFormat="1" customHeight="1" spans="48:48">
      <c r="AV2664" s="2"/>
    </row>
    <row r="2665" s="1" customFormat="1" customHeight="1" spans="48:48">
      <c r="AV2665" s="2"/>
    </row>
    <row r="2666" s="1" customFormat="1" customHeight="1" spans="48:48">
      <c r="AV2666" s="2"/>
    </row>
    <row r="2667" s="1" customFormat="1" customHeight="1" spans="48:48">
      <c r="AV2667" s="2"/>
    </row>
    <row r="2668" s="1" customFormat="1" customHeight="1" spans="48:48">
      <c r="AV2668" s="2"/>
    </row>
    <row r="2669" s="1" customFormat="1" customHeight="1" spans="48:48">
      <c r="AV2669" s="2"/>
    </row>
    <row r="2670" s="1" customFormat="1" customHeight="1" spans="48:48">
      <c r="AV2670" s="2"/>
    </row>
    <row r="2671" s="1" customFormat="1" customHeight="1" spans="48:48">
      <c r="AV2671" s="2"/>
    </row>
    <row r="2672" s="1" customFormat="1" customHeight="1" spans="48:48">
      <c r="AV2672" s="2"/>
    </row>
    <row r="2673" s="1" customFormat="1" customHeight="1" spans="48:48">
      <c r="AV2673" s="2"/>
    </row>
    <row r="2674" s="1" customFormat="1" customHeight="1" spans="48:48">
      <c r="AV2674" s="2"/>
    </row>
    <row r="2675" s="1" customFormat="1" customHeight="1" spans="48:48">
      <c r="AV2675" s="2"/>
    </row>
    <row r="2676" s="1" customFormat="1" customHeight="1" spans="48:48">
      <c r="AV2676" s="2"/>
    </row>
    <row r="2677" s="1" customFormat="1" customHeight="1" spans="48:48">
      <c r="AV2677" s="2"/>
    </row>
    <row r="2678" s="1" customFormat="1" customHeight="1" spans="48:48">
      <c r="AV2678" s="2"/>
    </row>
    <row r="2679" s="1" customFormat="1" customHeight="1" spans="48:48">
      <c r="AV2679" s="2"/>
    </row>
    <row r="2680" s="1" customFormat="1" customHeight="1" spans="48:48">
      <c r="AV2680" s="2"/>
    </row>
    <row r="2681" s="1" customFormat="1" customHeight="1" spans="48:48">
      <c r="AV2681" s="2"/>
    </row>
    <row r="2682" s="1" customFormat="1" customHeight="1" spans="48:48">
      <c r="AV2682" s="2"/>
    </row>
    <row r="2683" s="1" customFormat="1" customHeight="1" spans="48:48">
      <c r="AV2683" s="2"/>
    </row>
    <row r="2684" s="1" customFormat="1" customHeight="1" spans="48:48">
      <c r="AV2684" s="2"/>
    </row>
    <row r="2685" s="1" customFormat="1" customHeight="1" spans="48:48">
      <c r="AV2685" s="2"/>
    </row>
    <row r="2686" s="1" customFormat="1" customHeight="1" spans="48:48">
      <c r="AV2686" s="2"/>
    </row>
    <row r="2687" s="1" customFormat="1" customHeight="1" spans="48:48">
      <c r="AV2687" s="2"/>
    </row>
    <row r="2688" s="1" customFormat="1" customHeight="1" spans="48:48">
      <c r="AV2688" s="2"/>
    </row>
    <row r="2689" s="1" customFormat="1" customHeight="1" spans="48:48">
      <c r="AV2689" s="2"/>
    </row>
    <row r="2690" s="1" customFormat="1" customHeight="1" spans="48:48">
      <c r="AV2690" s="2"/>
    </row>
    <row r="2691" s="1" customFormat="1" customHeight="1" spans="48:48">
      <c r="AV2691" s="2"/>
    </row>
    <row r="2692" s="1" customFormat="1" customHeight="1" spans="48:48">
      <c r="AV2692" s="2"/>
    </row>
    <row r="2693" s="1" customFormat="1" customHeight="1" spans="48:48">
      <c r="AV2693" s="2"/>
    </row>
    <row r="2694" s="1" customFormat="1" customHeight="1" spans="48:48">
      <c r="AV2694" s="2"/>
    </row>
    <row r="2695" s="1" customFormat="1" customHeight="1" spans="48:48">
      <c r="AV2695" s="2"/>
    </row>
    <row r="2696" s="1" customFormat="1" customHeight="1" spans="48:48">
      <c r="AV2696" s="2"/>
    </row>
    <row r="2697" s="1" customFormat="1" customHeight="1" spans="48:48">
      <c r="AV2697" s="2"/>
    </row>
    <row r="2698" s="1" customFormat="1" customHeight="1" spans="48:48">
      <c r="AV2698" s="2"/>
    </row>
    <row r="2699" s="1" customFormat="1" customHeight="1" spans="48:48">
      <c r="AV2699" s="2"/>
    </row>
    <row r="2700" s="1" customFormat="1" customHeight="1" spans="48:48">
      <c r="AV2700" s="2"/>
    </row>
    <row r="2701" s="1" customFormat="1" customHeight="1" spans="48:48">
      <c r="AV2701" s="2"/>
    </row>
    <row r="2702" s="1" customFormat="1" customHeight="1" spans="48:48">
      <c r="AV2702" s="2"/>
    </row>
    <row r="2703" s="1" customFormat="1" customHeight="1" spans="48:48">
      <c r="AV2703" s="2"/>
    </row>
    <row r="2704" s="1" customFormat="1" customHeight="1" spans="48:48">
      <c r="AV2704" s="2"/>
    </row>
    <row r="2705" s="1" customFormat="1" customHeight="1" spans="48:48">
      <c r="AV2705" s="2"/>
    </row>
    <row r="2706" s="1" customFormat="1" customHeight="1" spans="48:48">
      <c r="AV2706" s="2"/>
    </row>
    <row r="2707" s="1" customFormat="1" customHeight="1" spans="48:48">
      <c r="AV2707" s="2"/>
    </row>
    <row r="2708" s="1" customFormat="1" customHeight="1" spans="48:48">
      <c r="AV2708" s="2"/>
    </row>
    <row r="2709" s="1" customFormat="1" customHeight="1" spans="48:48">
      <c r="AV2709" s="2"/>
    </row>
    <row r="2710" s="1" customFormat="1" customHeight="1" spans="48:48">
      <c r="AV2710" s="2"/>
    </row>
    <row r="2711" s="1" customFormat="1" customHeight="1" spans="48:48">
      <c r="AV2711" s="2"/>
    </row>
    <row r="2712" s="1" customFormat="1" customHeight="1" spans="48:48">
      <c r="AV2712" s="2"/>
    </row>
    <row r="2713" s="1" customFormat="1" customHeight="1" spans="48:48">
      <c r="AV2713" s="2"/>
    </row>
    <row r="2714" s="1" customFormat="1" customHeight="1" spans="48:48">
      <c r="AV2714" s="2"/>
    </row>
    <row r="2715" s="1" customFormat="1" customHeight="1" spans="48:48">
      <c r="AV2715" s="2"/>
    </row>
    <row r="2716" s="1" customFormat="1" customHeight="1" spans="48:48">
      <c r="AV2716" s="2"/>
    </row>
    <row r="2717" s="1" customFormat="1" customHeight="1" spans="48:48">
      <c r="AV2717" s="2"/>
    </row>
    <row r="2718" s="1" customFormat="1" customHeight="1" spans="48:48">
      <c r="AV2718" s="2"/>
    </row>
    <row r="2719" s="1" customFormat="1" customHeight="1" spans="48:48">
      <c r="AV2719" s="2"/>
    </row>
    <row r="2720" s="1" customFormat="1" customHeight="1" spans="48:48">
      <c r="AV2720" s="2"/>
    </row>
    <row r="2721" s="1" customFormat="1" customHeight="1" spans="48:48">
      <c r="AV2721" s="2"/>
    </row>
    <row r="2722" s="1" customFormat="1" customHeight="1" spans="48:48">
      <c r="AV2722" s="2"/>
    </row>
    <row r="2723" s="1" customFormat="1" customHeight="1" spans="48:48">
      <c r="AV2723" s="2"/>
    </row>
    <row r="2724" s="1" customFormat="1" customHeight="1" spans="48:48">
      <c r="AV2724" s="2"/>
    </row>
    <row r="2725" s="1" customFormat="1" customHeight="1" spans="48:48">
      <c r="AV2725" s="2"/>
    </row>
    <row r="2726" s="1" customFormat="1" customHeight="1" spans="48:48">
      <c r="AV2726" s="2"/>
    </row>
    <row r="2727" s="1" customFormat="1" customHeight="1" spans="48:48">
      <c r="AV2727" s="2"/>
    </row>
    <row r="2728" s="1" customFormat="1" customHeight="1" spans="48:48">
      <c r="AV2728" s="2"/>
    </row>
    <row r="2729" s="1" customFormat="1" customHeight="1" spans="48:48">
      <c r="AV2729" s="2"/>
    </row>
    <row r="2730" s="1" customFormat="1" customHeight="1" spans="48:48">
      <c r="AV2730" s="2"/>
    </row>
    <row r="2731" s="1" customFormat="1" customHeight="1" spans="48:48">
      <c r="AV2731" s="2"/>
    </row>
    <row r="2732" s="1" customFormat="1" customHeight="1" spans="48:48">
      <c r="AV2732" s="2"/>
    </row>
    <row r="2733" s="1" customFormat="1" customHeight="1" spans="48:48">
      <c r="AV2733" s="2"/>
    </row>
    <row r="2734" s="1" customFormat="1" customHeight="1" spans="48:48">
      <c r="AV2734" s="2"/>
    </row>
    <row r="2735" s="1" customFormat="1" customHeight="1" spans="48:48">
      <c r="AV2735" s="2"/>
    </row>
    <row r="2736" s="1" customFormat="1" customHeight="1" spans="48:48">
      <c r="AV2736" s="2"/>
    </row>
    <row r="2737" s="1" customFormat="1" customHeight="1" spans="48:48">
      <c r="AV2737" s="2"/>
    </row>
    <row r="2738" s="1" customFormat="1" customHeight="1" spans="48:48">
      <c r="AV2738" s="2"/>
    </row>
    <row r="2739" s="1" customFormat="1" customHeight="1" spans="48:48">
      <c r="AV2739" s="2"/>
    </row>
    <row r="2740" s="1" customFormat="1" customHeight="1" spans="48:48">
      <c r="AV2740" s="2"/>
    </row>
    <row r="2741" s="1" customFormat="1" customHeight="1" spans="48:48">
      <c r="AV2741" s="2"/>
    </row>
    <row r="2742" s="1" customFormat="1" customHeight="1" spans="48:48">
      <c r="AV2742" s="2"/>
    </row>
    <row r="2743" s="1" customFormat="1" customHeight="1" spans="48:48">
      <c r="AV2743" s="2"/>
    </row>
    <row r="2744" s="1" customFormat="1" customHeight="1" spans="48:48">
      <c r="AV2744" s="2"/>
    </row>
    <row r="2745" s="1" customFormat="1" customHeight="1" spans="48:48">
      <c r="AV2745" s="2"/>
    </row>
    <row r="2746" s="1" customFormat="1" customHeight="1" spans="48:48">
      <c r="AV2746" s="2"/>
    </row>
    <row r="2747" s="1" customFormat="1" customHeight="1" spans="48:48">
      <c r="AV2747" s="2"/>
    </row>
    <row r="2748" s="1" customFormat="1" customHeight="1" spans="48:48">
      <c r="AV2748" s="2"/>
    </row>
    <row r="2749" s="1" customFormat="1" customHeight="1" spans="48:48">
      <c r="AV2749" s="2"/>
    </row>
    <row r="2750" s="1" customFormat="1" customHeight="1" spans="48:48">
      <c r="AV2750" s="2"/>
    </row>
    <row r="2751" s="1" customFormat="1" customHeight="1" spans="48:48">
      <c r="AV2751" s="2"/>
    </row>
    <row r="2752" s="1" customFormat="1" customHeight="1" spans="48:48">
      <c r="AV2752" s="2"/>
    </row>
    <row r="2753" s="1" customFormat="1" customHeight="1" spans="48:48">
      <c r="AV2753" s="2"/>
    </row>
    <row r="2754" s="1" customFormat="1" customHeight="1" spans="48:48">
      <c r="AV2754" s="2"/>
    </row>
    <row r="2755" s="1" customFormat="1" customHeight="1" spans="48:48">
      <c r="AV2755" s="2"/>
    </row>
    <row r="2756" s="1" customFormat="1" customHeight="1" spans="48:48">
      <c r="AV2756" s="2"/>
    </row>
    <row r="2757" s="1" customFormat="1" customHeight="1" spans="48:48">
      <c r="AV2757" s="2"/>
    </row>
    <row r="2758" s="1" customFormat="1" customHeight="1" spans="48:48">
      <c r="AV2758" s="2"/>
    </row>
    <row r="2759" s="1" customFormat="1" customHeight="1" spans="48:48">
      <c r="AV2759" s="2"/>
    </row>
    <row r="2760" s="1" customFormat="1" customHeight="1" spans="48:48">
      <c r="AV2760" s="2"/>
    </row>
    <row r="2761" s="1" customFormat="1" customHeight="1" spans="48:48">
      <c r="AV2761" s="2"/>
    </row>
    <row r="2762" s="1" customFormat="1" customHeight="1" spans="48:48">
      <c r="AV2762" s="2"/>
    </row>
    <row r="2763" s="1" customFormat="1" customHeight="1" spans="48:48">
      <c r="AV2763" s="2"/>
    </row>
    <row r="2764" s="1" customFormat="1" customHeight="1" spans="48:48">
      <c r="AV2764" s="2"/>
    </row>
    <row r="2765" s="1" customFormat="1" customHeight="1" spans="48:48">
      <c r="AV2765" s="2"/>
    </row>
    <row r="2766" s="1" customFormat="1" customHeight="1" spans="48:48">
      <c r="AV2766" s="2"/>
    </row>
    <row r="2767" s="1" customFormat="1" customHeight="1" spans="48:48">
      <c r="AV2767" s="2"/>
    </row>
    <row r="2768" s="1" customFormat="1" customHeight="1" spans="48:48">
      <c r="AV2768" s="2"/>
    </row>
    <row r="2769" s="1" customFormat="1" customHeight="1" spans="48:48">
      <c r="AV2769" s="2"/>
    </row>
    <row r="2770" s="1" customFormat="1" customHeight="1" spans="48:48">
      <c r="AV2770" s="2"/>
    </row>
    <row r="2771" s="1" customFormat="1" customHeight="1" spans="48:48">
      <c r="AV2771" s="2"/>
    </row>
    <row r="2772" s="1" customFormat="1" customHeight="1" spans="48:48">
      <c r="AV2772" s="2"/>
    </row>
    <row r="2773" s="1" customFormat="1" customHeight="1" spans="48:48">
      <c r="AV2773" s="2"/>
    </row>
    <row r="2774" s="1" customFormat="1" customHeight="1" spans="48:48">
      <c r="AV2774" s="2"/>
    </row>
    <row r="2775" s="1" customFormat="1" customHeight="1" spans="48:48">
      <c r="AV2775" s="2"/>
    </row>
    <row r="2776" s="1" customFormat="1" customHeight="1" spans="48:48">
      <c r="AV2776" s="2"/>
    </row>
    <row r="2777" s="1" customFormat="1" customHeight="1" spans="48:48">
      <c r="AV2777" s="2"/>
    </row>
    <row r="2778" s="1" customFormat="1" customHeight="1" spans="48:48">
      <c r="AV2778" s="2"/>
    </row>
    <row r="2779" s="1" customFormat="1" customHeight="1" spans="48:48">
      <c r="AV2779" s="2"/>
    </row>
    <row r="2780" s="1" customFormat="1" customHeight="1" spans="48:48">
      <c r="AV2780" s="2"/>
    </row>
    <row r="2781" s="1" customFormat="1" customHeight="1" spans="48:48">
      <c r="AV2781" s="2"/>
    </row>
    <row r="2782" s="1" customFormat="1" customHeight="1" spans="48:48">
      <c r="AV2782" s="2"/>
    </row>
    <row r="2783" s="1" customFormat="1" customHeight="1" spans="48:48">
      <c r="AV2783" s="2"/>
    </row>
    <row r="2784" s="1" customFormat="1" customHeight="1" spans="48:48">
      <c r="AV2784" s="2"/>
    </row>
    <row r="2785" s="1" customFormat="1" customHeight="1" spans="48:48">
      <c r="AV2785" s="2"/>
    </row>
    <row r="2786" s="1" customFormat="1" customHeight="1" spans="48:48">
      <c r="AV2786" s="2"/>
    </row>
    <row r="2787" s="1" customFormat="1" customHeight="1" spans="48:48">
      <c r="AV2787" s="2"/>
    </row>
    <row r="2788" s="1" customFormat="1" customHeight="1" spans="48:48">
      <c r="AV2788" s="2"/>
    </row>
    <row r="2789" s="1" customFormat="1" customHeight="1" spans="48:48">
      <c r="AV2789" s="2"/>
    </row>
    <row r="2790" s="1" customFormat="1" customHeight="1" spans="48:48">
      <c r="AV2790" s="2"/>
    </row>
    <row r="2791" s="1" customFormat="1" customHeight="1" spans="48:48">
      <c r="AV2791" s="2"/>
    </row>
    <row r="2792" s="1" customFormat="1" customHeight="1" spans="48:48">
      <c r="AV2792" s="2"/>
    </row>
    <row r="2793" s="1" customFormat="1" customHeight="1" spans="48:48">
      <c r="AV2793" s="2"/>
    </row>
    <row r="2794" s="1" customFormat="1" customHeight="1" spans="48:48">
      <c r="AV2794" s="2"/>
    </row>
    <row r="2795" s="1" customFormat="1" customHeight="1" spans="48:48">
      <c r="AV2795" s="2"/>
    </row>
    <row r="2796" s="1" customFormat="1" customHeight="1" spans="48:48">
      <c r="AV2796" s="2"/>
    </row>
    <row r="2797" s="1" customFormat="1" customHeight="1" spans="48:48">
      <c r="AV2797" s="2"/>
    </row>
    <row r="2798" s="1" customFormat="1" customHeight="1" spans="48:48">
      <c r="AV2798" s="2"/>
    </row>
    <row r="2799" s="1" customFormat="1" customHeight="1" spans="48:48">
      <c r="AV2799" s="2"/>
    </row>
    <row r="2800" s="1" customFormat="1" customHeight="1" spans="48:48">
      <c r="AV2800" s="2"/>
    </row>
    <row r="2801" s="1" customFormat="1" customHeight="1" spans="48:48">
      <c r="AV2801" s="2"/>
    </row>
    <row r="2802" s="1" customFormat="1" customHeight="1" spans="48:48">
      <c r="AV2802" s="2"/>
    </row>
    <row r="2803" s="1" customFormat="1" customHeight="1" spans="48:48">
      <c r="AV2803" s="2"/>
    </row>
    <row r="2804" s="1" customFormat="1" customHeight="1" spans="48:48">
      <c r="AV2804" s="2"/>
    </row>
    <row r="2805" s="1" customFormat="1" customHeight="1" spans="48:48">
      <c r="AV2805" s="2"/>
    </row>
    <row r="2806" s="1" customFormat="1" customHeight="1" spans="48:48">
      <c r="AV2806" s="2"/>
    </row>
    <row r="2807" s="1" customFormat="1" customHeight="1" spans="48:48">
      <c r="AV2807" s="2"/>
    </row>
  </sheetData>
  <mergeCells count="508">
    <mergeCell ref="A1:AN1"/>
    <mergeCell ref="A4:E4"/>
    <mergeCell ref="F4:V4"/>
    <mergeCell ref="W4:AD4"/>
    <mergeCell ref="AE4:AG4"/>
    <mergeCell ref="AH4:AN4"/>
    <mergeCell ref="A5:F5"/>
    <mergeCell ref="G5:N5"/>
    <mergeCell ref="O5:S5"/>
    <mergeCell ref="T5:AA5"/>
    <mergeCell ref="AB5:AF5"/>
    <mergeCell ref="AG5:AN5"/>
    <mergeCell ref="A6:F6"/>
    <mergeCell ref="G6:N6"/>
    <mergeCell ref="O6:S6"/>
    <mergeCell ref="T6:AA6"/>
    <mergeCell ref="AB6:AF6"/>
    <mergeCell ref="AG6:AN6"/>
    <mergeCell ref="A7:F7"/>
    <mergeCell ref="G7:N7"/>
    <mergeCell ref="O7:S7"/>
    <mergeCell ref="T7:AA7"/>
    <mergeCell ref="AB7:AF7"/>
    <mergeCell ref="AG7:AN7"/>
    <mergeCell ref="A8:L8"/>
    <mergeCell ref="M8:S8"/>
    <mergeCell ref="T8:V8"/>
    <mergeCell ref="W8:AF8"/>
    <mergeCell ref="AG8:AI8"/>
    <mergeCell ref="AJ8:AN8"/>
    <mergeCell ref="R9:U9"/>
    <mergeCell ref="AB9:AJ9"/>
    <mergeCell ref="R10:S10"/>
    <mergeCell ref="T10:U10"/>
    <mergeCell ref="AB10:AD10"/>
    <mergeCell ref="AE10:AG10"/>
    <mergeCell ref="AH10:AJ10"/>
    <mergeCell ref="I11:K11"/>
    <mergeCell ref="L11:N11"/>
    <mergeCell ref="O11:Q11"/>
    <mergeCell ref="R11:S11"/>
    <mergeCell ref="T11:U11"/>
    <mergeCell ref="V11:X11"/>
    <mergeCell ref="Y11:AA11"/>
    <mergeCell ref="AB11:AD11"/>
    <mergeCell ref="AE11:AG11"/>
    <mergeCell ref="I12:K12"/>
    <mergeCell ref="L12:N12"/>
    <mergeCell ref="O12:Q12"/>
    <mergeCell ref="R12:S12"/>
    <mergeCell ref="T12:U12"/>
    <mergeCell ref="V12:X12"/>
    <mergeCell ref="Y12:AA12"/>
    <mergeCell ref="AB12:AD12"/>
    <mergeCell ref="AE12:AG12"/>
    <mergeCell ref="I13:K13"/>
    <mergeCell ref="L13:N13"/>
    <mergeCell ref="O13:Q13"/>
    <mergeCell ref="R13:S13"/>
    <mergeCell ref="T13:U13"/>
    <mergeCell ref="V13:X13"/>
    <mergeCell ref="Y13:AA13"/>
    <mergeCell ref="AB13:AD13"/>
    <mergeCell ref="AE13:AG13"/>
    <mergeCell ref="I14:K14"/>
    <mergeCell ref="L14:N14"/>
    <mergeCell ref="O14:Q14"/>
    <mergeCell ref="R14:S14"/>
    <mergeCell ref="T14:U14"/>
    <mergeCell ref="V14:X14"/>
    <mergeCell ref="Y14:AA14"/>
    <mergeCell ref="AB14:AD14"/>
    <mergeCell ref="AE14:AG14"/>
    <mergeCell ref="I15:K15"/>
    <mergeCell ref="L15:N15"/>
    <mergeCell ref="O15:Q15"/>
    <mergeCell ref="R15:S15"/>
    <mergeCell ref="T15:U15"/>
    <mergeCell ref="V15:X15"/>
    <mergeCell ref="Y15:AA15"/>
    <mergeCell ref="AB15:AD15"/>
    <mergeCell ref="AE15:AG15"/>
    <mergeCell ref="I16:K16"/>
    <mergeCell ref="L16:N16"/>
    <mergeCell ref="O16:Q16"/>
    <mergeCell ref="R16:S16"/>
    <mergeCell ref="T16:U16"/>
    <mergeCell ref="V16:X16"/>
    <mergeCell ref="Y16:AA16"/>
    <mergeCell ref="AB16:AD16"/>
    <mergeCell ref="AE16:AG16"/>
    <mergeCell ref="I17:K17"/>
    <mergeCell ref="L17:N17"/>
    <mergeCell ref="O17:Q17"/>
    <mergeCell ref="R17:S17"/>
    <mergeCell ref="T17:U17"/>
    <mergeCell ref="V17:X17"/>
    <mergeCell ref="Y17:AA17"/>
    <mergeCell ref="AB17:AD17"/>
    <mergeCell ref="AE17:AG17"/>
    <mergeCell ref="I18:K18"/>
    <mergeCell ref="L18:N18"/>
    <mergeCell ref="O18:Q18"/>
    <mergeCell ref="R18:S18"/>
    <mergeCell ref="T18:U18"/>
    <mergeCell ref="V18:X18"/>
    <mergeCell ref="Y18:AA18"/>
    <mergeCell ref="AB18:AD18"/>
    <mergeCell ref="AE18:AG18"/>
    <mergeCell ref="I19:K19"/>
    <mergeCell ref="L19:N19"/>
    <mergeCell ref="O19:Q19"/>
    <mergeCell ref="R19:S19"/>
    <mergeCell ref="T19:U19"/>
    <mergeCell ref="V19:X19"/>
    <mergeCell ref="Y19:AA19"/>
    <mergeCell ref="AB19:AD19"/>
    <mergeCell ref="AE19:AG19"/>
    <mergeCell ref="I20:K20"/>
    <mergeCell ref="L20:N20"/>
    <mergeCell ref="O20:Q20"/>
    <mergeCell ref="R20:S20"/>
    <mergeCell ref="T20:U20"/>
    <mergeCell ref="V20:X20"/>
    <mergeCell ref="Y20:AA20"/>
    <mergeCell ref="AB20:AD20"/>
    <mergeCell ref="AE20:AG20"/>
    <mergeCell ref="I21:K21"/>
    <mergeCell ref="L21:N21"/>
    <mergeCell ref="O21:Q21"/>
    <mergeCell ref="R21:S21"/>
    <mergeCell ref="T21:U21"/>
    <mergeCell ref="V21:X21"/>
    <mergeCell ref="Y21:AA21"/>
    <mergeCell ref="AB21:AD21"/>
    <mergeCell ref="AE21:AG21"/>
    <mergeCell ref="I22:K22"/>
    <mergeCell ref="L22:N22"/>
    <mergeCell ref="O22:Q22"/>
    <mergeCell ref="R22:S22"/>
    <mergeCell ref="T22:U22"/>
    <mergeCell ref="V22:X22"/>
    <mergeCell ref="Y22:AA22"/>
    <mergeCell ref="AB22:AD22"/>
    <mergeCell ref="AE22:AG22"/>
    <mergeCell ref="I23:K23"/>
    <mergeCell ref="L23:N23"/>
    <mergeCell ref="O23:Q23"/>
    <mergeCell ref="R23:S23"/>
    <mergeCell ref="T23:U23"/>
    <mergeCell ref="V23:X23"/>
    <mergeCell ref="Y23:AA23"/>
    <mergeCell ref="AB23:AD23"/>
    <mergeCell ref="AE23:AG23"/>
    <mergeCell ref="I24:K24"/>
    <mergeCell ref="L24:N24"/>
    <mergeCell ref="O24:Q24"/>
    <mergeCell ref="R24:S24"/>
    <mergeCell ref="T24:U24"/>
    <mergeCell ref="V24:X24"/>
    <mergeCell ref="Y24:AA24"/>
    <mergeCell ref="AB24:AD24"/>
    <mergeCell ref="AE24:AG24"/>
    <mergeCell ref="I25:K25"/>
    <mergeCell ref="L25:N25"/>
    <mergeCell ref="O25:Q25"/>
    <mergeCell ref="R25:S25"/>
    <mergeCell ref="T25:U25"/>
    <mergeCell ref="V25:X25"/>
    <mergeCell ref="Y25:AA25"/>
    <mergeCell ref="AB25:AD25"/>
    <mergeCell ref="AE25:AG25"/>
    <mergeCell ref="I26:K26"/>
    <mergeCell ref="L26:N26"/>
    <mergeCell ref="O26:Q26"/>
    <mergeCell ref="R26:S26"/>
    <mergeCell ref="T26:U26"/>
    <mergeCell ref="V26:X26"/>
    <mergeCell ref="Y26:AA26"/>
    <mergeCell ref="AB26:AD26"/>
    <mergeCell ref="AE26:AG26"/>
    <mergeCell ref="I27:K27"/>
    <mergeCell ref="L27:N27"/>
    <mergeCell ref="O27:Q27"/>
    <mergeCell ref="R27:S27"/>
    <mergeCell ref="T27:U27"/>
    <mergeCell ref="V27:X27"/>
    <mergeCell ref="Y27:AA27"/>
    <mergeCell ref="AB27:AD27"/>
    <mergeCell ref="AE27:AG27"/>
    <mergeCell ref="I28:K28"/>
    <mergeCell ref="L28:N28"/>
    <mergeCell ref="O28:Q28"/>
    <mergeCell ref="R28:S28"/>
    <mergeCell ref="T28:U28"/>
    <mergeCell ref="V28:X28"/>
    <mergeCell ref="Y28:AA28"/>
    <mergeCell ref="AB28:AD28"/>
    <mergeCell ref="AE28:AG28"/>
    <mergeCell ref="I29:K29"/>
    <mergeCell ref="L29:N29"/>
    <mergeCell ref="O29:Q29"/>
    <mergeCell ref="R29:S29"/>
    <mergeCell ref="T29:U29"/>
    <mergeCell ref="V29:X29"/>
    <mergeCell ref="Y29:AA29"/>
    <mergeCell ref="AB29:AD29"/>
    <mergeCell ref="AE29:AG29"/>
    <mergeCell ref="I30:K30"/>
    <mergeCell ref="L30:N30"/>
    <mergeCell ref="O30:Q30"/>
    <mergeCell ref="R30:S30"/>
    <mergeCell ref="T30:U30"/>
    <mergeCell ref="V30:X30"/>
    <mergeCell ref="Y30:AA30"/>
    <mergeCell ref="AB30:AD30"/>
    <mergeCell ref="AE30:AG30"/>
    <mergeCell ref="A31:G31"/>
    <mergeCell ref="H31:L31"/>
    <mergeCell ref="M31:P31"/>
    <mergeCell ref="Q31:U31"/>
    <mergeCell ref="V31:Y31"/>
    <mergeCell ref="Z31:AD31"/>
    <mergeCell ref="AE31:AH31"/>
    <mergeCell ref="AI31:AN31"/>
    <mergeCell ref="A40:AN40"/>
    <mergeCell ref="A43:E43"/>
    <mergeCell ref="F43:V43"/>
    <mergeCell ref="W43:AD43"/>
    <mergeCell ref="AE43:AG43"/>
    <mergeCell ref="AH43:AN43"/>
    <mergeCell ref="A44:F44"/>
    <mergeCell ref="G44:N44"/>
    <mergeCell ref="O44:S44"/>
    <mergeCell ref="T44:AA44"/>
    <mergeCell ref="AB44:AF44"/>
    <mergeCell ref="AG44:AN44"/>
    <mergeCell ref="A45:F45"/>
    <mergeCell ref="G45:N45"/>
    <mergeCell ref="O45:S45"/>
    <mergeCell ref="T45:AA45"/>
    <mergeCell ref="AB45:AF45"/>
    <mergeCell ref="AG45:AN45"/>
    <mergeCell ref="A46:F46"/>
    <mergeCell ref="G46:N46"/>
    <mergeCell ref="O46:S46"/>
    <mergeCell ref="T46:AA46"/>
    <mergeCell ref="AB46:AF46"/>
    <mergeCell ref="AG46:AN46"/>
    <mergeCell ref="A47:L47"/>
    <mergeCell ref="M47:S47"/>
    <mergeCell ref="T47:V47"/>
    <mergeCell ref="W47:AF47"/>
    <mergeCell ref="AG47:AI47"/>
    <mergeCell ref="AJ47:AN47"/>
    <mergeCell ref="R48:U48"/>
    <mergeCell ref="AB48:AJ48"/>
    <mergeCell ref="R49:S49"/>
    <mergeCell ref="T49:U49"/>
    <mergeCell ref="AB49:AD49"/>
    <mergeCell ref="AE49:AG49"/>
    <mergeCell ref="AH49:AJ49"/>
    <mergeCell ref="I50:K50"/>
    <mergeCell ref="L50:N50"/>
    <mergeCell ref="O50:Q50"/>
    <mergeCell ref="R50:S50"/>
    <mergeCell ref="T50:U50"/>
    <mergeCell ref="V50:X50"/>
    <mergeCell ref="Y50:AA50"/>
    <mergeCell ref="AB50:AD50"/>
    <mergeCell ref="AE50:AG50"/>
    <mergeCell ref="I51:K51"/>
    <mergeCell ref="L51:N51"/>
    <mergeCell ref="O51:Q51"/>
    <mergeCell ref="R51:S51"/>
    <mergeCell ref="T51:U51"/>
    <mergeCell ref="V51:X51"/>
    <mergeCell ref="Y51:AA51"/>
    <mergeCell ref="AB51:AD51"/>
    <mergeCell ref="AE51:AG51"/>
    <mergeCell ref="I52:K52"/>
    <mergeCell ref="L52:N52"/>
    <mergeCell ref="O52:Q52"/>
    <mergeCell ref="R52:S52"/>
    <mergeCell ref="T52:U52"/>
    <mergeCell ref="V52:X52"/>
    <mergeCell ref="Y52:AA52"/>
    <mergeCell ref="AB52:AD52"/>
    <mergeCell ref="AE52:AG52"/>
    <mergeCell ref="I53:K53"/>
    <mergeCell ref="L53:N53"/>
    <mergeCell ref="O53:Q53"/>
    <mergeCell ref="R53:S53"/>
    <mergeCell ref="T53:U53"/>
    <mergeCell ref="V53:X53"/>
    <mergeCell ref="Y53:AA53"/>
    <mergeCell ref="AB53:AD53"/>
    <mergeCell ref="AE53:AG53"/>
    <mergeCell ref="I54:K54"/>
    <mergeCell ref="L54:N54"/>
    <mergeCell ref="O54:Q54"/>
    <mergeCell ref="R54:S54"/>
    <mergeCell ref="T54:U54"/>
    <mergeCell ref="V54:X54"/>
    <mergeCell ref="Y54:AA54"/>
    <mergeCell ref="AB54:AD54"/>
    <mergeCell ref="AE54:AG54"/>
    <mergeCell ref="I55:K55"/>
    <mergeCell ref="L55:N55"/>
    <mergeCell ref="O55:Q55"/>
    <mergeCell ref="R55:S55"/>
    <mergeCell ref="T55:U55"/>
    <mergeCell ref="V55:X55"/>
    <mergeCell ref="Y55:AA55"/>
    <mergeCell ref="AB55:AD55"/>
    <mergeCell ref="AE55:AG55"/>
    <mergeCell ref="I56:K56"/>
    <mergeCell ref="L56:N56"/>
    <mergeCell ref="O56:Q56"/>
    <mergeCell ref="R56:S56"/>
    <mergeCell ref="T56:U56"/>
    <mergeCell ref="V56:X56"/>
    <mergeCell ref="Y56:AA56"/>
    <mergeCell ref="AB56:AD56"/>
    <mergeCell ref="AE56:AG56"/>
    <mergeCell ref="I57:K57"/>
    <mergeCell ref="L57:N57"/>
    <mergeCell ref="O57:Q57"/>
    <mergeCell ref="R57:S57"/>
    <mergeCell ref="T57:U57"/>
    <mergeCell ref="V57:X57"/>
    <mergeCell ref="Y57:AA57"/>
    <mergeCell ref="AB57:AD57"/>
    <mergeCell ref="AE57:AG57"/>
    <mergeCell ref="I58:K58"/>
    <mergeCell ref="L58:N58"/>
    <mergeCell ref="O58:Q58"/>
    <mergeCell ref="R58:S58"/>
    <mergeCell ref="T58:U58"/>
    <mergeCell ref="V58:X58"/>
    <mergeCell ref="Y58:AA58"/>
    <mergeCell ref="AB58:AD58"/>
    <mergeCell ref="AE58:AG58"/>
    <mergeCell ref="I59:K59"/>
    <mergeCell ref="L59:N59"/>
    <mergeCell ref="O59:Q59"/>
    <mergeCell ref="R59:S59"/>
    <mergeCell ref="T59:U59"/>
    <mergeCell ref="V59:X59"/>
    <mergeCell ref="Y59:AA59"/>
    <mergeCell ref="AB59:AD59"/>
    <mergeCell ref="AE59:AG59"/>
    <mergeCell ref="I60:K60"/>
    <mergeCell ref="L60:N60"/>
    <mergeCell ref="O60:Q60"/>
    <mergeCell ref="R60:S60"/>
    <mergeCell ref="T60:U60"/>
    <mergeCell ref="V60:X60"/>
    <mergeCell ref="Y60:AA60"/>
    <mergeCell ref="AB60:AD60"/>
    <mergeCell ref="AE60:AG60"/>
    <mergeCell ref="I61:K61"/>
    <mergeCell ref="L61:N61"/>
    <mergeCell ref="O61:Q61"/>
    <mergeCell ref="R61:S61"/>
    <mergeCell ref="T61:U61"/>
    <mergeCell ref="V61:X61"/>
    <mergeCell ref="Y61:AA61"/>
    <mergeCell ref="AB61:AD61"/>
    <mergeCell ref="AE61:AG61"/>
    <mergeCell ref="I62:K62"/>
    <mergeCell ref="L62:N62"/>
    <mergeCell ref="O62:Q62"/>
    <mergeCell ref="R62:S62"/>
    <mergeCell ref="T62:U62"/>
    <mergeCell ref="V62:X62"/>
    <mergeCell ref="Y62:AA62"/>
    <mergeCell ref="AB62:AD62"/>
    <mergeCell ref="AE62:AG62"/>
    <mergeCell ref="I63:K63"/>
    <mergeCell ref="L63:N63"/>
    <mergeCell ref="O63:Q63"/>
    <mergeCell ref="R63:S63"/>
    <mergeCell ref="T63:U63"/>
    <mergeCell ref="V63:X63"/>
    <mergeCell ref="Y63:AA63"/>
    <mergeCell ref="AB63:AD63"/>
    <mergeCell ref="AE63:AG63"/>
    <mergeCell ref="I64:K64"/>
    <mergeCell ref="L64:N64"/>
    <mergeCell ref="O64:Q64"/>
    <mergeCell ref="R64:S64"/>
    <mergeCell ref="T64:U64"/>
    <mergeCell ref="V64:X64"/>
    <mergeCell ref="Y64:AA64"/>
    <mergeCell ref="AB64:AD64"/>
    <mergeCell ref="AE64:AG64"/>
    <mergeCell ref="I65:K65"/>
    <mergeCell ref="L65:N65"/>
    <mergeCell ref="O65:Q65"/>
    <mergeCell ref="R65:S65"/>
    <mergeCell ref="T65:U65"/>
    <mergeCell ref="V65:X65"/>
    <mergeCell ref="Y65:AA65"/>
    <mergeCell ref="AB65:AD65"/>
    <mergeCell ref="AE65:AG65"/>
    <mergeCell ref="I66:K66"/>
    <mergeCell ref="L66:N66"/>
    <mergeCell ref="O66:Q66"/>
    <mergeCell ref="R66:S66"/>
    <mergeCell ref="T66:U66"/>
    <mergeCell ref="V66:X66"/>
    <mergeCell ref="Y66:AA66"/>
    <mergeCell ref="AB66:AD66"/>
    <mergeCell ref="AE66:AG66"/>
    <mergeCell ref="I67:K67"/>
    <mergeCell ref="L67:N67"/>
    <mergeCell ref="O67:Q67"/>
    <mergeCell ref="R67:S67"/>
    <mergeCell ref="T67:U67"/>
    <mergeCell ref="V67:X67"/>
    <mergeCell ref="Y67:AA67"/>
    <mergeCell ref="AB67:AD67"/>
    <mergeCell ref="AE67:AG67"/>
    <mergeCell ref="I68:K68"/>
    <mergeCell ref="L68:N68"/>
    <mergeCell ref="O68:Q68"/>
    <mergeCell ref="R68:S68"/>
    <mergeCell ref="T68:U68"/>
    <mergeCell ref="V68:X68"/>
    <mergeCell ref="Y68:AA68"/>
    <mergeCell ref="AB68:AD68"/>
    <mergeCell ref="AE68:AG68"/>
    <mergeCell ref="I69:K69"/>
    <mergeCell ref="L69:N69"/>
    <mergeCell ref="O69:Q69"/>
    <mergeCell ref="R69:S69"/>
    <mergeCell ref="T69:U69"/>
    <mergeCell ref="V69:X69"/>
    <mergeCell ref="Y69:AA69"/>
    <mergeCell ref="AB69:AD69"/>
    <mergeCell ref="AE69:AG69"/>
    <mergeCell ref="A70:G70"/>
    <mergeCell ref="H70:L70"/>
    <mergeCell ref="M70:P70"/>
    <mergeCell ref="Q70:U70"/>
    <mergeCell ref="V70:Y70"/>
    <mergeCell ref="Z70:AD70"/>
    <mergeCell ref="AE70:AH70"/>
    <mergeCell ref="AI70:AN70"/>
    <mergeCell ref="A2:AN3"/>
    <mergeCell ref="A9:B10"/>
    <mergeCell ref="C9:H10"/>
    <mergeCell ref="I9:K10"/>
    <mergeCell ref="L9:N10"/>
    <mergeCell ref="O9:Q10"/>
    <mergeCell ref="V9:X10"/>
    <mergeCell ref="Y9:AA10"/>
    <mergeCell ref="AK9:AN10"/>
    <mergeCell ref="A11:B14"/>
    <mergeCell ref="C11:H14"/>
    <mergeCell ref="AH11:AJ14"/>
    <mergeCell ref="AK11:AN14"/>
    <mergeCell ref="A15:B18"/>
    <mergeCell ref="C15:H18"/>
    <mergeCell ref="AH15:AJ18"/>
    <mergeCell ref="AK15:AN18"/>
    <mergeCell ref="A19:B22"/>
    <mergeCell ref="C19:H22"/>
    <mergeCell ref="AH19:AJ22"/>
    <mergeCell ref="AK19:AN22"/>
    <mergeCell ref="A23:B26"/>
    <mergeCell ref="C23:H26"/>
    <mergeCell ref="AH23:AJ26"/>
    <mergeCell ref="AK23:AN26"/>
    <mergeCell ref="A27:B30"/>
    <mergeCell ref="C27:H30"/>
    <mergeCell ref="AH27:AJ30"/>
    <mergeCell ref="AK27:AN30"/>
    <mergeCell ref="A41:AN42"/>
    <mergeCell ref="A48:B49"/>
    <mergeCell ref="C48:H49"/>
    <mergeCell ref="I48:K49"/>
    <mergeCell ref="L48:N49"/>
    <mergeCell ref="O48:Q49"/>
    <mergeCell ref="V48:X49"/>
    <mergeCell ref="Y48:AA49"/>
    <mergeCell ref="AK48:AN49"/>
    <mergeCell ref="A50:B53"/>
    <mergeCell ref="C50:H53"/>
    <mergeCell ref="AH50:AJ53"/>
    <mergeCell ref="AK50:AN53"/>
    <mergeCell ref="A54:B57"/>
    <mergeCell ref="C54:H57"/>
    <mergeCell ref="AH54:AJ57"/>
    <mergeCell ref="AK54:AN57"/>
    <mergeCell ref="A58:B61"/>
    <mergeCell ref="C58:H61"/>
    <mergeCell ref="AH58:AJ61"/>
    <mergeCell ref="AK58:AN61"/>
    <mergeCell ref="A62:B65"/>
    <mergeCell ref="C62:H65"/>
    <mergeCell ref="AH62:AJ65"/>
    <mergeCell ref="AK62:AN65"/>
    <mergeCell ref="A66:B69"/>
    <mergeCell ref="C66:H69"/>
    <mergeCell ref="AH66:AJ69"/>
    <mergeCell ref="AK66:AN69"/>
  </mergeCells>
  <pageMargins left="0.75" right="0.75" top="1" bottom="1" header="0.5" footer="0.5"/>
  <headerFooter/>
  <ignoredErrors>
    <ignoredError sqref="AR51:AR69 AR12:AR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工程配置</vt:lpstr>
      <vt:lpstr>灌注桩时间生成</vt:lpstr>
      <vt:lpstr>原始记录数据生成</vt:lpstr>
      <vt:lpstr>灌注桩原始记录</vt:lpstr>
      <vt:lpstr>旋挖成孔灌注桩成孔施工记录</vt:lpstr>
      <vt:lpstr>灌注桩混凝土(水下)浇注施工记录</vt:lpstr>
      <vt:lpstr>灌注桩钢筋笼安放施工记录</vt:lpstr>
      <vt:lpstr>灌注桩工程验收汇总表</vt:lpstr>
      <vt:lpstr>灌注桩后注浆施工记录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2020-08-14T11:45:00Z</dcterms:created>
  <dcterms:modified xsi:type="dcterms:W3CDTF">2020-12-08T03:16:52Z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  <property fmtid="{D5CDD505-2E9C-101B-9397-08002B2CF9AE}" pid="3" name="KSOReadingLayout">
    <vt:bool>true</vt:bool>
  </property>
</Properties>
</file>