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20730" windowHeight="11760" activeTab="2"/>
  </bookViews>
  <sheets>
    <sheet name="How to use" sheetId="4" r:id="rId1"/>
    <sheet name="Decision" sheetId="2" r:id="rId2"/>
    <sheet name="IMP - Rental Yield" sheetId="5" r:id="rId3"/>
    <sheet name="Calculations - ignore" sheetId="3" state="hidden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5" l="1"/>
  <c r="I9" i="5" l="1"/>
  <c r="D11" i="2" l="1"/>
  <c r="D13" i="2" s="1"/>
  <c r="J36" i="2"/>
  <c r="J26" i="2"/>
  <c r="G4" i="3" s="1"/>
  <c r="J20" i="2"/>
  <c r="J13" i="2"/>
  <c r="J11" i="2"/>
  <c r="A6" i="3"/>
  <c r="A5" i="3"/>
  <c r="B11" i="3" l="1"/>
  <c r="B7" i="3"/>
  <c r="B15" i="3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14" i="3"/>
  <c r="B6" i="3"/>
  <c r="B13" i="3"/>
  <c r="B9" i="3"/>
  <c r="B5" i="3"/>
  <c r="B4" i="3"/>
  <c r="C4" i="3" s="1"/>
  <c r="B12" i="3"/>
  <c r="B8" i="3"/>
  <c r="B10" i="3"/>
  <c r="J15" i="2"/>
  <c r="E687" i="3" s="1"/>
  <c r="J14" i="2"/>
  <c r="D26" i="2" s="1"/>
  <c r="D33" i="2" s="1"/>
  <c r="G6" i="3"/>
  <c r="G10" i="3"/>
  <c r="G14" i="3"/>
  <c r="G7" i="3"/>
  <c r="G11" i="3"/>
  <c r="G15" i="3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H4" i="3"/>
  <c r="G8" i="3"/>
  <c r="G12" i="3"/>
  <c r="G5" i="3"/>
  <c r="G13" i="3"/>
  <c r="G9" i="3"/>
  <c r="A7" i="3"/>
  <c r="E525" i="3" l="1"/>
  <c r="E542" i="3"/>
  <c r="E730" i="3"/>
  <c r="E574" i="3"/>
  <c r="E363" i="3"/>
  <c r="E794" i="3"/>
  <c r="E427" i="3"/>
  <c r="E606" i="3"/>
  <c r="E308" i="3"/>
  <c r="E491" i="3"/>
  <c r="E662" i="3"/>
  <c r="E397" i="3"/>
  <c r="E395" i="3"/>
  <c r="E523" i="3"/>
  <c r="E590" i="3"/>
  <c r="E694" i="3"/>
  <c r="E826" i="3"/>
  <c r="E461" i="3"/>
  <c r="E623" i="3"/>
  <c r="E327" i="3"/>
  <c r="E459" i="3"/>
  <c r="E558" i="3"/>
  <c r="E630" i="3"/>
  <c r="E762" i="3"/>
  <c r="E349" i="3"/>
  <c r="E559" i="3"/>
  <c r="E591" i="3"/>
  <c r="E303" i="3"/>
  <c r="E379" i="3"/>
  <c r="E443" i="3"/>
  <c r="E507" i="3"/>
  <c r="E550" i="3"/>
  <c r="E582" i="3"/>
  <c r="E618" i="3"/>
  <c r="E678" i="3"/>
  <c r="E746" i="3"/>
  <c r="E810" i="3"/>
  <c r="E329" i="3"/>
  <c r="E429" i="3"/>
  <c r="E543" i="3"/>
  <c r="E607" i="3"/>
  <c r="E671" i="3"/>
  <c r="J18" i="2"/>
  <c r="E292" i="3"/>
  <c r="E814" i="3"/>
  <c r="E782" i="3"/>
  <c r="E750" i="3"/>
  <c r="E718" i="3"/>
  <c r="E690" i="3"/>
  <c r="E658" i="3"/>
  <c r="E626" i="3"/>
  <c r="E841" i="3"/>
  <c r="E825" i="3"/>
  <c r="E809" i="3"/>
  <c r="E793" i="3"/>
  <c r="E777" i="3"/>
  <c r="E761" i="3"/>
  <c r="E745" i="3"/>
  <c r="E729" i="3"/>
  <c r="E713" i="3"/>
  <c r="E697" i="3"/>
  <c r="E681" i="3"/>
  <c r="E665" i="3"/>
  <c r="E649" i="3"/>
  <c r="E633" i="3"/>
  <c r="E617" i="3"/>
  <c r="E601" i="3"/>
  <c r="E585" i="3"/>
  <c r="E569" i="3"/>
  <c r="E553" i="3"/>
  <c r="E537" i="3"/>
  <c r="E513" i="3"/>
  <c r="E481" i="3"/>
  <c r="E449" i="3"/>
  <c r="E417" i="3"/>
  <c r="E385" i="3"/>
  <c r="E353" i="3"/>
  <c r="E313" i="3"/>
  <c r="E820" i="3"/>
  <c r="E788" i="3"/>
  <c r="E752" i="3"/>
  <c r="E716" i="3"/>
  <c r="E684" i="3"/>
  <c r="E652" i="3"/>
  <c r="E620" i="3"/>
  <c r="E584" i="3"/>
  <c r="E560" i="3"/>
  <c r="E544" i="3"/>
  <c r="E527" i="3"/>
  <c r="E495" i="3"/>
  <c r="E463" i="3"/>
  <c r="E431" i="3"/>
  <c r="E399" i="3"/>
  <c r="E367" i="3"/>
  <c r="E332" i="3"/>
  <c r="E11" i="3"/>
  <c r="E27" i="3"/>
  <c r="E43" i="3"/>
  <c r="E59" i="3"/>
  <c r="E75" i="3"/>
  <c r="E91" i="3"/>
  <c r="E107" i="3"/>
  <c r="E123" i="3"/>
  <c r="E139" i="3"/>
  <c r="E155" i="3"/>
  <c r="E12" i="3"/>
  <c r="E28" i="3"/>
  <c r="E44" i="3"/>
  <c r="E60" i="3"/>
  <c r="E76" i="3"/>
  <c r="E92" i="3"/>
  <c r="E17" i="3"/>
  <c r="E33" i="3"/>
  <c r="E49" i="3"/>
  <c r="E65" i="3"/>
  <c r="E81" i="3"/>
  <c r="E97" i="3"/>
  <c r="E113" i="3"/>
  <c r="E129" i="3"/>
  <c r="E145" i="3"/>
  <c r="E161" i="3"/>
  <c r="E18" i="3"/>
  <c r="E34" i="3"/>
  <c r="E50" i="3"/>
  <c r="E838" i="3"/>
  <c r="E806" i="3"/>
  <c r="E774" i="3"/>
  <c r="E742" i="3"/>
  <c r="E714" i="3"/>
  <c r="E682" i="3"/>
  <c r="E650" i="3"/>
  <c r="E614" i="3"/>
  <c r="E837" i="3"/>
  <c r="E821" i="3"/>
  <c r="E805" i="3"/>
  <c r="E789" i="3"/>
  <c r="E773" i="3"/>
  <c r="E757" i="3"/>
  <c r="E741" i="3"/>
  <c r="E725" i="3"/>
  <c r="E709" i="3"/>
  <c r="E693" i="3"/>
  <c r="E677" i="3"/>
  <c r="E661" i="3"/>
  <c r="E645" i="3"/>
  <c r="E629" i="3"/>
  <c r="E613" i="3"/>
  <c r="E597" i="3"/>
  <c r="E581" i="3"/>
  <c r="E565" i="3"/>
  <c r="E549" i="3"/>
  <c r="E533" i="3"/>
  <c r="E505" i="3"/>
  <c r="E473" i="3"/>
  <c r="E441" i="3"/>
  <c r="E409" i="3"/>
  <c r="E377" i="3"/>
  <c r="E345" i="3"/>
  <c r="E297" i="3"/>
  <c r="E812" i="3"/>
  <c r="E780" i="3"/>
  <c r="E740" i="3"/>
  <c r="E708" i="3"/>
  <c r="E676" i="3"/>
  <c r="E644" i="3"/>
  <c r="E608" i="3"/>
  <c r="E576" i="3"/>
  <c r="E556" i="3"/>
  <c r="E540" i="3"/>
  <c r="E519" i="3"/>
  <c r="E487" i="3"/>
  <c r="E455" i="3"/>
  <c r="E423" i="3"/>
  <c r="E391" i="3"/>
  <c r="E359" i="3"/>
  <c r="E321" i="3"/>
  <c r="E15" i="3"/>
  <c r="E31" i="3"/>
  <c r="E47" i="3"/>
  <c r="E63" i="3"/>
  <c r="E79" i="3"/>
  <c r="E95" i="3"/>
  <c r="E111" i="3"/>
  <c r="E127" i="3"/>
  <c r="E143" i="3"/>
  <c r="E159" i="3"/>
  <c r="E16" i="3"/>
  <c r="E32" i="3"/>
  <c r="E48" i="3"/>
  <c r="E64" i="3"/>
  <c r="E80" i="3"/>
  <c r="E5" i="3"/>
  <c r="E21" i="3"/>
  <c r="E37" i="3"/>
  <c r="E53" i="3"/>
  <c r="E69" i="3"/>
  <c r="E85" i="3"/>
  <c r="E101" i="3"/>
  <c r="E117" i="3"/>
  <c r="E133" i="3"/>
  <c r="E149" i="3"/>
  <c r="E6" i="3"/>
  <c r="E22" i="3"/>
  <c r="E38" i="3"/>
  <c r="E54" i="3"/>
  <c r="E70" i="3"/>
  <c r="E86" i="3"/>
  <c r="E102" i="3"/>
  <c r="E118" i="3"/>
  <c r="E134" i="3"/>
  <c r="E150" i="3"/>
  <c r="E166" i="3"/>
  <c r="E830" i="3"/>
  <c r="E798" i="3"/>
  <c r="E766" i="3"/>
  <c r="E734" i="3"/>
  <c r="E706" i="3"/>
  <c r="E674" i="3"/>
  <c r="E642" i="3"/>
  <c r="E833" i="3"/>
  <c r="E817" i="3"/>
  <c r="E801" i="3"/>
  <c r="E785" i="3"/>
  <c r="E769" i="3"/>
  <c r="E753" i="3"/>
  <c r="E737" i="3"/>
  <c r="E721" i="3"/>
  <c r="E705" i="3"/>
  <c r="E689" i="3"/>
  <c r="E673" i="3"/>
  <c r="E657" i="3"/>
  <c r="E641" i="3"/>
  <c r="E625" i="3"/>
  <c r="E609" i="3"/>
  <c r="E593" i="3"/>
  <c r="E577" i="3"/>
  <c r="E561" i="3"/>
  <c r="E545" i="3"/>
  <c r="E529" i="3"/>
  <c r="E497" i="3"/>
  <c r="E465" i="3"/>
  <c r="E433" i="3"/>
  <c r="E401" i="3"/>
  <c r="E369" i="3"/>
  <c r="E335" i="3"/>
  <c r="E840" i="3"/>
  <c r="E804" i="3"/>
  <c r="E768" i="3"/>
  <c r="E732" i="3"/>
  <c r="E700" i="3"/>
  <c r="E668" i="3"/>
  <c r="E636" i="3"/>
  <c r="E600" i="3"/>
  <c r="E572" i="3"/>
  <c r="E552" i="3"/>
  <c r="E536" i="3"/>
  <c r="E511" i="3"/>
  <c r="E479" i="3"/>
  <c r="E447" i="3"/>
  <c r="E415" i="3"/>
  <c r="E383" i="3"/>
  <c r="E351" i="3"/>
  <c r="E311" i="3"/>
  <c r="E19" i="3"/>
  <c r="E35" i="3"/>
  <c r="E51" i="3"/>
  <c r="E67" i="3"/>
  <c r="E83" i="3"/>
  <c r="E99" i="3"/>
  <c r="E115" i="3"/>
  <c r="E131" i="3"/>
  <c r="E147" i="3"/>
  <c r="E163" i="3"/>
  <c r="E20" i="3"/>
  <c r="E36" i="3"/>
  <c r="E52" i="3"/>
  <c r="E68" i="3"/>
  <c r="E84" i="3"/>
  <c r="E9" i="3"/>
  <c r="E25" i="3"/>
  <c r="E41" i="3"/>
  <c r="E57" i="3"/>
  <c r="E73" i="3"/>
  <c r="E89" i="3"/>
  <c r="E105" i="3"/>
  <c r="E121" i="3"/>
  <c r="E137" i="3"/>
  <c r="E153" i="3"/>
  <c r="E10" i="3"/>
  <c r="E26" i="3"/>
  <c r="E42" i="3"/>
  <c r="E58" i="3"/>
  <c r="E74" i="3"/>
  <c r="E90" i="3"/>
  <c r="E106" i="3"/>
  <c r="E122" i="3"/>
  <c r="E138" i="3"/>
  <c r="E822" i="3"/>
  <c r="E790" i="3"/>
  <c r="E758" i="3"/>
  <c r="E726" i="3"/>
  <c r="E698" i="3"/>
  <c r="E666" i="3"/>
  <c r="E634" i="3"/>
  <c r="J21" i="2"/>
  <c r="E829" i="3"/>
  <c r="E813" i="3"/>
  <c r="E797" i="3"/>
  <c r="E781" i="3"/>
  <c r="E765" i="3"/>
  <c r="E749" i="3"/>
  <c r="E733" i="3"/>
  <c r="E717" i="3"/>
  <c r="E701" i="3"/>
  <c r="E685" i="3"/>
  <c r="E669" i="3"/>
  <c r="E653" i="3"/>
  <c r="E637" i="3"/>
  <c r="E621" i="3"/>
  <c r="E605" i="3"/>
  <c r="E589" i="3"/>
  <c r="E573" i="3"/>
  <c r="E557" i="3"/>
  <c r="E541" i="3"/>
  <c r="E521" i="3"/>
  <c r="E489" i="3"/>
  <c r="E457" i="3"/>
  <c r="E425" i="3"/>
  <c r="E393" i="3"/>
  <c r="E361" i="3"/>
  <c r="E324" i="3"/>
  <c r="E828" i="3"/>
  <c r="E796" i="3"/>
  <c r="E760" i="3"/>
  <c r="E724" i="3"/>
  <c r="E692" i="3"/>
  <c r="E660" i="3"/>
  <c r="E628" i="3"/>
  <c r="E592" i="3"/>
  <c r="E568" i="3"/>
  <c r="E548" i="3"/>
  <c r="E532" i="3"/>
  <c r="E503" i="3"/>
  <c r="E471" i="3"/>
  <c r="E439" i="3"/>
  <c r="E407" i="3"/>
  <c r="E375" i="3"/>
  <c r="E343" i="3"/>
  <c r="E7" i="3"/>
  <c r="E23" i="3"/>
  <c r="E39" i="3"/>
  <c r="E55" i="3"/>
  <c r="E71" i="3"/>
  <c r="E87" i="3"/>
  <c r="E103" i="3"/>
  <c r="E119" i="3"/>
  <c r="E135" i="3"/>
  <c r="E151" i="3"/>
  <c r="E8" i="3"/>
  <c r="E24" i="3"/>
  <c r="E40" i="3"/>
  <c r="E56" i="3"/>
  <c r="E72" i="3"/>
  <c r="E88" i="3"/>
  <c r="E13" i="3"/>
  <c r="E29" i="3"/>
  <c r="E45" i="3"/>
  <c r="E61" i="3"/>
  <c r="E77" i="3"/>
  <c r="E93" i="3"/>
  <c r="E109" i="3"/>
  <c r="E125" i="3"/>
  <c r="E141" i="3"/>
  <c r="E157" i="3"/>
  <c r="E14" i="3"/>
  <c r="E30" i="3"/>
  <c r="E46" i="3"/>
  <c r="E82" i="3"/>
  <c r="E114" i="3"/>
  <c r="E146" i="3"/>
  <c r="E170" i="3"/>
  <c r="E186" i="3"/>
  <c r="E202" i="3"/>
  <c r="E218" i="3"/>
  <c r="E234" i="3"/>
  <c r="E250" i="3"/>
  <c r="E266" i="3"/>
  <c r="E282" i="3"/>
  <c r="E298" i="3"/>
  <c r="E314" i="3"/>
  <c r="E330" i="3"/>
  <c r="E108" i="3"/>
  <c r="E167" i="3"/>
  <c r="E188" i="3"/>
  <c r="E209" i="3"/>
  <c r="E231" i="3"/>
  <c r="E252" i="3"/>
  <c r="E273" i="3"/>
  <c r="E295" i="3"/>
  <c r="E112" i="3"/>
  <c r="E168" i="3"/>
  <c r="E189" i="3"/>
  <c r="E211" i="3"/>
  <c r="E232" i="3"/>
  <c r="E253" i="3"/>
  <c r="E275" i="3"/>
  <c r="E296" i="3"/>
  <c r="E317" i="3"/>
  <c r="E339" i="3"/>
  <c r="E356" i="3"/>
  <c r="E372" i="3"/>
  <c r="E388" i="3"/>
  <c r="E404" i="3"/>
  <c r="E420" i="3"/>
  <c r="E436" i="3"/>
  <c r="E452" i="3"/>
  <c r="E468" i="3"/>
  <c r="E484" i="3"/>
  <c r="E500" i="3"/>
  <c r="E516" i="3"/>
  <c r="E100" i="3"/>
  <c r="E164" i="3"/>
  <c r="E185" i="3"/>
  <c r="E207" i="3"/>
  <c r="E228" i="3"/>
  <c r="E249" i="3"/>
  <c r="E271" i="3"/>
  <c r="E120" i="3"/>
  <c r="E171" i="3"/>
  <c r="E192" i="3"/>
  <c r="E213" i="3"/>
  <c r="E235" i="3"/>
  <c r="E256" i="3"/>
  <c r="E277" i="3"/>
  <c r="E299" i="3"/>
  <c r="E320" i="3"/>
  <c r="E341" i="3"/>
  <c r="E358" i="3"/>
  <c r="E374" i="3"/>
  <c r="E390" i="3"/>
  <c r="E406" i="3"/>
  <c r="E422" i="3"/>
  <c r="E438" i="3"/>
  <c r="E454" i="3"/>
  <c r="E470" i="3"/>
  <c r="E486" i="3"/>
  <c r="E502" i="3"/>
  <c r="E518" i="3"/>
  <c r="E836" i="3"/>
  <c r="E808" i="3"/>
  <c r="E776" i="3"/>
  <c r="E748" i="3"/>
  <c r="E720" i="3"/>
  <c r="E688" i="3"/>
  <c r="E656" i="3"/>
  <c r="E624" i="3"/>
  <c r="E596" i="3"/>
  <c r="E831" i="3"/>
  <c r="E799" i="3"/>
  <c r="E783" i="3"/>
  <c r="E751" i="3"/>
  <c r="E719" i="3"/>
  <c r="E62" i="3"/>
  <c r="E94" i="3"/>
  <c r="E126" i="3"/>
  <c r="E154" i="3"/>
  <c r="E174" i="3"/>
  <c r="E190" i="3"/>
  <c r="E206" i="3"/>
  <c r="E222" i="3"/>
  <c r="E238" i="3"/>
  <c r="E254" i="3"/>
  <c r="E270" i="3"/>
  <c r="E286" i="3"/>
  <c r="E302" i="3"/>
  <c r="E318" i="3"/>
  <c r="E334" i="3"/>
  <c r="E124" i="3"/>
  <c r="E172" i="3"/>
  <c r="E193" i="3"/>
  <c r="E215" i="3"/>
  <c r="E236" i="3"/>
  <c r="E257" i="3"/>
  <c r="E279" i="3"/>
  <c r="E300" i="3"/>
  <c r="E128" i="3"/>
  <c r="E173" i="3"/>
  <c r="E195" i="3"/>
  <c r="E216" i="3"/>
  <c r="E237" i="3"/>
  <c r="E259" i="3"/>
  <c r="E280" i="3"/>
  <c r="E301" i="3"/>
  <c r="E323" i="3"/>
  <c r="E344" i="3"/>
  <c r="E360" i="3"/>
  <c r="E376" i="3"/>
  <c r="E392" i="3"/>
  <c r="E408" i="3"/>
  <c r="E424" i="3"/>
  <c r="E440" i="3"/>
  <c r="E456" i="3"/>
  <c r="E472" i="3"/>
  <c r="E488" i="3"/>
  <c r="E504" i="3"/>
  <c r="E520" i="3"/>
  <c r="E116" i="3"/>
  <c r="E169" i="3"/>
  <c r="E191" i="3"/>
  <c r="E212" i="3"/>
  <c r="E233" i="3"/>
  <c r="E255" i="3"/>
  <c r="E276" i="3"/>
  <c r="E136" i="3"/>
  <c r="E176" i="3"/>
  <c r="E197" i="3"/>
  <c r="E219" i="3"/>
  <c r="E240" i="3"/>
  <c r="E261" i="3"/>
  <c r="E283" i="3"/>
  <c r="E304" i="3"/>
  <c r="E325" i="3"/>
  <c r="E346" i="3"/>
  <c r="E362" i="3"/>
  <c r="E378" i="3"/>
  <c r="E394" i="3"/>
  <c r="E410" i="3"/>
  <c r="E426" i="3"/>
  <c r="E442" i="3"/>
  <c r="E458" i="3"/>
  <c r="E474" i="3"/>
  <c r="E490" i="3"/>
  <c r="E506" i="3"/>
  <c r="E522" i="3"/>
  <c r="E832" i="3"/>
  <c r="E800" i="3"/>
  <c r="E772" i="3"/>
  <c r="E744" i="3"/>
  <c r="E712" i="3"/>
  <c r="E680" i="3"/>
  <c r="E648" i="3"/>
  <c r="E616" i="3"/>
  <c r="E588" i="3"/>
  <c r="E843" i="3"/>
  <c r="E827" i="3"/>
  <c r="E811" i="3"/>
  <c r="E795" i="3"/>
  <c r="E779" i="3"/>
  <c r="E763" i="3"/>
  <c r="E747" i="3"/>
  <c r="E731" i="3"/>
  <c r="E715" i="3"/>
  <c r="E699" i="3"/>
  <c r="E683" i="3"/>
  <c r="E667" i="3"/>
  <c r="E651" i="3"/>
  <c r="E635" i="3"/>
  <c r="E619" i="3"/>
  <c r="E603" i="3"/>
  <c r="E587" i="3"/>
  <c r="E571" i="3"/>
  <c r="E555" i="3"/>
  <c r="E539" i="3"/>
  <c r="E517" i="3"/>
  <c r="E485" i="3"/>
  <c r="E453" i="3"/>
  <c r="E421" i="3"/>
  <c r="E389" i="3"/>
  <c r="E357" i="3"/>
  <c r="E319" i="3"/>
  <c r="E834" i="3"/>
  <c r="E802" i="3"/>
  <c r="E770" i="3"/>
  <c r="E738" i="3"/>
  <c r="E702" i="3"/>
  <c r="E670" i="3"/>
  <c r="E638" i="3"/>
  <c r="E610" i="3"/>
  <c r="E594" i="3"/>
  <c r="E578" i="3"/>
  <c r="E562" i="3"/>
  <c r="E546" i="3"/>
  <c r="E530" i="3"/>
  <c r="E499" i="3"/>
  <c r="E467" i="3"/>
  <c r="E435" i="3"/>
  <c r="E403" i="3"/>
  <c r="E371" i="3"/>
  <c r="E337" i="3"/>
  <c r="E583" i="3"/>
  <c r="E535" i="3"/>
  <c r="E477" i="3"/>
  <c r="E413" i="3"/>
  <c r="E66" i="3"/>
  <c r="E98" i="3"/>
  <c r="E130" i="3"/>
  <c r="E158" i="3"/>
  <c r="E178" i="3"/>
  <c r="E194" i="3"/>
  <c r="E210" i="3"/>
  <c r="E226" i="3"/>
  <c r="E242" i="3"/>
  <c r="E258" i="3"/>
  <c r="E274" i="3"/>
  <c r="E290" i="3"/>
  <c r="E306" i="3"/>
  <c r="E322" i="3"/>
  <c r="E338" i="3"/>
  <c r="E140" i="3"/>
  <c r="E177" i="3"/>
  <c r="E199" i="3"/>
  <c r="E220" i="3"/>
  <c r="E241" i="3"/>
  <c r="E263" i="3"/>
  <c r="E284" i="3"/>
  <c r="E305" i="3"/>
  <c r="E144" i="3"/>
  <c r="E179" i="3"/>
  <c r="E200" i="3"/>
  <c r="E221" i="3"/>
  <c r="E243" i="3"/>
  <c r="E264" i="3"/>
  <c r="E285" i="3"/>
  <c r="E307" i="3"/>
  <c r="E328" i="3"/>
  <c r="E348" i="3"/>
  <c r="E364" i="3"/>
  <c r="E380" i="3"/>
  <c r="E396" i="3"/>
  <c r="E412" i="3"/>
  <c r="E428" i="3"/>
  <c r="E444" i="3"/>
  <c r="E460" i="3"/>
  <c r="E476" i="3"/>
  <c r="E492" i="3"/>
  <c r="E508" i="3"/>
  <c r="E524" i="3"/>
  <c r="E132" i="3"/>
  <c r="E175" i="3"/>
  <c r="E196" i="3"/>
  <c r="E217" i="3"/>
  <c r="E239" i="3"/>
  <c r="E260" i="3"/>
  <c r="E281" i="3"/>
  <c r="E152" i="3"/>
  <c r="E181" i="3"/>
  <c r="E203" i="3"/>
  <c r="E224" i="3"/>
  <c r="E245" i="3"/>
  <c r="E267" i="3"/>
  <c r="E288" i="3"/>
  <c r="E309" i="3"/>
  <c r="E331" i="3"/>
  <c r="E350" i="3"/>
  <c r="E366" i="3"/>
  <c r="E382" i="3"/>
  <c r="E398" i="3"/>
  <c r="E414" i="3"/>
  <c r="E430" i="3"/>
  <c r="E446" i="3"/>
  <c r="E462" i="3"/>
  <c r="E478" i="3"/>
  <c r="E494" i="3"/>
  <c r="E510" i="3"/>
  <c r="E526" i="3"/>
  <c r="E824" i="3"/>
  <c r="E792" i="3"/>
  <c r="E764" i="3"/>
  <c r="E736" i="3"/>
  <c r="E704" i="3"/>
  <c r="E672" i="3"/>
  <c r="E640" i="3"/>
  <c r="E612" i="3"/>
  <c r="E580" i="3"/>
  <c r="E839" i="3"/>
  <c r="E823" i="3"/>
  <c r="E807" i="3"/>
  <c r="E791" i="3"/>
  <c r="E775" i="3"/>
  <c r="E759" i="3"/>
  <c r="E743" i="3"/>
  <c r="E727" i="3"/>
  <c r="E711" i="3"/>
  <c r="E695" i="3"/>
  <c r="E679" i="3"/>
  <c r="E663" i="3"/>
  <c r="E647" i="3"/>
  <c r="E631" i="3"/>
  <c r="E615" i="3"/>
  <c r="E599" i="3"/>
  <c r="E567" i="3"/>
  <c r="E551" i="3"/>
  <c r="E509" i="3"/>
  <c r="E445" i="3"/>
  <c r="E381" i="3"/>
  <c r="E78" i="3"/>
  <c r="E110" i="3"/>
  <c r="E142" i="3"/>
  <c r="E162" i="3"/>
  <c r="E182" i="3"/>
  <c r="E198" i="3"/>
  <c r="E214" i="3"/>
  <c r="E230" i="3"/>
  <c r="E246" i="3"/>
  <c r="E262" i="3"/>
  <c r="E278" i="3"/>
  <c r="E294" i="3"/>
  <c r="E310" i="3"/>
  <c r="E326" i="3"/>
  <c r="E342" i="3"/>
  <c r="E156" i="3"/>
  <c r="E183" i="3"/>
  <c r="E204" i="3"/>
  <c r="E225" i="3"/>
  <c r="E247" i="3"/>
  <c r="E268" i="3"/>
  <c r="E289" i="3"/>
  <c r="E96" i="3"/>
  <c r="E160" i="3"/>
  <c r="E184" i="3"/>
  <c r="E205" i="3"/>
  <c r="E227" i="3"/>
  <c r="E248" i="3"/>
  <c r="E269" i="3"/>
  <c r="E291" i="3"/>
  <c r="E312" i="3"/>
  <c r="E333" i="3"/>
  <c r="E352" i="3"/>
  <c r="E368" i="3"/>
  <c r="E384" i="3"/>
  <c r="E400" i="3"/>
  <c r="E416" i="3"/>
  <c r="E432" i="3"/>
  <c r="E448" i="3"/>
  <c r="E464" i="3"/>
  <c r="E480" i="3"/>
  <c r="E496" i="3"/>
  <c r="E512" i="3"/>
  <c r="E528" i="3"/>
  <c r="E148" i="3"/>
  <c r="E180" i="3"/>
  <c r="E201" i="3"/>
  <c r="E223" i="3"/>
  <c r="E244" i="3"/>
  <c r="E265" i="3"/>
  <c r="E104" i="3"/>
  <c r="E165" i="3"/>
  <c r="E187" i="3"/>
  <c r="E208" i="3"/>
  <c r="E229" i="3"/>
  <c r="E251" i="3"/>
  <c r="E272" i="3"/>
  <c r="E293" i="3"/>
  <c r="E315" i="3"/>
  <c r="E336" i="3"/>
  <c r="E354" i="3"/>
  <c r="E370" i="3"/>
  <c r="E386" i="3"/>
  <c r="E402" i="3"/>
  <c r="E418" i="3"/>
  <c r="E434" i="3"/>
  <c r="E450" i="3"/>
  <c r="E466" i="3"/>
  <c r="E482" i="3"/>
  <c r="E498" i="3"/>
  <c r="E514" i="3"/>
  <c r="E4" i="3"/>
  <c r="E816" i="3"/>
  <c r="E784" i="3"/>
  <c r="E756" i="3"/>
  <c r="E728" i="3"/>
  <c r="E696" i="3"/>
  <c r="E664" i="3"/>
  <c r="E632" i="3"/>
  <c r="E604" i="3"/>
  <c r="E564" i="3"/>
  <c r="E835" i="3"/>
  <c r="E819" i="3"/>
  <c r="E803" i="3"/>
  <c r="E787" i="3"/>
  <c r="E771" i="3"/>
  <c r="E755" i="3"/>
  <c r="E739" i="3"/>
  <c r="E723" i="3"/>
  <c r="E707" i="3"/>
  <c r="E691" i="3"/>
  <c r="E675" i="3"/>
  <c r="E659" i="3"/>
  <c r="E643" i="3"/>
  <c r="E627" i="3"/>
  <c r="E611" i="3"/>
  <c r="E595" i="3"/>
  <c r="E579" i="3"/>
  <c r="E563" i="3"/>
  <c r="E547" i="3"/>
  <c r="E531" i="3"/>
  <c r="E501" i="3"/>
  <c r="E469" i="3"/>
  <c r="E437" i="3"/>
  <c r="E405" i="3"/>
  <c r="E373" i="3"/>
  <c r="E340" i="3"/>
  <c r="E287" i="3"/>
  <c r="E818" i="3"/>
  <c r="E786" i="3"/>
  <c r="E754" i="3"/>
  <c r="E722" i="3"/>
  <c r="E686" i="3"/>
  <c r="E654" i="3"/>
  <c r="E622" i="3"/>
  <c r="E602" i="3"/>
  <c r="E586" i="3"/>
  <c r="E570" i="3"/>
  <c r="E554" i="3"/>
  <c r="E538" i="3"/>
  <c r="E515" i="3"/>
  <c r="E483" i="3"/>
  <c r="E451" i="3"/>
  <c r="E419" i="3"/>
  <c r="E387" i="3"/>
  <c r="E355" i="3"/>
  <c r="E316" i="3"/>
  <c r="E815" i="3"/>
  <c r="E767" i="3"/>
  <c r="E735" i="3"/>
  <c r="E703" i="3"/>
  <c r="E347" i="3"/>
  <c r="E411" i="3"/>
  <c r="E475" i="3"/>
  <c r="E534" i="3"/>
  <c r="E566" i="3"/>
  <c r="E598" i="3"/>
  <c r="E646" i="3"/>
  <c r="E710" i="3"/>
  <c r="E778" i="3"/>
  <c r="E842" i="3"/>
  <c r="E365" i="3"/>
  <c r="E493" i="3"/>
  <c r="E575" i="3"/>
  <c r="E639" i="3"/>
  <c r="E655" i="3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F4" i="3"/>
  <c r="G40" i="3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A8" i="3"/>
  <c r="C5" i="3"/>
  <c r="F5" i="3" l="1"/>
  <c r="F6" i="3"/>
  <c r="H40" i="3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D6" i="3"/>
  <c r="I6" i="3" s="1"/>
  <c r="D10" i="3"/>
  <c r="I10" i="3" s="1"/>
  <c r="D14" i="3"/>
  <c r="I14" i="3" s="1"/>
  <c r="D18" i="3"/>
  <c r="I18" i="3" s="1"/>
  <c r="D22" i="3"/>
  <c r="I22" i="3" s="1"/>
  <c r="D26" i="3"/>
  <c r="I26" i="3" s="1"/>
  <c r="D30" i="3"/>
  <c r="I30" i="3" s="1"/>
  <c r="D34" i="3"/>
  <c r="I34" i="3" s="1"/>
  <c r="D38" i="3"/>
  <c r="I38" i="3" s="1"/>
  <c r="D42" i="3"/>
  <c r="I42" i="3" s="1"/>
  <c r="D46" i="3"/>
  <c r="I46" i="3" s="1"/>
  <c r="D50" i="3"/>
  <c r="I50" i="3" s="1"/>
  <c r="D54" i="3"/>
  <c r="I54" i="3" s="1"/>
  <c r="D58" i="3"/>
  <c r="I58" i="3" s="1"/>
  <c r="D62" i="3"/>
  <c r="I62" i="3" s="1"/>
  <c r="D66" i="3"/>
  <c r="I66" i="3" s="1"/>
  <c r="D70" i="3"/>
  <c r="I70" i="3" s="1"/>
  <c r="D74" i="3"/>
  <c r="I74" i="3" s="1"/>
  <c r="D78" i="3"/>
  <c r="I78" i="3" s="1"/>
  <c r="D82" i="3"/>
  <c r="I82" i="3" s="1"/>
  <c r="D86" i="3"/>
  <c r="I86" i="3" s="1"/>
  <c r="D90" i="3"/>
  <c r="I90" i="3" s="1"/>
  <c r="D94" i="3"/>
  <c r="I94" i="3" s="1"/>
  <c r="D98" i="3"/>
  <c r="I98" i="3" s="1"/>
  <c r="D102" i="3"/>
  <c r="I102" i="3" s="1"/>
  <c r="D106" i="3"/>
  <c r="I106" i="3" s="1"/>
  <c r="D110" i="3"/>
  <c r="I110" i="3" s="1"/>
  <c r="D114" i="3"/>
  <c r="I114" i="3" s="1"/>
  <c r="D118" i="3"/>
  <c r="I118" i="3" s="1"/>
  <c r="D122" i="3"/>
  <c r="I122" i="3" s="1"/>
  <c r="D126" i="3"/>
  <c r="I126" i="3" s="1"/>
  <c r="D130" i="3"/>
  <c r="I130" i="3" s="1"/>
  <c r="D134" i="3"/>
  <c r="I134" i="3" s="1"/>
  <c r="D138" i="3"/>
  <c r="I138" i="3" s="1"/>
  <c r="D142" i="3"/>
  <c r="I142" i="3" s="1"/>
  <c r="D146" i="3"/>
  <c r="I146" i="3" s="1"/>
  <c r="D150" i="3"/>
  <c r="I150" i="3" s="1"/>
  <c r="D154" i="3"/>
  <c r="I154" i="3" s="1"/>
  <c r="D158" i="3"/>
  <c r="I158" i="3" s="1"/>
  <c r="D162" i="3"/>
  <c r="I162" i="3" s="1"/>
  <c r="D166" i="3"/>
  <c r="I166" i="3" s="1"/>
  <c r="D170" i="3"/>
  <c r="I170" i="3" s="1"/>
  <c r="D174" i="3"/>
  <c r="I174" i="3" s="1"/>
  <c r="D178" i="3"/>
  <c r="I178" i="3" s="1"/>
  <c r="D182" i="3"/>
  <c r="I182" i="3" s="1"/>
  <c r="D186" i="3"/>
  <c r="I186" i="3" s="1"/>
  <c r="D190" i="3"/>
  <c r="I190" i="3" s="1"/>
  <c r="D194" i="3"/>
  <c r="I194" i="3" s="1"/>
  <c r="D198" i="3"/>
  <c r="I198" i="3" s="1"/>
  <c r="D202" i="3"/>
  <c r="I202" i="3" s="1"/>
  <c r="D206" i="3"/>
  <c r="I206" i="3" s="1"/>
  <c r="D210" i="3"/>
  <c r="I210" i="3" s="1"/>
  <c r="D214" i="3"/>
  <c r="I214" i="3" s="1"/>
  <c r="D218" i="3"/>
  <c r="I218" i="3" s="1"/>
  <c r="D222" i="3"/>
  <c r="I222" i="3" s="1"/>
  <c r="D226" i="3"/>
  <c r="I226" i="3" s="1"/>
  <c r="D230" i="3"/>
  <c r="I230" i="3" s="1"/>
  <c r="D234" i="3"/>
  <c r="I234" i="3" s="1"/>
  <c r="D238" i="3"/>
  <c r="I238" i="3" s="1"/>
  <c r="D242" i="3"/>
  <c r="I242" i="3" s="1"/>
  <c r="D246" i="3"/>
  <c r="I246" i="3" s="1"/>
  <c r="D250" i="3"/>
  <c r="I250" i="3" s="1"/>
  <c r="D254" i="3"/>
  <c r="I254" i="3" s="1"/>
  <c r="D258" i="3"/>
  <c r="I258" i="3" s="1"/>
  <c r="D262" i="3"/>
  <c r="I262" i="3" s="1"/>
  <c r="D266" i="3"/>
  <c r="I266" i="3" s="1"/>
  <c r="D270" i="3"/>
  <c r="I270" i="3" s="1"/>
  <c r="D274" i="3"/>
  <c r="I274" i="3" s="1"/>
  <c r="D278" i="3"/>
  <c r="I278" i="3" s="1"/>
  <c r="D282" i="3"/>
  <c r="I282" i="3" s="1"/>
  <c r="D286" i="3"/>
  <c r="I286" i="3" s="1"/>
  <c r="D290" i="3"/>
  <c r="I290" i="3" s="1"/>
  <c r="D294" i="3"/>
  <c r="I294" i="3" s="1"/>
  <c r="D298" i="3"/>
  <c r="I298" i="3" s="1"/>
  <c r="D302" i="3"/>
  <c r="I302" i="3" s="1"/>
  <c r="D306" i="3"/>
  <c r="I306" i="3" s="1"/>
  <c r="D310" i="3"/>
  <c r="I310" i="3" s="1"/>
  <c r="D314" i="3"/>
  <c r="I314" i="3" s="1"/>
  <c r="D318" i="3"/>
  <c r="I318" i="3" s="1"/>
  <c r="D322" i="3"/>
  <c r="I322" i="3" s="1"/>
  <c r="D326" i="3"/>
  <c r="I326" i="3" s="1"/>
  <c r="D330" i="3"/>
  <c r="I330" i="3" s="1"/>
  <c r="D334" i="3"/>
  <c r="I334" i="3" s="1"/>
  <c r="D338" i="3"/>
  <c r="I338" i="3" s="1"/>
  <c r="D342" i="3"/>
  <c r="I342" i="3" s="1"/>
  <c r="D346" i="3"/>
  <c r="I346" i="3" s="1"/>
  <c r="D350" i="3"/>
  <c r="I350" i="3" s="1"/>
  <c r="D354" i="3"/>
  <c r="I354" i="3" s="1"/>
  <c r="D358" i="3"/>
  <c r="I358" i="3" s="1"/>
  <c r="D362" i="3"/>
  <c r="I362" i="3" s="1"/>
  <c r="D366" i="3"/>
  <c r="I366" i="3" s="1"/>
  <c r="D370" i="3"/>
  <c r="I370" i="3" s="1"/>
  <c r="D374" i="3"/>
  <c r="I374" i="3" s="1"/>
  <c r="D378" i="3"/>
  <c r="I378" i="3" s="1"/>
  <c r="D382" i="3"/>
  <c r="I382" i="3" s="1"/>
  <c r="D386" i="3"/>
  <c r="I386" i="3" s="1"/>
  <c r="D390" i="3"/>
  <c r="I390" i="3" s="1"/>
  <c r="D394" i="3"/>
  <c r="I394" i="3" s="1"/>
  <c r="D398" i="3"/>
  <c r="I398" i="3" s="1"/>
  <c r="D402" i="3"/>
  <c r="I402" i="3" s="1"/>
  <c r="D406" i="3"/>
  <c r="I406" i="3" s="1"/>
  <c r="D410" i="3"/>
  <c r="I410" i="3" s="1"/>
  <c r="D414" i="3"/>
  <c r="I414" i="3" s="1"/>
  <c r="D418" i="3"/>
  <c r="I418" i="3" s="1"/>
  <c r="D422" i="3"/>
  <c r="I422" i="3" s="1"/>
  <c r="D426" i="3"/>
  <c r="I426" i="3" s="1"/>
  <c r="D430" i="3"/>
  <c r="I430" i="3" s="1"/>
  <c r="D434" i="3"/>
  <c r="I434" i="3" s="1"/>
  <c r="D438" i="3"/>
  <c r="I438" i="3" s="1"/>
  <c r="D442" i="3"/>
  <c r="I442" i="3" s="1"/>
  <c r="D446" i="3"/>
  <c r="I446" i="3" s="1"/>
  <c r="D450" i="3"/>
  <c r="I450" i="3" s="1"/>
  <c r="D454" i="3"/>
  <c r="I454" i="3" s="1"/>
  <c r="D458" i="3"/>
  <c r="I458" i="3" s="1"/>
  <c r="D7" i="3"/>
  <c r="I7" i="3" s="1"/>
  <c r="D11" i="3"/>
  <c r="I11" i="3" s="1"/>
  <c r="D15" i="3"/>
  <c r="I15" i="3" s="1"/>
  <c r="D19" i="3"/>
  <c r="I19" i="3" s="1"/>
  <c r="D23" i="3"/>
  <c r="I23" i="3" s="1"/>
  <c r="D27" i="3"/>
  <c r="I27" i="3" s="1"/>
  <c r="D31" i="3"/>
  <c r="I31" i="3" s="1"/>
  <c r="D35" i="3"/>
  <c r="I35" i="3" s="1"/>
  <c r="D39" i="3"/>
  <c r="I39" i="3" s="1"/>
  <c r="D43" i="3"/>
  <c r="I43" i="3" s="1"/>
  <c r="D47" i="3"/>
  <c r="I47" i="3" s="1"/>
  <c r="D51" i="3"/>
  <c r="I51" i="3" s="1"/>
  <c r="D55" i="3"/>
  <c r="I55" i="3" s="1"/>
  <c r="D59" i="3"/>
  <c r="I59" i="3" s="1"/>
  <c r="D63" i="3"/>
  <c r="I63" i="3" s="1"/>
  <c r="D67" i="3"/>
  <c r="I67" i="3" s="1"/>
  <c r="D71" i="3"/>
  <c r="I71" i="3" s="1"/>
  <c r="D75" i="3"/>
  <c r="I75" i="3" s="1"/>
  <c r="D79" i="3"/>
  <c r="I79" i="3" s="1"/>
  <c r="D83" i="3"/>
  <c r="I83" i="3" s="1"/>
  <c r="D87" i="3"/>
  <c r="I87" i="3" s="1"/>
  <c r="D91" i="3"/>
  <c r="I91" i="3" s="1"/>
  <c r="D95" i="3"/>
  <c r="I95" i="3" s="1"/>
  <c r="D99" i="3"/>
  <c r="I99" i="3" s="1"/>
  <c r="D103" i="3"/>
  <c r="I103" i="3" s="1"/>
  <c r="D107" i="3"/>
  <c r="I107" i="3" s="1"/>
  <c r="D8" i="3"/>
  <c r="I8" i="3" s="1"/>
  <c r="D12" i="3"/>
  <c r="I12" i="3" s="1"/>
  <c r="D16" i="3"/>
  <c r="I16" i="3" s="1"/>
  <c r="D20" i="3"/>
  <c r="I20" i="3" s="1"/>
  <c r="D24" i="3"/>
  <c r="I24" i="3" s="1"/>
  <c r="D28" i="3"/>
  <c r="I28" i="3" s="1"/>
  <c r="D32" i="3"/>
  <c r="I32" i="3" s="1"/>
  <c r="D36" i="3"/>
  <c r="I36" i="3" s="1"/>
  <c r="D40" i="3"/>
  <c r="I40" i="3" s="1"/>
  <c r="D44" i="3"/>
  <c r="I44" i="3" s="1"/>
  <c r="D48" i="3"/>
  <c r="I48" i="3" s="1"/>
  <c r="D52" i="3"/>
  <c r="I52" i="3" s="1"/>
  <c r="D56" i="3"/>
  <c r="I56" i="3" s="1"/>
  <c r="D60" i="3"/>
  <c r="I60" i="3" s="1"/>
  <c r="D64" i="3"/>
  <c r="I64" i="3" s="1"/>
  <c r="D68" i="3"/>
  <c r="I68" i="3" s="1"/>
  <c r="D72" i="3"/>
  <c r="I72" i="3" s="1"/>
  <c r="D76" i="3"/>
  <c r="I76" i="3" s="1"/>
  <c r="D80" i="3"/>
  <c r="I80" i="3" s="1"/>
  <c r="D84" i="3"/>
  <c r="I84" i="3" s="1"/>
  <c r="D88" i="3"/>
  <c r="I88" i="3" s="1"/>
  <c r="D92" i="3"/>
  <c r="I92" i="3" s="1"/>
  <c r="D96" i="3"/>
  <c r="I96" i="3" s="1"/>
  <c r="D100" i="3"/>
  <c r="I100" i="3" s="1"/>
  <c r="D104" i="3"/>
  <c r="I104" i="3" s="1"/>
  <c r="D108" i="3"/>
  <c r="I108" i="3" s="1"/>
  <c r="D112" i="3"/>
  <c r="I112" i="3" s="1"/>
  <c r="D116" i="3"/>
  <c r="I116" i="3" s="1"/>
  <c r="D120" i="3"/>
  <c r="I120" i="3" s="1"/>
  <c r="D124" i="3"/>
  <c r="I124" i="3" s="1"/>
  <c r="D128" i="3"/>
  <c r="I128" i="3" s="1"/>
  <c r="D132" i="3"/>
  <c r="I132" i="3" s="1"/>
  <c r="D136" i="3"/>
  <c r="I136" i="3" s="1"/>
  <c r="D140" i="3"/>
  <c r="I140" i="3" s="1"/>
  <c r="D144" i="3"/>
  <c r="I144" i="3" s="1"/>
  <c r="D148" i="3"/>
  <c r="I148" i="3" s="1"/>
  <c r="D152" i="3"/>
  <c r="I152" i="3" s="1"/>
  <c r="D156" i="3"/>
  <c r="I156" i="3" s="1"/>
  <c r="D160" i="3"/>
  <c r="I160" i="3" s="1"/>
  <c r="D164" i="3"/>
  <c r="I164" i="3" s="1"/>
  <c r="D168" i="3"/>
  <c r="I168" i="3" s="1"/>
  <c r="D172" i="3"/>
  <c r="I172" i="3" s="1"/>
  <c r="D176" i="3"/>
  <c r="I176" i="3" s="1"/>
  <c r="D180" i="3"/>
  <c r="I180" i="3" s="1"/>
  <c r="D184" i="3"/>
  <c r="I184" i="3" s="1"/>
  <c r="D188" i="3"/>
  <c r="I188" i="3" s="1"/>
  <c r="D192" i="3"/>
  <c r="I192" i="3" s="1"/>
  <c r="D196" i="3"/>
  <c r="I196" i="3" s="1"/>
  <c r="D200" i="3"/>
  <c r="I200" i="3" s="1"/>
  <c r="D204" i="3"/>
  <c r="I204" i="3" s="1"/>
  <c r="D208" i="3"/>
  <c r="I208" i="3" s="1"/>
  <c r="D212" i="3"/>
  <c r="I212" i="3" s="1"/>
  <c r="D216" i="3"/>
  <c r="I216" i="3" s="1"/>
  <c r="D220" i="3"/>
  <c r="I220" i="3" s="1"/>
  <c r="D224" i="3"/>
  <c r="I224" i="3" s="1"/>
  <c r="D228" i="3"/>
  <c r="I228" i="3" s="1"/>
  <c r="D232" i="3"/>
  <c r="I232" i="3" s="1"/>
  <c r="D236" i="3"/>
  <c r="I236" i="3" s="1"/>
  <c r="D240" i="3"/>
  <c r="I240" i="3" s="1"/>
  <c r="D244" i="3"/>
  <c r="I244" i="3" s="1"/>
  <c r="D248" i="3"/>
  <c r="I248" i="3" s="1"/>
  <c r="D252" i="3"/>
  <c r="I252" i="3" s="1"/>
  <c r="D256" i="3"/>
  <c r="I256" i="3" s="1"/>
  <c r="D260" i="3"/>
  <c r="I260" i="3" s="1"/>
  <c r="D264" i="3"/>
  <c r="I264" i="3" s="1"/>
  <c r="D268" i="3"/>
  <c r="I268" i="3" s="1"/>
  <c r="D272" i="3"/>
  <c r="I272" i="3" s="1"/>
  <c r="D276" i="3"/>
  <c r="I276" i="3" s="1"/>
  <c r="D280" i="3"/>
  <c r="I280" i="3" s="1"/>
  <c r="D284" i="3"/>
  <c r="I284" i="3" s="1"/>
  <c r="D288" i="3"/>
  <c r="I288" i="3" s="1"/>
  <c r="D292" i="3"/>
  <c r="I292" i="3" s="1"/>
  <c r="D296" i="3"/>
  <c r="I296" i="3" s="1"/>
  <c r="D300" i="3"/>
  <c r="I300" i="3" s="1"/>
  <c r="D304" i="3"/>
  <c r="I304" i="3" s="1"/>
  <c r="D308" i="3"/>
  <c r="I308" i="3" s="1"/>
  <c r="D312" i="3"/>
  <c r="I312" i="3" s="1"/>
  <c r="D316" i="3"/>
  <c r="I316" i="3" s="1"/>
  <c r="D320" i="3"/>
  <c r="I320" i="3" s="1"/>
  <c r="D324" i="3"/>
  <c r="I324" i="3" s="1"/>
  <c r="D328" i="3"/>
  <c r="I328" i="3" s="1"/>
  <c r="D332" i="3"/>
  <c r="I332" i="3" s="1"/>
  <c r="D336" i="3"/>
  <c r="I336" i="3" s="1"/>
  <c r="D340" i="3"/>
  <c r="I340" i="3" s="1"/>
  <c r="D344" i="3"/>
  <c r="I344" i="3" s="1"/>
  <c r="D348" i="3"/>
  <c r="I348" i="3" s="1"/>
  <c r="D352" i="3"/>
  <c r="I352" i="3" s="1"/>
  <c r="D356" i="3"/>
  <c r="I356" i="3" s="1"/>
  <c r="D360" i="3"/>
  <c r="I360" i="3" s="1"/>
  <c r="D364" i="3"/>
  <c r="I364" i="3" s="1"/>
  <c r="D368" i="3"/>
  <c r="I368" i="3" s="1"/>
  <c r="D372" i="3"/>
  <c r="I372" i="3" s="1"/>
  <c r="D376" i="3"/>
  <c r="I376" i="3" s="1"/>
  <c r="D380" i="3"/>
  <c r="I380" i="3" s="1"/>
  <c r="D384" i="3"/>
  <c r="I384" i="3" s="1"/>
  <c r="D388" i="3"/>
  <c r="I388" i="3" s="1"/>
  <c r="D392" i="3"/>
  <c r="I392" i="3" s="1"/>
  <c r="D396" i="3"/>
  <c r="I396" i="3" s="1"/>
  <c r="D400" i="3"/>
  <c r="I400" i="3" s="1"/>
  <c r="D404" i="3"/>
  <c r="I404" i="3" s="1"/>
  <c r="D408" i="3"/>
  <c r="I408" i="3" s="1"/>
  <c r="D412" i="3"/>
  <c r="I412" i="3" s="1"/>
  <c r="D416" i="3"/>
  <c r="I416" i="3" s="1"/>
  <c r="D28" i="2"/>
  <c r="D5" i="3"/>
  <c r="I5" i="3" s="1"/>
  <c r="D21" i="3"/>
  <c r="I21" i="3" s="1"/>
  <c r="D37" i="3"/>
  <c r="I37" i="3" s="1"/>
  <c r="D53" i="3"/>
  <c r="I53" i="3" s="1"/>
  <c r="D69" i="3"/>
  <c r="I69" i="3" s="1"/>
  <c r="D85" i="3"/>
  <c r="I85" i="3" s="1"/>
  <c r="D101" i="3"/>
  <c r="I101" i="3" s="1"/>
  <c r="D113" i="3"/>
  <c r="I113" i="3" s="1"/>
  <c r="D121" i="3"/>
  <c r="I121" i="3" s="1"/>
  <c r="D129" i="3"/>
  <c r="I129" i="3" s="1"/>
  <c r="D137" i="3"/>
  <c r="I137" i="3" s="1"/>
  <c r="D145" i="3"/>
  <c r="I145" i="3" s="1"/>
  <c r="D153" i="3"/>
  <c r="I153" i="3" s="1"/>
  <c r="D161" i="3"/>
  <c r="I161" i="3" s="1"/>
  <c r="D169" i="3"/>
  <c r="I169" i="3" s="1"/>
  <c r="D177" i="3"/>
  <c r="I177" i="3" s="1"/>
  <c r="D185" i="3"/>
  <c r="I185" i="3" s="1"/>
  <c r="D193" i="3"/>
  <c r="I193" i="3" s="1"/>
  <c r="D201" i="3"/>
  <c r="I201" i="3" s="1"/>
  <c r="D209" i="3"/>
  <c r="I209" i="3" s="1"/>
  <c r="D217" i="3"/>
  <c r="I217" i="3" s="1"/>
  <c r="D225" i="3"/>
  <c r="I225" i="3" s="1"/>
  <c r="D233" i="3"/>
  <c r="I233" i="3" s="1"/>
  <c r="D241" i="3"/>
  <c r="I241" i="3" s="1"/>
  <c r="D249" i="3"/>
  <c r="I249" i="3" s="1"/>
  <c r="D257" i="3"/>
  <c r="I257" i="3" s="1"/>
  <c r="D265" i="3"/>
  <c r="I265" i="3" s="1"/>
  <c r="D273" i="3"/>
  <c r="I273" i="3" s="1"/>
  <c r="D281" i="3"/>
  <c r="I281" i="3" s="1"/>
  <c r="D289" i="3"/>
  <c r="I289" i="3" s="1"/>
  <c r="D297" i="3"/>
  <c r="I297" i="3" s="1"/>
  <c r="D305" i="3"/>
  <c r="I305" i="3" s="1"/>
  <c r="D313" i="3"/>
  <c r="I313" i="3" s="1"/>
  <c r="D321" i="3"/>
  <c r="I321" i="3" s="1"/>
  <c r="D329" i="3"/>
  <c r="I329" i="3" s="1"/>
  <c r="D337" i="3"/>
  <c r="I337" i="3" s="1"/>
  <c r="D345" i="3"/>
  <c r="I345" i="3" s="1"/>
  <c r="D353" i="3"/>
  <c r="I353" i="3" s="1"/>
  <c r="D361" i="3"/>
  <c r="I361" i="3" s="1"/>
  <c r="D369" i="3"/>
  <c r="I369" i="3" s="1"/>
  <c r="D377" i="3"/>
  <c r="I377" i="3" s="1"/>
  <c r="D385" i="3"/>
  <c r="I385" i="3" s="1"/>
  <c r="D393" i="3"/>
  <c r="I393" i="3" s="1"/>
  <c r="D401" i="3"/>
  <c r="I401" i="3" s="1"/>
  <c r="D409" i="3"/>
  <c r="I409" i="3" s="1"/>
  <c r="D417" i="3"/>
  <c r="I417" i="3" s="1"/>
  <c r="D423" i="3"/>
  <c r="I423" i="3" s="1"/>
  <c r="D428" i="3"/>
  <c r="I428" i="3" s="1"/>
  <c r="D433" i="3"/>
  <c r="I433" i="3" s="1"/>
  <c r="D439" i="3"/>
  <c r="I439" i="3" s="1"/>
  <c r="D444" i="3"/>
  <c r="I444" i="3" s="1"/>
  <c r="D449" i="3"/>
  <c r="I449" i="3" s="1"/>
  <c r="D455" i="3"/>
  <c r="I455" i="3" s="1"/>
  <c r="D460" i="3"/>
  <c r="I460" i="3" s="1"/>
  <c r="D464" i="3"/>
  <c r="I464" i="3" s="1"/>
  <c r="D468" i="3"/>
  <c r="I468" i="3" s="1"/>
  <c r="D472" i="3"/>
  <c r="I472" i="3" s="1"/>
  <c r="D476" i="3"/>
  <c r="I476" i="3" s="1"/>
  <c r="D480" i="3"/>
  <c r="I480" i="3" s="1"/>
  <c r="D484" i="3"/>
  <c r="I484" i="3" s="1"/>
  <c r="D488" i="3"/>
  <c r="I488" i="3" s="1"/>
  <c r="D492" i="3"/>
  <c r="I492" i="3" s="1"/>
  <c r="D496" i="3"/>
  <c r="I496" i="3" s="1"/>
  <c r="D500" i="3"/>
  <c r="I500" i="3" s="1"/>
  <c r="D504" i="3"/>
  <c r="I504" i="3" s="1"/>
  <c r="D508" i="3"/>
  <c r="I508" i="3" s="1"/>
  <c r="D512" i="3"/>
  <c r="I512" i="3" s="1"/>
  <c r="D516" i="3"/>
  <c r="I516" i="3" s="1"/>
  <c r="D520" i="3"/>
  <c r="I520" i="3" s="1"/>
  <c r="D524" i="3"/>
  <c r="I524" i="3" s="1"/>
  <c r="D528" i="3"/>
  <c r="I528" i="3" s="1"/>
  <c r="D532" i="3"/>
  <c r="I532" i="3" s="1"/>
  <c r="D536" i="3"/>
  <c r="I536" i="3" s="1"/>
  <c r="D540" i="3"/>
  <c r="I540" i="3" s="1"/>
  <c r="D544" i="3"/>
  <c r="I544" i="3" s="1"/>
  <c r="D548" i="3"/>
  <c r="I548" i="3" s="1"/>
  <c r="D552" i="3"/>
  <c r="I552" i="3" s="1"/>
  <c r="D556" i="3"/>
  <c r="I556" i="3" s="1"/>
  <c r="D560" i="3"/>
  <c r="I560" i="3" s="1"/>
  <c r="D564" i="3"/>
  <c r="I564" i="3" s="1"/>
  <c r="D568" i="3"/>
  <c r="I568" i="3" s="1"/>
  <c r="D572" i="3"/>
  <c r="I572" i="3" s="1"/>
  <c r="D576" i="3"/>
  <c r="I576" i="3" s="1"/>
  <c r="D580" i="3"/>
  <c r="I580" i="3" s="1"/>
  <c r="D584" i="3"/>
  <c r="I584" i="3" s="1"/>
  <c r="D588" i="3"/>
  <c r="I588" i="3" s="1"/>
  <c r="D592" i="3"/>
  <c r="I592" i="3" s="1"/>
  <c r="D596" i="3"/>
  <c r="I596" i="3" s="1"/>
  <c r="D600" i="3"/>
  <c r="I600" i="3" s="1"/>
  <c r="D604" i="3"/>
  <c r="I604" i="3" s="1"/>
  <c r="D608" i="3"/>
  <c r="I608" i="3" s="1"/>
  <c r="D612" i="3"/>
  <c r="I612" i="3" s="1"/>
  <c r="D616" i="3"/>
  <c r="I616" i="3" s="1"/>
  <c r="D620" i="3"/>
  <c r="I620" i="3" s="1"/>
  <c r="D624" i="3"/>
  <c r="I624" i="3" s="1"/>
  <c r="D628" i="3"/>
  <c r="I628" i="3" s="1"/>
  <c r="D632" i="3"/>
  <c r="I632" i="3" s="1"/>
  <c r="D636" i="3"/>
  <c r="I636" i="3" s="1"/>
  <c r="D640" i="3"/>
  <c r="I640" i="3" s="1"/>
  <c r="D644" i="3"/>
  <c r="I644" i="3" s="1"/>
  <c r="D648" i="3"/>
  <c r="I648" i="3" s="1"/>
  <c r="D652" i="3"/>
  <c r="I652" i="3" s="1"/>
  <c r="D656" i="3"/>
  <c r="I656" i="3" s="1"/>
  <c r="D660" i="3"/>
  <c r="I660" i="3" s="1"/>
  <c r="D664" i="3"/>
  <c r="I664" i="3" s="1"/>
  <c r="D668" i="3"/>
  <c r="I668" i="3" s="1"/>
  <c r="D672" i="3"/>
  <c r="I672" i="3" s="1"/>
  <c r="D676" i="3"/>
  <c r="I676" i="3" s="1"/>
  <c r="D680" i="3"/>
  <c r="I680" i="3" s="1"/>
  <c r="D684" i="3"/>
  <c r="I684" i="3" s="1"/>
  <c r="D688" i="3"/>
  <c r="I688" i="3" s="1"/>
  <c r="D692" i="3"/>
  <c r="I692" i="3" s="1"/>
  <c r="D696" i="3"/>
  <c r="I696" i="3" s="1"/>
  <c r="D700" i="3"/>
  <c r="I700" i="3" s="1"/>
  <c r="D704" i="3"/>
  <c r="I704" i="3" s="1"/>
  <c r="D708" i="3"/>
  <c r="I708" i="3" s="1"/>
  <c r="D712" i="3"/>
  <c r="I712" i="3" s="1"/>
  <c r="D716" i="3"/>
  <c r="I716" i="3" s="1"/>
  <c r="D720" i="3"/>
  <c r="I720" i="3" s="1"/>
  <c r="D724" i="3"/>
  <c r="I724" i="3" s="1"/>
  <c r="D728" i="3"/>
  <c r="I728" i="3" s="1"/>
  <c r="D732" i="3"/>
  <c r="I732" i="3" s="1"/>
  <c r="D736" i="3"/>
  <c r="I736" i="3" s="1"/>
  <c r="D740" i="3"/>
  <c r="I740" i="3" s="1"/>
  <c r="D744" i="3"/>
  <c r="I744" i="3" s="1"/>
  <c r="D748" i="3"/>
  <c r="I748" i="3" s="1"/>
  <c r="D752" i="3"/>
  <c r="I752" i="3" s="1"/>
  <c r="D756" i="3"/>
  <c r="I756" i="3" s="1"/>
  <c r="D760" i="3"/>
  <c r="I760" i="3" s="1"/>
  <c r="D764" i="3"/>
  <c r="I764" i="3" s="1"/>
  <c r="D768" i="3"/>
  <c r="I768" i="3" s="1"/>
  <c r="D772" i="3"/>
  <c r="I772" i="3" s="1"/>
  <c r="D776" i="3"/>
  <c r="I776" i="3" s="1"/>
  <c r="D780" i="3"/>
  <c r="I780" i="3" s="1"/>
  <c r="D784" i="3"/>
  <c r="I784" i="3" s="1"/>
  <c r="D788" i="3"/>
  <c r="I788" i="3" s="1"/>
  <c r="D792" i="3"/>
  <c r="I792" i="3" s="1"/>
  <c r="D796" i="3"/>
  <c r="I796" i="3" s="1"/>
  <c r="D800" i="3"/>
  <c r="I800" i="3" s="1"/>
  <c r="D804" i="3"/>
  <c r="I804" i="3" s="1"/>
  <c r="D808" i="3"/>
  <c r="I808" i="3" s="1"/>
  <c r="D812" i="3"/>
  <c r="I812" i="3" s="1"/>
  <c r="D816" i="3"/>
  <c r="I816" i="3" s="1"/>
  <c r="D820" i="3"/>
  <c r="I820" i="3" s="1"/>
  <c r="D824" i="3"/>
  <c r="I824" i="3" s="1"/>
  <c r="D828" i="3"/>
  <c r="I828" i="3" s="1"/>
  <c r="D832" i="3"/>
  <c r="I832" i="3" s="1"/>
  <c r="D836" i="3"/>
  <c r="I836" i="3" s="1"/>
  <c r="D840" i="3"/>
  <c r="I840" i="3" s="1"/>
  <c r="D4" i="3"/>
  <c r="I4" i="3" s="1"/>
  <c r="D837" i="3"/>
  <c r="I837" i="3" s="1"/>
  <c r="D558" i="3"/>
  <c r="I558" i="3" s="1"/>
  <c r="D582" i="3"/>
  <c r="I582" i="3" s="1"/>
  <c r="D590" i="3"/>
  <c r="I590" i="3" s="1"/>
  <c r="D598" i="3"/>
  <c r="I598" i="3" s="1"/>
  <c r="D606" i="3"/>
  <c r="I606" i="3" s="1"/>
  <c r="D614" i="3"/>
  <c r="I614" i="3" s="1"/>
  <c r="D622" i="3"/>
  <c r="I622" i="3" s="1"/>
  <c r="D630" i="3"/>
  <c r="I630" i="3" s="1"/>
  <c r="D638" i="3"/>
  <c r="I638" i="3" s="1"/>
  <c r="D650" i="3"/>
  <c r="I650" i="3" s="1"/>
  <c r="D658" i="3"/>
  <c r="I658" i="3" s="1"/>
  <c r="D670" i="3"/>
  <c r="I670" i="3" s="1"/>
  <c r="D682" i="3"/>
  <c r="I682" i="3" s="1"/>
  <c r="D9" i="3"/>
  <c r="I9" i="3" s="1"/>
  <c r="D25" i="3"/>
  <c r="I25" i="3" s="1"/>
  <c r="D41" i="3"/>
  <c r="I41" i="3" s="1"/>
  <c r="D57" i="3"/>
  <c r="I57" i="3" s="1"/>
  <c r="D73" i="3"/>
  <c r="I73" i="3" s="1"/>
  <c r="D89" i="3"/>
  <c r="I89" i="3" s="1"/>
  <c r="D105" i="3"/>
  <c r="I105" i="3" s="1"/>
  <c r="D115" i="3"/>
  <c r="I115" i="3" s="1"/>
  <c r="D123" i="3"/>
  <c r="I123" i="3" s="1"/>
  <c r="D131" i="3"/>
  <c r="I131" i="3" s="1"/>
  <c r="D139" i="3"/>
  <c r="I139" i="3" s="1"/>
  <c r="D147" i="3"/>
  <c r="I147" i="3" s="1"/>
  <c r="D155" i="3"/>
  <c r="I155" i="3" s="1"/>
  <c r="D163" i="3"/>
  <c r="I163" i="3" s="1"/>
  <c r="D171" i="3"/>
  <c r="I171" i="3" s="1"/>
  <c r="D179" i="3"/>
  <c r="I179" i="3" s="1"/>
  <c r="D187" i="3"/>
  <c r="I187" i="3" s="1"/>
  <c r="D195" i="3"/>
  <c r="I195" i="3" s="1"/>
  <c r="D203" i="3"/>
  <c r="I203" i="3" s="1"/>
  <c r="D211" i="3"/>
  <c r="I211" i="3" s="1"/>
  <c r="D219" i="3"/>
  <c r="I219" i="3" s="1"/>
  <c r="D227" i="3"/>
  <c r="I227" i="3" s="1"/>
  <c r="D235" i="3"/>
  <c r="I235" i="3" s="1"/>
  <c r="D243" i="3"/>
  <c r="I243" i="3" s="1"/>
  <c r="D251" i="3"/>
  <c r="I251" i="3" s="1"/>
  <c r="D259" i="3"/>
  <c r="I259" i="3" s="1"/>
  <c r="D267" i="3"/>
  <c r="I267" i="3" s="1"/>
  <c r="D275" i="3"/>
  <c r="I275" i="3" s="1"/>
  <c r="D283" i="3"/>
  <c r="I283" i="3" s="1"/>
  <c r="D291" i="3"/>
  <c r="I291" i="3" s="1"/>
  <c r="D299" i="3"/>
  <c r="I299" i="3" s="1"/>
  <c r="D307" i="3"/>
  <c r="I307" i="3" s="1"/>
  <c r="D315" i="3"/>
  <c r="I315" i="3" s="1"/>
  <c r="D323" i="3"/>
  <c r="I323" i="3" s="1"/>
  <c r="D331" i="3"/>
  <c r="I331" i="3" s="1"/>
  <c r="D339" i="3"/>
  <c r="I339" i="3" s="1"/>
  <c r="D347" i="3"/>
  <c r="I347" i="3" s="1"/>
  <c r="D355" i="3"/>
  <c r="I355" i="3" s="1"/>
  <c r="D363" i="3"/>
  <c r="I363" i="3" s="1"/>
  <c r="D371" i="3"/>
  <c r="I371" i="3" s="1"/>
  <c r="D379" i="3"/>
  <c r="I379" i="3" s="1"/>
  <c r="D387" i="3"/>
  <c r="I387" i="3" s="1"/>
  <c r="D395" i="3"/>
  <c r="I395" i="3" s="1"/>
  <c r="D403" i="3"/>
  <c r="I403" i="3" s="1"/>
  <c r="D411" i="3"/>
  <c r="I411" i="3" s="1"/>
  <c r="D419" i="3"/>
  <c r="I419" i="3" s="1"/>
  <c r="D424" i="3"/>
  <c r="I424" i="3" s="1"/>
  <c r="D429" i="3"/>
  <c r="I429" i="3" s="1"/>
  <c r="D435" i="3"/>
  <c r="I435" i="3" s="1"/>
  <c r="D440" i="3"/>
  <c r="I440" i="3" s="1"/>
  <c r="D445" i="3"/>
  <c r="I445" i="3" s="1"/>
  <c r="D451" i="3"/>
  <c r="I451" i="3" s="1"/>
  <c r="D456" i="3"/>
  <c r="I456" i="3" s="1"/>
  <c r="D461" i="3"/>
  <c r="I461" i="3" s="1"/>
  <c r="D465" i="3"/>
  <c r="I465" i="3" s="1"/>
  <c r="D469" i="3"/>
  <c r="I469" i="3" s="1"/>
  <c r="D473" i="3"/>
  <c r="I473" i="3" s="1"/>
  <c r="D477" i="3"/>
  <c r="I477" i="3" s="1"/>
  <c r="D481" i="3"/>
  <c r="I481" i="3" s="1"/>
  <c r="D485" i="3"/>
  <c r="I485" i="3" s="1"/>
  <c r="D489" i="3"/>
  <c r="I489" i="3" s="1"/>
  <c r="D493" i="3"/>
  <c r="I493" i="3" s="1"/>
  <c r="D497" i="3"/>
  <c r="I497" i="3" s="1"/>
  <c r="D501" i="3"/>
  <c r="I501" i="3" s="1"/>
  <c r="D505" i="3"/>
  <c r="I505" i="3" s="1"/>
  <c r="D509" i="3"/>
  <c r="I509" i="3" s="1"/>
  <c r="D513" i="3"/>
  <c r="I513" i="3" s="1"/>
  <c r="D517" i="3"/>
  <c r="I517" i="3" s="1"/>
  <c r="D521" i="3"/>
  <c r="I521" i="3" s="1"/>
  <c r="D525" i="3"/>
  <c r="I525" i="3" s="1"/>
  <c r="D529" i="3"/>
  <c r="I529" i="3" s="1"/>
  <c r="D533" i="3"/>
  <c r="I533" i="3" s="1"/>
  <c r="D537" i="3"/>
  <c r="I537" i="3" s="1"/>
  <c r="D541" i="3"/>
  <c r="I541" i="3" s="1"/>
  <c r="D545" i="3"/>
  <c r="I545" i="3" s="1"/>
  <c r="D549" i="3"/>
  <c r="I549" i="3" s="1"/>
  <c r="D553" i="3"/>
  <c r="I553" i="3" s="1"/>
  <c r="D557" i="3"/>
  <c r="I557" i="3" s="1"/>
  <c r="D561" i="3"/>
  <c r="I561" i="3" s="1"/>
  <c r="D565" i="3"/>
  <c r="I565" i="3" s="1"/>
  <c r="D569" i="3"/>
  <c r="I569" i="3" s="1"/>
  <c r="D573" i="3"/>
  <c r="I573" i="3" s="1"/>
  <c r="D577" i="3"/>
  <c r="I577" i="3" s="1"/>
  <c r="D581" i="3"/>
  <c r="I581" i="3" s="1"/>
  <c r="D585" i="3"/>
  <c r="I585" i="3" s="1"/>
  <c r="D589" i="3"/>
  <c r="I589" i="3" s="1"/>
  <c r="D593" i="3"/>
  <c r="I593" i="3" s="1"/>
  <c r="D597" i="3"/>
  <c r="I597" i="3" s="1"/>
  <c r="D601" i="3"/>
  <c r="I601" i="3" s="1"/>
  <c r="D605" i="3"/>
  <c r="I605" i="3" s="1"/>
  <c r="D609" i="3"/>
  <c r="I609" i="3" s="1"/>
  <c r="D613" i="3"/>
  <c r="I613" i="3" s="1"/>
  <c r="D617" i="3"/>
  <c r="I617" i="3" s="1"/>
  <c r="D621" i="3"/>
  <c r="I621" i="3" s="1"/>
  <c r="D625" i="3"/>
  <c r="I625" i="3" s="1"/>
  <c r="D629" i="3"/>
  <c r="I629" i="3" s="1"/>
  <c r="D633" i="3"/>
  <c r="I633" i="3" s="1"/>
  <c r="D637" i="3"/>
  <c r="I637" i="3" s="1"/>
  <c r="D641" i="3"/>
  <c r="I641" i="3" s="1"/>
  <c r="D645" i="3"/>
  <c r="I645" i="3" s="1"/>
  <c r="D649" i="3"/>
  <c r="I649" i="3" s="1"/>
  <c r="D653" i="3"/>
  <c r="I653" i="3" s="1"/>
  <c r="D657" i="3"/>
  <c r="I657" i="3" s="1"/>
  <c r="D661" i="3"/>
  <c r="I661" i="3" s="1"/>
  <c r="D665" i="3"/>
  <c r="I665" i="3" s="1"/>
  <c r="D669" i="3"/>
  <c r="I669" i="3" s="1"/>
  <c r="D673" i="3"/>
  <c r="I673" i="3" s="1"/>
  <c r="D677" i="3"/>
  <c r="I677" i="3" s="1"/>
  <c r="D681" i="3"/>
  <c r="I681" i="3" s="1"/>
  <c r="D685" i="3"/>
  <c r="I685" i="3" s="1"/>
  <c r="D689" i="3"/>
  <c r="I689" i="3" s="1"/>
  <c r="D693" i="3"/>
  <c r="I693" i="3" s="1"/>
  <c r="D697" i="3"/>
  <c r="I697" i="3" s="1"/>
  <c r="D701" i="3"/>
  <c r="I701" i="3" s="1"/>
  <c r="D705" i="3"/>
  <c r="I705" i="3" s="1"/>
  <c r="D709" i="3"/>
  <c r="I709" i="3" s="1"/>
  <c r="D713" i="3"/>
  <c r="I713" i="3" s="1"/>
  <c r="D717" i="3"/>
  <c r="I717" i="3" s="1"/>
  <c r="D721" i="3"/>
  <c r="I721" i="3" s="1"/>
  <c r="D725" i="3"/>
  <c r="I725" i="3" s="1"/>
  <c r="D729" i="3"/>
  <c r="I729" i="3" s="1"/>
  <c r="D733" i="3"/>
  <c r="I733" i="3" s="1"/>
  <c r="D737" i="3"/>
  <c r="I737" i="3" s="1"/>
  <c r="D741" i="3"/>
  <c r="I741" i="3" s="1"/>
  <c r="D745" i="3"/>
  <c r="I745" i="3" s="1"/>
  <c r="D749" i="3"/>
  <c r="I749" i="3" s="1"/>
  <c r="D753" i="3"/>
  <c r="I753" i="3" s="1"/>
  <c r="D757" i="3"/>
  <c r="I757" i="3" s="1"/>
  <c r="D761" i="3"/>
  <c r="I761" i="3" s="1"/>
  <c r="D765" i="3"/>
  <c r="I765" i="3" s="1"/>
  <c r="D769" i="3"/>
  <c r="I769" i="3" s="1"/>
  <c r="D773" i="3"/>
  <c r="I773" i="3" s="1"/>
  <c r="D777" i="3"/>
  <c r="I777" i="3" s="1"/>
  <c r="D781" i="3"/>
  <c r="I781" i="3" s="1"/>
  <c r="D785" i="3"/>
  <c r="I785" i="3" s="1"/>
  <c r="D789" i="3"/>
  <c r="I789" i="3" s="1"/>
  <c r="D793" i="3"/>
  <c r="I793" i="3" s="1"/>
  <c r="D797" i="3"/>
  <c r="I797" i="3" s="1"/>
  <c r="D801" i="3"/>
  <c r="I801" i="3" s="1"/>
  <c r="D805" i="3"/>
  <c r="I805" i="3" s="1"/>
  <c r="D809" i="3"/>
  <c r="I809" i="3" s="1"/>
  <c r="D813" i="3"/>
  <c r="I813" i="3" s="1"/>
  <c r="D817" i="3"/>
  <c r="I817" i="3" s="1"/>
  <c r="D821" i="3"/>
  <c r="I821" i="3" s="1"/>
  <c r="D825" i="3"/>
  <c r="I825" i="3" s="1"/>
  <c r="D829" i="3"/>
  <c r="I829" i="3" s="1"/>
  <c r="D833" i="3"/>
  <c r="I833" i="3" s="1"/>
  <c r="D841" i="3"/>
  <c r="I841" i="3" s="1"/>
  <c r="D594" i="3"/>
  <c r="I594" i="3" s="1"/>
  <c r="D642" i="3"/>
  <c r="I642" i="3" s="1"/>
  <c r="D654" i="3"/>
  <c r="I654" i="3" s="1"/>
  <c r="D666" i="3"/>
  <c r="I666" i="3" s="1"/>
  <c r="D13" i="3"/>
  <c r="I13" i="3" s="1"/>
  <c r="D29" i="3"/>
  <c r="I29" i="3" s="1"/>
  <c r="D45" i="3"/>
  <c r="I45" i="3" s="1"/>
  <c r="D61" i="3"/>
  <c r="I61" i="3" s="1"/>
  <c r="D77" i="3"/>
  <c r="I77" i="3" s="1"/>
  <c r="D93" i="3"/>
  <c r="I93" i="3" s="1"/>
  <c r="D109" i="3"/>
  <c r="I109" i="3" s="1"/>
  <c r="D117" i="3"/>
  <c r="I117" i="3" s="1"/>
  <c r="D125" i="3"/>
  <c r="I125" i="3" s="1"/>
  <c r="D133" i="3"/>
  <c r="I133" i="3" s="1"/>
  <c r="D141" i="3"/>
  <c r="I141" i="3" s="1"/>
  <c r="D149" i="3"/>
  <c r="I149" i="3" s="1"/>
  <c r="D157" i="3"/>
  <c r="I157" i="3" s="1"/>
  <c r="D165" i="3"/>
  <c r="I165" i="3" s="1"/>
  <c r="D173" i="3"/>
  <c r="I173" i="3" s="1"/>
  <c r="D181" i="3"/>
  <c r="I181" i="3" s="1"/>
  <c r="D189" i="3"/>
  <c r="I189" i="3" s="1"/>
  <c r="D197" i="3"/>
  <c r="I197" i="3" s="1"/>
  <c r="D205" i="3"/>
  <c r="I205" i="3" s="1"/>
  <c r="D213" i="3"/>
  <c r="I213" i="3" s="1"/>
  <c r="D221" i="3"/>
  <c r="I221" i="3" s="1"/>
  <c r="D229" i="3"/>
  <c r="I229" i="3" s="1"/>
  <c r="D237" i="3"/>
  <c r="I237" i="3" s="1"/>
  <c r="D245" i="3"/>
  <c r="I245" i="3" s="1"/>
  <c r="D253" i="3"/>
  <c r="I253" i="3" s="1"/>
  <c r="D261" i="3"/>
  <c r="I261" i="3" s="1"/>
  <c r="D269" i="3"/>
  <c r="I269" i="3" s="1"/>
  <c r="D277" i="3"/>
  <c r="I277" i="3" s="1"/>
  <c r="D285" i="3"/>
  <c r="I285" i="3" s="1"/>
  <c r="D293" i="3"/>
  <c r="I293" i="3" s="1"/>
  <c r="D301" i="3"/>
  <c r="I301" i="3" s="1"/>
  <c r="D309" i="3"/>
  <c r="I309" i="3" s="1"/>
  <c r="D317" i="3"/>
  <c r="I317" i="3" s="1"/>
  <c r="D325" i="3"/>
  <c r="I325" i="3" s="1"/>
  <c r="D333" i="3"/>
  <c r="I333" i="3" s="1"/>
  <c r="D341" i="3"/>
  <c r="I341" i="3" s="1"/>
  <c r="D349" i="3"/>
  <c r="I349" i="3" s="1"/>
  <c r="D357" i="3"/>
  <c r="I357" i="3" s="1"/>
  <c r="D365" i="3"/>
  <c r="I365" i="3" s="1"/>
  <c r="D373" i="3"/>
  <c r="I373" i="3" s="1"/>
  <c r="D381" i="3"/>
  <c r="I381" i="3" s="1"/>
  <c r="D389" i="3"/>
  <c r="I389" i="3" s="1"/>
  <c r="D397" i="3"/>
  <c r="I397" i="3" s="1"/>
  <c r="D405" i="3"/>
  <c r="I405" i="3" s="1"/>
  <c r="D413" i="3"/>
  <c r="I413" i="3" s="1"/>
  <c r="D420" i="3"/>
  <c r="I420" i="3" s="1"/>
  <c r="D425" i="3"/>
  <c r="I425" i="3" s="1"/>
  <c r="D431" i="3"/>
  <c r="I431" i="3" s="1"/>
  <c r="D436" i="3"/>
  <c r="I436" i="3" s="1"/>
  <c r="D441" i="3"/>
  <c r="I441" i="3" s="1"/>
  <c r="D447" i="3"/>
  <c r="I447" i="3" s="1"/>
  <c r="D452" i="3"/>
  <c r="I452" i="3" s="1"/>
  <c r="D457" i="3"/>
  <c r="I457" i="3" s="1"/>
  <c r="D462" i="3"/>
  <c r="I462" i="3" s="1"/>
  <c r="D466" i="3"/>
  <c r="I466" i="3" s="1"/>
  <c r="D470" i="3"/>
  <c r="I470" i="3" s="1"/>
  <c r="D474" i="3"/>
  <c r="I474" i="3" s="1"/>
  <c r="D478" i="3"/>
  <c r="I478" i="3" s="1"/>
  <c r="D482" i="3"/>
  <c r="I482" i="3" s="1"/>
  <c r="D486" i="3"/>
  <c r="I486" i="3" s="1"/>
  <c r="D490" i="3"/>
  <c r="I490" i="3" s="1"/>
  <c r="D494" i="3"/>
  <c r="I494" i="3" s="1"/>
  <c r="D498" i="3"/>
  <c r="I498" i="3" s="1"/>
  <c r="D502" i="3"/>
  <c r="I502" i="3" s="1"/>
  <c r="D506" i="3"/>
  <c r="I506" i="3" s="1"/>
  <c r="D510" i="3"/>
  <c r="I510" i="3" s="1"/>
  <c r="D514" i="3"/>
  <c r="I514" i="3" s="1"/>
  <c r="D518" i="3"/>
  <c r="I518" i="3" s="1"/>
  <c r="D522" i="3"/>
  <c r="I522" i="3" s="1"/>
  <c r="D526" i="3"/>
  <c r="I526" i="3" s="1"/>
  <c r="D530" i="3"/>
  <c r="I530" i="3" s="1"/>
  <c r="D534" i="3"/>
  <c r="I534" i="3" s="1"/>
  <c r="D538" i="3"/>
  <c r="I538" i="3" s="1"/>
  <c r="D542" i="3"/>
  <c r="I542" i="3" s="1"/>
  <c r="D546" i="3"/>
  <c r="I546" i="3" s="1"/>
  <c r="D550" i="3"/>
  <c r="I550" i="3" s="1"/>
  <c r="D554" i="3"/>
  <c r="I554" i="3" s="1"/>
  <c r="D562" i="3"/>
  <c r="I562" i="3" s="1"/>
  <c r="D566" i="3"/>
  <c r="I566" i="3" s="1"/>
  <c r="D570" i="3"/>
  <c r="I570" i="3" s="1"/>
  <c r="D574" i="3"/>
  <c r="I574" i="3" s="1"/>
  <c r="D578" i="3"/>
  <c r="I578" i="3" s="1"/>
  <c r="D586" i="3"/>
  <c r="I586" i="3" s="1"/>
  <c r="D602" i="3"/>
  <c r="I602" i="3" s="1"/>
  <c r="D610" i="3"/>
  <c r="I610" i="3" s="1"/>
  <c r="D618" i="3"/>
  <c r="I618" i="3" s="1"/>
  <c r="D626" i="3"/>
  <c r="I626" i="3" s="1"/>
  <c r="D634" i="3"/>
  <c r="I634" i="3" s="1"/>
  <c r="D646" i="3"/>
  <c r="I646" i="3" s="1"/>
  <c r="D662" i="3"/>
  <c r="I662" i="3" s="1"/>
  <c r="D674" i="3"/>
  <c r="I674" i="3" s="1"/>
  <c r="D33" i="3"/>
  <c r="I33" i="3" s="1"/>
  <c r="D97" i="3"/>
  <c r="I97" i="3" s="1"/>
  <c r="D135" i="3"/>
  <c r="I135" i="3" s="1"/>
  <c r="D167" i="3"/>
  <c r="I167" i="3" s="1"/>
  <c r="D199" i="3"/>
  <c r="I199" i="3" s="1"/>
  <c r="D231" i="3"/>
  <c r="I231" i="3" s="1"/>
  <c r="D263" i="3"/>
  <c r="I263" i="3" s="1"/>
  <c r="D295" i="3"/>
  <c r="I295" i="3" s="1"/>
  <c r="D327" i="3"/>
  <c r="I327" i="3" s="1"/>
  <c r="D359" i="3"/>
  <c r="I359" i="3" s="1"/>
  <c r="D391" i="3"/>
  <c r="I391" i="3" s="1"/>
  <c r="D421" i="3"/>
  <c r="I421" i="3" s="1"/>
  <c r="D443" i="3"/>
  <c r="I443" i="3" s="1"/>
  <c r="D463" i="3"/>
  <c r="I463" i="3" s="1"/>
  <c r="D479" i="3"/>
  <c r="I479" i="3" s="1"/>
  <c r="D495" i="3"/>
  <c r="I495" i="3" s="1"/>
  <c r="D511" i="3"/>
  <c r="I511" i="3" s="1"/>
  <c r="D527" i="3"/>
  <c r="I527" i="3" s="1"/>
  <c r="D543" i="3"/>
  <c r="I543" i="3" s="1"/>
  <c r="D559" i="3"/>
  <c r="I559" i="3" s="1"/>
  <c r="D575" i="3"/>
  <c r="I575" i="3" s="1"/>
  <c r="D591" i="3"/>
  <c r="I591" i="3" s="1"/>
  <c r="D607" i="3"/>
  <c r="I607" i="3" s="1"/>
  <c r="D623" i="3"/>
  <c r="I623" i="3" s="1"/>
  <c r="D639" i="3"/>
  <c r="I639" i="3" s="1"/>
  <c r="D655" i="3"/>
  <c r="I655" i="3" s="1"/>
  <c r="D671" i="3"/>
  <c r="I671" i="3" s="1"/>
  <c r="D683" i="3"/>
  <c r="I683" i="3" s="1"/>
  <c r="D691" i="3"/>
  <c r="I691" i="3" s="1"/>
  <c r="D699" i="3"/>
  <c r="I699" i="3" s="1"/>
  <c r="D707" i="3"/>
  <c r="I707" i="3" s="1"/>
  <c r="D715" i="3"/>
  <c r="I715" i="3" s="1"/>
  <c r="D723" i="3"/>
  <c r="I723" i="3" s="1"/>
  <c r="D731" i="3"/>
  <c r="I731" i="3" s="1"/>
  <c r="D739" i="3"/>
  <c r="I739" i="3" s="1"/>
  <c r="D747" i="3"/>
  <c r="I747" i="3" s="1"/>
  <c r="D755" i="3"/>
  <c r="I755" i="3" s="1"/>
  <c r="D763" i="3"/>
  <c r="I763" i="3" s="1"/>
  <c r="D771" i="3"/>
  <c r="I771" i="3" s="1"/>
  <c r="D779" i="3"/>
  <c r="I779" i="3" s="1"/>
  <c r="D787" i="3"/>
  <c r="I787" i="3" s="1"/>
  <c r="D795" i="3"/>
  <c r="I795" i="3" s="1"/>
  <c r="D803" i="3"/>
  <c r="I803" i="3" s="1"/>
  <c r="D811" i="3"/>
  <c r="I811" i="3" s="1"/>
  <c r="D819" i="3"/>
  <c r="I819" i="3" s="1"/>
  <c r="D827" i="3"/>
  <c r="I827" i="3" s="1"/>
  <c r="D835" i="3"/>
  <c r="I835" i="3" s="1"/>
  <c r="D843" i="3"/>
  <c r="I843" i="3" s="1"/>
  <c r="D702" i="3"/>
  <c r="I702" i="3" s="1"/>
  <c r="D718" i="3"/>
  <c r="I718" i="3" s="1"/>
  <c r="D734" i="3"/>
  <c r="I734" i="3" s="1"/>
  <c r="D750" i="3"/>
  <c r="I750" i="3" s="1"/>
  <c r="D758" i="3"/>
  <c r="I758" i="3" s="1"/>
  <c r="D774" i="3"/>
  <c r="I774" i="3" s="1"/>
  <c r="D782" i="3"/>
  <c r="I782" i="3" s="1"/>
  <c r="D798" i="3"/>
  <c r="I798" i="3" s="1"/>
  <c r="D814" i="3"/>
  <c r="I814" i="3" s="1"/>
  <c r="D830" i="3"/>
  <c r="I830" i="3" s="1"/>
  <c r="D838" i="3"/>
  <c r="I838" i="3" s="1"/>
  <c r="D81" i="3"/>
  <c r="I81" i="3" s="1"/>
  <c r="D191" i="3"/>
  <c r="I191" i="3" s="1"/>
  <c r="D287" i="3"/>
  <c r="I287" i="3" s="1"/>
  <c r="D351" i="3"/>
  <c r="I351" i="3" s="1"/>
  <c r="D415" i="3"/>
  <c r="I415" i="3" s="1"/>
  <c r="D475" i="3"/>
  <c r="I475" i="3" s="1"/>
  <c r="D507" i="3"/>
  <c r="I507" i="3" s="1"/>
  <c r="D555" i="3"/>
  <c r="I555" i="3" s="1"/>
  <c r="D587" i="3"/>
  <c r="I587" i="3" s="1"/>
  <c r="D635" i="3"/>
  <c r="I635" i="3" s="1"/>
  <c r="D679" i="3"/>
  <c r="I679" i="3" s="1"/>
  <c r="D690" i="3"/>
  <c r="I690" i="3" s="1"/>
  <c r="D714" i="3"/>
  <c r="I714" i="3" s="1"/>
  <c r="D738" i="3"/>
  <c r="I738" i="3" s="1"/>
  <c r="D762" i="3"/>
  <c r="I762" i="3" s="1"/>
  <c r="D770" i="3"/>
  <c r="I770" i="3" s="1"/>
  <c r="D802" i="3"/>
  <c r="I802" i="3" s="1"/>
  <c r="D826" i="3"/>
  <c r="I826" i="3" s="1"/>
  <c r="D842" i="3"/>
  <c r="I842" i="3" s="1"/>
  <c r="D49" i="3"/>
  <c r="I49" i="3" s="1"/>
  <c r="D111" i="3"/>
  <c r="I111" i="3" s="1"/>
  <c r="D143" i="3"/>
  <c r="I143" i="3" s="1"/>
  <c r="D175" i="3"/>
  <c r="I175" i="3" s="1"/>
  <c r="D207" i="3"/>
  <c r="I207" i="3" s="1"/>
  <c r="D239" i="3"/>
  <c r="I239" i="3" s="1"/>
  <c r="D271" i="3"/>
  <c r="I271" i="3" s="1"/>
  <c r="D303" i="3"/>
  <c r="I303" i="3" s="1"/>
  <c r="D335" i="3"/>
  <c r="I335" i="3" s="1"/>
  <c r="D367" i="3"/>
  <c r="I367" i="3" s="1"/>
  <c r="D399" i="3"/>
  <c r="I399" i="3" s="1"/>
  <c r="D427" i="3"/>
  <c r="I427" i="3" s="1"/>
  <c r="D448" i="3"/>
  <c r="I448" i="3" s="1"/>
  <c r="D467" i="3"/>
  <c r="I467" i="3" s="1"/>
  <c r="D483" i="3"/>
  <c r="I483" i="3" s="1"/>
  <c r="D499" i="3"/>
  <c r="I499" i="3" s="1"/>
  <c r="D515" i="3"/>
  <c r="I515" i="3" s="1"/>
  <c r="D531" i="3"/>
  <c r="I531" i="3" s="1"/>
  <c r="D547" i="3"/>
  <c r="I547" i="3" s="1"/>
  <c r="D563" i="3"/>
  <c r="I563" i="3" s="1"/>
  <c r="D579" i="3"/>
  <c r="I579" i="3" s="1"/>
  <c r="D595" i="3"/>
  <c r="I595" i="3" s="1"/>
  <c r="D611" i="3"/>
  <c r="I611" i="3" s="1"/>
  <c r="D627" i="3"/>
  <c r="I627" i="3" s="1"/>
  <c r="D643" i="3"/>
  <c r="I643" i="3" s="1"/>
  <c r="D659" i="3"/>
  <c r="I659" i="3" s="1"/>
  <c r="D675" i="3"/>
  <c r="I675" i="3" s="1"/>
  <c r="D686" i="3"/>
  <c r="I686" i="3" s="1"/>
  <c r="D694" i="3"/>
  <c r="I694" i="3" s="1"/>
  <c r="D710" i="3"/>
  <c r="I710" i="3" s="1"/>
  <c r="D726" i="3"/>
  <c r="I726" i="3" s="1"/>
  <c r="D742" i="3"/>
  <c r="I742" i="3" s="1"/>
  <c r="D766" i="3"/>
  <c r="I766" i="3" s="1"/>
  <c r="D790" i="3"/>
  <c r="I790" i="3" s="1"/>
  <c r="D806" i="3"/>
  <c r="I806" i="3" s="1"/>
  <c r="D822" i="3"/>
  <c r="I822" i="3" s="1"/>
  <c r="D223" i="3"/>
  <c r="I223" i="3" s="1"/>
  <c r="D319" i="3"/>
  <c r="I319" i="3" s="1"/>
  <c r="D437" i="3"/>
  <c r="I437" i="3" s="1"/>
  <c r="D491" i="3"/>
  <c r="I491" i="3" s="1"/>
  <c r="D539" i="3"/>
  <c r="I539" i="3" s="1"/>
  <c r="D603" i="3"/>
  <c r="I603" i="3" s="1"/>
  <c r="D651" i="3"/>
  <c r="I651" i="3" s="1"/>
  <c r="D698" i="3"/>
  <c r="I698" i="3" s="1"/>
  <c r="D730" i="3"/>
  <c r="I730" i="3" s="1"/>
  <c r="D754" i="3"/>
  <c r="I754" i="3" s="1"/>
  <c r="D786" i="3"/>
  <c r="I786" i="3" s="1"/>
  <c r="D810" i="3"/>
  <c r="I810" i="3" s="1"/>
  <c r="D834" i="3"/>
  <c r="I834" i="3" s="1"/>
  <c r="D65" i="3"/>
  <c r="I65" i="3" s="1"/>
  <c r="D119" i="3"/>
  <c r="I119" i="3" s="1"/>
  <c r="D151" i="3"/>
  <c r="I151" i="3" s="1"/>
  <c r="D183" i="3"/>
  <c r="I183" i="3" s="1"/>
  <c r="D215" i="3"/>
  <c r="I215" i="3" s="1"/>
  <c r="D247" i="3"/>
  <c r="I247" i="3" s="1"/>
  <c r="D279" i="3"/>
  <c r="I279" i="3" s="1"/>
  <c r="D311" i="3"/>
  <c r="I311" i="3" s="1"/>
  <c r="D343" i="3"/>
  <c r="I343" i="3" s="1"/>
  <c r="D375" i="3"/>
  <c r="I375" i="3" s="1"/>
  <c r="D407" i="3"/>
  <c r="I407" i="3" s="1"/>
  <c r="D432" i="3"/>
  <c r="I432" i="3" s="1"/>
  <c r="D453" i="3"/>
  <c r="I453" i="3" s="1"/>
  <c r="D471" i="3"/>
  <c r="I471" i="3" s="1"/>
  <c r="D487" i="3"/>
  <c r="I487" i="3" s="1"/>
  <c r="D503" i="3"/>
  <c r="I503" i="3" s="1"/>
  <c r="D519" i="3"/>
  <c r="I519" i="3" s="1"/>
  <c r="D535" i="3"/>
  <c r="I535" i="3" s="1"/>
  <c r="D551" i="3"/>
  <c r="I551" i="3" s="1"/>
  <c r="D567" i="3"/>
  <c r="I567" i="3" s="1"/>
  <c r="D583" i="3"/>
  <c r="I583" i="3" s="1"/>
  <c r="D599" i="3"/>
  <c r="I599" i="3" s="1"/>
  <c r="D615" i="3"/>
  <c r="I615" i="3" s="1"/>
  <c r="D631" i="3"/>
  <c r="I631" i="3" s="1"/>
  <c r="D647" i="3"/>
  <c r="I647" i="3" s="1"/>
  <c r="D663" i="3"/>
  <c r="I663" i="3" s="1"/>
  <c r="D678" i="3"/>
  <c r="I678" i="3" s="1"/>
  <c r="D687" i="3"/>
  <c r="I687" i="3" s="1"/>
  <c r="D695" i="3"/>
  <c r="I695" i="3" s="1"/>
  <c r="D703" i="3"/>
  <c r="I703" i="3" s="1"/>
  <c r="D711" i="3"/>
  <c r="I711" i="3" s="1"/>
  <c r="D719" i="3"/>
  <c r="I719" i="3" s="1"/>
  <c r="D727" i="3"/>
  <c r="I727" i="3" s="1"/>
  <c r="D735" i="3"/>
  <c r="I735" i="3" s="1"/>
  <c r="D743" i="3"/>
  <c r="I743" i="3" s="1"/>
  <c r="D751" i="3"/>
  <c r="I751" i="3" s="1"/>
  <c r="D759" i="3"/>
  <c r="I759" i="3" s="1"/>
  <c r="D767" i="3"/>
  <c r="I767" i="3" s="1"/>
  <c r="D775" i="3"/>
  <c r="I775" i="3" s="1"/>
  <c r="D783" i="3"/>
  <c r="I783" i="3" s="1"/>
  <c r="D791" i="3"/>
  <c r="I791" i="3" s="1"/>
  <c r="D799" i="3"/>
  <c r="I799" i="3" s="1"/>
  <c r="D807" i="3"/>
  <c r="I807" i="3" s="1"/>
  <c r="D815" i="3"/>
  <c r="I815" i="3" s="1"/>
  <c r="D823" i="3"/>
  <c r="I823" i="3" s="1"/>
  <c r="D831" i="3"/>
  <c r="I831" i="3" s="1"/>
  <c r="D839" i="3"/>
  <c r="I839" i="3" s="1"/>
  <c r="D17" i="3"/>
  <c r="I17" i="3" s="1"/>
  <c r="D127" i="3"/>
  <c r="I127" i="3" s="1"/>
  <c r="D159" i="3"/>
  <c r="I159" i="3" s="1"/>
  <c r="D255" i="3"/>
  <c r="I255" i="3" s="1"/>
  <c r="D383" i="3"/>
  <c r="I383" i="3" s="1"/>
  <c r="D459" i="3"/>
  <c r="I459" i="3" s="1"/>
  <c r="D523" i="3"/>
  <c r="I523" i="3" s="1"/>
  <c r="D571" i="3"/>
  <c r="I571" i="3" s="1"/>
  <c r="D619" i="3"/>
  <c r="I619" i="3" s="1"/>
  <c r="D667" i="3"/>
  <c r="I667" i="3" s="1"/>
  <c r="D706" i="3"/>
  <c r="I706" i="3" s="1"/>
  <c r="D722" i="3"/>
  <c r="I722" i="3" s="1"/>
  <c r="D746" i="3"/>
  <c r="I746" i="3" s="1"/>
  <c r="D778" i="3"/>
  <c r="I778" i="3" s="1"/>
  <c r="D794" i="3"/>
  <c r="I794" i="3" s="1"/>
  <c r="D818" i="3"/>
  <c r="I818" i="3" s="1"/>
  <c r="G52" i="3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F7" i="3"/>
  <c r="A9" i="3"/>
  <c r="C6" i="3"/>
  <c r="J7" i="3" l="1"/>
  <c r="J9" i="3"/>
  <c r="J13" i="3"/>
  <c r="J17" i="3"/>
  <c r="J21" i="3"/>
  <c r="J25" i="3"/>
  <c r="J29" i="3"/>
  <c r="J33" i="3"/>
  <c r="J37" i="3"/>
  <c r="J41" i="3"/>
  <c r="J45" i="3"/>
  <c r="J49" i="3"/>
  <c r="J53" i="3"/>
  <c r="J57" i="3"/>
  <c r="J61" i="3"/>
  <c r="J65" i="3"/>
  <c r="J69" i="3"/>
  <c r="J73" i="3"/>
  <c r="J77" i="3"/>
  <c r="J81" i="3"/>
  <c r="J85" i="3"/>
  <c r="J89" i="3"/>
  <c r="J93" i="3"/>
  <c r="J97" i="3"/>
  <c r="J101" i="3"/>
  <c r="J105" i="3"/>
  <c r="J109" i="3"/>
  <c r="J113" i="3"/>
  <c r="J117" i="3"/>
  <c r="J121" i="3"/>
  <c r="J125" i="3"/>
  <c r="J129" i="3"/>
  <c r="J133" i="3"/>
  <c r="J137" i="3"/>
  <c r="J141" i="3"/>
  <c r="J145" i="3"/>
  <c r="J149" i="3"/>
  <c r="J153" i="3"/>
  <c r="J157" i="3"/>
  <c r="J161" i="3"/>
  <c r="J165" i="3"/>
  <c r="J169" i="3"/>
  <c r="J173" i="3"/>
  <c r="J177" i="3"/>
  <c r="J181" i="3"/>
  <c r="J185" i="3"/>
  <c r="J189" i="3"/>
  <c r="J193" i="3"/>
  <c r="J197" i="3"/>
  <c r="J201" i="3"/>
  <c r="J205" i="3"/>
  <c r="J209" i="3"/>
  <c r="J213" i="3"/>
  <c r="J217" i="3"/>
  <c r="J221" i="3"/>
  <c r="J225" i="3"/>
  <c r="J229" i="3"/>
  <c r="J233" i="3"/>
  <c r="J237" i="3"/>
  <c r="J241" i="3"/>
  <c r="J245" i="3"/>
  <c r="J249" i="3"/>
  <c r="J253" i="3"/>
  <c r="J257" i="3"/>
  <c r="J261" i="3"/>
  <c r="J265" i="3"/>
  <c r="J269" i="3"/>
  <c r="J10" i="3"/>
  <c r="J14" i="3"/>
  <c r="J18" i="3"/>
  <c r="J22" i="3"/>
  <c r="J26" i="3"/>
  <c r="J30" i="3"/>
  <c r="J34" i="3"/>
  <c r="J38" i="3"/>
  <c r="J42" i="3"/>
  <c r="J46" i="3"/>
  <c r="J50" i="3"/>
  <c r="J54" i="3"/>
  <c r="J58" i="3"/>
  <c r="J62" i="3"/>
  <c r="J66" i="3"/>
  <c r="J70" i="3"/>
  <c r="J74" i="3"/>
  <c r="J78" i="3"/>
  <c r="J82" i="3"/>
  <c r="J86" i="3"/>
  <c r="J90" i="3"/>
  <c r="J94" i="3"/>
  <c r="J98" i="3"/>
  <c r="J102" i="3"/>
  <c r="J106" i="3"/>
  <c r="J110" i="3"/>
  <c r="J114" i="3"/>
  <c r="J118" i="3"/>
  <c r="J122" i="3"/>
  <c r="J126" i="3"/>
  <c r="J130" i="3"/>
  <c r="J134" i="3"/>
  <c r="J138" i="3"/>
  <c r="J142" i="3"/>
  <c r="J146" i="3"/>
  <c r="J150" i="3"/>
  <c r="J154" i="3"/>
  <c r="J158" i="3"/>
  <c r="J162" i="3"/>
  <c r="J166" i="3"/>
  <c r="J170" i="3"/>
  <c r="J174" i="3"/>
  <c r="J178" i="3"/>
  <c r="J182" i="3"/>
  <c r="J186" i="3"/>
  <c r="J190" i="3"/>
  <c r="J194" i="3"/>
  <c r="J198" i="3"/>
  <c r="J202" i="3"/>
  <c r="J206" i="3"/>
  <c r="J210" i="3"/>
  <c r="J214" i="3"/>
  <c r="J218" i="3"/>
  <c r="J222" i="3"/>
  <c r="J226" i="3"/>
  <c r="J230" i="3"/>
  <c r="J234" i="3"/>
  <c r="J238" i="3"/>
  <c r="J242" i="3"/>
  <c r="J246" i="3"/>
  <c r="J250" i="3"/>
  <c r="J254" i="3"/>
  <c r="J6" i="3"/>
  <c r="J11" i="3"/>
  <c r="J15" i="3"/>
  <c r="J19" i="3"/>
  <c r="J23" i="3"/>
  <c r="J27" i="3"/>
  <c r="J31" i="3"/>
  <c r="J35" i="3"/>
  <c r="J39" i="3"/>
  <c r="J43" i="3"/>
  <c r="J47" i="3"/>
  <c r="J51" i="3"/>
  <c r="J55" i="3"/>
  <c r="J59" i="3"/>
  <c r="J63" i="3"/>
  <c r="J67" i="3"/>
  <c r="J71" i="3"/>
  <c r="J75" i="3"/>
  <c r="J79" i="3"/>
  <c r="J83" i="3"/>
  <c r="J87" i="3"/>
  <c r="J91" i="3"/>
  <c r="J95" i="3"/>
  <c r="J99" i="3"/>
  <c r="J103" i="3"/>
  <c r="J107" i="3"/>
  <c r="J111" i="3"/>
  <c r="J115" i="3"/>
  <c r="J119" i="3"/>
  <c r="J123" i="3"/>
  <c r="J127" i="3"/>
  <c r="J131" i="3"/>
  <c r="J135" i="3"/>
  <c r="J139" i="3"/>
  <c r="J143" i="3"/>
  <c r="J147" i="3"/>
  <c r="J151" i="3"/>
  <c r="J155" i="3"/>
  <c r="J159" i="3"/>
  <c r="J163" i="3"/>
  <c r="J167" i="3"/>
  <c r="J171" i="3"/>
  <c r="J175" i="3"/>
  <c r="J179" i="3"/>
  <c r="J183" i="3"/>
  <c r="J187" i="3"/>
  <c r="J191" i="3"/>
  <c r="J195" i="3"/>
  <c r="J199" i="3"/>
  <c r="J203" i="3"/>
  <c r="J207" i="3"/>
  <c r="J211" i="3"/>
  <c r="J215" i="3"/>
  <c r="J219" i="3"/>
  <c r="J223" i="3"/>
  <c r="J16" i="3"/>
  <c r="J32" i="3"/>
  <c r="J48" i="3"/>
  <c r="J64" i="3"/>
  <c r="J80" i="3"/>
  <c r="J96" i="3"/>
  <c r="J112" i="3"/>
  <c r="J128" i="3"/>
  <c r="J144" i="3"/>
  <c r="J160" i="3"/>
  <c r="J176" i="3"/>
  <c r="J192" i="3"/>
  <c r="J208" i="3"/>
  <c r="J224" i="3"/>
  <c r="J232" i="3"/>
  <c r="J240" i="3"/>
  <c r="J248" i="3"/>
  <c r="J256" i="3"/>
  <c r="J262" i="3"/>
  <c r="J267" i="3"/>
  <c r="J272" i="3"/>
  <c r="J276" i="3"/>
  <c r="J280" i="3"/>
  <c r="J284" i="3"/>
  <c r="J288" i="3"/>
  <c r="J292" i="3"/>
  <c r="J296" i="3"/>
  <c r="J300" i="3"/>
  <c r="J304" i="3"/>
  <c r="J308" i="3"/>
  <c r="J312" i="3"/>
  <c r="J316" i="3"/>
  <c r="J320" i="3"/>
  <c r="J324" i="3"/>
  <c r="J328" i="3"/>
  <c r="J332" i="3"/>
  <c r="J336" i="3"/>
  <c r="J340" i="3"/>
  <c r="J344" i="3"/>
  <c r="J348" i="3"/>
  <c r="J352" i="3"/>
  <c r="J356" i="3"/>
  <c r="J360" i="3"/>
  <c r="J364" i="3"/>
  <c r="J368" i="3"/>
  <c r="J372" i="3"/>
  <c r="J376" i="3"/>
  <c r="J380" i="3"/>
  <c r="J384" i="3"/>
  <c r="J388" i="3"/>
  <c r="J392" i="3"/>
  <c r="J396" i="3"/>
  <c r="J400" i="3"/>
  <c r="J404" i="3"/>
  <c r="J408" i="3"/>
  <c r="J412" i="3"/>
  <c r="J416" i="3"/>
  <c r="J420" i="3"/>
  <c r="J424" i="3"/>
  <c r="J428" i="3"/>
  <c r="J432" i="3"/>
  <c r="J436" i="3"/>
  <c r="J440" i="3"/>
  <c r="J444" i="3"/>
  <c r="J448" i="3"/>
  <c r="J452" i="3"/>
  <c r="J456" i="3"/>
  <c r="J460" i="3"/>
  <c r="J464" i="3"/>
  <c r="J468" i="3"/>
  <c r="J472" i="3"/>
  <c r="J476" i="3"/>
  <c r="J480" i="3"/>
  <c r="J484" i="3"/>
  <c r="J488" i="3"/>
  <c r="J492" i="3"/>
  <c r="J496" i="3"/>
  <c r="J500" i="3"/>
  <c r="J504" i="3"/>
  <c r="J508" i="3"/>
  <c r="J512" i="3"/>
  <c r="J516" i="3"/>
  <c r="J520" i="3"/>
  <c r="J524" i="3"/>
  <c r="J528" i="3"/>
  <c r="J532" i="3"/>
  <c r="J536" i="3"/>
  <c r="J540" i="3"/>
  <c r="J544" i="3"/>
  <c r="J548" i="3"/>
  <c r="J552" i="3"/>
  <c r="J556" i="3"/>
  <c r="J560" i="3"/>
  <c r="J564" i="3"/>
  <c r="J568" i="3"/>
  <c r="J572" i="3"/>
  <c r="J576" i="3"/>
  <c r="J580" i="3"/>
  <c r="J584" i="3"/>
  <c r="J588" i="3"/>
  <c r="J592" i="3"/>
  <c r="J596" i="3"/>
  <c r="J600" i="3"/>
  <c r="J604" i="3"/>
  <c r="J608" i="3"/>
  <c r="J612" i="3"/>
  <c r="J616" i="3"/>
  <c r="J620" i="3"/>
  <c r="J624" i="3"/>
  <c r="J628" i="3"/>
  <c r="J632" i="3"/>
  <c r="J636" i="3"/>
  <c r="J640" i="3"/>
  <c r="J644" i="3"/>
  <c r="J648" i="3"/>
  <c r="J652" i="3"/>
  <c r="J656" i="3"/>
  <c r="J660" i="3"/>
  <c r="J664" i="3"/>
  <c r="J668" i="3"/>
  <c r="J672" i="3"/>
  <c r="J676" i="3"/>
  <c r="J680" i="3"/>
  <c r="J684" i="3"/>
  <c r="J688" i="3"/>
  <c r="J692" i="3"/>
  <c r="J696" i="3"/>
  <c r="J700" i="3"/>
  <c r="J704" i="3"/>
  <c r="J708" i="3"/>
  <c r="J712" i="3"/>
  <c r="J716" i="3"/>
  <c r="J720" i="3"/>
  <c r="J724" i="3"/>
  <c r="J728" i="3"/>
  <c r="J732" i="3"/>
  <c r="J736" i="3"/>
  <c r="J740" i="3"/>
  <c r="J744" i="3"/>
  <c r="J748" i="3"/>
  <c r="J752" i="3"/>
  <c r="J756" i="3"/>
  <c r="J760" i="3"/>
  <c r="J764" i="3"/>
  <c r="J768" i="3"/>
  <c r="J772" i="3"/>
  <c r="J776" i="3"/>
  <c r="J780" i="3"/>
  <c r="J784" i="3"/>
  <c r="J788" i="3"/>
  <c r="J792" i="3"/>
  <c r="J796" i="3"/>
  <c r="J800" i="3"/>
  <c r="J804" i="3"/>
  <c r="J808" i="3"/>
  <c r="J812" i="3"/>
  <c r="J816" i="3"/>
  <c r="J820" i="3"/>
  <c r="J824" i="3"/>
  <c r="J828" i="3"/>
  <c r="J832" i="3"/>
  <c r="J836" i="3"/>
  <c r="J840" i="3"/>
  <c r="J5" i="3"/>
  <c r="J20" i="3"/>
  <c r="J36" i="3"/>
  <c r="J52" i="3"/>
  <c r="J68" i="3"/>
  <c r="J84" i="3"/>
  <c r="J100" i="3"/>
  <c r="J116" i="3"/>
  <c r="J132" i="3"/>
  <c r="J148" i="3"/>
  <c r="J164" i="3"/>
  <c r="J180" i="3"/>
  <c r="J196" i="3"/>
  <c r="J212" i="3"/>
  <c r="J227" i="3"/>
  <c r="J235" i="3"/>
  <c r="J243" i="3"/>
  <c r="J251" i="3"/>
  <c r="J258" i="3"/>
  <c r="J263" i="3"/>
  <c r="J268" i="3"/>
  <c r="J273" i="3"/>
  <c r="J277" i="3"/>
  <c r="J281" i="3"/>
  <c r="J285" i="3"/>
  <c r="J289" i="3"/>
  <c r="J293" i="3"/>
  <c r="J297" i="3"/>
  <c r="J301" i="3"/>
  <c r="J305" i="3"/>
  <c r="J309" i="3"/>
  <c r="J313" i="3"/>
  <c r="J317" i="3"/>
  <c r="J321" i="3"/>
  <c r="J325" i="3"/>
  <c r="J329" i="3"/>
  <c r="J333" i="3"/>
  <c r="J337" i="3"/>
  <c r="J341" i="3"/>
  <c r="J345" i="3"/>
  <c r="J349" i="3"/>
  <c r="J353" i="3"/>
  <c r="J357" i="3"/>
  <c r="J361" i="3"/>
  <c r="J365" i="3"/>
  <c r="J369" i="3"/>
  <c r="J373" i="3"/>
  <c r="J377" i="3"/>
  <c r="J381" i="3"/>
  <c r="J385" i="3"/>
  <c r="J389" i="3"/>
  <c r="J393" i="3"/>
  <c r="J397" i="3"/>
  <c r="J401" i="3"/>
  <c r="J405" i="3"/>
  <c r="J409" i="3"/>
  <c r="J413" i="3"/>
  <c r="J417" i="3"/>
  <c r="J421" i="3"/>
  <c r="J425" i="3"/>
  <c r="J429" i="3"/>
  <c r="J433" i="3"/>
  <c r="J437" i="3"/>
  <c r="J441" i="3"/>
  <c r="J445" i="3"/>
  <c r="J449" i="3"/>
  <c r="J453" i="3"/>
  <c r="J457" i="3"/>
  <c r="J461" i="3"/>
  <c r="J465" i="3"/>
  <c r="J469" i="3"/>
  <c r="J473" i="3"/>
  <c r="J477" i="3"/>
  <c r="J481" i="3"/>
  <c r="J485" i="3"/>
  <c r="J489" i="3"/>
  <c r="J493" i="3"/>
  <c r="J497" i="3"/>
  <c r="J501" i="3"/>
  <c r="J505" i="3"/>
  <c r="J509" i="3"/>
  <c r="J513" i="3"/>
  <c r="J517" i="3"/>
  <c r="J521" i="3"/>
  <c r="J525" i="3"/>
  <c r="J529" i="3"/>
  <c r="J533" i="3"/>
  <c r="J537" i="3"/>
  <c r="J541" i="3"/>
  <c r="J545" i="3"/>
  <c r="J549" i="3"/>
  <c r="J553" i="3"/>
  <c r="J557" i="3"/>
  <c r="J561" i="3"/>
  <c r="J565" i="3"/>
  <c r="J569" i="3"/>
  <c r="J573" i="3"/>
  <c r="J577" i="3"/>
  <c r="J581" i="3"/>
  <c r="J585" i="3"/>
  <c r="J589" i="3"/>
  <c r="J593" i="3"/>
  <c r="J597" i="3"/>
  <c r="J601" i="3"/>
  <c r="J605" i="3"/>
  <c r="J609" i="3"/>
  <c r="J613" i="3"/>
  <c r="J617" i="3"/>
  <c r="J621" i="3"/>
  <c r="J625" i="3"/>
  <c r="J629" i="3"/>
  <c r="J633" i="3"/>
  <c r="J637" i="3"/>
  <c r="J641" i="3"/>
  <c r="J645" i="3"/>
  <c r="J649" i="3"/>
  <c r="J653" i="3"/>
  <c r="J657" i="3"/>
  <c r="J661" i="3"/>
  <c r="J665" i="3"/>
  <c r="J669" i="3"/>
  <c r="J673" i="3"/>
  <c r="J677" i="3"/>
  <c r="J681" i="3"/>
  <c r="J685" i="3"/>
  <c r="J689" i="3"/>
  <c r="J693" i="3"/>
  <c r="J697" i="3"/>
  <c r="J701" i="3"/>
  <c r="J705" i="3"/>
  <c r="J709" i="3"/>
  <c r="J713" i="3"/>
  <c r="J717" i="3"/>
  <c r="J721" i="3"/>
  <c r="J725" i="3"/>
  <c r="J729" i="3"/>
  <c r="J733" i="3"/>
  <c r="J737" i="3"/>
  <c r="J8" i="3"/>
  <c r="J24" i="3"/>
  <c r="J40" i="3"/>
  <c r="J56" i="3"/>
  <c r="J72" i="3"/>
  <c r="J88" i="3"/>
  <c r="J104" i="3"/>
  <c r="J120" i="3"/>
  <c r="J136" i="3"/>
  <c r="J152" i="3"/>
  <c r="J168" i="3"/>
  <c r="J184" i="3"/>
  <c r="J200" i="3"/>
  <c r="J216" i="3"/>
  <c r="J228" i="3"/>
  <c r="J236" i="3"/>
  <c r="J244" i="3"/>
  <c r="J252" i="3"/>
  <c r="J259" i="3"/>
  <c r="J264" i="3"/>
  <c r="J270" i="3"/>
  <c r="J274" i="3"/>
  <c r="J278" i="3"/>
  <c r="J282" i="3"/>
  <c r="J286" i="3"/>
  <c r="J290" i="3"/>
  <c r="J294" i="3"/>
  <c r="J298" i="3"/>
  <c r="J302" i="3"/>
  <c r="J306" i="3"/>
  <c r="J310" i="3"/>
  <c r="J314" i="3"/>
  <c r="J318" i="3"/>
  <c r="J322" i="3"/>
  <c r="J326" i="3"/>
  <c r="J330" i="3"/>
  <c r="J334" i="3"/>
  <c r="J338" i="3"/>
  <c r="J342" i="3"/>
  <c r="J346" i="3"/>
  <c r="J350" i="3"/>
  <c r="J354" i="3"/>
  <c r="J358" i="3"/>
  <c r="J362" i="3"/>
  <c r="J366" i="3"/>
  <c r="J370" i="3"/>
  <c r="J374" i="3"/>
  <c r="J378" i="3"/>
  <c r="J382" i="3"/>
  <c r="J386" i="3"/>
  <c r="J390" i="3"/>
  <c r="J394" i="3"/>
  <c r="J398" i="3"/>
  <c r="J402" i="3"/>
  <c r="J406" i="3"/>
  <c r="J410" i="3"/>
  <c r="J414" i="3"/>
  <c r="J418" i="3"/>
  <c r="J422" i="3"/>
  <c r="J426" i="3"/>
  <c r="J430" i="3"/>
  <c r="J434" i="3"/>
  <c r="J438" i="3"/>
  <c r="J442" i="3"/>
  <c r="J446" i="3"/>
  <c r="J450" i="3"/>
  <c r="J454" i="3"/>
  <c r="J458" i="3"/>
  <c r="J462" i="3"/>
  <c r="J466" i="3"/>
  <c r="J470" i="3"/>
  <c r="J474" i="3"/>
  <c r="J478" i="3"/>
  <c r="J482" i="3"/>
  <c r="J486" i="3"/>
  <c r="J490" i="3"/>
  <c r="J494" i="3"/>
  <c r="J498" i="3"/>
  <c r="J502" i="3"/>
  <c r="J506" i="3"/>
  <c r="J510" i="3"/>
  <c r="J514" i="3"/>
  <c r="J518" i="3"/>
  <c r="J522" i="3"/>
  <c r="J526" i="3"/>
  <c r="J530" i="3"/>
  <c r="J534" i="3"/>
  <c r="J538" i="3"/>
  <c r="J542" i="3"/>
  <c r="J546" i="3"/>
  <c r="J550" i="3"/>
  <c r="J554" i="3"/>
  <c r="J558" i="3"/>
  <c r="J562" i="3"/>
  <c r="J566" i="3"/>
  <c r="J570" i="3"/>
  <c r="J574" i="3"/>
  <c r="J578" i="3"/>
  <c r="J582" i="3"/>
  <c r="J586" i="3"/>
  <c r="J590" i="3"/>
  <c r="J594" i="3"/>
  <c r="J598" i="3"/>
  <c r="J602" i="3"/>
  <c r="J606" i="3"/>
  <c r="J610" i="3"/>
  <c r="J614" i="3"/>
  <c r="J618" i="3"/>
  <c r="J622" i="3"/>
  <c r="J626" i="3"/>
  <c r="J630" i="3"/>
  <c r="J634" i="3"/>
  <c r="J638" i="3"/>
  <c r="J642" i="3"/>
  <c r="J646" i="3"/>
  <c r="J650" i="3"/>
  <c r="J654" i="3"/>
  <c r="J60" i="3"/>
  <c r="J124" i="3"/>
  <c r="J188" i="3"/>
  <c r="J239" i="3"/>
  <c r="J266" i="3"/>
  <c r="J283" i="3"/>
  <c r="J299" i="3"/>
  <c r="J315" i="3"/>
  <c r="J331" i="3"/>
  <c r="J347" i="3"/>
  <c r="J363" i="3"/>
  <c r="J379" i="3"/>
  <c r="J395" i="3"/>
  <c r="J411" i="3"/>
  <c r="J427" i="3"/>
  <c r="J443" i="3"/>
  <c r="J459" i="3"/>
  <c r="J475" i="3"/>
  <c r="J491" i="3"/>
  <c r="J507" i="3"/>
  <c r="J523" i="3"/>
  <c r="J539" i="3"/>
  <c r="J555" i="3"/>
  <c r="J571" i="3"/>
  <c r="J587" i="3"/>
  <c r="J603" i="3"/>
  <c r="J619" i="3"/>
  <c r="J635" i="3"/>
  <c r="J651" i="3"/>
  <c r="J662" i="3"/>
  <c r="J670" i="3"/>
  <c r="J678" i="3"/>
  <c r="J686" i="3"/>
  <c r="J694" i="3"/>
  <c r="J702" i="3"/>
  <c r="J710" i="3"/>
  <c r="J718" i="3"/>
  <c r="J726" i="3"/>
  <c r="J734" i="3"/>
  <c r="J741" i="3"/>
  <c r="J746" i="3"/>
  <c r="J751" i="3"/>
  <c r="J757" i="3"/>
  <c r="J762" i="3"/>
  <c r="J767" i="3"/>
  <c r="J773" i="3"/>
  <c r="J778" i="3"/>
  <c r="J783" i="3"/>
  <c r="J789" i="3"/>
  <c r="J794" i="3"/>
  <c r="J799" i="3"/>
  <c r="J805" i="3"/>
  <c r="J810" i="3"/>
  <c r="J815" i="3"/>
  <c r="J821" i="3"/>
  <c r="J826" i="3"/>
  <c r="J831" i="3"/>
  <c r="J837" i="3"/>
  <c r="J842" i="3"/>
  <c r="J12" i="3"/>
  <c r="J76" i="3"/>
  <c r="J140" i="3"/>
  <c r="J204" i="3"/>
  <c r="J247" i="3"/>
  <c r="J271" i="3"/>
  <c r="J287" i="3"/>
  <c r="J303" i="3"/>
  <c r="J319" i="3"/>
  <c r="J335" i="3"/>
  <c r="J351" i="3"/>
  <c r="J367" i="3"/>
  <c r="J383" i="3"/>
  <c r="J399" i="3"/>
  <c r="J415" i="3"/>
  <c r="J431" i="3"/>
  <c r="J447" i="3"/>
  <c r="J463" i="3"/>
  <c r="J479" i="3"/>
  <c r="J495" i="3"/>
  <c r="J511" i="3"/>
  <c r="J527" i="3"/>
  <c r="J543" i="3"/>
  <c r="J559" i="3"/>
  <c r="J575" i="3"/>
  <c r="J591" i="3"/>
  <c r="J607" i="3"/>
  <c r="J623" i="3"/>
  <c r="J639" i="3"/>
  <c r="J655" i="3"/>
  <c r="J663" i="3"/>
  <c r="J671" i="3"/>
  <c r="J679" i="3"/>
  <c r="J687" i="3"/>
  <c r="J695" i="3"/>
  <c r="J703" i="3"/>
  <c r="J711" i="3"/>
  <c r="J719" i="3"/>
  <c r="J727" i="3"/>
  <c r="J735" i="3"/>
  <c r="J742" i="3"/>
  <c r="J747" i="3"/>
  <c r="J753" i="3"/>
  <c r="J758" i="3"/>
  <c r="J763" i="3"/>
  <c r="J769" i="3"/>
  <c r="J774" i="3"/>
  <c r="J779" i="3"/>
  <c r="J785" i="3"/>
  <c r="J790" i="3"/>
  <c r="J795" i="3"/>
  <c r="J801" i="3"/>
  <c r="J806" i="3"/>
  <c r="J811" i="3"/>
  <c r="J817" i="3"/>
  <c r="J822" i="3"/>
  <c r="J827" i="3"/>
  <c r="J833" i="3"/>
  <c r="J838" i="3"/>
  <c r="J843" i="3"/>
  <c r="J28" i="3"/>
  <c r="J92" i="3"/>
  <c r="J156" i="3"/>
  <c r="J220" i="3"/>
  <c r="J255" i="3"/>
  <c r="J275" i="3"/>
  <c r="J291" i="3"/>
  <c r="J307" i="3"/>
  <c r="J323" i="3"/>
  <c r="J339" i="3"/>
  <c r="J355" i="3"/>
  <c r="J371" i="3"/>
  <c r="J387" i="3"/>
  <c r="J403" i="3"/>
  <c r="J419" i="3"/>
  <c r="J435" i="3"/>
  <c r="J451" i="3"/>
  <c r="J467" i="3"/>
  <c r="J483" i="3"/>
  <c r="J499" i="3"/>
  <c r="J515" i="3"/>
  <c r="J531" i="3"/>
  <c r="J547" i="3"/>
  <c r="J563" i="3"/>
  <c r="J579" i="3"/>
  <c r="J595" i="3"/>
  <c r="J611" i="3"/>
  <c r="J627" i="3"/>
  <c r="J643" i="3"/>
  <c r="J658" i="3"/>
  <c r="J666" i="3"/>
  <c r="J674" i="3"/>
  <c r="J682" i="3"/>
  <c r="J690" i="3"/>
  <c r="J698" i="3"/>
  <c r="J706" i="3"/>
  <c r="J714" i="3"/>
  <c r="J722" i="3"/>
  <c r="J730" i="3"/>
  <c r="J738" i="3"/>
  <c r="J743" i="3"/>
  <c r="J749" i="3"/>
  <c r="J754" i="3"/>
  <c r="J759" i="3"/>
  <c r="J765" i="3"/>
  <c r="J770" i="3"/>
  <c r="J775" i="3"/>
  <c r="J781" i="3"/>
  <c r="J786" i="3"/>
  <c r="J791" i="3"/>
  <c r="J797" i="3"/>
  <c r="J802" i="3"/>
  <c r="J807" i="3"/>
  <c r="J813" i="3"/>
  <c r="J818" i="3"/>
  <c r="J823" i="3"/>
  <c r="J829" i="3"/>
  <c r="J834" i="3"/>
  <c r="J839" i="3"/>
  <c r="J4" i="3"/>
  <c r="K4" i="3" s="1"/>
  <c r="J231" i="3"/>
  <c r="J311" i="3"/>
  <c r="J375" i="3"/>
  <c r="J439" i="3"/>
  <c r="J503" i="3"/>
  <c r="J567" i="3"/>
  <c r="J631" i="3"/>
  <c r="J675" i="3"/>
  <c r="J707" i="3"/>
  <c r="J739" i="3"/>
  <c r="J761" i="3"/>
  <c r="J782" i="3"/>
  <c r="J803" i="3"/>
  <c r="J825" i="3"/>
  <c r="J44" i="3"/>
  <c r="J260" i="3"/>
  <c r="J327" i="3"/>
  <c r="J391" i="3"/>
  <c r="J455" i="3"/>
  <c r="J519" i="3"/>
  <c r="J583" i="3"/>
  <c r="J647" i="3"/>
  <c r="J683" i="3"/>
  <c r="J715" i="3"/>
  <c r="J745" i="3"/>
  <c r="J766" i="3"/>
  <c r="J787" i="3"/>
  <c r="J809" i="3"/>
  <c r="J830" i="3"/>
  <c r="J108" i="3"/>
  <c r="J279" i="3"/>
  <c r="J343" i="3"/>
  <c r="J407" i="3"/>
  <c r="J471" i="3"/>
  <c r="J535" i="3"/>
  <c r="J599" i="3"/>
  <c r="J659" i="3"/>
  <c r="J691" i="3"/>
  <c r="J723" i="3"/>
  <c r="J750" i="3"/>
  <c r="J771" i="3"/>
  <c r="J793" i="3"/>
  <c r="J814" i="3"/>
  <c r="J835" i="3"/>
  <c r="J172" i="3"/>
  <c r="J487" i="3"/>
  <c r="J699" i="3"/>
  <c r="J798" i="3"/>
  <c r="J667" i="3"/>
  <c r="J295" i="3"/>
  <c r="J551" i="3"/>
  <c r="J731" i="3"/>
  <c r="J819" i="3"/>
  <c r="J359" i="3"/>
  <c r="J615" i="3"/>
  <c r="J755" i="3"/>
  <c r="J841" i="3"/>
  <c r="J423" i="3"/>
  <c r="J777" i="3"/>
  <c r="H52" i="3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G64" i="3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F8" i="3"/>
  <c r="A10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H64" i="3" l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K5" i="3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F9" i="3"/>
  <c r="F10" i="3" s="1"/>
  <c r="G76" i="3"/>
  <c r="A11" i="3"/>
  <c r="C34" i="3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H76" i="3" l="1"/>
  <c r="G77" i="3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K364" i="3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K685" i="3" s="1"/>
  <c r="K686" i="3" s="1"/>
  <c r="K687" i="3" s="1"/>
  <c r="K688" i="3" s="1"/>
  <c r="K689" i="3" s="1"/>
  <c r="K690" i="3" s="1"/>
  <c r="K691" i="3" s="1"/>
  <c r="K692" i="3" s="1"/>
  <c r="K693" i="3" s="1"/>
  <c r="K694" i="3" s="1"/>
  <c r="K695" i="3" s="1"/>
  <c r="K696" i="3" s="1"/>
  <c r="K697" i="3" s="1"/>
  <c r="K698" i="3" s="1"/>
  <c r="K699" i="3" s="1"/>
  <c r="K700" i="3" s="1"/>
  <c r="K701" i="3" s="1"/>
  <c r="K702" i="3" s="1"/>
  <c r="K703" i="3" s="1"/>
  <c r="K704" i="3" s="1"/>
  <c r="K705" i="3" s="1"/>
  <c r="K706" i="3" s="1"/>
  <c r="K707" i="3" s="1"/>
  <c r="K708" i="3" s="1"/>
  <c r="K709" i="3" s="1"/>
  <c r="K710" i="3" s="1"/>
  <c r="K711" i="3" s="1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K732" i="3" s="1"/>
  <c r="K733" i="3" s="1"/>
  <c r="K734" i="3" s="1"/>
  <c r="K735" i="3" s="1"/>
  <c r="K736" i="3" s="1"/>
  <c r="K737" i="3" s="1"/>
  <c r="K738" i="3" s="1"/>
  <c r="K739" i="3" s="1"/>
  <c r="K740" i="3" s="1"/>
  <c r="K741" i="3" s="1"/>
  <c r="K742" i="3" s="1"/>
  <c r="K743" i="3" s="1"/>
  <c r="K744" i="3" s="1"/>
  <c r="K745" i="3" s="1"/>
  <c r="K746" i="3" s="1"/>
  <c r="K747" i="3" s="1"/>
  <c r="K748" i="3" s="1"/>
  <c r="K749" i="3" s="1"/>
  <c r="K750" i="3" s="1"/>
  <c r="K751" i="3" s="1"/>
  <c r="K752" i="3" s="1"/>
  <c r="K753" i="3" s="1"/>
  <c r="K754" i="3" s="1"/>
  <c r="K755" i="3" s="1"/>
  <c r="K756" i="3" s="1"/>
  <c r="K757" i="3" s="1"/>
  <c r="K758" i="3" s="1"/>
  <c r="K759" i="3" s="1"/>
  <c r="K760" i="3" s="1"/>
  <c r="K761" i="3" s="1"/>
  <c r="K762" i="3" s="1"/>
  <c r="K763" i="3" s="1"/>
  <c r="K764" i="3" s="1"/>
  <c r="K765" i="3" s="1"/>
  <c r="K766" i="3" s="1"/>
  <c r="K767" i="3" s="1"/>
  <c r="K768" i="3" s="1"/>
  <c r="K769" i="3" s="1"/>
  <c r="K770" i="3" s="1"/>
  <c r="K771" i="3" s="1"/>
  <c r="K772" i="3" s="1"/>
  <c r="K773" i="3" s="1"/>
  <c r="K774" i="3" s="1"/>
  <c r="K775" i="3" s="1"/>
  <c r="K776" i="3" s="1"/>
  <c r="K777" i="3" s="1"/>
  <c r="K778" i="3" s="1"/>
  <c r="K779" i="3" s="1"/>
  <c r="K780" i="3" s="1"/>
  <c r="K781" i="3" s="1"/>
  <c r="K782" i="3" s="1"/>
  <c r="K783" i="3" s="1"/>
  <c r="K784" i="3" s="1"/>
  <c r="K785" i="3" s="1"/>
  <c r="K786" i="3" s="1"/>
  <c r="K787" i="3" s="1"/>
  <c r="K788" i="3" s="1"/>
  <c r="K789" i="3" s="1"/>
  <c r="K790" i="3" s="1"/>
  <c r="K791" i="3" s="1"/>
  <c r="K792" i="3" s="1"/>
  <c r="K793" i="3" s="1"/>
  <c r="K794" i="3" s="1"/>
  <c r="K795" i="3" s="1"/>
  <c r="K796" i="3" s="1"/>
  <c r="K797" i="3" s="1"/>
  <c r="K798" i="3" s="1"/>
  <c r="K799" i="3" s="1"/>
  <c r="K800" i="3" s="1"/>
  <c r="K801" i="3" s="1"/>
  <c r="K802" i="3" s="1"/>
  <c r="K803" i="3" s="1"/>
  <c r="K804" i="3" s="1"/>
  <c r="K805" i="3" s="1"/>
  <c r="K806" i="3" s="1"/>
  <c r="K807" i="3" s="1"/>
  <c r="K808" i="3" s="1"/>
  <c r="K809" i="3" s="1"/>
  <c r="K810" i="3" s="1"/>
  <c r="K811" i="3" s="1"/>
  <c r="K812" i="3" s="1"/>
  <c r="K813" i="3" s="1"/>
  <c r="K814" i="3" s="1"/>
  <c r="K815" i="3" s="1"/>
  <c r="K816" i="3" s="1"/>
  <c r="K817" i="3" s="1"/>
  <c r="K818" i="3" s="1"/>
  <c r="K819" i="3" s="1"/>
  <c r="K820" i="3" s="1"/>
  <c r="K821" i="3" s="1"/>
  <c r="K822" i="3" s="1"/>
  <c r="K823" i="3" s="1"/>
  <c r="K824" i="3" s="1"/>
  <c r="K825" i="3" s="1"/>
  <c r="K826" i="3" s="1"/>
  <c r="K827" i="3" s="1"/>
  <c r="K828" i="3" s="1"/>
  <c r="K829" i="3" s="1"/>
  <c r="K830" i="3" s="1"/>
  <c r="K831" i="3" s="1"/>
  <c r="K832" i="3" s="1"/>
  <c r="K833" i="3" s="1"/>
  <c r="K834" i="3" s="1"/>
  <c r="K835" i="3" s="1"/>
  <c r="K836" i="3" s="1"/>
  <c r="K837" i="3" s="1"/>
  <c r="K838" i="3" s="1"/>
  <c r="K839" i="3" s="1"/>
  <c r="K840" i="3" s="1"/>
  <c r="K841" i="3" s="1"/>
  <c r="K842" i="3" s="1"/>
  <c r="K843" i="3" s="1"/>
  <c r="D35" i="2"/>
  <c r="A12" i="3"/>
  <c r="F11" i="3"/>
  <c r="C364" i="3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H77" i="3" l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G100" i="3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A13" i="3"/>
  <c r="F12" i="3"/>
  <c r="H100" i="3" l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G112" i="3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A14" i="3"/>
  <c r="F13" i="3"/>
  <c r="H112" i="3" l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G124" i="3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A15" i="3"/>
  <c r="F14" i="3"/>
  <c r="H124" i="3" l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G136" i="3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A16" i="3"/>
  <c r="F15" i="3"/>
  <c r="H136" i="3" l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G148" i="3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A17" i="3"/>
  <c r="F16" i="3"/>
  <c r="H148" i="3" l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G160" i="3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A18" i="3"/>
  <c r="F17" i="3"/>
  <c r="H160" i="3" l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G172" i="3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A19" i="3"/>
  <c r="F18" i="3"/>
  <c r="H172" i="3" l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G184" i="3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A20" i="3"/>
  <c r="F19" i="3"/>
  <c r="H184" i="3" l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G196" i="3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A21" i="3"/>
  <c r="F20" i="3"/>
  <c r="H196" i="3" l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G208" i="3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A22" i="3"/>
  <c r="F21" i="3"/>
  <c r="H208" i="3" l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G220" i="3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A23" i="3"/>
  <c r="F22" i="3"/>
  <c r="H220" i="3" l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G232" i="3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A24" i="3"/>
  <c r="F23" i="3"/>
  <c r="H232" i="3" l="1"/>
  <c r="H233" i="3" s="1"/>
  <c r="H234" i="3" s="1"/>
  <c r="H235" i="3" s="1"/>
  <c r="H236" i="3" s="1"/>
  <c r="H237" i="3" s="1"/>
  <c r="H238" i="3" s="1"/>
  <c r="H239" i="3" s="1"/>
  <c r="H240" i="3" s="1"/>
  <c r="H241" i="3" s="1"/>
  <c r="H242" i="3" s="1"/>
  <c r="H243" i="3" s="1"/>
  <c r="G244" i="3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A25" i="3"/>
  <c r="F24" i="3"/>
  <c r="H244" i="3" l="1"/>
  <c r="H245" i="3" s="1"/>
  <c r="H246" i="3" s="1"/>
  <c r="H247" i="3" s="1"/>
  <c r="H248" i="3" s="1"/>
  <c r="H249" i="3" s="1"/>
  <c r="H250" i="3" s="1"/>
  <c r="H251" i="3" s="1"/>
  <c r="H252" i="3" s="1"/>
  <c r="H253" i="3" s="1"/>
  <c r="H254" i="3" s="1"/>
  <c r="H255" i="3" s="1"/>
  <c r="G256" i="3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A26" i="3"/>
  <c r="F25" i="3"/>
  <c r="H256" i="3" l="1"/>
  <c r="H257" i="3" s="1"/>
  <c r="H258" i="3" s="1"/>
  <c r="H259" i="3" s="1"/>
  <c r="H260" i="3" s="1"/>
  <c r="H261" i="3" s="1"/>
  <c r="H262" i="3" s="1"/>
  <c r="H263" i="3" s="1"/>
  <c r="H264" i="3" s="1"/>
  <c r="H265" i="3" s="1"/>
  <c r="H266" i="3" s="1"/>
  <c r="H267" i="3" s="1"/>
  <c r="G268" i="3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A27" i="3"/>
  <c r="F26" i="3"/>
  <c r="H268" i="3" l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G280" i="3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A28" i="3"/>
  <c r="F27" i="3"/>
  <c r="H280" i="3" l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G292" i="3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A29" i="3"/>
  <c r="F28" i="3"/>
  <c r="H292" i="3" l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G304" i="3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A30" i="3"/>
  <c r="F29" i="3"/>
  <c r="H304" i="3" l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G316" i="3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A31" i="3"/>
  <c r="F30" i="3"/>
  <c r="H316" i="3" l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G328" i="3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A32" i="3"/>
  <c r="F31" i="3"/>
  <c r="H328" i="3" l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G340" i="3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A33" i="3"/>
  <c r="F32" i="3"/>
  <c r="H340" i="3" l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G352" i="3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A34" i="3"/>
  <c r="F33" i="3"/>
  <c r="H352" i="3" l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G364" i="3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A35" i="3"/>
  <c r="F34" i="3"/>
  <c r="H364" i="3" l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J28" i="2"/>
  <c r="G376" i="3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A36" i="3"/>
  <c r="F35" i="3"/>
  <c r="H376" i="3" l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G388" i="3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A37" i="3"/>
  <c r="F36" i="3"/>
  <c r="H388" i="3" l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G400" i="3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A38" i="3"/>
  <c r="F37" i="3"/>
  <c r="H400" i="3" l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G412" i="3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A39" i="3"/>
  <c r="F38" i="3"/>
  <c r="H412" i="3" l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G424" i="3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A40" i="3"/>
  <c r="F39" i="3"/>
  <c r="H424" i="3" l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G436" i="3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A41" i="3"/>
  <c r="F40" i="3"/>
  <c r="H436" i="3" l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G448" i="3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A42" i="3"/>
  <c r="F41" i="3"/>
  <c r="H448" i="3" l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G460" i="3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A43" i="3"/>
  <c r="F42" i="3"/>
  <c r="H460" i="3" l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G472" i="3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A44" i="3"/>
  <c r="F43" i="3"/>
  <c r="H472" i="3" l="1"/>
  <c r="H473" i="3" s="1"/>
  <c r="H474" i="3" s="1"/>
  <c r="H475" i="3" s="1"/>
  <c r="H476" i="3" s="1"/>
  <c r="H477" i="3" s="1"/>
  <c r="H478" i="3" s="1"/>
  <c r="H479" i="3" s="1"/>
  <c r="H480" i="3" s="1"/>
  <c r="H481" i="3" s="1"/>
  <c r="H482" i="3" s="1"/>
  <c r="H483" i="3" s="1"/>
  <c r="G484" i="3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A45" i="3"/>
  <c r="F44" i="3"/>
  <c r="H484" i="3" l="1"/>
  <c r="H485" i="3" s="1"/>
  <c r="H486" i="3" s="1"/>
  <c r="H487" i="3" s="1"/>
  <c r="H488" i="3" s="1"/>
  <c r="H489" i="3" s="1"/>
  <c r="H490" i="3" s="1"/>
  <c r="H491" i="3" s="1"/>
  <c r="H492" i="3" s="1"/>
  <c r="H493" i="3" s="1"/>
  <c r="H494" i="3" s="1"/>
  <c r="H495" i="3" s="1"/>
  <c r="G496" i="3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A46" i="3"/>
  <c r="F45" i="3"/>
  <c r="H496" i="3" l="1"/>
  <c r="H497" i="3" s="1"/>
  <c r="H498" i="3" s="1"/>
  <c r="H499" i="3" s="1"/>
  <c r="H500" i="3" s="1"/>
  <c r="H501" i="3" s="1"/>
  <c r="H502" i="3" s="1"/>
  <c r="H503" i="3" s="1"/>
  <c r="H504" i="3" s="1"/>
  <c r="H505" i="3" s="1"/>
  <c r="H506" i="3" s="1"/>
  <c r="H507" i="3" s="1"/>
  <c r="G508" i="3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A47" i="3"/>
  <c r="F46" i="3"/>
  <c r="H508" i="3" l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G520" i="3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A48" i="3"/>
  <c r="F47" i="3"/>
  <c r="H520" i="3" l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G532" i="3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A49" i="3"/>
  <c r="F48" i="3"/>
  <c r="H532" i="3" l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G544" i="3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A50" i="3"/>
  <c r="F49" i="3"/>
  <c r="H544" i="3" l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G556" i="3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A51" i="3"/>
  <c r="F50" i="3"/>
  <c r="H556" i="3" l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G568" i="3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A52" i="3"/>
  <c r="F51" i="3"/>
  <c r="H568" i="3" l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G580" i="3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A53" i="3"/>
  <c r="F52" i="3"/>
  <c r="H580" i="3" l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G592" i="3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A54" i="3"/>
  <c r="F53" i="3"/>
  <c r="H592" i="3" l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G604" i="3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A55" i="3"/>
  <c r="F54" i="3"/>
  <c r="H604" i="3" l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G616" i="3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A56" i="3"/>
  <c r="F55" i="3"/>
  <c r="H616" i="3" l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G628" i="3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A57" i="3"/>
  <c r="F56" i="3"/>
  <c r="H628" i="3" l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G640" i="3"/>
  <c r="G641" i="3" s="1"/>
  <c r="G642" i="3" s="1"/>
  <c r="G643" i="3" s="1"/>
  <c r="G644" i="3" s="1"/>
  <c r="G645" i="3" s="1"/>
  <c r="G646" i="3" s="1"/>
  <c r="G647" i="3" s="1"/>
  <c r="G648" i="3" s="1"/>
  <c r="G649" i="3" s="1"/>
  <c r="G650" i="3" s="1"/>
  <c r="G651" i="3" s="1"/>
  <c r="A58" i="3"/>
  <c r="F57" i="3"/>
  <c r="H640" i="3" l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G652" i="3"/>
  <c r="G653" i="3" s="1"/>
  <c r="G654" i="3" s="1"/>
  <c r="G655" i="3" s="1"/>
  <c r="G656" i="3" s="1"/>
  <c r="G657" i="3" s="1"/>
  <c r="G658" i="3" s="1"/>
  <c r="G659" i="3" s="1"/>
  <c r="G660" i="3" s="1"/>
  <c r="G661" i="3" s="1"/>
  <c r="G662" i="3" s="1"/>
  <c r="G663" i="3" s="1"/>
  <c r="A59" i="3"/>
  <c r="F58" i="3"/>
  <c r="H652" i="3" l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G664" i="3"/>
  <c r="G665" i="3" s="1"/>
  <c r="G666" i="3" s="1"/>
  <c r="G667" i="3" s="1"/>
  <c r="G668" i="3" s="1"/>
  <c r="G669" i="3" s="1"/>
  <c r="G670" i="3" s="1"/>
  <c r="G671" i="3" s="1"/>
  <c r="G672" i="3" s="1"/>
  <c r="G673" i="3" s="1"/>
  <c r="G674" i="3" s="1"/>
  <c r="G675" i="3" s="1"/>
  <c r="A60" i="3"/>
  <c r="F59" i="3"/>
  <c r="H664" i="3" l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G676" i="3"/>
  <c r="A61" i="3"/>
  <c r="F60" i="3"/>
  <c r="H676" i="3" l="1"/>
  <c r="G677" i="3"/>
  <c r="G678" i="3" s="1"/>
  <c r="G679" i="3" s="1"/>
  <c r="G680" i="3" s="1"/>
  <c r="G681" i="3" s="1"/>
  <c r="G682" i="3" s="1"/>
  <c r="G683" i="3" s="1"/>
  <c r="G684" i="3" s="1"/>
  <c r="G685" i="3" s="1"/>
  <c r="G686" i="3" s="1"/>
  <c r="G687" i="3" s="1"/>
  <c r="G688" i="3" s="1"/>
  <c r="G689" i="3" s="1"/>
  <c r="G690" i="3" s="1"/>
  <c r="G691" i="3" s="1"/>
  <c r="G692" i="3" s="1"/>
  <c r="G693" i="3" s="1"/>
  <c r="G694" i="3" s="1"/>
  <c r="G695" i="3" s="1"/>
  <c r="G696" i="3" s="1"/>
  <c r="G697" i="3" s="1"/>
  <c r="G698" i="3" s="1"/>
  <c r="G699" i="3" s="1"/>
  <c r="A62" i="3"/>
  <c r="F61" i="3"/>
  <c r="H677" i="3" l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G700" i="3"/>
  <c r="G701" i="3" s="1"/>
  <c r="G702" i="3" s="1"/>
  <c r="G703" i="3" s="1"/>
  <c r="G704" i="3" s="1"/>
  <c r="G705" i="3" s="1"/>
  <c r="G706" i="3" s="1"/>
  <c r="G707" i="3" s="1"/>
  <c r="G708" i="3" s="1"/>
  <c r="G709" i="3" s="1"/>
  <c r="G710" i="3" s="1"/>
  <c r="G711" i="3" s="1"/>
  <c r="A63" i="3"/>
  <c r="F62" i="3"/>
  <c r="H700" i="3" l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G712" i="3"/>
  <c r="G713" i="3" s="1"/>
  <c r="G714" i="3" s="1"/>
  <c r="G715" i="3" s="1"/>
  <c r="G716" i="3" s="1"/>
  <c r="G717" i="3" s="1"/>
  <c r="G718" i="3" s="1"/>
  <c r="G719" i="3" s="1"/>
  <c r="G720" i="3" s="1"/>
  <c r="G721" i="3" s="1"/>
  <c r="G722" i="3" s="1"/>
  <c r="G723" i="3" s="1"/>
  <c r="A64" i="3"/>
  <c r="F63" i="3"/>
  <c r="H712" i="3" l="1"/>
  <c r="H713" i="3" s="1"/>
  <c r="H714" i="3" s="1"/>
  <c r="H715" i="3" s="1"/>
  <c r="H716" i="3" s="1"/>
  <c r="H717" i="3" s="1"/>
  <c r="H718" i="3" s="1"/>
  <c r="H719" i="3" s="1"/>
  <c r="H720" i="3" s="1"/>
  <c r="H721" i="3" s="1"/>
  <c r="H722" i="3" s="1"/>
  <c r="H723" i="3" s="1"/>
  <c r="G724" i="3"/>
  <c r="G725" i="3" s="1"/>
  <c r="G726" i="3" s="1"/>
  <c r="G727" i="3" s="1"/>
  <c r="G728" i="3" s="1"/>
  <c r="G729" i="3" s="1"/>
  <c r="G730" i="3" s="1"/>
  <c r="G731" i="3" s="1"/>
  <c r="G732" i="3" s="1"/>
  <c r="G733" i="3" s="1"/>
  <c r="G734" i="3" s="1"/>
  <c r="G735" i="3" s="1"/>
  <c r="A65" i="3"/>
  <c r="F64" i="3"/>
  <c r="H724" i="3" l="1"/>
  <c r="H725" i="3" s="1"/>
  <c r="H726" i="3" s="1"/>
  <c r="H727" i="3" s="1"/>
  <c r="H728" i="3" s="1"/>
  <c r="H729" i="3" s="1"/>
  <c r="H730" i="3" s="1"/>
  <c r="H731" i="3" s="1"/>
  <c r="H732" i="3" s="1"/>
  <c r="H733" i="3" s="1"/>
  <c r="H734" i="3" s="1"/>
  <c r="H735" i="3" s="1"/>
  <c r="G736" i="3"/>
  <c r="G737" i="3" s="1"/>
  <c r="G738" i="3" s="1"/>
  <c r="G739" i="3" s="1"/>
  <c r="G740" i="3" s="1"/>
  <c r="G741" i="3" s="1"/>
  <c r="G742" i="3" s="1"/>
  <c r="G743" i="3" s="1"/>
  <c r="G744" i="3" s="1"/>
  <c r="G745" i="3" s="1"/>
  <c r="G746" i="3" s="1"/>
  <c r="G747" i="3" s="1"/>
  <c r="A66" i="3"/>
  <c r="F65" i="3"/>
  <c r="H736" i="3" l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G748" i="3"/>
  <c r="G749" i="3" s="1"/>
  <c r="G750" i="3" s="1"/>
  <c r="G751" i="3" s="1"/>
  <c r="G752" i="3" s="1"/>
  <c r="G753" i="3" s="1"/>
  <c r="G754" i="3" s="1"/>
  <c r="G755" i="3" s="1"/>
  <c r="G756" i="3" s="1"/>
  <c r="G757" i="3" s="1"/>
  <c r="G758" i="3" s="1"/>
  <c r="G759" i="3" s="1"/>
  <c r="A67" i="3"/>
  <c r="F66" i="3"/>
  <c r="H748" i="3" l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G760" i="3"/>
  <c r="G761" i="3" s="1"/>
  <c r="G762" i="3" s="1"/>
  <c r="G763" i="3" s="1"/>
  <c r="G764" i="3" s="1"/>
  <c r="G765" i="3" s="1"/>
  <c r="G766" i="3" s="1"/>
  <c r="G767" i="3" s="1"/>
  <c r="G768" i="3" s="1"/>
  <c r="G769" i="3" s="1"/>
  <c r="G770" i="3" s="1"/>
  <c r="G771" i="3" s="1"/>
  <c r="A68" i="3"/>
  <c r="F67" i="3"/>
  <c r="H760" i="3" l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G772" i="3"/>
  <c r="G773" i="3" s="1"/>
  <c r="G774" i="3" s="1"/>
  <c r="G775" i="3" s="1"/>
  <c r="G776" i="3" s="1"/>
  <c r="G777" i="3" s="1"/>
  <c r="G778" i="3" s="1"/>
  <c r="G779" i="3" s="1"/>
  <c r="G780" i="3" s="1"/>
  <c r="G781" i="3" s="1"/>
  <c r="G782" i="3" s="1"/>
  <c r="G783" i="3" s="1"/>
  <c r="A69" i="3"/>
  <c r="F68" i="3"/>
  <c r="H772" i="3" l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G784" i="3"/>
  <c r="G785" i="3" s="1"/>
  <c r="G786" i="3" s="1"/>
  <c r="G787" i="3" s="1"/>
  <c r="G788" i="3" s="1"/>
  <c r="G789" i="3" s="1"/>
  <c r="G790" i="3" s="1"/>
  <c r="G791" i="3" s="1"/>
  <c r="G792" i="3" s="1"/>
  <c r="G793" i="3" s="1"/>
  <c r="G794" i="3" s="1"/>
  <c r="G795" i="3" s="1"/>
  <c r="A70" i="3"/>
  <c r="F69" i="3"/>
  <c r="H784" i="3" l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G796" i="3"/>
  <c r="G797" i="3" s="1"/>
  <c r="G798" i="3" s="1"/>
  <c r="G799" i="3" s="1"/>
  <c r="G800" i="3" s="1"/>
  <c r="G801" i="3" s="1"/>
  <c r="G802" i="3" s="1"/>
  <c r="G803" i="3" s="1"/>
  <c r="G804" i="3" s="1"/>
  <c r="G805" i="3" s="1"/>
  <c r="G806" i="3" s="1"/>
  <c r="G807" i="3" s="1"/>
  <c r="A71" i="3"/>
  <c r="F70" i="3"/>
  <c r="H796" i="3" l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G808" i="3"/>
  <c r="G809" i="3" s="1"/>
  <c r="G810" i="3" s="1"/>
  <c r="G811" i="3" s="1"/>
  <c r="G812" i="3" s="1"/>
  <c r="G813" i="3" s="1"/>
  <c r="G814" i="3" s="1"/>
  <c r="G815" i="3" s="1"/>
  <c r="G816" i="3" s="1"/>
  <c r="G817" i="3" s="1"/>
  <c r="G818" i="3" s="1"/>
  <c r="G819" i="3" s="1"/>
  <c r="A72" i="3"/>
  <c r="F71" i="3"/>
  <c r="H808" i="3" l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G820" i="3"/>
  <c r="G821" i="3" s="1"/>
  <c r="G822" i="3" s="1"/>
  <c r="G823" i="3" s="1"/>
  <c r="G824" i="3" s="1"/>
  <c r="G825" i="3" s="1"/>
  <c r="G826" i="3" s="1"/>
  <c r="G827" i="3" s="1"/>
  <c r="G828" i="3" s="1"/>
  <c r="G829" i="3" s="1"/>
  <c r="G830" i="3" s="1"/>
  <c r="G831" i="3" s="1"/>
  <c r="A73" i="3"/>
  <c r="F72" i="3"/>
  <c r="H820" i="3" l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G832" i="3"/>
  <c r="G833" i="3" s="1"/>
  <c r="G834" i="3" s="1"/>
  <c r="G835" i="3" s="1"/>
  <c r="G836" i="3" s="1"/>
  <c r="G837" i="3" s="1"/>
  <c r="G838" i="3" s="1"/>
  <c r="G839" i="3" s="1"/>
  <c r="G840" i="3" s="1"/>
  <c r="G841" i="3" s="1"/>
  <c r="G842" i="3" s="1"/>
  <c r="G843" i="3" s="1"/>
  <c r="F73" i="3"/>
  <c r="A74" i="3"/>
  <c r="H832" i="3" l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A75" i="3"/>
  <c r="F74" i="3"/>
  <c r="A76" i="3" l="1"/>
  <c r="F75" i="3"/>
  <c r="A77" i="3" l="1"/>
  <c r="F76" i="3"/>
  <c r="A78" i="3" l="1"/>
  <c r="F77" i="3"/>
  <c r="A79" i="3" l="1"/>
  <c r="F78" i="3"/>
  <c r="A80" i="3" l="1"/>
  <c r="F79" i="3"/>
  <c r="A81" i="3" l="1"/>
  <c r="F80" i="3"/>
  <c r="A82" i="3" l="1"/>
  <c r="F81" i="3"/>
  <c r="A83" i="3" l="1"/>
  <c r="F82" i="3"/>
  <c r="A84" i="3" l="1"/>
  <c r="F83" i="3"/>
  <c r="A85" i="3" l="1"/>
  <c r="F84" i="3"/>
  <c r="A86" i="3" l="1"/>
  <c r="F85" i="3"/>
  <c r="A87" i="3" l="1"/>
  <c r="F86" i="3"/>
  <c r="A88" i="3" l="1"/>
  <c r="F87" i="3"/>
  <c r="A89" i="3" l="1"/>
  <c r="F88" i="3"/>
  <c r="A90" i="3" l="1"/>
  <c r="F89" i="3"/>
  <c r="A91" i="3" l="1"/>
  <c r="F90" i="3"/>
  <c r="A92" i="3" l="1"/>
  <c r="F91" i="3"/>
  <c r="A93" i="3" l="1"/>
  <c r="F92" i="3"/>
  <c r="A94" i="3" l="1"/>
  <c r="F93" i="3"/>
  <c r="A95" i="3" l="1"/>
  <c r="F94" i="3"/>
  <c r="A96" i="3" l="1"/>
  <c r="F95" i="3"/>
  <c r="A97" i="3" l="1"/>
  <c r="F96" i="3"/>
  <c r="A98" i="3" l="1"/>
  <c r="F97" i="3"/>
  <c r="A99" i="3" l="1"/>
  <c r="F98" i="3"/>
  <c r="A100" i="3" l="1"/>
  <c r="F99" i="3"/>
  <c r="A101" i="3" l="1"/>
  <c r="F100" i="3"/>
  <c r="A102" i="3" l="1"/>
  <c r="F101" i="3"/>
  <c r="A103" i="3" l="1"/>
  <c r="F102" i="3"/>
  <c r="A104" i="3" l="1"/>
  <c r="F103" i="3"/>
  <c r="A105" i="3" l="1"/>
  <c r="F104" i="3"/>
  <c r="A106" i="3" l="1"/>
  <c r="F105" i="3"/>
  <c r="A107" i="3" l="1"/>
  <c r="F106" i="3"/>
  <c r="A108" i="3" l="1"/>
  <c r="F107" i="3"/>
  <c r="A109" i="3" l="1"/>
  <c r="F108" i="3"/>
  <c r="A110" i="3" l="1"/>
  <c r="F109" i="3"/>
  <c r="A111" i="3" l="1"/>
  <c r="F110" i="3"/>
  <c r="A112" i="3" l="1"/>
  <c r="F111" i="3"/>
  <c r="A113" i="3" l="1"/>
  <c r="F112" i="3"/>
  <c r="A114" i="3" l="1"/>
  <c r="F113" i="3"/>
  <c r="A115" i="3" l="1"/>
  <c r="F114" i="3"/>
  <c r="A116" i="3" l="1"/>
  <c r="F115" i="3"/>
  <c r="A117" i="3" l="1"/>
  <c r="F116" i="3"/>
  <c r="A118" i="3" l="1"/>
  <c r="F117" i="3"/>
  <c r="A119" i="3" l="1"/>
  <c r="F118" i="3"/>
  <c r="A120" i="3" l="1"/>
  <c r="F119" i="3"/>
  <c r="A121" i="3" l="1"/>
  <c r="F120" i="3"/>
  <c r="A122" i="3" l="1"/>
  <c r="F121" i="3"/>
  <c r="A123" i="3" l="1"/>
  <c r="F122" i="3"/>
  <c r="A124" i="3" l="1"/>
  <c r="F123" i="3"/>
  <c r="A125" i="3" l="1"/>
  <c r="F124" i="3"/>
  <c r="A126" i="3" l="1"/>
  <c r="F125" i="3"/>
  <c r="A127" i="3" l="1"/>
  <c r="F126" i="3"/>
  <c r="A128" i="3" l="1"/>
  <c r="F127" i="3"/>
  <c r="A129" i="3" l="1"/>
  <c r="F128" i="3"/>
  <c r="A130" i="3" l="1"/>
  <c r="F129" i="3"/>
  <c r="A131" i="3" l="1"/>
  <c r="F130" i="3"/>
  <c r="A132" i="3" l="1"/>
  <c r="F131" i="3"/>
  <c r="A133" i="3" l="1"/>
  <c r="F132" i="3"/>
  <c r="A134" i="3" l="1"/>
  <c r="F133" i="3"/>
  <c r="A135" i="3" l="1"/>
  <c r="F134" i="3"/>
  <c r="A136" i="3" l="1"/>
  <c r="F135" i="3"/>
  <c r="A137" i="3" l="1"/>
  <c r="F136" i="3"/>
  <c r="A138" i="3" l="1"/>
  <c r="F137" i="3"/>
  <c r="A139" i="3" l="1"/>
  <c r="F138" i="3"/>
  <c r="A140" i="3" l="1"/>
  <c r="F139" i="3"/>
  <c r="A141" i="3" l="1"/>
  <c r="F140" i="3"/>
  <c r="A142" i="3" l="1"/>
  <c r="F141" i="3"/>
  <c r="A143" i="3" l="1"/>
  <c r="F142" i="3"/>
  <c r="A144" i="3" l="1"/>
  <c r="F143" i="3"/>
  <c r="A145" i="3" l="1"/>
  <c r="F144" i="3"/>
  <c r="A146" i="3" l="1"/>
  <c r="F145" i="3"/>
  <c r="A147" i="3" l="1"/>
  <c r="F146" i="3"/>
  <c r="A148" i="3" l="1"/>
  <c r="F147" i="3"/>
  <c r="A149" i="3" l="1"/>
  <c r="F148" i="3"/>
  <c r="A150" i="3" l="1"/>
  <c r="F149" i="3"/>
  <c r="A151" i="3" l="1"/>
  <c r="F150" i="3"/>
  <c r="A152" i="3" l="1"/>
  <c r="F151" i="3"/>
  <c r="A153" i="3" l="1"/>
  <c r="F152" i="3"/>
  <c r="A154" i="3" l="1"/>
  <c r="F153" i="3"/>
  <c r="A155" i="3" l="1"/>
  <c r="F154" i="3"/>
  <c r="A156" i="3" l="1"/>
  <c r="F155" i="3"/>
  <c r="A157" i="3" l="1"/>
  <c r="F156" i="3"/>
  <c r="A158" i="3" l="1"/>
  <c r="F157" i="3"/>
  <c r="A159" i="3" l="1"/>
  <c r="F158" i="3"/>
  <c r="A160" i="3" l="1"/>
  <c r="F159" i="3"/>
  <c r="A161" i="3" l="1"/>
  <c r="F160" i="3"/>
  <c r="A162" i="3" l="1"/>
  <c r="F161" i="3"/>
  <c r="A163" i="3" l="1"/>
  <c r="F162" i="3"/>
  <c r="A164" i="3" l="1"/>
  <c r="F163" i="3"/>
  <c r="A165" i="3" l="1"/>
  <c r="F164" i="3"/>
  <c r="A166" i="3" l="1"/>
  <c r="F165" i="3"/>
  <c r="A167" i="3" l="1"/>
  <c r="F166" i="3"/>
  <c r="A168" i="3" l="1"/>
  <c r="F167" i="3"/>
  <c r="A169" i="3" l="1"/>
  <c r="F168" i="3"/>
  <c r="A170" i="3" l="1"/>
  <c r="F169" i="3"/>
  <c r="A171" i="3" l="1"/>
  <c r="F170" i="3"/>
  <c r="A172" i="3" l="1"/>
  <c r="F171" i="3"/>
  <c r="A173" i="3" l="1"/>
  <c r="F172" i="3"/>
  <c r="A174" i="3" l="1"/>
  <c r="F173" i="3"/>
  <c r="A175" i="3" l="1"/>
  <c r="F174" i="3"/>
  <c r="A176" i="3" l="1"/>
  <c r="F175" i="3"/>
  <c r="A177" i="3" l="1"/>
  <c r="F176" i="3"/>
  <c r="A178" i="3" l="1"/>
  <c r="F177" i="3"/>
  <c r="A179" i="3" l="1"/>
  <c r="F178" i="3"/>
  <c r="A180" i="3" l="1"/>
  <c r="F179" i="3"/>
  <c r="A181" i="3" l="1"/>
  <c r="F180" i="3"/>
  <c r="A182" i="3" l="1"/>
  <c r="F181" i="3"/>
  <c r="A183" i="3" l="1"/>
  <c r="F182" i="3"/>
  <c r="A184" i="3" l="1"/>
  <c r="F183" i="3"/>
  <c r="A185" i="3" l="1"/>
  <c r="F184" i="3"/>
  <c r="A186" i="3" l="1"/>
  <c r="F185" i="3"/>
  <c r="A187" i="3" l="1"/>
  <c r="F186" i="3"/>
  <c r="A188" i="3" l="1"/>
  <c r="F187" i="3"/>
  <c r="A189" i="3" l="1"/>
  <c r="F188" i="3"/>
  <c r="A190" i="3" l="1"/>
  <c r="F189" i="3"/>
  <c r="A191" i="3" l="1"/>
  <c r="F190" i="3"/>
  <c r="A192" i="3" l="1"/>
  <c r="F191" i="3"/>
  <c r="A193" i="3" l="1"/>
  <c r="F192" i="3"/>
  <c r="A194" i="3" l="1"/>
  <c r="F193" i="3"/>
  <c r="A195" i="3" l="1"/>
  <c r="F194" i="3"/>
  <c r="A196" i="3" l="1"/>
  <c r="F195" i="3"/>
  <c r="A197" i="3" l="1"/>
  <c r="F196" i="3"/>
  <c r="A198" i="3" l="1"/>
  <c r="F197" i="3"/>
  <c r="A199" i="3" l="1"/>
  <c r="F198" i="3"/>
  <c r="A200" i="3" l="1"/>
  <c r="F199" i="3"/>
  <c r="A201" i="3" l="1"/>
  <c r="F200" i="3"/>
  <c r="A202" i="3" l="1"/>
  <c r="F201" i="3"/>
  <c r="A203" i="3" l="1"/>
  <c r="F202" i="3"/>
  <c r="A204" i="3" l="1"/>
  <c r="F203" i="3"/>
  <c r="A205" i="3" l="1"/>
  <c r="F204" i="3"/>
  <c r="A206" i="3" l="1"/>
  <c r="F205" i="3"/>
  <c r="A207" i="3" l="1"/>
  <c r="F206" i="3"/>
  <c r="A208" i="3" l="1"/>
  <c r="F207" i="3"/>
  <c r="A209" i="3" l="1"/>
  <c r="F208" i="3"/>
  <c r="A210" i="3" l="1"/>
  <c r="F209" i="3"/>
  <c r="A211" i="3" l="1"/>
  <c r="F210" i="3"/>
  <c r="A212" i="3" l="1"/>
  <c r="F211" i="3"/>
  <c r="A213" i="3" l="1"/>
  <c r="F212" i="3"/>
  <c r="A214" i="3" l="1"/>
  <c r="F213" i="3"/>
  <c r="A215" i="3" l="1"/>
  <c r="F214" i="3"/>
  <c r="A216" i="3" l="1"/>
  <c r="F215" i="3"/>
  <c r="A217" i="3" l="1"/>
  <c r="F216" i="3"/>
  <c r="A218" i="3" l="1"/>
  <c r="F217" i="3"/>
  <c r="A219" i="3" l="1"/>
  <c r="F218" i="3"/>
  <c r="A220" i="3" l="1"/>
  <c r="F219" i="3"/>
  <c r="A221" i="3" l="1"/>
  <c r="F220" i="3"/>
  <c r="A222" i="3" l="1"/>
  <c r="F221" i="3"/>
  <c r="A223" i="3" l="1"/>
  <c r="F222" i="3"/>
  <c r="A224" i="3" l="1"/>
  <c r="F223" i="3"/>
  <c r="A225" i="3" l="1"/>
  <c r="F224" i="3"/>
  <c r="A226" i="3" l="1"/>
  <c r="F225" i="3"/>
  <c r="A227" i="3" l="1"/>
  <c r="F226" i="3"/>
  <c r="A228" i="3" l="1"/>
  <c r="F227" i="3"/>
  <c r="A229" i="3" l="1"/>
  <c r="F228" i="3"/>
  <c r="A230" i="3" l="1"/>
  <c r="F229" i="3"/>
  <c r="A231" i="3" l="1"/>
  <c r="F230" i="3"/>
  <c r="A232" i="3" l="1"/>
  <c r="F231" i="3"/>
  <c r="A233" i="3" l="1"/>
  <c r="F232" i="3"/>
  <c r="A234" i="3" l="1"/>
  <c r="F233" i="3"/>
  <c r="A235" i="3" l="1"/>
  <c r="F234" i="3"/>
  <c r="A236" i="3" l="1"/>
  <c r="F235" i="3"/>
  <c r="A237" i="3" l="1"/>
  <c r="F236" i="3"/>
  <c r="A238" i="3" l="1"/>
  <c r="F237" i="3"/>
  <c r="A239" i="3" l="1"/>
  <c r="F238" i="3"/>
  <c r="A240" i="3" l="1"/>
  <c r="F239" i="3"/>
  <c r="A241" i="3" l="1"/>
  <c r="F240" i="3"/>
  <c r="A242" i="3" l="1"/>
  <c r="F241" i="3"/>
  <c r="A243" i="3" l="1"/>
  <c r="F242" i="3"/>
  <c r="A244" i="3" l="1"/>
  <c r="F243" i="3"/>
  <c r="J23" i="2" s="1"/>
  <c r="A245" i="3" l="1"/>
  <c r="F244" i="3"/>
  <c r="A246" i="3" l="1"/>
  <c r="F245" i="3"/>
  <c r="A247" i="3" l="1"/>
  <c r="F246" i="3"/>
  <c r="A248" i="3" l="1"/>
  <c r="F247" i="3"/>
  <c r="A249" i="3" l="1"/>
  <c r="F248" i="3"/>
  <c r="A250" i="3" l="1"/>
  <c r="F249" i="3"/>
  <c r="A251" i="3" l="1"/>
  <c r="F250" i="3"/>
  <c r="A252" i="3" l="1"/>
  <c r="F251" i="3"/>
  <c r="A253" i="3" l="1"/>
  <c r="F252" i="3"/>
  <c r="A254" i="3" l="1"/>
  <c r="F253" i="3"/>
  <c r="A255" i="3" l="1"/>
  <c r="F254" i="3"/>
  <c r="A256" i="3" l="1"/>
  <c r="F255" i="3"/>
  <c r="A257" i="3" l="1"/>
  <c r="F256" i="3"/>
  <c r="A258" i="3" l="1"/>
  <c r="F257" i="3"/>
  <c r="A259" i="3" l="1"/>
  <c r="F258" i="3"/>
  <c r="A260" i="3" l="1"/>
  <c r="F259" i="3"/>
  <c r="A261" i="3" l="1"/>
  <c r="F260" i="3"/>
  <c r="A262" i="3" l="1"/>
  <c r="F261" i="3"/>
  <c r="A263" i="3" l="1"/>
  <c r="F262" i="3"/>
  <c r="A264" i="3" l="1"/>
  <c r="F263" i="3"/>
  <c r="A265" i="3" l="1"/>
  <c r="F264" i="3"/>
  <c r="A266" i="3" l="1"/>
  <c r="F265" i="3"/>
  <c r="A267" i="3" l="1"/>
  <c r="F266" i="3"/>
  <c r="A268" i="3" l="1"/>
  <c r="F267" i="3"/>
  <c r="A269" i="3" l="1"/>
  <c r="F268" i="3"/>
  <c r="A270" i="3" l="1"/>
  <c r="F269" i="3"/>
  <c r="A271" i="3" l="1"/>
  <c r="F270" i="3"/>
  <c r="A272" i="3" l="1"/>
  <c r="F271" i="3"/>
  <c r="A273" i="3" l="1"/>
  <c r="F272" i="3"/>
  <c r="A274" i="3" l="1"/>
  <c r="F273" i="3"/>
  <c r="A275" i="3" l="1"/>
  <c r="F274" i="3"/>
  <c r="A276" i="3" l="1"/>
  <c r="F275" i="3"/>
  <c r="A277" i="3" l="1"/>
  <c r="F276" i="3"/>
  <c r="A278" i="3" l="1"/>
  <c r="F277" i="3"/>
  <c r="A279" i="3" l="1"/>
  <c r="F278" i="3"/>
  <c r="A280" i="3" l="1"/>
  <c r="F279" i="3"/>
  <c r="A281" i="3" l="1"/>
  <c r="F280" i="3"/>
  <c r="A282" i="3" l="1"/>
  <c r="F281" i="3"/>
  <c r="A283" i="3" l="1"/>
  <c r="F282" i="3"/>
  <c r="A284" i="3" l="1"/>
  <c r="F283" i="3"/>
  <c r="A285" i="3" l="1"/>
  <c r="F284" i="3"/>
  <c r="A286" i="3" l="1"/>
  <c r="F285" i="3"/>
  <c r="A287" i="3" l="1"/>
  <c r="F286" i="3"/>
  <c r="A288" i="3" l="1"/>
  <c r="F287" i="3"/>
  <c r="A289" i="3" l="1"/>
  <c r="F288" i="3"/>
  <c r="A290" i="3" l="1"/>
  <c r="F289" i="3"/>
  <c r="A291" i="3" l="1"/>
  <c r="F290" i="3"/>
  <c r="A292" i="3" l="1"/>
  <c r="F291" i="3"/>
  <c r="A293" i="3" l="1"/>
  <c r="F292" i="3"/>
  <c r="A294" i="3" l="1"/>
  <c r="F293" i="3"/>
  <c r="A295" i="3" l="1"/>
  <c r="F294" i="3"/>
  <c r="A296" i="3" l="1"/>
  <c r="F295" i="3"/>
  <c r="A297" i="3" l="1"/>
  <c r="F296" i="3"/>
  <c r="A298" i="3" l="1"/>
  <c r="F297" i="3"/>
  <c r="A299" i="3" l="1"/>
  <c r="F298" i="3"/>
  <c r="A300" i="3" l="1"/>
  <c r="F299" i="3"/>
  <c r="A301" i="3" l="1"/>
  <c r="F300" i="3"/>
  <c r="A302" i="3" l="1"/>
  <c r="F301" i="3"/>
  <c r="A303" i="3" l="1"/>
  <c r="F302" i="3"/>
  <c r="A304" i="3" l="1"/>
  <c r="F303" i="3"/>
  <c r="A305" i="3" l="1"/>
  <c r="F304" i="3"/>
  <c r="A306" i="3" l="1"/>
  <c r="F305" i="3"/>
  <c r="A307" i="3" l="1"/>
  <c r="F306" i="3"/>
  <c r="A308" i="3" l="1"/>
  <c r="F307" i="3"/>
  <c r="A309" i="3" l="1"/>
  <c r="F308" i="3"/>
  <c r="A310" i="3" l="1"/>
  <c r="F309" i="3"/>
  <c r="A311" i="3" l="1"/>
  <c r="F310" i="3"/>
  <c r="A312" i="3" l="1"/>
  <c r="F311" i="3"/>
  <c r="A313" i="3" l="1"/>
  <c r="F312" i="3"/>
  <c r="A314" i="3" l="1"/>
  <c r="F313" i="3"/>
  <c r="A315" i="3" l="1"/>
  <c r="F314" i="3"/>
  <c r="A316" i="3" l="1"/>
  <c r="F315" i="3"/>
  <c r="A317" i="3" l="1"/>
  <c r="F316" i="3"/>
  <c r="A318" i="3" l="1"/>
  <c r="F317" i="3"/>
  <c r="A319" i="3" l="1"/>
  <c r="F318" i="3"/>
  <c r="A320" i="3" l="1"/>
  <c r="F319" i="3"/>
  <c r="A321" i="3" l="1"/>
  <c r="F320" i="3"/>
  <c r="A322" i="3" l="1"/>
  <c r="F321" i="3"/>
  <c r="A323" i="3" l="1"/>
  <c r="F322" i="3"/>
  <c r="A324" i="3" l="1"/>
  <c r="F323" i="3"/>
  <c r="A325" i="3" l="1"/>
  <c r="F324" i="3"/>
  <c r="A326" i="3" l="1"/>
  <c r="F325" i="3"/>
  <c r="A327" i="3" l="1"/>
  <c r="F326" i="3"/>
  <c r="A328" i="3" l="1"/>
  <c r="F327" i="3"/>
  <c r="A329" i="3" l="1"/>
  <c r="F328" i="3"/>
  <c r="A330" i="3" l="1"/>
  <c r="F329" i="3"/>
  <c r="A331" i="3" l="1"/>
  <c r="F330" i="3"/>
  <c r="A332" i="3" l="1"/>
  <c r="F331" i="3"/>
  <c r="A333" i="3" l="1"/>
  <c r="F332" i="3"/>
  <c r="A334" i="3" l="1"/>
  <c r="F333" i="3"/>
  <c r="A335" i="3" l="1"/>
  <c r="F334" i="3"/>
  <c r="A336" i="3" l="1"/>
  <c r="F335" i="3"/>
  <c r="A337" i="3" l="1"/>
  <c r="F336" i="3"/>
  <c r="A338" i="3" l="1"/>
  <c r="F337" i="3"/>
  <c r="A339" i="3" l="1"/>
  <c r="F338" i="3"/>
  <c r="A340" i="3" l="1"/>
  <c r="F339" i="3"/>
  <c r="A341" i="3" l="1"/>
  <c r="F340" i="3"/>
  <c r="A342" i="3" l="1"/>
  <c r="F341" i="3"/>
  <c r="A343" i="3" l="1"/>
  <c r="F342" i="3"/>
  <c r="A344" i="3" l="1"/>
  <c r="F343" i="3"/>
  <c r="A345" i="3" l="1"/>
  <c r="F344" i="3"/>
  <c r="A346" i="3" l="1"/>
  <c r="F345" i="3"/>
  <c r="A347" i="3" l="1"/>
  <c r="F346" i="3"/>
  <c r="A348" i="3" l="1"/>
  <c r="F347" i="3"/>
  <c r="A349" i="3" l="1"/>
  <c r="F348" i="3"/>
  <c r="A350" i="3" l="1"/>
  <c r="F349" i="3"/>
  <c r="A351" i="3" l="1"/>
  <c r="F350" i="3"/>
  <c r="A352" i="3" l="1"/>
  <c r="F351" i="3"/>
  <c r="A353" i="3" l="1"/>
  <c r="F352" i="3"/>
  <c r="A354" i="3" l="1"/>
  <c r="F353" i="3"/>
  <c r="A355" i="3" l="1"/>
  <c r="F354" i="3"/>
  <c r="A356" i="3" l="1"/>
  <c r="F355" i="3"/>
  <c r="A357" i="3" l="1"/>
  <c r="F356" i="3"/>
  <c r="A358" i="3" l="1"/>
  <c r="F357" i="3"/>
  <c r="A359" i="3" l="1"/>
  <c r="F358" i="3"/>
  <c r="A360" i="3" l="1"/>
  <c r="F359" i="3"/>
  <c r="A361" i="3" l="1"/>
  <c r="F360" i="3"/>
  <c r="A362" i="3" l="1"/>
  <c r="F361" i="3"/>
  <c r="A363" i="3" l="1"/>
  <c r="F362" i="3"/>
  <c r="A364" i="3" l="1"/>
  <c r="F363" i="3"/>
  <c r="J30" i="2" s="1"/>
  <c r="J39" i="2" s="1"/>
  <c r="A365" i="3" l="1"/>
  <c r="F364" i="3"/>
  <c r="A366" i="3" l="1"/>
  <c r="F365" i="3"/>
  <c r="A367" i="3" l="1"/>
  <c r="F366" i="3"/>
  <c r="A368" i="3" l="1"/>
  <c r="F367" i="3"/>
  <c r="A369" i="3" l="1"/>
  <c r="F368" i="3"/>
  <c r="A370" i="3" l="1"/>
  <c r="F369" i="3"/>
  <c r="A371" i="3" l="1"/>
  <c r="F370" i="3"/>
  <c r="A372" i="3" l="1"/>
  <c r="F371" i="3"/>
  <c r="A373" i="3" l="1"/>
  <c r="F372" i="3"/>
  <c r="A374" i="3" l="1"/>
  <c r="F373" i="3"/>
  <c r="A375" i="3" l="1"/>
  <c r="F374" i="3"/>
  <c r="A376" i="3" l="1"/>
  <c r="F375" i="3"/>
  <c r="A377" i="3" l="1"/>
  <c r="F376" i="3"/>
  <c r="A378" i="3" l="1"/>
  <c r="F377" i="3"/>
  <c r="A379" i="3" l="1"/>
  <c r="F378" i="3"/>
  <c r="A380" i="3" l="1"/>
  <c r="F379" i="3"/>
  <c r="A381" i="3" l="1"/>
  <c r="F380" i="3"/>
  <c r="A382" i="3" l="1"/>
  <c r="F381" i="3"/>
  <c r="A383" i="3" l="1"/>
  <c r="F382" i="3"/>
  <c r="A384" i="3" l="1"/>
  <c r="F383" i="3"/>
  <c r="A385" i="3" l="1"/>
  <c r="F384" i="3"/>
  <c r="A386" i="3" l="1"/>
  <c r="F385" i="3"/>
  <c r="A387" i="3" l="1"/>
  <c r="F386" i="3"/>
  <c r="A388" i="3" l="1"/>
  <c r="F387" i="3"/>
  <c r="A389" i="3" l="1"/>
  <c r="F388" i="3"/>
  <c r="A390" i="3" l="1"/>
  <c r="F389" i="3"/>
  <c r="A391" i="3" l="1"/>
  <c r="F390" i="3"/>
  <c r="A392" i="3" l="1"/>
  <c r="F391" i="3"/>
  <c r="A393" i="3" l="1"/>
  <c r="F392" i="3"/>
  <c r="A394" i="3" l="1"/>
  <c r="F393" i="3"/>
  <c r="A395" i="3" l="1"/>
  <c r="F394" i="3"/>
  <c r="A396" i="3" l="1"/>
  <c r="F395" i="3"/>
  <c r="A397" i="3" l="1"/>
  <c r="F396" i="3"/>
  <c r="A398" i="3" l="1"/>
  <c r="F397" i="3"/>
  <c r="A399" i="3" l="1"/>
  <c r="F398" i="3"/>
  <c r="A400" i="3" l="1"/>
  <c r="F399" i="3"/>
  <c r="A401" i="3" l="1"/>
  <c r="F400" i="3"/>
  <c r="A402" i="3" l="1"/>
  <c r="F401" i="3"/>
  <c r="A403" i="3" l="1"/>
  <c r="F402" i="3"/>
  <c r="A404" i="3" l="1"/>
  <c r="F403" i="3"/>
  <c r="A405" i="3" l="1"/>
  <c r="F404" i="3"/>
  <c r="A406" i="3" l="1"/>
  <c r="F405" i="3"/>
  <c r="A407" i="3" l="1"/>
  <c r="F406" i="3"/>
  <c r="A408" i="3" l="1"/>
  <c r="F407" i="3"/>
  <c r="A409" i="3" l="1"/>
  <c r="F408" i="3"/>
  <c r="A410" i="3" l="1"/>
  <c r="F409" i="3"/>
  <c r="A411" i="3" l="1"/>
  <c r="F410" i="3"/>
  <c r="A412" i="3" l="1"/>
  <c r="F411" i="3"/>
  <c r="A413" i="3" l="1"/>
  <c r="F412" i="3"/>
  <c r="A414" i="3" l="1"/>
  <c r="F413" i="3"/>
  <c r="A415" i="3" l="1"/>
  <c r="F414" i="3"/>
  <c r="A416" i="3" l="1"/>
  <c r="F415" i="3"/>
  <c r="A417" i="3" l="1"/>
  <c r="F416" i="3"/>
  <c r="A418" i="3" l="1"/>
  <c r="F417" i="3"/>
  <c r="A419" i="3" l="1"/>
  <c r="F418" i="3"/>
  <c r="A420" i="3" l="1"/>
  <c r="F419" i="3"/>
  <c r="A421" i="3" l="1"/>
  <c r="F420" i="3"/>
  <c r="A422" i="3" l="1"/>
  <c r="F421" i="3"/>
  <c r="A423" i="3" l="1"/>
  <c r="F422" i="3"/>
  <c r="A424" i="3" l="1"/>
  <c r="F423" i="3"/>
  <c r="A425" i="3" l="1"/>
  <c r="F424" i="3"/>
  <c r="A426" i="3" l="1"/>
  <c r="F425" i="3"/>
  <c r="A427" i="3" l="1"/>
  <c r="F426" i="3"/>
  <c r="A428" i="3" l="1"/>
  <c r="F427" i="3"/>
  <c r="A429" i="3" l="1"/>
  <c r="F428" i="3"/>
  <c r="A430" i="3" l="1"/>
  <c r="F429" i="3"/>
  <c r="A431" i="3" l="1"/>
  <c r="F430" i="3"/>
  <c r="A432" i="3" l="1"/>
  <c r="F431" i="3"/>
  <c r="A433" i="3" l="1"/>
  <c r="F432" i="3"/>
  <c r="A434" i="3" l="1"/>
  <c r="F433" i="3"/>
  <c r="A435" i="3" l="1"/>
  <c r="F434" i="3"/>
  <c r="A436" i="3" l="1"/>
  <c r="F435" i="3"/>
  <c r="A437" i="3" l="1"/>
  <c r="F436" i="3"/>
  <c r="A438" i="3" l="1"/>
  <c r="F437" i="3"/>
  <c r="A439" i="3" l="1"/>
  <c r="F438" i="3"/>
  <c r="A440" i="3" l="1"/>
  <c r="F439" i="3"/>
  <c r="A441" i="3" l="1"/>
  <c r="F440" i="3"/>
  <c r="A442" i="3" l="1"/>
  <c r="F441" i="3"/>
  <c r="A443" i="3" l="1"/>
  <c r="F442" i="3"/>
  <c r="A444" i="3" l="1"/>
  <c r="F443" i="3"/>
  <c r="A445" i="3" l="1"/>
  <c r="F444" i="3"/>
  <c r="A446" i="3" l="1"/>
  <c r="F445" i="3"/>
  <c r="A447" i="3" l="1"/>
  <c r="F446" i="3"/>
  <c r="A448" i="3" l="1"/>
  <c r="F447" i="3"/>
  <c r="A449" i="3" l="1"/>
  <c r="F448" i="3"/>
  <c r="A450" i="3" l="1"/>
  <c r="F449" i="3"/>
  <c r="A451" i="3" l="1"/>
  <c r="F450" i="3"/>
  <c r="A452" i="3" l="1"/>
  <c r="F451" i="3"/>
  <c r="A453" i="3" l="1"/>
  <c r="F452" i="3"/>
  <c r="A454" i="3" l="1"/>
  <c r="F453" i="3"/>
  <c r="A455" i="3" l="1"/>
  <c r="F454" i="3"/>
  <c r="A456" i="3" l="1"/>
  <c r="F455" i="3"/>
  <c r="A457" i="3" l="1"/>
  <c r="F456" i="3"/>
  <c r="A458" i="3" l="1"/>
  <c r="F457" i="3"/>
  <c r="A459" i="3" l="1"/>
  <c r="F458" i="3"/>
  <c r="A460" i="3" l="1"/>
  <c r="F459" i="3"/>
  <c r="A461" i="3" l="1"/>
  <c r="F460" i="3"/>
  <c r="A462" i="3" l="1"/>
  <c r="F461" i="3"/>
  <c r="A463" i="3" l="1"/>
  <c r="F462" i="3"/>
  <c r="A464" i="3" l="1"/>
  <c r="F463" i="3"/>
  <c r="A465" i="3" l="1"/>
  <c r="F464" i="3"/>
  <c r="A466" i="3" l="1"/>
  <c r="F465" i="3"/>
  <c r="A467" i="3" l="1"/>
  <c r="F466" i="3"/>
  <c r="A468" i="3" l="1"/>
  <c r="F467" i="3"/>
  <c r="A469" i="3" l="1"/>
  <c r="F468" i="3"/>
  <c r="A470" i="3" l="1"/>
  <c r="F469" i="3"/>
  <c r="A471" i="3" l="1"/>
  <c r="F470" i="3"/>
  <c r="A472" i="3" l="1"/>
  <c r="F471" i="3"/>
  <c r="A473" i="3" l="1"/>
  <c r="F472" i="3"/>
  <c r="A474" i="3" l="1"/>
  <c r="F473" i="3"/>
  <c r="A475" i="3" l="1"/>
  <c r="F474" i="3"/>
  <c r="A476" i="3" l="1"/>
  <c r="F475" i="3"/>
  <c r="A477" i="3" l="1"/>
  <c r="F476" i="3"/>
  <c r="A478" i="3" l="1"/>
  <c r="F477" i="3"/>
  <c r="A479" i="3" l="1"/>
  <c r="F478" i="3"/>
  <c r="A480" i="3" l="1"/>
  <c r="F479" i="3"/>
  <c r="A481" i="3" l="1"/>
  <c r="F480" i="3"/>
  <c r="A482" i="3" l="1"/>
  <c r="F481" i="3"/>
  <c r="A483" i="3" l="1"/>
  <c r="F482" i="3"/>
  <c r="A484" i="3" l="1"/>
  <c r="F483" i="3"/>
  <c r="A485" i="3" l="1"/>
  <c r="F484" i="3"/>
  <c r="A486" i="3" l="1"/>
  <c r="F485" i="3"/>
  <c r="A487" i="3" l="1"/>
  <c r="F486" i="3"/>
  <c r="A488" i="3" l="1"/>
  <c r="F487" i="3"/>
  <c r="A489" i="3" l="1"/>
  <c r="F488" i="3"/>
  <c r="A490" i="3" l="1"/>
  <c r="F489" i="3"/>
  <c r="A491" i="3" l="1"/>
  <c r="F490" i="3"/>
  <c r="A492" i="3" l="1"/>
  <c r="F491" i="3"/>
  <c r="A493" i="3" l="1"/>
  <c r="F492" i="3"/>
  <c r="A494" i="3" l="1"/>
  <c r="F493" i="3"/>
  <c r="A495" i="3" l="1"/>
  <c r="F494" i="3"/>
  <c r="A496" i="3" l="1"/>
  <c r="F495" i="3"/>
  <c r="A497" i="3" l="1"/>
  <c r="F496" i="3"/>
  <c r="A498" i="3" l="1"/>
  <c r="F497" i="3"/>
  <c r="A499" i="3" l="1"/>
  <c r="F498" i="3"/>
  <c r="A500" i="3" l="1"/>
  <c r="F499" i="3"/>
  <c r="A501" i="3" l="1"/>
  <c r="F500" i="3"/>
  <c r="A502" i="3" l="1"/>
  <c r="F501" i="3"/>
  <c r="A503" i="3" l="1"/>
  <c r="F502" i="3"/>
  <c r="A504" i="3" l="1"/>
  <c r="F503" i="3"/>
  <c r="A505" i="3" l="1"/>
  <c r="F504" i="3"/>
  <c r="A506" i="3" l="1"/>
  <c r="F505" i="3"/>
  <c r="A507" i="3" l="1"/>
  <c r="F506" i="3"/>
  <c r="A508" i="3" l="1"/>
  <c r="F507" i="3"/>
  <c r="A509" i="3" l="1"/>
  <c r="F508" i="3"/>
  <c r="A510" i="3" l="1"/>
  <c r="F509" i="3"/>
  <c r="A511" i="3" l="1"/>
  <c r="F510" i="3"/>
  <c r="A512" i="3" l="1"/>
  <c r="F511" i="3"/>
  <c r="A513" i="3" l="1"/>
  <c r="F512" i="3"/>
  <c r="A514" i="3" l="1"/>
  <c r="F513" i="3"/>
  <c r="A515" i="3" l="1"/>
  <c r="F514" i="3"/>
  <c r="A516" i="3" l="1"/>
  <c r="F515" i="3"/>
  <c r="A517" i="3" l="1"/>
  <c r="F516" i="3"/>
  <c r="A518" i="3" l="1"/>
  <c r="F517" i="3"/>
  <c r="A519" i="3" l="1"/>
  <c r="F518" i="3"/>
  <c r="A520" i="3" l="1"/>
  <c r="F519" i="3"/>
  <c r="A521" i="3" l="1"/>
  <c r="F520" i="3"/>
  <c r="A522" i="3" l="1"/>
  <c r="F521" i="3"/>
  <c r="A523" i="3" l="1"/>
  <c r="F522" i="3"/>
  <c r="A524" i="3" l="1"/>
  <c r="F523" i="3"/>
  <c r="A525" i="3" l="1"/>
  <c r="F524" i="3"/>
  <c r="A526" i="3" l="1"/>
  <c r="F525" i="3"/>
  <c r="A527" i="3" l="1"/>
  <c r="F526" i="3"/>
  <c r="A528" i="3" l="1"/>
  <c r="F527" i="3"/>
  <c r="A529" i="3" l="1"/>
  <c r="F528" i="3"/>
  <c r="A530" i="3" l="1"/>
  <c r="F529" i="3"/>
  <c r="A531" i="3" l="1"/>
  <c r="F530" i="3"/>
  <c r="A532" i="3" l="1"/>
  <c r="F531" i="3"/>
  <c r="A533" i="3" l="1"/>
  <c r="F532" i="3"/>
  <c r="A534" i="3" l="1"/>
  <c r="F533" i="3"/>
  <c r="A535" i="3" l="1"/>
  <c r="F534" i="3"/>
  <c r="A536" i="3" l="1"/>
  <c r="F535" i="3"/>
  <c r="A537" i="3" l="1"/>
  <c r="F536" i="3"/>
  <c r="A538" i="3" l="1"/>
  <c r="F537" i="3"/>
  <c r="A539" i="3" l="1"/>
  <c r="F538" i="3"/>
  <c r="A540" i="3" l="1"/>
  <c r="F539" i="3"/>
  <c r="A541" i="3" l="1"/>
  <c r="F540" i="3"/>
  <c r="A542" i="3" l="1"/>
  <c r="F541" i="3"/>
  <c r="A543" i="3" l="1"/>
  <c r="F542" i="3"/>
  <c r="A544" i="3" l="1"/>
  <c r="F543" i="3"/>
  <c r="A545" i="3" l="1"/>
  <c r="F544" i="3"/>
  <c r="A546" i="3" l="1"/>
  <c r="F545" i="3"/>
  <c r="A547" i="3" l="1"/>
  <c r="F546" i="3"/>
  <c r="A548" i="3" l="1"/>
  <c r="F547" i="3"/>
  <c r="A549" i="3" l="1"/>
  <c r="F548" i="3"/>
  <c r="A550" i="3" l="1"/>
  <c r="F549" i="3"/>
  <c r="A551" i="3" l="1"/>
  <c r="F550" i="3"/>
  <c r="A552" i="3" l="1"/>
  <c r="F551" i="3"/>
  <c r="A553" i="3" l="1"/>
  <c r="F552" i="3"/>
  <c r="A554" i="3" l="1"/>
  <c r="F553" i="3"/>
  <c r="A555" i="3" l="1"/>
  <c r="F554" i="3"/>
  <c r="A556" i="3" l="1"/>
  <c r="F555" i="3"/>
  <c r="A557" i="3" l="1"/>
  <c r="F556" i="3"/>
  <c r="A558" i="3" l="1"/>
  <c r="F557" i="3"/>
  <c r="A559" i="3" l="1"/>
  <c r="F558" i="3"/>
  <c r="A560" i="3" l="1"/>
  <c r="F559" i="3"/>
  <c r="A561" i="3" l="1"/>
  <c r="F560" i="3"/>
  <c r="A562" i="3" l="1"/>
  <c r="F561" i="3"/>
  <c r="A563" i="3" l="1"/>
  <c r="F562" i="3"/>
  <c r="A564" i="3" l="1"/>
  <c r="F563" i="3"/>
  <c r="A565" i="3" l="1"/>
  <c r="F564" i="3"/>
  <c r="A566" i="3" l="1"/>
  <c r="F565" i="3"/>
  <c r="A567" i="3" l="1"/>
  <c r="F566" i="3"/>
  <c r="A568" i="3" l="1"/>
  <c r="F567" i="3"/>
  <c r="A569" i="3" l="1"/>
  <c r="F568" i="3"/>
  <c r="A570" i="3" l="1"/>
  <c r="F569" i="3"/>
  <c r="A571" i="3" l="1"/>
  <c r="F570" i="3"/>
  <c r="A572" i="3" l="1"/>
  <c r="F571" i="3"/>
  <c r="A573" i="3" l="1"/>
  <c r="F572" i="3"/>
  <c r="A574" i="3" l="1"/>
  <c r="F573" i="3"/>
  <c r="A575" i="3" l="1"/>
  <c r="F574" i="3"/>
  <c r="A576" i="3" l="1"/>
  <c r="F575" i="3"/>
  <c r="A577" i="3" l="1"/>
  <c r="F576" i="3"/>
  <c r="A578" i="3" l="1"/>
  <c r="F577" i="3"/>
  <c r="A579" i="3" l="1"/>
  <c r="F578" i="3"/>
  <c r="A580" i="3" l="1"/>
  <c r="F579" i="3"/>
  <c r="A581" i="3" l="1"/>
  <c r="F580" i="3"/>
  <c r="A582" i="3" l="1"/>
  <c r="F581" i="3"/>
  <c r="A583" i="3" l="1"/>
  <c r="F582" i="3"/>
  <c r="A584" i="3" l="1"/>
  <c r="F583" i="3"/>
  <c r="A585" i="3" l="1"/>
  <c r="F584" i="3"/>
  <c r="A586" i="3" l="1"/>
  <c r="F585" i="3"/>
  <c r="A587" i="3" l="1"/>
  <c r="F586" i="3"/>
  <c r="A588" i="3" l="1"/>
  <c r="F587" i="3"/>
  <c r="A589" i="3" l="1"/>
  <c r="F588" i="3"/>
  <c r="A590" i="3" l="1"/>
  <c r="F589" i="3"/>
  <c r="A591" i="3" l="1"/>
  <c r="F590" i="3"/>
  <c r="A592" i="3" l="1"/>
  <c r="F591" i="3"/>
  <c r="A593" i="3" l="1"/>
  <c r="F592" i="3"/>
  <c r="A594" i="3" l="1"/>
  <c r="F593" i="3"/>
  <c r="A595" i="3" l="1"/>
  <c r="F594" i="3"/>
  <c r="A596" i="3" l="1"/>
  <c r="F595" i="3"/>
  <c r="A597" i="3" l="1"/>
  <c r="F596" i="3"/>
  <c r="A598" i="3" l="1"/>
  <c r="F597" i="3"/>
  <c r="A599" i="3" l="1"/>
  <c r="F598" i="3"/>
  <c r="A600" i="3" l="1"/>
  <c r="F599" i="3"/>
  <c r="A601" i="3" l="1"/>
  <c r="F600" i="3"/>
  <c r="A602" i="3" l="1"/>
  <c r="F601" i="3"/>
  <c r="A603" i="3" l="1"/>
  <c r="F602" i="3"/>
  <c r="A604" i="3" l="1"/>
  <c r="F603" i="3"/>
  <c r="A605" i="3" l="1"/>
  <c r="F604" i="3"/>
  <c r="A606" i="3" l="1"/>
  <c r="F605" i="3"/>
  <c r="A607" i="3" l="1"/>
  <c r="F606" i="3"/>
  <c r="A608" i="3" l="1"/>
  <c r="F607" i="3"/>
  <c r="A609" i="3" l="1"/>
  <c r="F608" i="3"/>
  <c r="A610" i="3" l="1"/>
  <c r="F609" i="3"/>
  <c r="A611" i="3" l="1"/>
  <c r="F610" i="3"/>
  <c r="A612" i="3" l="1"/>
  <c r="F611" i="3"/>
  <c r="A613" i="3" l="1"/>
  <c r="F612" i="3"/>
  <c r="A614" i="3" l="1"/>
  <c r="F613" i="3"/>
  <c r="A615" i="3" l="1"/>
  <c r="F614" i="3"/>
  <c r="A616" i="3" l="1"/>
  <c r="F615" i="3"/>
  <c r="A617" i="3" l="1"/>
  <c r="F616" i="3"/>
  <c r="A618" i="3" l="1"/>
  <c r="F617" i="3"/>
  <c r="A619" i="3" l="1"/>
  <c r="F618" i="3"/>
  <c r="A620" i="3" l="1"/>
  <c r="F619" i="3"/>
  <c r="A621" i="3" l="1"/>
  <c r="F620" i="3"/>
  <c r="A622" i="3" l="1"/>
  <c r="F621" i="3"/>
  <c r="A623" i="3" l="1"/>
  <c r="F622" i="3"/>
  <c r="A624" i="3" l="1"/>
  <c r="F623" i="3"/>
  <c r="A625" i="3" l="1"/>
  <c r="F624" i="3"/>
  <c r="A626" i="3" l="1"/>
  <c r="F625" i="3"/>
  <c r="A627" i="3" l="1"/>
  <c r="F626" i="3"/>
  <c r="A628" i="3" l="1"/>
  <c r="F627" i="3"/>
  <c r="A629" i="3" l="1"/>
  <c r="F628" i="3"/>
  <c r="A630" i="3" l="1"/>
  <c r="F629" i="3"/>
  <c r="A631" i="3" l="1"/>
  <c r="F630" i="3"/>
  <c r="A632" i="3" l="1"/>
  <c r="F631" i="3"/>
  <c r="A633" i="3" l="1"/>
  <c r="F632" i="3"/>
  <c r="A634" i="3" l="1"/>
  <c r="F633" i="3"/>
  <c r="A635" i="3" l="1"/>
  <c r="F634" i="3"/>
  <c r="A636" i="3" l="1"/>
  <c r="F635" i="3"/>
  <c r="A637" i="3" l="1"/>
  <c r="F636" i="3"/>
  <c r="A638" i="3" l="1"/>
  <c r="F637" i="3"/>
  <c r="A639" i="3" l="1"/>
  <c r="F638" i="3"/>
  <c r="A640" i="3" l="1"/>
  <c r="F639" i="3"/>
  <c r="A641" i="3" l="1"/>
  <c r="F640" i="3"/>
  <c r="A642" i="3" l="1"/>
  <c r="F641" i="3"/>
  <c r="A643" i="3" l="1"/>
  <c r="F642" i="3"/>
  <c r="A644" i="3" l="1"/>
  <c r="F643" i="3"/>
  <c r="A645" i="3" l="1"/>
  <c r="F644" i="3"/>
  <c r="A646" i="3" l="1"/>
  <c r="F645" i="3"/>
  <c r="A647" i="3" l="1"/>
  <c r="F646" i="3"/>
  <c r="A648" i="3" l="1"/>
  <c r="F647" i="3"/>
  <c r="A649" i="3" l="1"/>
  <c r="F648" i="3"/>
  <c r="A650" i="3" l="1"/>
  <c r="F649" i="3"/>
  <c r="A651" i="3" l="1"/>
  <c r="F650" i="3"/>
  <c r="A652" i="3" l="1"/>
  <c r="F651" i="3"/>
  <c r="A653" i="3" l="1"/>
  <c r="F652" i="3"/>
  <c r="A654" i="3" l="1"/>
  <c r="F653" i="3"/>
  <c r="A655" i="3" l="1"/>
  <c r="F654" i="3"/>
  <c r="A656" i="3" l="1"/>
  <c r="F655" i="3"/>
  <c r="A657" i="3" l="1"/>
  <c r="F656" i="3"/>
  <c r="A658" i="3" l="1"/>
  <c r="F657" i="3"/>
  <c r="A659" i="3" l="1"/>
  <c r="F658" i="3"/>
  <c r="A660" i="3" l="1"/>
  <c r="F659" i="3"/>
  <c r="A661" i="3" l="1"/>
  <c r="F660" i="3"/>
  <c r="A662" i="3" l="1"/>
  <c r="F661" i="3"/>
  <c r="A663" i="3" l="1"/>
  <c r="F662" i="3"/>
  <c r="A664" i="3" l="1"/>
  <c r="F663" i="3"/>
  <c r="A665" i="3" l="1"/>
  <c r="F664" i="3"/>
  <c r="A666" i="3" l="1"/>
  <c r="F665" i="3"/>
  <c r="A667" i="3" l="1"/>
  <c r="F666" i="3"/>
  <c r="A668" i="3" l="1"/>
  <c r="F667" i="3"/>
  <c r="A669" i="3" l="1"/>
  <c r="F668" i="3"/>
  <c r="A670" i="3" l="1"/>
  <c r="F669" i="3"/>
  <c r="A671" i="3" l="1"/>
  <c r="F670" i="3"/>
  <c r="A672" i="3" l="1"/>
  <c r="F671" i="3"/>
  <c r="A673" i="3" l="1"/>
  <c r="F672" i="3"/>
  <c r="A674" i="3" l="1"/>
  <c r="F673" i="3"/>
  <c r="A675" i="3" l="1"/>
  <c r="F674" i="3"/>
  <c r="A676" i="3" l="1"/>
  <c r="F675" i="3"/>
  <c r="A677" i="3" l="1"/>
  <c r="F676" i="3"/>
  <c r="A678" i="3" l="1"/>
  <c r="F677" i="3"/>
  <c r="A679" i="3" l="1"/>
  <c r="F678" i="3"/>
  <c r="A680" i="3" l="1"/>
  <c r="F679" i="3"/>
  <c r="A681" i="3" l="1"/>
  <c r="F680" i="3"/>
  <c r="A682" i="3" l="1"/>
  <c r="F681" i="3"/>
  <c r="A683" i="3" l="1"/>
  <c r="F682" i="3"/>
  <c r="A684" i="3" l="1"/>
  <c r="F683" i="3"/>
  <c r="A685" i="3" l="1"/>
  <c r="F684" i="3"/>
  <c r="A686" i="3" l="1"/>
  <c r="F685" i="3"/>
  <c r="A687" i="3" l="1"/>
  <c r="F686" i="3"/>
  <c r="A688" i="3" l="1"/>
  <c r="F687" i="3"/>
  <c r="A689" i="3" l="1"/>
  <c r="F688" i="3"/>
  <c r="A690" i="3" l="1"/>
  <c r="F689" i="3"/>
  <c r="A691" i="3" l="1"/>
  <c r="F690" i="3"/>
  <c r="A692" i="3" l="1"/>
  <c r="F691" i="3"/>
  <c r="A693" i="3" l="1"/>
  <c r="F692" i="3"/>
  <c r="A694" i="3" l="1"/>
  <c r="F693" i="3"/>
  <c r="A695" i="3" l="1"/>
  <c r="F694" i="3"/>
  <c r="A696" i="3" l="1"/>
  <c r="F695" i="3"/>
  <c r="A697" i="3" l="1"/>
  <c r="F696" i="3"/>
  <c r="A698" i="3" l="1"/>
  <c r="F697" i="3"/>
  <c r="A699" i="3" l="1"/>
  <c r="F698" i="3"/>
  <c r="A700" i="3" l="1"/>
  <c r="F699" i="3"/>
  <c r="A701" i="3" l="1"/>
  <c r="F700" i="3"/>
  <c r="A702" i="3" l="1"/>
  <c r="F701" i="3"/>
  <c r="A703" i="3" l="1"/>
  <c r="F702" i="3"/>
  <c r="A704" i="3" l="1"/>
  <c r="F703" i="3"/>
  <c r="A705" i="3" l="1"/>
  <c r="F704" i="3"/>
  <c r="A706" i="3" l="1"/>
  <c r="F705" i="3"/>
  <c r="A707" i="3" l="1"/>
  <c r="F706" i="3"/>
  <c r="A708" i="3" l="1"/>
  <c r="F707" i="3"/>
  <c r="A709" i="3" l="1"/>
  <c r="F708" i="3"/>
  <c r="A710" i="3" l="1"/>
  <c r="F709" i="3"/>
  <c r="A711" i="3" l="1"/>
  <c r="F710" i="3"/>
  <c r="A712" i="3" l="1"/>
  <c r="F711" i="3"/>
  <c r="A713" i="3" l="1"/>
  <c r="F712" i="3"/>
  <c r="A714" i="3" l="1"/>
  <c r="F713" i="3"/>
  <c r="A715" i="3" l="1"/>
  <c r="F714" i="3"/>
  <c r="A716" i="3" l="1"/>
  <c r="F715" i="3"/>
  <c r="A717" i="3" l="1"/>
  <c r="F716" i="3"/>
  <c r="A718" i="3" l="1"/>
  <c r="F717" i="3"/>
  <c r="A719" i="3" l="1"/>
  <c r="F718" i="3"/>
  <c r="A720" i="3" l="1"/>
  <c r="F719" i="3"/>
  <c r="A721" i="3" l="1"/>
  <c r="F720" i="3"/>
  <c r="A722" i="3" l="1"/>
  <c r="F721" i="3"/>
  <c r="A723" i="3" l="1"/>
  <c r="F722" i="3"/>
  <c r="A724" i="3" l="1"/>
  <c r="F723" i="3"/>
  <c r="A725" i="3" l="1"/>
  <c r="F724" i="3"/>
  <c r="A726" i="3" l="1"/>
  <c r="F725" i="3"/>
  <c r="A727" i="3" l="1"/>
  <c r="F726" i="3"/>
  <c r="A728" i="3" l="1"/>
  <c r="F727" i="3"/>
  <c r="A729" i="3" l="1"/>
  <c r="F728" i="3"/>
  <c r="A730" i="3" l="1"/>
  <c r="F729" i="3"/>
  <c r="A731" i="3" l="1"/>
  <c r="F730" i="3"/>
  <c r="A732" i="3" l="1"/>
  <c r="F731" i="3"/>
  <c r="A733" i="3" l="1"/>
  <c r="F732" i="3"/>
  <c r="A734" i="3" l="1"/>
  <c r="F733" i="3"/>
  <c r="A735" i="3" l="1"/>
  <c r="F734" i="3"/>
  <c r="A736" i="3" l="1"/>
  <c r="F735" i="3"/>
  <c r="A737" i="3" l="1"/>
  <c r="F736" i="3"/>
  <c r="A738" i="3" l="1"/>
  <c r="F737" i="3"/>
  <c r="A739" i="3" l="1"/>
  <c r="F738" i="3"/>
  <c r="A740" i="3" l="1"/>
  <c r="F739" i="3"/>
  <c r="A741" i="3" l="1"/>
  <c r="F740" i="3"/>
  <c r="A742" i="3" l="1"/>
  <c r="F741" i="3"/>
  <c r="A743" i="3" l="1"/>
  <c r="F742" i="3"/>
  <c r="A744" i="3" l="1"/>
  <c r="F743" i="3"/>
  <c r="A745" i="3" l="1"/>
  <c r="F744" i="3"/>
  <c r="A746" i="3" l="1"/>
  <c r="F745" i="3"/>
  <c r="A747" i="3" l="1"/>
  <c r="F746" i="3"/>
  <c r="A748" i="3" l="1"/>
  <c r="F747" i="3"/>
  <c r="A749" i="3" l="1"/>
  <c r="F748" i="3"/>
  <c r="A750" i="3" l="1"/>
  <c r="F749" i="3"/>
  <c r="A751" i="3" l="1"/>
  <c r="F750" i="3"/>
  <c r="A752" i="3" l="1"/>
  <c r="F751" i="3"/>
  <c r="A753" i="3" l="1"/>
  <c r="F752" i="3"/>
  <c r="A754" i="3" l="1"/>
  <c r="F753" i="3"/>
  <c r="A755" i="3" l="1"/>
  <c r="F754" i="3"/>
  <c r="A756" i="3" l="1"/>
  <c r="F755" i="3"/>
  <c r="A757" i="3" l="1"/>
  <c r="F756" i="3"/>
  <c r="A758" i="3" l="1"/>
  <c r="F757" i="3"/>
  <c r="A759" i="3" l="1"/>
  <c r="F758" i="3"/>
  <c r="A760" i="3" l="1"/>
  <c r="F759" i="3"/>
  <c r="A761" i="3" l="1"/>
  <c r="F760" i="3"/>
  <c r="A762" i="3" l="1"/>
  <c r="F761" i="3"/>
  <c r="A763" i="3" l="1"/>
  <c r="F762" i="3"/>
  <c r="A764" i="3" l="1"/>
  <c r="F763" i="3"/>
  <c r="A765" i="3" l="1"/>
  <c r="F764" i="3"/>
  <c r="A766" i="3" l="1"/>
  <c r="F765" i="3"/>
  <c r="A767" i="3" l="1"/>
  <c r="F766" i="3"/>
  <c r="A768" i="3" l="1"/>
  <c r="F767" i="3"/>
  <c r="A769" i="3" l="1"/>
  <c r="F768" i="3"/>
  <c r="A770" i="3" l="1"/>
  <c r="F769" i="3"/>
  <c r="A771" i="3" l="1"/>
  <c r="F770" i="3"/>
  <c r="A772" i="3" l="1"/>
  <c r="F771" i="3"/>
  <c r="A773" i="3" l="1"/>
  <c r="F772" i="3"/>
  <c r="A774" i="3" l="1"/>
  <c r="F773" i="3"/>
  <c r="A775" i="3" l="1"/>
  <c r="F774" i="3"/>
  <c r="A776" i="3" l="1"/>
  <c r="F775" i="3"/>
  <c r="A777" i="3" l="1"/>
  <c r="F776" i="3"/>
  <c r="A778" i="3" l="1"/>
  <c r="F777" i="3"/>
  <c r="A779" i="3" l="1"/>
  <c r="F778" i="3"/>
  <c r="A780" i="3" l="1"/>
  <c r="F779" i="3"/>
  <c r="A781" i="3" l="1"/>
  <c r="F780" i="3"/>
  <c r="A782" i="3" l="1"/>
  <c r="F781" i="3"/>
  <c r="A783" i="3" l="1"/>
  <c r="F782" i="3"/>
  <c r="A784" i="3" l="1"/>
  <c r="F783" i="3"/>
  <c r="A785" i="3" l="1"/>
  <c r="F784" i="3"/>
  <c r="A786" i="3" l="1"/>
  <c r="F785" i="3"/>
  <c r="A787" i="3" l="1"/>
  <c r="F786" i="3"/>
  <c r="A788" i="3" l="1"/>
  <c r="F787" i="3"/>
  <c r="A789" i="3" l="1"/>
  <c r="F788" i="3"/>
  <c r="A790" i="3" l="1"/>
  <c r="F789" i="3"/>
  <c r="A791" i="3" l="1"/>
  <c r="F790" i="3"/>
  <c r="A792" i="3" l="1"/>
  <c r="F791" i="3"/>
  <c r="A793" i="3" l="1"/>
  <c r="F792" i="3"/>
  <c r="A794" i="3" l="1"/>
  <c r="F793" i="3"/>
  <c r="A795" i="3" l="1"/>
  <c r="F794" i="3"/>
  <c r="A796" i="3" l="1"/>
  <c r="F795" i="3"/>
  <c r="A797" i="3" l="1"/>
  <c r="F796" i="3"/>
  <c r="A798" i="3" l="1"/>
  <c r="F797" i="3"/>
  <c r="A799" i="3" l="1"/>
  <c r="F798" i="3"/>
  <c r="A800" i="3" l="1"/>
  <c r="F799" i="3"/>
  <c r="A801" i="3" l="1"/>
  <c r="F800" i="3"/>
  <c r="A802" i="3" l="1"/>
  <c r="F801" i="3"/>
  <c r="A803" i="3" l="1"/>
  <c r="F802" i="3"/>
  <c r="A804" i="3" l="1"/>
  <c r="F803" i="3"/>
  <c r="A805" i="3" l="1"/>
  <c r="F804" i="3"/>
  <c r="A806" i="3" l="1"/>
  <c r="F805" i="3"/>
  <c r="A807" i="3" l="1"/>
  <c r="F806" i="3"/>
  <c r="A808" i="3" l="1"/>
  <c r="F807" i="3"/>
  <c r="A809" i="3" l="1"/>
  <c r="F808" i="3"/>
  <c r="A810" i="3" l="1"/>
  <c r="F809" i="3"/>
  <c r="A811" i="3" l="1"/>
  <c r="F810" i="3"/>
  <c r="A812" i="3" l="1"/>
  <c r="F811" i="3"/>
  <c r="A813" i="3" l="1"/>
  <c r="F812" i="3"/>
  <c r="A814" i="3" l="1"/>
  <c r="F813" i="3"/>
  <c r="A815" i="3" l="1"/>
  <c r="F814" i="3"/>
  <c r="A816" i="3" l="1"/>
  <c r="F815" i="3"/>
  <c r="A817" i="3" l="1"/>
  <c r="F816" i="3"/>
  <c r="A818" i="3" l="1"/>
  <c r="F817" i="3"/>
  <c r="A819" i="3" l="1"/>
  <c r="F818" i="3"/>
  <c r="A820" i="3" l="1"/>
  <c r="F819" i="3"/>
  <c r="A821" i="3" l="1"/>
  <c r="F820" i="3"/>
  <c r="A822" i="3" l="1"/>
  <c r="F821" i="3"/>
  <c r="A823" i="3" l="1"/>
  <c r="F822" i="3"/>
  <c r="A824" i="3" l="1"/>
  <c r="F823" i="3"/>
  <c r="A825" i="3" l="1"/>
  <c r="F824" i="3"/>
  <c r="A826" i="3" l="1"/>
  <c r="F825" i="3"/>
  <c r="A827" i="3" l="1"/>
  <c r="F826" i="3"/>
  <c r="A828" i="3" l="1"/>
  <c r="F827" i="3"/>
  <c r="A829" i="3" l="1"/>
  <c r="F828" i="3"/>
  <c r="A830" i="3" l="1"/>
  <c r="F829" i="3"/>
  <c r="A831" i="3" l="1"/>
  <c r="F830" i="3"/>
  <c r="A832" i="3" l="1"/>
  <c r="F831" i="3"/>
  <c r="A833" i="3" l="1"/>
  <c r="F832" i="3"/>
  <c r="A834" i="3" l="1"/>
  <c r="F833" i="3"/>
  <c r="A835" i="3" l="1"/>
  <c r="F834" i="3"/>
  <c r="A836" i="3" l="1"/>
  <c r="F835" i="3"/>
  <c r="A837" i="3" l="1"/>
  <c r="F836" i="3"/>
  <c r="A838" i="3" l="1"/>
  <c r="F837" i="3"/>
  <c r="A839" i="3" l="1"/>
  <c r="F838" i="3"/>
  <c r="A840" i="3" l="1"/>
  <c r="F839" i="3"/>
  <c r="A841" i="3" l="1"/>
  <c r="F840" i="3"/>
  <c r="A842" i="3" l="1"/>
  <c r="F841" i="3"/>
  <c r="A843" i="3" l="1"/>
  <c r="F842" i="3"/>
  <c r="F843" i="3" l="1"/>
  <c r="D16" i="2"/>
  <c r="D37" i="2" s="1"/>
  <c r="D4" i="2" s="1"/>
</calcChain>
</file>

<file path=xl/sharedStrings.xml><?xml version="1.0" encoding="utf-8"?>
<sst xmlns="http://schemas.openxmlformats.org/spreadsheetml/2006/main" count="109" uniqueCount="108">
  <si>
    <t>Effective Monthly Rent</t>
  </si>
  <si>
    <t>Loan Amount</t>
  </si>
  <si>
    <t>Analysis Period</t>
  </si>
  <si>
    <t>Should you buy a house or rent a house?</t>
  </si>
  <si>
    <t>Renting a house - what are the financials?</t>
  </si>
  <si>
    <t>Buying a house - what are the financials?</t>
  </si>
  <si>
    <t>years</t>
  </si>
  <si>
    <t>Monthly Rent?</t>
  </si>
  <si>
    <t>HRA Tax Benefit?</t>
  </si>
  <si>
    <t>Yearly Rent you will pay</t>
  </si>
  <si>
    <t>Avg. yearly rent increase</t>
  </si>
  <si>
    <t>Total rent over the period</t>
  </si>
  <si>
    <t>(this amount is not inflation adjusted)</t>
  </si>
  <si>
    <t>Cost of the property</t>
  </si>
  <si>
    <t>Downpayment %</t>
  </si>
  <si>
    <t>Downpayment Amount</t>
  </si>
  <si>
    <t>Registration %</t>
  </si>
  <si>
    <t>Registration Amount</t>
  </si>
  <si>
    <t>Total upfront amount (incl registration)</t>
  </si>
  <si>
    <t>Tax bracket</t>
  </si>
  <si>
    <t>Effective Interest Rate %</t>
  </si>
  <si>
    <t>Interest rate on loan %</t>
  </si>
  <si>
    <t>Effection EMI per month</t>
  </si>
  <si>
    <t>EMI per month</t>
  </si>
  <si>
    <t>Total Interest over the period</t>
  </si>
  <si>
    <t>Maintenance Amount (% of cost)</t>
  </si>
  <si>
    <t>Maintenance Amount per month</t>
  </si>
  <si>
    <t>Avg. yearly increase %</t>
  </si>
  <si>
    <t>Total maintenance over the period</t>
  </si>
  <si>
    <t>Total cost of buying the house</t>
  </si>
  <si>
    <t>Cost of house + Interest + maintenance</t>
  </si>
  <si>
    <t>This is your expense. But you also gain</t>
  </si>
  <si>
    <t>if you invest the amount of downpayment</t>
  </si>
  <si>
    <t>and also the additional interest you will pay</t>
  </si>
  <si>
    <t>beyond your monthly rent</t>
  </si>
  <si>
    <t>So this should be added as a benefit to</t>
  </si>
  <si>
    <t>renting a house</t>
  </si>
  <si>
    <t>Total upfront amount</t>
  </si>
  <si>
    <t>Additional monthly amount</t>
  </si>
  <si>
    <t>you can invest</t>
  </si>
  <si>
    <t>Return you can generate</t>
  </si>
  <si>
    <t>Property will increase by what %</t>
  </si>
  <si>
    <t>every year</t>
  </si>
  <si>
    <t>Value of property after this period</t>
  </si>
  <si>
    <t>In that case you should</t>
  </si>
  <si>
    <t>your house</t>
  </si>
  <si>
    <t>Cum</t>
  </si>
  <si>
    <t>EMI</t>
  </si>
  <si>
    <t>Month</t>
  </si>
  <si>
    <t>Interest</t>
  </si>
  <si>
    <t>Cum Interest</t>
  </si>
  <si>
    <t>Inflation</t>
  </si>
  <si>
    <t>Usually it is 0.5% annually</t>
  </si>
  <si>
    <t>Maintenance</t>
  </si>
  <si>
    <t>Cum Maintenance</t>
  </si>
  <si>
    <t>Addn Savings</t>
  </si>
  <si>
    <t>FV of savings</t>
  </si>
  <si>
    <t>Cum FV</t>
  </si>
  <si>
    <t>Value of upfront amount</t>
  </si>
  <si>
    <t>after the period</t>
  </si>
  <si>
    <t>Value of monthly amounts</t>
  </si>
  <si>
    <t>Negative Rent amount plus amount you earned</t>
  </si>
  <si>
    <t>by investing</t>
  </si>
  <si>
    <t xml:space="preserve">Negative number means you paid more than </t>
  </si>
  <si>
    <t>you earned</t>
  </si>
  <si>
    <t>Loan Duration in years</t>
  </si>
  <si>
    <t>The value of the house increases as well every year</t>
  </si>
  <si>
    <t>So net benefit of buying a house is</t>
  </si>
  <si>
    <t>Value of property minus cost of property, after the period</t>
  </si>
  <si>
    <t>Negative value means, buying a house costs you more in this period</t>
  </si>
  <si>
    <t>Adjusted for inflation</t>
  </si>
  <si>
    <t>Tax Rebate (simple assumption)</t>
  </si>
  <si>
    <t>This sheet has been prepared by Ankur Warikoo, who is NOT a financial advisor :)</t>
  </si>
  <si>
    <t>So use this sheet with your judgement and not like "this is my final decision"</t>
  </si>
  <si>
    <t xml:space="preserve">All cells in green are input cells, which means you have to put in the number </t>
  </si>
  <si>
    <t>All other cells - ideally you should not touch them. But I have kept them open, so that you can see the formula and how it works</t>
  </si>
  <si>
    <t>Approach</t>
  </si>
  <si>
    <t>1. When we rent a house, we pay a monthly rent - which is our expense</t>
  </si>
  <si>
    <t>2. However, if we buy a house, we pay a upfront down payment plus an interest on the loan amount, which is like a rent (to the bank)</t>
  </si>
  <si>
    <t>3. So the right way to evaluate is - if I could invest that down payment plus interest amount (above the rent I pay), what would happen?</t>
  </si>
  <si>
    <t>4. When we buy a house, we have to maintain the place, which costs money</t>
  </si>
  <si>
    <t>5. However, the house increases in value</t>
  </si>
  <si>
    <t>Rent: How much am I paying as rent and how much do I earn by investing the down payment amount and the additional monthly interest that I pay to the bank</t>
  </si>
  <si>
    <t>Buy: How much am I paying as cost of the house and how much do I get if I sell the house later on</t>
  </si>
  <si>
    <t xml:space="preserve">So the way to decide whether to buy or to rent, is to compare </t>
  </si>
  <si>
    <t>NOTE:</t>
  </si>
  <si>
    <t>Since I am not a financial advisor, there could be some errors in the sheet. If there are, send me an email and I will fix them. Simple :)</t>
  </si>
  <si>
    <t xml:space="preserve">Hope you find this useful. </t>
  </si>
  <si>
    <t>PS:</t>
  </si>
  <si>
    <t>I bought my house at the age of 40 and I am so happy with the decision.</t>
  </si>
  <si>
    <t>I think that this around the right age to buy a house (in your 30s). By then you are financially stable, you know where you will be staying, how big a house you want etc</t>
  </si>
  <si>
    <t>The concept of rental yield is largely not understood</t>
  </si>
  <si>
    <t>Rental yield is what is the rent amount you will have to pay in a year, compared to the value of the property</t>
  </si>
  <si>
    <t>In India, this number is between 1-3%</t>
  </si>
  <si>
    <t>Which means</t>
  </si>
  <si>
    <t xml:space="preserve">If you are paying a rent of </t>
  </si>
  <si>
    <t>And if the rental yield is</t>
  </si>
  <si>
    <t>Then from this rent, you will be able to afford a house costing approximately</t>
  </si>
  <si>
    <t>Which is MUCH LESSER than the value of the house you want to buy, right?</t>
  </si>
  <si>
    <t>So think about it this way</t>
  </si>
  <si>
    <t>You have a family etc and need a 2 bedroom house</t>
  </si>
  <si>
    <t>A 2-bedroom house cost atleast 50 lakhs (assume)</t>
  </si>
  <si>
    <t>Which is a LOT of money</t>
  </si>
  <si>
    <t>But to just rent a 50 L house, you will have to pay (assuming 2% rental yield) - around 1L in rent, or approx 8,500 per month</t>
  </si>
  <si>
    <t>yearly (which is what you have chosen in the other sheet)</t>
  </si>
  <si>
    <t>Monthly Interest minus rent (which increases every year)</t>
  </si>
  <si>
    <t>Monthly Rent</t>
  </si>
  <si>
    <t>Net benefit of renting a 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</si>
</sst>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 * #,##0_ ;_ * \-#,##0_ ;_ * &quot;-&quot;??_ ;_ @_ "/>
    <numFmt numFmtId="166" formatCode="0.0%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2" borderId="0" xfId="0" applyFont="1" applyFill="1"/>
    <xf numFmtId="0" fontId="5" fillId="2" borderId="0" xfId="0" applyFont="1" applyFill="1"/>
    <xf numFmtId="0" fontId="3" fillId="2" borderId="0" xfId="0" applyFont="1" applyFill="1" applyBorder="1"/>
    <xf numFmtId="0" fontId="0" fillId="2" borderId="0" xfId="0" applyFill="1" applyBorder="1"/>
    <xf numFmtId="165" fontId="0" fillId="2" borderId="1" xfId="1" applyNumberFormat="1" applyFont="1" applyFill="1" applyBorder="1"/>
    <xf numFmtId="165" fontId="0" fillId="2" borderId="1" xfId="0" applyNumberFormat="1" applyFill="1" applyBorder="1"/>
    <xf numFmtId="165" fontId="0" fillId="0" borderId="0" xfId="1" applyNumberFormat="1" applyFont="1"/>
    <xf numFmtId="9" fontId="0" fillId="2" borderId="1" xfId="2" applyFont="1" applyFill="1" applyBorder="1"/>
    <xf numFmtId="9" fontId="0" fillId="0" borderId="0" xfId="0" applyNumberFormat="1"/>
    <xf numFmtId="0" fontId="0" fillId="4" borderId="1" xfId="0" applyFill="1" applyBorder="1"/>
    <xf numFmtId="165" fontId="0" fillId="4" borderId="1" xfId="1" applyNumberFormat="1" applyFont="1" applyFill="1" applyBorder="1"/>
    <xf numFmtId="9" fontId="0" fillId="4" borderId="1" xfId="0" applyNumberFormat="1" applyFill="1" applyBorder="1"/>
    <xf numFmtId="166" fontId="0" fillId="4" borderId="1" xfId="0" applyNumberFormat="1" applyFill="1" applyBorder="1"/>
    <xf numFmtId="167" fontId="0" fillId="4" borderId="1" xfId="1" applyNumberFormat="1" applyFont="1" applyFill="1" applyBorder="1"/>
    <xf numFmtId="0" fontId="3" fillId="3" borderId="0" xfId="0" applyFont="1" applyFill="1"/>
    <xf numFmtId="0" fontId="2" fillId="2" borderId="4" xfId="0" applyFont="1" applyFill="1" applyBorder="1"/>
    <xf numFmtId="0" fontId="6" fillId="2" borderId="3" xfId="0" applyFont="1" applyFill="1" applyBorder="1"/>
    <xf numFmtId="0" fontId="7" fillId="5" borderId="1" xfId="0" applyFont="1" applyFill="1" applyBorder="1"/>
    <xf numFmtId="0" fontId="6" fillId="2" borderId="0" xfId="0" applyFont="1" applyFill="1"/>
    <xf numFmtId="0" fontId="8" fillId="2" borderId="2" xfId="0" applyFont="1" applyFill="1" applyBorder="1"/>
    <xf numFmtId="0" fontId="9" fillId="2" borderId="0" xfId="0" applyFont="1" applyFill="1"/>
    <xf numFmtId="0" fontId="2" fillId="3" borderId="0" xfId="0" applyFont="1" applyFill="1"/>
    <xf numFmtId="0" fontId="0" fillId="3" borderId="0" xfId="0" applyFill="1"/>
    <xf numFmtId="9" fontId="0" fillId="2" borderId="1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90033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26" sqref="A26"/>
    </sheetView>
  </sheetViews>
  <sheetFormatPr defaultRowHeight="15" x14ac:dyDescent="0.25"/>
  <cols>
    <col min="1" max="16384" width="9.140625" style="1"/>
  </cols>
  <sheetData>
    <row r="1" spans="1:1" x14ac:dyDescent="0.25">
      <c r="A1" s="1" t="s">
        <v>72</v>
      </c>
    </row>
    <row r="2" spans="1:1" x14ac:dyDescent="0.25">
      <c r="A2" s="1" t="s">
        <v>73</v>
      </c>
    </row>
    <row r="4" spans="1:1" x14ac:dyDescent="0.25">
      <c r="A4" s="1" t="s">
        <v>74</v>
      </c>
    </row>
    <row r="5" spans="1:1" x14ac:dyDescent="0.25">
      <c r="A5" s="1" t="s">
        <v>75</v>
      </c>
    </row>
    <row r="7" spans="1:1" x14ac:dyDescent="0.25">
      <c r="A7" s="2" t="s">
        <v>76</v>
      </c>
    </row>
    <row r="8" spans="1:1" x14ac:dyDescent="0.25">
      <c r="A8" s="1" t="s">
        <v>77</v>
      </c>
    </row>
    <row r="9" spans="1:1" x14ac:dyDescent="0.25">
      <c r="A9" s="1" t="s">
        <v>78</v>
      </c>
    </row>
    <row r="10" spans="1:1" x14ac:dyDescent="0.25">
      <c r="A10" s="1" t="s">
        <v>79</v>
      </c>
    </row>
    <row r="11" spans="1:1" x14ac:dyDescent="0.25">
      <c r="A11" s="1" t="s">
        <v>80</v>
      </c>
    </row>
    <row r="12" spans="1:1" x14ac:dyDescent="0.25">
      <c r="A12" s="1" t="s">
        <v>81</v>
      </c>
    </row>
    <row r="14" spans="1:1" x14ac:dyDescent="0.25">
      <c r="A14" s="1" t="s">
        <v>84</v>
      </c>
    </row>
    <row r="15" spans="1:1" x14ac:dyDescent="0.25">
      <c r="A15" s="1" t="s">
        <v>82</v>
      </c>
    </row>
    <row r="16" spans="1:1" x14ac:dyDescent="0.25">
      <c r="A16" s="1" t="s">
        <v>83</v>
      </c>
    </row>
    <row r="18" spans="1:1" x14ac:dyDescent="0.25">
      <c r="A18" s="1" t="s">
        <v>85</v>
      </c>
    </row>
    <row r="19" spans="1:1" x14ac:dyDescent="0.25">
      <c r="A19" s="1" t="s">
        <v>86</v>
      </c>
    </row>
    <row r="21" spans="1:1" x14ac:dyDescent="0.25">
      <c r="A21" s="1" t="s">
        <v>87</v>
      </c>
    </row>
    <row r="23" spans="1:1" x14ac:dyDescent="0.25">
      <c r="A23" s="1" t="s">
        <v>88</v>
      </c>
    </row>
    <row r="24" spans="1:1" x14ac:dyDescent="0.25">
      <c r="A24" s="1" t="s">
        <v>89</v>
      </c>
    </row>
    <row r="25" spans="1:1" x14ac:dyDescent="0.25">
      <c r="A25" s="1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pane ySplit="4" topLeftCell="A5" activePane="bottomLeft" state="frozen"/>
      <selection pane="bottomLeft" activeCell="C4" sqref="C4"/>
    </sheetView>
  </sheetViews>
  <sheetFormatPr defaultRowHeight="15" x14ac:dyDescent="0.25"/>
  <cols>
    <col min="1" max="2" width="9.140625" style="1"/>
    <col min="3" max="3" width="10.7109375" style="1" customWidth="1"/>
    <col min="4" max="4" width="13.28515625" style="1" customWidth="1"/>
    <col min="5" max="6" width="9.140625" style="1"/>
    <col min="7" max="7" width="10.42578125" style="1" customWidth="1"/>
    <col min="8" max="8" width="5.28515625" style="1" customWidth="1"/>
    <col min="9" max="9" width="21.140625" style="1" customWidth="1"/>
    <col min="10" max="10" width="14.5703125" style="1" customWidth="1"/>
    <col min="11" max="16384" width="9.140625" style="1"/>
  </cols>
  <sheetData>
    <row r="1" spans="1:10" s="28" customFormat="1" ht="26.25" x14ac:dyDescent="0.4">
      <c r="A1" s="27" t="s">
        <v>3</v>
      </c>
    </row>
    <row r="3" spans="1:10" x14ac:dyDescent="0.25">
      <c r="A3" s="4" t="s">
        <v>2</v>
      </c>
      <c r="B3" s="5"/>
      <c r="C3" s="15">
        <v>20</v>
      </c>
      <c r="D3" s="3" t="s">
        <v>6</v>
      </c>
    </row>
    <row r="4" spans="1:10" s="24" customFormat="1" ht="26.25" x14ac:dyDescent="0.4">
      <c r="A4" s="25" t="s">
        <v>44</v>
      </c>
      <c r="B4" s="21"/>
      <c r="C4" s="22"/>
      <c r="D4" s="23" t="str">
        <f>IF(D37&gt;J39,"RENT","BUY")</f>
        <v>RENT</v>
      </c>
      <c r="E4" s="26" t="s">
        <v>45</v>
      </c>
    </row>
    <row r="5" spans="1:10" x14ac:dyDescent="0.25">
      <c r="A5" s="8"/>
      <c r="B5" s="8"/>
      <c r="C5" s="9"/>
      <c r="D5" s="9"/>
    </row>
    <row r="6" spans="1:10" x14ac:dyDescent="0.25">
      <c r="B6" s="8"/>
    </row>
    <row r="7" spans="1:10" s="2" customFormat="1" x14ac:dyDescent="0.25">
      <c r="A7" s="20" t="s">
        <v>4</v>
      </c>
      <c r="B7" s="20"/>
      <c r="C7" s="20"/>
      <c r="D7" s="20"/>
      <c r="G7" s="20" t="s">
        <v>5</v>
      </c>
      <c r="H7" s="20"/>
      <c r="I7" s="20"/>
      <c r="J7" s="20"/>
    </row>
    <row r="9" spans="1:10" x14ac:dyDescent="0.25">
      <c r="A9" s="1" t="s">
        <v>7</v>
      </c>
      <c r="D9" s="19">
        <v>15000</v>
      </c>
      <c r="G9" s="1" t="s">
        <v>13</v>
      </c>
      <c r="J9" s="16">
        <v>5000000</v>
      </c>
    </row>
    <row r="10" spans="1:10" x14ac:dyDescent="0.25">
      <c r="A10" s="1" t="s">
        <v>8</v>
      </c>
      <c r="D10" s="17">
        <v>0.2</v>
      </c>
      <c r="G10" s="1" t="s">
        <v>16</v>
      </c>
      <c r="J10" s="17">
        <v>0.05</v>
      </c>
    </row>
    <row r="11" spans="1:10" x14ac:dyDescent="0.25">
      <c r="A11" s="1" t="s">
        <v>0</v>
      </c>
      <c r="D11" s="10">
        <f>D9*(1-D10)</f>
        <v>12000</v>
      </c>
      <c r="G11" s="1" t="s">
        <v>17</v>
      </c>
      <c r="J11" s="11">
        <f>J9*J10</f>
        <v>250000</v>
      </c>
    </row>
    <row r="12" spans="1:10" x14ac:dyDescent="0.25">
      <c r="G12" s="1" t="s">
        <v>14</v>
      </c>
      <c r="J12" s="17">
        <v>0.25</v>
      </c>
    </row>
    <row r="13" spans="1:10" x14ac:dyDescent="0.25">
      <c r="A13" s="1" t="s">
        <v>9</v>
      </c>
      <c r="D13" s="11">
        <f>D11*12</f>
        <v>144000</v>
      </c>
      <c r="G13" s="1" t="s">
        <v>15</v>
      </c>
      <c r="J13" s="11">
        <f>J12*J9</f>
        <v>1250000</v>
      </c>
    </row>
    <row r="14" spans="1:10" x14ac:dyDescent="0.25">
      <c r="A14" s="1" t="s">
        <v>10</v>
      </c>
      <c r="D14" s="17">
        <v>0.1</v>
      </c>
      <c r="G14" s="1" t="s">
        <v>18</v>
      </c>
      <c r="J14" s="11">
        <f>J13+J11</f>
        <v>1500000</v>
      </c>
    </row>
    <row r="15" spans="1:10" x14ac:dyDescent="0.25">
      <c r="G15" s="1" t="s">
        <v>1</v>
      </c>
      <c r="J15" s="11">
        <f>J9-J13</f>
        <v>3750000</v>
      </c>
    </row>
    <row r="16" spans="1:10" x14ac:dyDescent="0.25">
      <c r="A16" s="1" t="s">
        <v>11</v>
      </c>
      <c r="D16" s="10">
        <f>VLOOKUP(C3*12,'Calculations - ignore'!$A$3:$C$1002,3,0)</f>
        <v>8247599.9270288637</v>
      </c>
      <c r="G16" s="1" t="s">
        <v>21</v>
      </c>
      <c r="J16" s="17">
        <v>0.1</v>
      </c>
    </row>
    <row r="17" spans="1:11" x14ac:dyDescent="0.25">
      <c r="A17" s="7" t="s">
        <v>12</v>
      </c>
      <c r="G17" s="1" t="s">
        <v>65</v>
      </c>
      <c r="J17" s="16">
        <v>20</v>
      </c>
    </row>
    <row r="18" spans="1:11" x14ac:dyDescent="0.25">
      <c r="G18" s="1" t="s">
        <v>23</v>
      </c>
      <c r="J18" s="10">
        <f>-PMT(J16/12,J17*12,J15)</f>
        <v>36188.311690275295</v>
      </c>
    </row>
    <row r="19" spans="1:11" x14ac:dyDescent="0.25">
      <c r="A19" s="1" t="s">
        <v>31</v>
      </c>
      <c r="G19" s="1" t="s">
        <v>19</v>
      </c>
      <c r="J19" s="17">
        <v>0.2</v>
      </c>
    </row>
    <row r="20" spans="1:11" x14ac:dyDescent="0.25">
      <c r="A20" s="1" t="s">
        <v>32</v>
      </c>
      <c r="G20" s="1" t="s">
        <v>20</v>
      </c>
      <c r="J20" s="13">
        <f>J16*(1-J19)</f>
        <v>8.0000000000000016E-2</v>
      </c>
      <c r="K20" s="6" t="s">
        <v>71</v>
      </c>
    </row>
    <row r="21" spans="1:11" x14ac:dyDescent="0.25">
      <c r="A21" s="1" t="s">
        <v>33</v>
      </c>
      <c r="G21" s="1" t="s">
        <v>22</v>
      </c>
      <c r="J21" s="10">
        <f>-PMT(J20/12,J17*12,J15)</f>
        <v>31366.502587254861</v>
      </c>
    </row>
    <row r="22" spans="1:11" x14ac:dyDescent="0.25">
      <c r="A22" s="1" t="s">
        <v>34</v>
      </c>
    </row>
    <row r="23" spans="1:11" x14ac:dyDescent="0.25">
      <c r="A23" s="1" t="s">
        <v>35</v>
      </c>
      <c r="G23" s="1" t="s">
        <v>24</v>
      </c>
      <c r="J23" s="10">
        <f>VLOOKUP($J$17*12,'Calculations - ignore'!A3:F843,6,0)</f>
        <v>3777960.6209411682</v>
      </c>
    </row>
    <row r="24" spans="1:11" x14ac:dyDescent="0.25">
      <c r="A24" s="1" t="s">
        <v>36</v>
      </c>
    </row>
    <row r="25" spans="1:11" x14ac:dyDescent="0.25">
      <c r="G25" s="1" t="s">
        <v>25</v>
      </c>
      <c r="J25" s="18">
        <v>5.0000000000000001E-3</v>
      </c>
      <c r="K25" s="6" t="s">
        <v>52</v>
      </c>
    </row>
    <row r="26" spans="1:11" x14ac:dyDescent="0.25">
      <c r="A26" s="1" t="s">
        <v>37</v>
      </c>
      <c r="D26" s="11">
        <f>J14</f>
        <v>1500000</v>
      </c>
      <c r="G26" s="1" t="s">
        <v>26</v>
      </c>
      <c r="J26" s="11">
        <f>J9*J25/12</f>
        <v>2083.3333333333335</v>
      </c>
    </row>
    <row r="27" spans="1:11" x14ac:dyDescent="0.25">
      <c r="A27" s="1" t="s">
        <v>38</v>
      </c>
      <c r="G27" s="1" t="s">
        <v>27</v>
      </c>
      <c r="J27" s="17">
        <v>0.05</v>
      </c>
    </row>
    <row r="28" spans="1:11" x14ac:dyDescent="0.25">
      <c r="A28" s="1" t="s">
        <v>39</v>
      </c>
      <c r="D28" s="11">
        <f>J21-D11</f>
        <v>19366.502587254861</v>
      </c>
      <c r="G28" s="1" t="s">
        <v>28</v>
      </c>
      <c r="J28" s="10">
        <f>VLOOKUP($C$3*12,'Calculations - ignore'!A3:H843,8,0)</f>
        <v>826648.85257221083</v>
      </c>
    </row>
    <row r="29" spans="1:11" x14ac:dyDescent="0.25">
      <c r="A29" s="7" t="s">
        <v>105</v>
      </c>
    </row>
    <row r="30" spans="1:11" x14ac:dyDescent="0.25">
      <c r="A30" s="1" t="s">
        <v>40</v>
      </c>
      <c r="D30" s="17">
        <v>0.12</v>
      </c>
      <c r="G30" s="1" t="s">
        <v>29</v>
      </c>
      <c r="J30" s="11">
        <f>J9+J11+J23+J28</f>
        <v>9854609.4735133778</v>
      </c>
    </row>
    <row r="31" spans="1:11" x14ac:dyDescent="0.25">
      <c r="G31" s="7" t="s">
        <v>30</v>
      </c>
    </row>
    <row r="32" spans="1:11" x14ac:dyDescent="0.25">
      <c r="A32" s="1" t="s">
        <v>58</v>
      </c>
    </row>
    <row r="33" spans="1:10" x14ac:dyDescent="0.25">
      <c r="A33" s="1" t="s">
        <v>59</v>
      </c>
      <c r="D33" s="10">
        <f>D26*(1+D30)^C3/(1+'Calculations - ignore'!B1)^Decision!C3</f>
        <v>14469439.639912421</v>
      </c>
      <c r="G33" s="1" t="s">
        <v>66</v>
      </c>
    </row>
    <row r="34" spans="1:10" x14ac:dyDescent="0.25">
      <c r="A34" s="1" t="s">
        <v>60</v>
      </c>
      <c r="G34" s="1" t="s">
        <v>41</v>
      </c>
    </row>
    <row r="35" spans="1:10" x14ac:dyDescent="0.25">
      <c r="A35" s="1" t="s">
        <v>59</v>
      </c>
      <c r="D35" s="10">
        <f>VLOOKUP(C3*12,'Calculations - ignore'!A3:K843,11,0)</f>
        <v>10591363.284014484</v>
      </c>
      <c r="G35" s="1" t="s">
        <v>42</v>
      </c>
      <c r="J35" s="17">
        <v>0.08</v>
      </c>
    </row>
    <row r="36" spans="1:10" x14ac:dyDescent="0.25">
      <c r="G36" s="1" t="s">
        <v>43</v>
      </c>
      <c r="J36" s="10">
        <f>J9*(1+J35)^C3/(1+'Calculations - ignore'!B1)^Decision!C3</f>
        <v>23304785.719246533</v>
      </c>
    </row>
    <row r="37" spans="1:10" x14ac:dyDescent="0.25">
      <c r="A37" s="1" t="s">
        <v>107</v>
      </c>
      <c r="D37" s="11">
        <f>-D16+D33+D35</f>
        <v>16813202.99689804</v>
      </c>
      <c r="G37" s="7" t="s">
        <v>70</v>
      </c>
    </row>
    <row r="38" spans="1:10" x14ac:dyDescent="0.25">
      <c r="A38" s="7" t="s">
        <v>61</v>
      </c>
    </row>
    <row r="39" spans="1:10" x14ac:dyDescent="0.25">
      <c r="A39" s="7" t="s">
        <v>62</v>
      </c>
      <c r="G39" s="1" t="s">
        <v>67</v>
      </c>
      <c r="J39" s="11">
        <f>J36-J30</f>
        <v>13450176.245733155</v>
      </c>
    </row>
    <row r="40" spans="1:10" x14ac:dyDescent="0.25">
      <c r="A40" s="7" t="s">
        <v>63</v>
      </c>
      <c r="G40" s="7" t="s">
        <v>68</v>
      </c>
    </row>
    <row r="41" spans="1:10" x14ac:dyDescent="0.25">
      <c r="A41" s="7" t="s">
        <v>64</v>
      </c>
      <c r="G41" s="7" t="s">
        <v>69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G19" sqref="G19"/>
    </sheetView>
  </sheetViews>
  <sheetFormatPr defaultRowHeight="15" x14ac:dyDescent="0.25"/>
  <cols>
    <col min="1" max="3" width="9.140625" style="1"/>
    <col min="4" max="4" width="10" style="1" bestFit="1" customWidth="1"/>
    <col min="5" max="8" width="9.140625" style="1"/>
    <col min="9" max="9" width="11" style="1" bestFit="1" customWidth="1"/>
    <col min="10" max="16384" width="9.140625" style="1"/>
  </cols>
  <sheetData>
    <row r="1" spans="1:9" x14ac:dyDescent="0.25">
      <c r="A1" s="1" t="s">
        <v>91</v>
      </c>
    </row>
    <row r="3" spans="1:9" x14ac:dyDescent="0.25">
      <c r="A3" s="1" t="s">
        <v>92</v>
      </c>
    </row>
    <row r="4" spans="1:9" x14ac:dyDescent="0.25">
      <c r="A4" s="1" t="s">
        <v>93</v>
      </c>
    </row>
    <row r="6" spans="1:9" x14ac:dyDescent="0.25">
      <c r="A6" s="1" t="s">
        <v>94</v>
      </c>
    </row>
    <row r="7" spans="1:9" x14ac:dyDescent="0.25">
      <c r="A7" s="1" t="s">
        <v>95</v>
      </c>
      <c r="D7" s="10">
        <f>Decision!D9*12</f>
        <v>180000</v>
      </c>
      <c r="E7" s="6" t="s">
        <v>104</v>
      </c>
    </row>
    <row r="8" spans="1:9" x14ac:dyDescent="0.25">
      <c r="A8" s="1" t="s">
        <v>96</v>
      </c>
      <c r="D8" s="29">
        <v>0.03</v>
      </c>
    </row>
    <row r="9" spans="1:9" x14ac:dyDescent="0.25">
      <c r="A9" s="1" t="s">
        <v>97</v>
      </c>
      <c r="I9" s="10">
        <f>D7/D8</f>
        <v>6000000</v>
      </c>
    </row>
    <row r="10" spans="1:9" x14ac:dyDescent="0.25">
      <c r="A10" s="1" t="s">
        <v>98</v>
      </c>
    </row>
    <row r="12" spans="1:9" x14ac:dyDescent="0.25">
      <c r="A12" s="1" t="s">
        <v>99</v>
      </c>
    </row>
    <row r="13" spans="1:9" x14ac:dyDescent="0.25">
      <c r="A13" s="1" t="s">
        <v>100</v>
      </c>
    </row>
    <row r="14" spans="1:9" x14ac:dyDescent="0.25">
      <c r="A14" s="1" t="s">
        <v>101</v>
      </c>
    </row>
    <row r="15" spans="1:9" x14ac:dyDescent="0.25">
      <c r="A15" s="1" t="s">
        <v>102</v>
      </c>
    </row>
    <row r="16" spans="1:9" x14ac:dyDescent="0.25">
      <c r="A16" s="1" t="s">
        <v>103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3"/>
  <sheetViews>
    <sheetView topLeftCell="A3" workbookViewId="0">
      <selection activeCell="I4" sqref="I4"/>
    </sheetView>
  </sheetViews>
  <sheetFormatPr defaultRowHeight="15" x14ac:dyDescent="0.25"/>
  <cols>
    <col min="2" max="2" width="14.85546875" bestFit="1" customWidth="1"/>
    <col min="3" max="3" width="16.28515625" bestFit="1" customWidth="1"/>
    <col min="4" max="4" width="10.140625" bestFit="1" customWidth="1"/>
    <col min="5" max="5" width="10" bestFit="1" customWidth="1"/>
    <col min="6" max="6" width="12.5703125" bestFit="1" customWidth="1"/>
    <col min="7" max="7" width="12.7109375" bestFit="1" customWidth="1"/>
    <col min="8" max="8" width="13.7109375" bestFit="1" customWidth="1"/>
    <col min="9" max="9" width="12.85546875" bestFit="1" customWidth="1"/>
    <col min="10" max="10" width="15.42578125" style="12" bestFit="1" customWidth="1"/>
    <col min="11" max="11" width="12.5703125" bestFit="1" customWidth="1"/>
  </cols>
  <sheetData>
    <row r="1" spans="1:11" x14ac:dyDescent="0.25">
      <c r="A1" t="s">
        <v>51</v>
      </c>
      <c r="B1" s="14">
        <v>0</v>
      </c>
    </row>
    <row r="3" spans="1:11" x14ac:dyDescent="0.25">
      <c r="A3" t="s">
        <v>48</v>
      </c>
      <c r="B3" s="12" t="s">
        <v>106</v>
      </c>
      <c r="C3" s="12" t="s">
        <v>46</v>
      </c>
      <c r="D3" s="12" t="s">
        <v>47</v>
      </c>
      <c r="E3" s="12" t="s">
        <v>49</v>
      </c>
      <c r="F3" s="12" t="s">
        <v>50</v>
      </c>
      <c r="G3" s="12" t="s">
        <v>53</v>
      </c>
      <c r="H3" s="12" t="s">
        <v>54</v>
      </c>
      <c r="I3" s="12" t="s">
        <v>55</v>
      </c>
      <c r="J3" s="12" t="s">
        <v>56</v>
      </c>
      <c r="K3" s="12" t="s">
        <v>57</v>
      </c>
    </row>
    <row r="4" spans="1:11" x14ac:dyDescent="0.25">
      <c r="A4">
        <v>1</v>
      </c>
      <c r="B4" s="12">
        <f>Decision!$D$11</f>
        <v>12000</v>
      </c>
      <c r="C4" s="12">
        <f>B4</f>
        <v>12000</v>
      </c>
      <c r="D4" s="12">
        <f>Decision!$J$21</f>
        <v>31366.502587254861</v>
      </c>
      <c r="E4" s="12">
        <f>-IPMT(Decision!$J$20/12,'Calculations - ignore'!A4,Decision!$J$17*12,Decision!$J$15)</f>
        <v>25000.000000000004</v>
      </c>
      <c r="F4" s="12">
        <f>E4</f>
        <v>25000.000000000004</v>
      </c>
      <c r="G4" s="12">
        <f>Decision!J26</f>
        <v>2083.3333333333335</v>
      </c>
      <c r="H4" s="12">
        <f>G4</f>
        <v>2083.3333333333335</v>
      </c>
      <c r="I4" s="12">
        <f>IF(D4&gt;B4,D4-B4,0)</f>
        <v>19366.502587254861</v>
      </c>
      <c r="J4" s="12">
        <f>I4*(1+Decision!$D$30/12)^(Decision!$C$3*12-'Calculations - ignore'!A4)/(1+'Calculations - ignore'!$B$1/12)^(Decision!$C$3*12-'Calculations - ignore'!A4)</f>
        <v>208862.04803916437</v>
      </c>
      <c r="K4" s="12">
        <f>J4</f>
        <v>208862.04803916437</v>
      </c>
    </row>
    <row r="5" spans="1:11" x14ac:dyDescent="0.25">
      <c r="A5">
        <f>A4+1</f>
        <v>2</v>
      </c>
      <c r="B5" s="12">
        <f>Decision!$D$11</f>
        <v>12000</v>
      </c>
      <c r="C5" s="12">
        <f>B5+C4</f>
        <v>24000</v>
      </c>
      <c r="D5" s="12">
        <f>Decision!$J$21</f>
        <v>31366.502587254861</v>
      </c>
      <c r="E5" s="12">
        <f>-IPMT(Decision!$J$20/12,'Calculations - ignore'!A5,Decision!$J$17*12,Decision!$J$15)</f>
        <v>24957.556649418308</v>
      </c>
      <c r="F5" s="12">
        <f t="shared" ref="F5:F68" si="0">E5+F4</f>
        <v>49957.556649418315</v>
      </c>
      <c r="G5" s="12">
        <f>$G$4</f>
        <v>2083.3333333333335</v>
      </c>
      <c r="H5" s="12">
        <f>G5+H4</f>
        <v>4166.666666666667</v>
      </c>
      <c r="I5" s="12">
        <f t="shared" ref="I5:I68" si="1">IF(D5&gt;B5,D5-B5,0)</f>
        <v>19366.502587254861</v>
      </c>
      <c r="J5" s="12">
        <f>I5*(1+Decision!$D$30/12)^(Decision!$C$3*12-'Calculations - ignore'!A5)/(1+'Calculations - ignore'!$B$1/12)^(Decision!$C$3*12-'Calculations - ignore'!A5)</f>
        <v>206794.10696946972</v>
      </c>
      <c r="K5" s="12">
        <f>J5+K4</f>
        <v>415656.15500863409</v>
      </c>
    </row>
    <row r="6" spans="1:11" x14ac:dyDescent="0.25">
      <c r="A6">
        <f t="shared" ref="A6:A69" si="2">A5+1</f>
        <v>3</v>
      </c>
      <c r="B6" s="12">
        <f>Decision!$D$11</f>
        <v>12000</v>
      </c>
      <c r="C6" s="12">
        <f t="shared" ref="C6:C69" si="3">B6+C5</f>
        <v>36000</v>
      </c>
      <c r="D6" s="12">
        <f>Decision!$J$21</f>
        <v>31366.502587254861</v>
      </c>
      <c r="E6" s="12">
        <f>-IPMT(Decision!$J$20/12,'Calculations - ignore'!A6,Decision!$J$17*12,Decision!$J$15)</f>
        <v>24914.830343166064</v>
      </c>
      <c r="F6" s="12">
        <f t="shared" si="0"/>
        <v>74872.386992584376</v>
      </c>
      <c r="G6" s="12">
        <f t="shared" ref="G6:G15" si="4">$G$4</f>
        <v>2083.3333333333335</v>
      </c>
      <c r="H6" s="12">
        <f t="shared" ref="H6:H69" si="5">G6+H5</f>
        <v>6250</v>
      </c>
      <c r="I6" s="12">
        <f t="shared" si="1"/>
        <v>19366.502587254861</v>
      </c>
      <c r="J6" s="12">
        <f>I6*(1+Decision!$D$30/12)^(Decision!$C$3*12-'Calculations - ignore'!A6)/(1+'Calculations - ignore'!$B$1/12)^(Decision!$C$3*12-'Calculations - ignore'!A6)</f>
        <v>204746.6405638314</v>
      </c>
      <c r="K6" s="12">
        <f t="shared" ref="K6:K69" si="6">J6+K5</f>
        <v>620402.79557246552</v>
      </c>
    </row>
    <row r="7" spans="1:11" x14ac:dyDescent="0.25">
      <c r="A7">
        <f t="shared" si="2"/>
        <v>4</v>
      </c>
      <c r="B7" s="12">
        <f>Decision!$D$11</f>
        <v>12000</v>
      </c>
      <c r="C7" s="12">
        <f t="shared" si="3"/>
        <v>48000</v>
      </c>
      <c r="D7" s="12">
        <f>Decision!$J$21</f>
        <v>31366.502587254861</v>
      </c>
      <c r="E7" s="12">
        <f>-IPMT(Decision!$J$20/12,'Calculations - ignore'!A7,Decision!$J$17*12,Decision!$J$15)</f>
        <v>24871.819194872136</v>
      </c>
      <c r="F7" s="12">
        <f t="shared" si="0"/>
        <v>99744.206187456512</v>
      </c>
      <c r="G7" s="12">
        <f t="shared" si="4"/>
        <v>2083.3333333333335</v>
      </c>
      <c r="H7" s="12">
        <f t="shared" si="5"/>
        <v>8333.3333333333339</v>
      </c>
      <c r="I7" s="12">
        <f t="shared" si="1"/>
        <v>19366.502587254861</v>
      </c>
      <c r="J7" s="12">
        <f>I7*(1+Decision!$D$30/12)^(Decision!$C$3*12-'Calculations - ignore'!A7)/(1+'Calculations - ignore'!$B$1/12)^(Decision!$C$3*12-'Calculations - ignore'!A7)</f>
        <v>202719.44610280334</v>
      </c>
      <c r="K7" s="12">
        <f t="shared" si="6"/>
        <v>823122.24167526886</v>
      </c>
    </row>
    <row r="8" spans="1:11" x14ac:dyDescent="0.25">
      <c r="A8">
        <f t="shared" si="2"/>
        <v>5</v>
      </c>
      <c r="B8" s="12">
        <f>Decision!$D$11</f>
        <v>12000</v>
      </c>
      <c r="C8" s="12">
        <f t="shared" si="3"/>
        <v>60000</v>
      </c>
      <c r="D8" s="12">
        <f>Decision!$J$21</f>
        <v>31366.502587254861</v>
      </c>
      <c r="E8" s="12">
        <f>-IPMT(Decision!$J$20/12,'Calculations - ignore'!A8,Decision!$J$17*12,Decision!$J$15)</f>
        <v>24828.521305589587</v>
      </c>
      <c r="F8" s="12">
        <f t="shared" si="0"/>
        <v>124572.7274930461</v>
      </c>
      <c r="G8" s="12">
        <f t="shared" si="4"/>
        <v>2083.3333333333335</v>
      </c>
      <c r="H8" s="12">
        <f t="shared" si="5"/>
        <v>10416.666666666668</v>
      </c>
      <c r="I8" s="12">
        <f t="shared" si="1"/>
        <v>19366.502587254861</v>
      </c>
      <c r="J8" s="12">
        <f>I8*(1+Decision!$D$30/12)^(Decision!$C$3*12-'Calculations - ignore'!A8)/(1+'Calculations - ignore'!$B$1/12)^(Decision!$C$3*12-'Calculations - ignore'!A8)</f>
        <v>200712.32287406267</v>
      </c>
      <c r="K8" s="12">
        <f t="shared" si="6"/>
        <v>1023834.5645493316</v>
      </c>
    </row>
    <row r="9" spans="1:11" x14ac:dyDescent="0.25">
      <c r="A9">
        <f t="shared" si="2"/>
        <v>6</v>
      </c>
      <c r="B9" s="12">
        <f>Decision!$D$11</f>
        <v>12000</v>
      </c>
      <c r="C9" s="12">
        <f t="shared" si="3"/>
        <v>72000</v>
      </c>
      <c r="D9" s="12">
        <f>Decision!$J$21</f>
        <v>31366.502587254861</v>
      </c>
      <c r="E9" s="12">
        <f>-IPMT(Decision!$J$20/12,'Calculations - ignore'!A9,Decision!$J$17*12,Decision!$J$15)</f>
        <v>24784.934763711819</v>
      </c>
      <c r="F9" s="12">
        <f t="shared" si="0"/>
        <v>149357.6622567579</v>
      </c>
      <c r="G9" s="12">
        <f t="shared" si="4"/>
        <v>2083.3333333333335</v>
      </c>
      <c r="H9" s="12">
        <f t="shared" si="5"/>
        <v>12500.000000000002</v>
      </c>
      <c r="I9" s="12">
        <f t="shared" si="1"/>
        <v>19366.502587254861</v>
      </c>
      <c r="J9" s="12">
        <f>I9*(1+Decision!$D$30/12)^(Decision!$C$3*12-'Calculations - ignore'!A9)/(1+'Calculations - ignore'!$B$1/12)^(Decision!$C$3*12-'Calculations - ignore'!A9)</f>
        <v>198725.07215253741</v>
      </c>
      <c r="K9" s="12">
        <f t="shared" si="6"/>
        <v>1222559.6367018688</v>
      </c>
    </row>
    <row r="10" spans="1:11" x14ac:dyDescent="0.25">
      <c r="A10">
        <f t="shared" si="2"/>
        <v>7</v>
      </c>
      <c r="B10" s="12">
        <f>Decision!$D$11</f>
        <v>12000</v>
      </c>
      <c r="C10" s="12">
        <f t="shared" si="3"/>
        <v>84000</v>
      </c>
      <c r="D10" s="12">
        <f>Decision!$J$21</f>
        <v>31366.502587254861</v>
      </c>
      <c r="E10" s="12">
        <f>-IPMT(Decision!$J$20/12,'Calculations - ignore'!A10,Decision!$J$17*12,Decision!$J$15)</f>
        <v>24741.057644888198</v>
      </c>
      <c r="F10" s="12">
        <f t="shared" si="0"/>
        <v>174098.71990164611</v>
      </c>
      <c r="G10" s="12">
        <f t="shared" si="4"/>
        <v>2083.3333333333335</v>
      </c>
      <c r="H10" s="12">
        <f t="shared" si="5"/>
        <v>14583.333333333336</v>
      </c>
      <c r="I10" s="12">
        <f t="shared" si="1"/>
        <v>19366.502587254861</v>
      </c>
      <c r="J10" s="12">
        <f>I10*(1+Decision!$D$30/12)^(Decision!$C$3*12-'Calculations - ignore'!A10)/(1+'Calculations - ignore'!$B$1/12)^(Decision!$C$3*12-'Calculations - ignore'!A10)</f>
        <v>196757.49718073005</v>
      </c>
      <c r="K10" s="12">
        <f t="shared" si="6"/>
        <v>1419317.133882599</v>
      </c>
    </row>
    <row r="11" spans="1:11" x14ac:dyDescent="0.25">
      <c r="A11">
        <f t="shared" si="2"/>
        <v>8</v>
      </c>
      <c r="B11" s="12">
        <f>Decision!$D$11</f>
        <v>12000</v>
      </c>
      <c r="C11" s="12">
        <f t="shared" si="3"/>
        <v>96000</v>
      </c>
      <c r="D11" s="12">
        <f>Decision!$J$21</f>
        <v>31366.502587254861</v>
      </c>
      <c r="E11" s="12">
        <f>-IPMT(Decision!$J$20/12,'Calculations - ignore'!A11,Decision!$J$17*12,Decision!$J$15)</f>
        <v>24696.888011939085</v>
      </c>
      <c r="F11" s="12">
        <f t="shared" si="0"/>
        <v>198795.60791358521</v>
      </c>
      <c r="G11" s="12">
        <f t="shared" si="4"/>
        <v>2083.3333333333335</v>
      </c>
      <c r="H11" s="12">
        <f t="shared" si="5"/>
        <v>16666.666666666668</v>
      </c>
      <c r="I11" s="12">
        <f t="shared" si="1"/>
        <v>19366.502587254861</v>
      </c>
      <c r="J11" s="12">
        <f>I11*(1+Decision!$D$30/12)^(Decision!$C$3*12-'Calculations - ignore'!A11)/(1+'Calculations - ignore'!$B$1/12)^(Decision!$C$3*12-'Calculations - ignore'!A11)</f>
        <v>194809.40314923765</v>
      </c>
      <c r="K11" s="12">
        <f t="shared" si="6"/>
        <v>1614126.5370318366</v>
      </c>
    </row>
    <row r="12" spans="1:11" x14ac:dyDescent="0.25">
      <c r="A12">
        <f t="shared" si="2"/>
        <v>9</v>
      </c>
      <c r="B12" s="12">
        <f>Decision!$D$11</f>
        <v>12000</v>
      </c>
      <c r="C12" s="12">
        <f t="shared" si="3"/>
        <v>108000</v>
      </c>
      <c r="D12" s="12">
        <f>Decision!$J$21</f>
        <v>31366.502587254861</v>
      </c>
      <c r="E12" s="12">
        <f>-IPMT(Decision!$J$20/12,'Calculations - ignore'!A12,Decision!$J$17*12,Decision!$J$15)</f>
        <v>24652.423914770316</v>
      </c>
      <c r="F12" s="12">
        <f t="shared" si="0"/>
        <v>223448.03182835551</v>
      </c>
      <c r="G12" s="12">
        <f t="shared" si="4"/>
        <v>2083.3333333333335</v>
      </c>
      <c r="H12" s="12">
        <f t="shared" si="5"/>
        <v>18750</v>
      </c>
      <c r="I12" s="12">
        <f t="shared" si="1"/>
        <v>19366.502587254861</v>
      </c>
      <c r="J12" s="12">
        <f>I12*(1+Decision!$D$30/12)^(Decision!$C$3*12-'Calculations - ignore'!A12)/(1+'Calculations - ignore'!$B$1/12)^(Decision!$C$3*12-'Calculations - ignore'!A12)</f>
        <v>192880.59717746297</v>
      </c>
      <c r="K12" s="12">
        <f t="shared" si="6"/>
        <v>1807007.1342092995</v>
      </c>
    </row>
    <row r="13" spans="1:11" x14ac:dyDescent="0.25">
      <c r="A13">
        <f t="shared" si="2"/>
        <v>10</v>
      </c>
      <c r="B13" s="12">
        <f>Decision!$D$11</f>
        <v>12000</v>
      </c>
      <c r="C13" s="12">
        <f t="shared" si="3"/>
        <v>120000</v>
      </c>
      <c r="D13" s="12">
        <f>Decision!$J$21</f>
        <v>31366.502587254861</v>
      </c>
      <c r="E13" s="12">
        <f>-IPMT(Decision!$J$20/12,'Calculations - ignore'!A13,Decision!$J$17*12,Decision!$J$15)</f>
        <v>24607.663390287085</v>
      </c>
      <c r="F13" s="12">
        <f t="shared" si="0"/>
        <v>248055.69521864259</v>
      </c>
      <c r="G13" s="12">
        <f t="shared" si="4"/>
        <v>2083.3333333333335</v>
      </c>
      <c r="H13" s="12">
        <f t="shared" si="5"/>
        <v>20833.333333333332</v>
      </c>
      <c r="I13" s="12">
        <f t="shared" si="1"/>
        <v>19366.502587254861</v>
      </c>
      <c r="J13" s="12">
        <f>I13*(1+Decision!$D$30/12)^(Decision!$C$3*12-'Calculations - ignore'!A13)/(1+'Calculations - ignore'!$B$1/12)^(Decision!$C$3*12-'Calculations - ignore'!A13)</f>
        <v>190970.88829451785</v>
      </c>
      <c r="K13" s="12">
        <f t="shared" si="6"/>
        <v>1997978.0225038172</v>
      </c>
    </row>
    <row r="14" spans="1:11" x14ac:dyDescent="0.25">
      <c r="A14">
        <f t="shared" si="2"/>
        <v>11</v>
      </c>
      <c r="B14" s="12">
        <f>Decision!$D$11</f>
        <v>12000</v>
      </c>
      <c r="C14" s="12">
        <f t="shared" si="3"/>
        <v>132000</v>
      </c>
      <c r="D14" s="12">
        <f>Decision!$J$21</f>
        <v>31366.502587254861</v>
      </c>
      <c r="E14" s="12">
        <f>-IPMT(Decision!$J$20/12,'Calculations - ignore'!A14,Decision!$J$17*12,Decision!$J$15)</f>
        <v>24562.604462307299</v>
      </c>
      <c r="F14" s="12">
        <f t="shared" si="0"/>
        <v>272618.29968094989</v>
      </c>
      <c r="G14" s="12">
        <f t="shared" si="4"/>
        <v>2083.3333333333335</v>
      </c>
      <c r="H14" s="12">
        <f t="shared" si="5"/>
        <v>22916.666666666664</v>
      </c>
      <c r="I14" s="12">
        <f t="shared" si="1"/>
        <v>19366.502587254861</v>
      </c>
      <c r="J14" s="12">
        <f>I14*(1+Decision!$D$30/12)^(Decision!$C$3*12-'Calculations - ignore'!A14)/(1+'Calculations - ignore'!$B$1/12)^(Decision!$C$3*12-'Calculations - ignore'!A14)</f>
        <v>189080.0874203147</v>
      </c>
      <c r="K14" s="12">
        <f t="shared" si="6"/>
        <v>2187058.109924132</v>
      </c>
    </row>
    <row r="15" spans="1:11" x14ac:dyDescent="0.25">
      <c r="A15">
        <f t="shared" si="2"/>
        <v>12</v>
      </c>
      <c r="B15" s="12">
        <f>Decision!$D$11</f>
        <v>12000</v>
      </c>
      <c r="C15" s="12">
        <f t="shared" si="3"/>
        <v>144000</v>
      </c>
      <c r="D15" s="12">
        <f>Decision!$J$21</f>
        <v>31366.502587254861</v>
      </c>
      <c r="E15" s="12">
        <f>-IPMT(Decision!$J$20/12,'Calculations - ignore'!A15,Decision!$J$17*12,Decision!$J$15)</f>
        <v>24517.245141474319</v>
      </c>
      <c r="F15" s="12">
        <f t="shared" si="0"/>
        <v>297135.54482242418</v>
      </c>
      <c r="G15" s="12">
        <f t="shared" si="4"/>
        <v>2083.3333333333335</v>
      </c>
      <c r="H15" s="12">
        <f t="shared" si="5"/>
        <v>24999.999999999996</v>
      </c>
      <c r="I15" s="12">
        <f t="shared" si="1"/>
        <v>19366.502587254861</v>
      </c>
      <c r="J15" s="12">
        <f>I15*(1+Decision!$D$30/12)^(Decision!$C$3*12-'Calculations - ignore'!A15)/(1+'Calculations - ignore'!$B$1/12)^(Decision!$C$3*12-'Calculations - ignore'!A15)</f>
        <v>187208.00734684622</v>
      </c>
      <c r="K15" s="12">
        <f t="shared" si="6"/>
        <v>2374266.1172709782</v>
      </c>
    </row>
    <row r="16" spans="1:11" x14ac:dyDescent="0.25">
      <c r="A16">
        <f t="shared" si="2"/>
        <v>13</v>
      </c>
      <c r="B16" s="12">
        <f>B15*(1+Decision!$D$14)</f>
        <v>13200.000000000002</v>
      </c>
      <c r="C16" s="12">
        <f t="shared" si="3"/>
        <v>157200</v>
      </c>
      <c r="D16" s="12">
        <f>Decision!$J$21</f>
        <v>31366.502587254861</v>
      </c>
      <c r="E16" s="12">
        <f>-IPMT(Decision!$J$20/12,'Calculations - ignore'!A16,Decision!$J$17*12,Decision!$J$15)</f>
        <v>24471.583425169112</v>
      </c>
      <c r="F16" s="12">
        <f t="shared" si="0"/>
        <v>321607.1282475933</v>
      </c>
      <c r="G16" s="12">
        <f>G15*(1+Decision!$J$27)</f>
        <v>2187.5000000000005</v>
      </c>
      <c r="H16" s="12">
        <f t="shared" si="5"/>
        <v>27187.499999999996</v>
      </c>
      <c r="I16" s="12">
        <f t="shared" si="1"/>
        <v>18166.502587254858</v>
      </c>
      <c r="J16" s="12">
        <f>I16*(1+Decision!$D$30/12)^(Decision!$C$3*12-'Calculations - ignore'!A16)/(1+'Calculations - ignore'!$B$1/12)^(Decision!$C$3*12-'Calculations - ignore'!A16)</f>
        <v>173869.4073121773</v>
      </c>
      <c r="K16" s="12">
        <f t="shared" si="6"/>
        <v>2548135.5245831553</v>
      </c>
    </row>
    <row r="17" spans="1:11" x14ac:dyDescent="0.25">
      <c r="A17">
        <f t="shared" si="2"/>
        <v>14</v>
      </c>
      <c r="B17" s="12">
        <f>B16</f>
        <v>13200.000000000002</v>
      </c>
      <c r="C17" s="12">
        <f t="shared" si="3"/>
        <v>170400</v>
      </c>
      <c r="D17" s="12">
        <f>Decision!$J$21</f>
        <v>31366.502587254861</v>
      </c>
      <c r="E17" s="12">
        <f>-IPMT(Decision!$J$20/12,'Calculations - ignore'!A17,Decision!$J$17*12,Decision!$J$15)</f>
        <v>24425.617297421872</v>
      </c>
      <c r="F17" s="12">
        <f t="shared" si="0"/>
        <v>346032.74554501515</v>
      </c>
      <c r="G17" s="12">
        <f>G16</f>
        <v>2187.5000000000005</v>
      </c>
      <c r="H17" s="12">
        <f t="shared" si="5"/>
        <v>29374.999999999996</v>
      </c>
      <c r="I17" s="12">
        <f t="shared" si="1"/>
        <v>18166.502587254858</v>
      </c>
      <c r="J17" s="12">
        <f>I17*(1+Decision!$D$30/12)^(Decision!$C$3*12-'Calculations - ignore'!A17)/(1+'Calculations - ignore'!$B$1/12)^(Decision!$C$3*12-'Calculations - ignore'!A17)</f>
        <v>172147.9280318587</v>
      </c>
      <c r="K17" s="12">
        <f t="shared" si="6"/>
        <v>2720283.4526150138</v>
      </c>
    </row>
    <row r="18" spans="1:11" x14ac:dyDescent="0.25">
      <c r="A18">
        <f t="shared" si="2"/>
        <v>15</v>
      </c>
      <c r="B18" s="12">
        <f t="shared" ref="B18:B27" si="7">B17</f>
        <v>13200.000000000002</v>
      </c>
      <c r="C18" s="12">
        <f t="shared" si="3"/>
        <v>183600</v>
      </c>
      <c r="D18" s="12">
        <f>Decision!$J$21</f>
        <v>31366.502587254861</v>
      </c>
      <c r="E18" s="12">
        <f>-IPMT(Decision!$J$20/12,'Calculations - ignore'!A18,Decision!$J$17*12,Decision!$J$15)</f>
        <v>24379.344728822987</v>
      </c>
      <c r="F18" s="12">
        <f t="shared" si="0"/>
        <v>370412.09027383814</v>
      </c>
      <c r="G18" s="12">
        <f t="shared" ref="G18:G27" si="8">G17</f>
        <v>2187.5000000000005</v>
      </c>
      <c r="H18" s="12">
        <f t="shared" si="5"/>
        <v>31562.499999999996</v>
      </c>
      <c r="I18" s="12">
        <f t="shared" si="1"/>
        <v>18166.502587254858</v>
      </c>
      <c r="J18" s="12">
        <f>I18*(1+Decision!$D$30/12)^(Decision!$C$3*12-'Calculations - ignore'!A18)/(1+'Calculations - ignore'!$B$1/12)^(Decision!$C$3*12-'Calculations - ignore'!A18)</f>
        <v>170443.49310085023</v>
      </c>
      <c r="K18" s="12">
        <f t="shared" si="6"/>
        <v>2890726.9457158642</v>
      </c>
    </row>
    <row r="19" spans="1:11" x14ac:dyDescent="0.25">
      <c r="A19">
        <f t="shared" si="2"/>
        <v>16</v>
      </c>
      <c r="B19" s="12">
        <f t="shared" si="7"/>
        <v>13200.000000000002</v>
      </c>
      <c r="C19" s="12">
        <f t="shared" si="3"/>
        <v>196800</v>
      </c>
      <c r="D19" s="12">
        <f>Decision!$J$21</f>
        <v>31366.502587254861</v>
      </c>
      <c r="E19" s="12">
        <f>-IPMT(Decision!$J$20/12,'Calculations - ignore'!A19,Decision!$J$17*12,Decision!$J$15)</f>
        <v>24332.763676433442</v>
      </c>
      <c r="F19" s="12">
        <f t="shared" si="0"/>
        <v>394744.85395027156</v>
      </c>
      <c r="G19" s="12">
        <f t="shared" si="8"/>
        <v>2187.5000000000005</v>
      </c>
      <c r="H19" s="12">
        <f t="shared" si="5"/>
        <v>33750</v>
      </c>
      <c r="I19" s="12">
        <f t="shared" si="1"/>
        <v>18166.502587254858</v>
      </c>
      <c r="J19" s="12">
        <f>I19*(1+Decision!$D$30/12)^(Decision!$C$3*12-'Calculations - ignore'!A19)/(1+'Calculations - ignore'!$B$1/12)^(Decision!$C$3*12-'Calculations - ignore'!A19)</f>
        <v>168755.93376321802</v>
      </c>
      <c r="K19" s="12">
        <f t="shared" si="6"/>
        <v>3059482.8794790823</v>
      </c>
    </row>
    <row r="20" spans="1:11" x14ac:dyDescent="0.25">
      <c r="A20">
        <f t="shared" si="2"/>
        <v>17</v>
      </c>
      <c r="B20" s="12">
        <f t="shared" si="7"/>
        <v>13200.000000000002</v>
      </c>
      <c r="C20" s="12">
        <f t="shared" si="3"/>
        <v>210000</v>
      </c>
      <c r="D20" s="12">
        <f>Decision!$J$21</f>
        <v>31366.502587254861</v>
      </c>
      <c r="E20" s="12">
        <f>-IPMT(Decision!$J$20/12,'Calculations - ignore'!A20,Decision!$J$17*12,Decision!$J$15)</f>
        <v>24285.87208369463</v>
      </c>
      <c r="F20" s="12">
        <f t="shared" si="0"/>
        <v>419030.72603396617</v>
      </c>
      <c r="G20" s="12">
        <f t="shared" si="8"/>
        <v>2187.5000000000005</v>
      </c>
      <c r="H20" s="12">
        <f t="shared" si="5"/>
        <v>35937.5</v>
      </c>
      <c r="I20" s="12">
        <f t="shared" si="1"/>
        <v>18166.502587254858</v>
      </c>
      <c r="J20" s="12">
        <f>I20*(1+Decision!$D$30/12)^(Decision!$C$3*12-'Calculations - ignore'!A20)/(1+'Calculations - ignore'!$B$1/12)^(Decision!$C$3*12-'Calculations - ignore'!A20)</f>
        <v>167085.0829338792</v>
      </c>
      <c r="K20" s="12">
        <f t="shared" si="6"/>
        <v>3226567.9624129613</v>
      </c>
    </row>
    <row r="21" spans="1:11" x14ac:dyDescent="0.25">
      <c r="A21">
        <f t="shared" si="2"/>
        <v>18</v>
      </c>
      <c r="B21" s="12">
        <f t="shared" si="7"/>
        <v>13200.000000000002</v>
      </c>
      <c r="C21" s="12">
        <f t="shared" si="3"/>
        <v>223200</v>
      </c>
      <c r="D21" s="12">
        <f>Decision!$J$21</f>
        <v>31366.502587254861</v>
      </c>
      <c r="E21" s="12">
        <f>-IPMT(Decision!$J$20/12,'Calculations - ignore'!A21,Decision!$J$17*12,Decision!$J$15)</f>
        <v>24238.667880337562</v>
      </c>
      <c r="F21" s="12">
        <f t="shared" si="0"/>
        <v>443269.39391430374</v>
      </c>
      <c r="G21" s="12">
        <f t="shared" si="8"/>
        <v>2187.5000000000005</v>
      </c>
      <c r="H21" s="12">
        <f t="shared" si="5"/>
        <v>38125</v>
      </c>
      <c r="I21" s="12">
        <f t="shared" si="1"/>
        <v>18166.502587254858</v>
      </c>
      <c r="J21" s="12">
        <f>I21*(1+Decision!$D$30/12)^(Decision!$C$3*12-'Calculations - ignore'!A21)/(1+'Calculations - ignore'!$B$1/12)^(Decision!$C$3*12-'Calculations - ignore'!A21)</f>
        <v>165430.77518205866</v>
      </c>
      <c r="K21" s="12">
        <f t="shared" si="6"/>
        <v>3391998.7375950199</v>
      </c>
    </row>
    <row r="22" spans="1:11" x14ac:dyDescent="0.25">
      <c r="A22">
        <f t="shared" si="2"/>
        <v>19</v>
      </c>
      <c r="B22" s="12">
        <f t="shared" si="7"/>
        <v>13200.000000000002</v>
      </c>
      <c r="C22" s="12">
        <f t="shared" si="3"/>
        <v>236400</v>
      </c>
      <c r="D22" s="12">
        <f>Decision!$J$21</f>
        <v>31366.502587254861</v>
      </c>
      <c r="E22" s="12">
        <f>-IPMT(Decision!$J$20/12,'Calculations - ignore'!A22,Decision!$J$17*12,Decision!$J$15)</f>
        <v>24191.148982291448</v>
      </c>
      <c r="F22" s="12">
        <f t="shared" si="0"/>
        <v>467460.5428965952</v>
      </c>
      <c r="G22" s="12">
        <f t="shared" si="8"/>
        <v>2187.5000000000005</v>
      </c>
      <c r="H22" s="12">
        <f t="shared" si="5"/>
        <v>40312.5</v>
      </c>
      <c r="I22" s="12">
        <f t="shared" si="1"/>
        <v>18166.502587254858</v>
      </c>
      <c r="J22" s="12">
        <f>I22*(1+Decision!$D$30/12)^(Decision!$C$3*12-'Calculations - ignore'!A22)/(1+'Calculations - ignore'!$B$1/12)^(Decision!$C$3*12-'Calculations - ignore'!A22)</f>
        <v>163792.84671490954</v>
      </c>
      <c r="K22" s="12">
        <f t="shared" si="6"/>
        <v>3555791.5843099295</v>
      </c>
    </row>
    <row r="23" spans="1:11" x14ac:dyDescent="0.25">
      <c r="A23">
        <f t="shared" si="2"/>
        <v>20</v>
      </c>
      <c r="B23" s="12">
        <f t="shared" si="7"/>
        <v>13200.000000000002</v>
      </c>
      <c r="C23" s="12">
        <f t="shared" si="3"/>
        <v>249600</v>
      </c>
      <c r="D23" s="12">
        <f>Decision!$J$21</f>
        <v>31366.502587254861</v>
      </c>
      <c r="E23" s="12">
        <f>-IPMT(Decision!$J$20/12,'Calculations - ignore'!A23,Decision!$J$17*12,Decision!$J$15)</f>
        <v>24143.31329159169</v>
      </c>
      <c r="F23" s="12">
        <f t="shared" si="0"/>
        <v>491603.85618818691</v>
      </c>
      <c r="G23" s="12">
        <f t="shared" si="8"/>
        <v>2187.5000000000005</v>
      </c>
      <c r="H23" s="12">
        <f t="shared" si="5"/>
        <v>42500</v>
      </c>
      <c r="I23" s="12">
        <f t="shared" si="1"/>
        <v>18166.502587254858</v>
      </c>
      <c r="J23" s="12">
        <f>I23*(1+Decision!$D$30/12)^(Decision!$C$3*12-'Calculations - ignore'!A23)/(1+'Calculations - ignore'!$B$1/12)^(Decision!$C$3*12-'Calculations - ignore'!A23)</f>
        <v>162171.13536129656</v>
      </c>
      <c r="K23" s="12">
        <f t="shared" si="6"/>
        <v>3717962.7196712261</v>
      </c>
    </row>
    <row r="24" spans="1:11" x14ac:dyDescent="0.25">
      <c r="A24">
        <f t="shared" si="2"/>
        <v>21</v>
      </c>
      <c r="B24" s="12">
        <f t="shared" si="7"/>
        <v>13200.000000000002</v>
      </c>
      <c r="C24" s="12">
        <f t="shared" si="3"/>
        <v>262800</v>
      </c>
      <c r="D24" s="12">
        <f>Decision!$J$21</f>
        <v>31366.502587254861</v>
      </c>
      <c r="E24" s="12">
        <f>-IPMT(Decision!$J$20/12,'Calculations - ignore'!A24,Decision!$J$17*12,Decision!$J$15)</f>
        <v>24095.158696287268</v>
      </c>
      <c r="F24" s="12">
        <f t="shared" si="0"/>
        <v>515699.01488447416</v>
      </c>
      <c r="G24" s="12">
        <f t="shared" si="8"/>
        <v>2187.5000000000005</v>
      </c>
      <c r="H24" s="12">
        <f t="shared" si="5"/>
        <v>44687.5</v>
      </c>
      <c r="I24" s="12">
        <f t="shared" si="1"/>
        <v>18166.502587254858</v>
      </c>
      <c r="J24" s="12">
        <f>I24*(1+Decision!$D$30/12)^(Decision!$C$3*12-'Calculations - ignore'!A24)/(1+'Calculations - ignore'!$B$1/12)^(Decision!$C$3*12-'Calculations - ignore'!A24)</f>
        <v>160565.4805557392</v>
      </c>
      <c r="K24" s="12">
        <f t="shared" si="6"/>
        <v>3878528.2002269654</v>
      </c>
    </row>
    <row r="25" spans="1:11" x14ac:dyDescent="0.25">
      <c r="A25">
        <f t="shared" si="2"/>
        <v>22</v>
      </c>
      <c r="B25" s="12">
        <f t="shared" si="7"/>
        <v>13200.000000000002</v>
      </c>
      <c r="C25" s="12">
        <f t="shared" si="3"/>
        <v>276000</v>
      </c>
      <c r="D25" s="12">
        <f>Decision!$J$21</f>
        <v>31366.502587254861</v>
      </c>
      <c r="E25" s="12">
        <f>-IPMT(Decision!$J$20/12,'Calculations - ignore'!A25,Decision!$J$17*12,Decision!$J$15)</f>
        <v>24046.683070347488</v>
      </c>
      <c r="F25" s="12">
        <f t="shared" si="0"/>
        <v>539745.69795482163</v>
      </c>
      <c r="G25" s="12">
        <f t="shared" si="8"/>
        <v>2187.5000000000005</v>
      </c>
      <c r="H25" s="12">
        <f t="shared" si="5"/>
        <v>46875</v>
      </c>
      <c r="I25" s="12">
        <f t="shared" si="1"/>
        <v>18166.502587254858</v>
      </c>
      <c r="J25" s="12">
        <f>I25*(1+Decision!$D$30/12)^(Decision!$C$3*12-'Calculations - ignore'!A25)/(1+'Calculations - ignore'!$B$1/12)^(Decision!$C$3*12-'Calculations - ignore'!A25)</f>
        <v>158975.7233225141</v>
      </c>
      <c r="K25" s="12">
        <f t="shared" si="6"/>
        <v>4037503.9235494793</v>
      </c>
    </row>
    <row r="26" spans="1:11" x14ac:dyDescent="0.25">
      <c r="A26">
        <f t="shared" si="2"/>
        <v>23</v>
      </c>
      <c r="B26" s="12">
        <f t="shared" si="7"/>
        <v>13200.000000000002</v>
      </c>
      <c r="C26" s="12">
        <f t="shared" si="3"/>
        <v>289200</v>
      </c>
      <c r="D26" s="12">
        <f>Decision!$J$21</f>
        <v>31366.502587254861</v>
      </c>
      <c r="E26" s="12">
        <f>-IPMT(Decision!$J$20/12,'Calculations - ignore'!A26,Decision!$J$17*12,Decision!$J$15)</f>
        <v>23997.884273568103</v>
      </c>
      <c r="F26" s="12">
        <f t="shared" si="0"/>
        <v>563743.58222838969</v>
      </c>
      <c r="G26" s="12">
        <f t="shared" si="8"/>
        <v>2187.5000000000005</v>
      </c>
      <c r="H26" s="12">
        <f t="shared" si="5"/>
        <v>49062.5</v>
      </c>
      <c r="I26" s="12">
        <f t="shared" si="1"/>
        <v>18166.502587254858</v>
      </c>
      <c r="J26" s="12">
        <f>I26*(1+Decision!$D$30/12)^(Decision!$C$3*12-'Calculations - ignore'!A26)/(1+'Calculations - ignore'!$B$1/12)^(Decision!$C$3*12-'Calculations - ignore'!A26)</f>
        <v>157401.70625991494</v>
      </c>
      <c r="K26" s="12">
        <f t="shared" si="6"/>
        <v>4194905.6298093945</v>
      </c>
    </row>
    <row r="27" spans="1:11" x14ac:dyDescent="0.25">
      <c r="A27">
        <f t="shared" si="2"/>
        <v>24</v>
      </c>
      <c r="B27" s="12">
        <f t="shared" si="7"/>
        <v>13200.000000000002</v>
      </c>
      <c r="C27" s="12">
        <f t="shared" si="3"/>
        <v>302400</v>
      </c>
      <c r="D27" s="12">
        <f>Decision!$J$21</f>
        <v>31366.502587254861</v>
      </c>
      <c r="E27" s="12">
        <f>-IPMT(Decision!$J$20/12,'Calculations - ignore'!A27,Decision!$J$17*12,Decision!$J$15)</f>
        <v>23948.760151476858</v>
      </c>
      <c r="F27" s="12">
        <f t="shared" si="0"/>
        <v>587692.34237986652</v>
      </c>
      <c r="G27" s="12">
        <f t="shared" si="8"/>
        <v>2187.5000000000005</v>
      </c>
      <c r="H27" s="12">
        <f t="shared" si="5"/>
        <v>51250</v>
      </c>
      <c r="I27" s="12">
        <f t="shared" si="1"/>
        <v>18166.502587254858</v>
      </c>
      <c r="J27" s="12">
        <f>I27*(1+Decision!$D$30/12)^(Decision!$C$3*12-'Calculations - ignore'!A27)/(1+'Calculations - ignore'!$B$1/12)^(Decision!$C$3*12-'Calculations - ignore'!A27)</f>
        <v>155843.27352466821</v>
      </c>
      <c r="K27" s="12">
        <f t="shared" si="6"/>
        <v>4350748.9033340625</v>
      </c>
    </row>
    <row r="28" spans="1:11" x14ac:dyDescent="0.25">
      <c r="A28">
        <f t="shared" si="2"/>
        <v>25</v>
      </c>
      <c r="B28" s="12">
        <f>B27*(1+Decision!$D$14)</f>
        <v>14520.000000000004</v>
      </c>
      <c r="C28" s="12">
        <f t="shared" si="3"/>
        <v>316920</v>
      </c>
      <c r="D28" s="12">
        <f>Decision!$J$21</f>
        <v>31366.502587254861</v>
      </c>
      <c r="E28" s="12">
        <f>-IPMT(Decision!$J$20/12,'Calculations - ignore'!A28,Decision!$J$17*12,Decision!$J$15)</f>
        <v>23899.308535238339</v>
      </c>
      <c r="F28" s="12">
        <f t="shared" si="0"/>
        <v>611591.6509151049</v>
      </c>
      <c r="G28" s="12">
        <f>G27*(1+Decision!$J$27)</f>
        <v>2296.8750000000005</v>
      </c>
      <c r="H28" s="12">
        <f t="shared" si="5"/>
        <v>53546.875</v>
      </c>
      <c r="I28" s="12">
        <f t="shared" si="1"/>
        <v>16846.502587254858</v>
      </c>
      <c r="J28" s="12">
        <f>I28*(1+Decision!$D$30/12)^(Decision!$C$3*12-'Calculations - ignore'!A28)/(1+'Calculations - ignore'!$B$1/12)^(Decision!$C$3*12-'Calculations - ignore'!A28)</f>
        <v>143088.62694066553</v>
      </c>
      <c r="K28" s="12">
        <f t="shared" si="6"/>
        <v>4493837.5302747283</v>
      </c>
    </row>
    <row r="29" spans="1:11" x14ac:dyDescent="0.25">
      <c r="A29">
        <f t="shared" si="2"/>
        <v>26</v>
      </c>
      <c r="B29" s="12">
        <f>B28</f>
        <v>14520.000000000004</v>
      </c>
      <c r="C29" s="12">
        <f t="shared" si="3"/>
        <v>331440</v>
      </c>
      <c r="D29" s="12">
        <f>Decision!$J$21</f>
        <v>31366.502587254861</v>
      </c>
      <c r="E29" s="12">
        <f>-IPMT(Decision!$J$20/12,'Calculations - ignore'!A29,Decision!$J$17*12,Decision!$J$15)</f>
        <v>23849.527241558229</v>
      </c>
      <c r="F29" s="12">
        <f t="shared" si="0"/>
        <v>635441.17815666308</v>
      </c>
      <c r="G29" s="12">
        <f>G28</f>
        <v>2296.8750000000005</v>
      </c>
      <c r="H29" s="12">
        <f t="shared" si="5"/>
        <v>55843.75</v>
      </c>
      <c r="I29" s="12">
        <f t="shared" si="1"/>
        <v>16846.502587254858</v>
      </c>
      <c r="J29" s="12">
        <f>I29*(1+Decision!$D$30/12)^(Decision!$C$3*12-'Calculations - ignore'!A29)/(1+'Calculations - ignore'!$B$1/12)^(Decision!$C$3*12-'Calculations - ignore'!A29)</f>
        <v>141671.90786204513</v>
      </c>
      <c r="K29" s="12">
        <f t="shared" si="6"/>
        <v>4635509.4381367732</v>
      </c>
    </row>
    <row r="30" spans="1:11" x14ac:dyDescent="0.25">
      <c r="A30">
        <f t="shared" si="2"/>
        <v>27</v>
      </c>
      <c r="B30" s="12">
        <f t="shared" ref="B30:B39" si="9">B29</f>
        <v>14520.000000000004</v>
      </c>
      <c r="C30" s="12">
        <f t="shared" si="3"/>
        <v>345960</v>
      </c>
      <c r="D30" s="12">
        <f>Decision!$J$21</f>
        <v>31366.502587254861</v>
      </c>
      <c r="E30" s="12">
        <f>-IPMT(Decision!$J$20/12,'Calculations - ignore'!A30,Decision!$J$17*12,Decision!$J$15)</f>
        <v>23799.414072586918</v>
      </c>
      <c r="F30" s="12">
        <f t="shared" si="0"/>
        <v>659240.59222925</v>
      </c>
      <c r="G30" s="12">
        <f t="shared" ref="G30:G39" si="10">G29</f>
        <v>2296.8750000000005</v>
      </c>
      <c r="H30" s="12">
        <f t="shared" si="5"/>
        <v>58140.625</v>
      </c>
      <c r="I30" s="12">
        <f t="shared" si="1"/>
        <v>16846.502587254858</v>
      </c>
      <c r="J30" s="12">
        <f>I30*(1+Decision!$D$30/12)^(Decision!$C$3*12-'Calculations - ignore'!A30)/(1+'Calculations - ignore'!$B$1/12)^(Decision!$C$3*12-'Calculations - ignore'!A30)</f>
        <v>140269.21570499512</v>
      </c>
      <c r="K30" s="12">
        <f t="shared" si="6"/>
        <v>4775778.6538417684</v>
      </c>
    </row>
    <row r="31" spans="1:11" x14ac:dyDescent="0.25">
      <c r="A31">
        <f t="shared" si="2"/>
        <v>28</v>
      </c>
      <c r="B31" s="12">
        <f t="shared" si="9"/>
        <v>14520.000000000004</v>
      </c>
      <c r="C31" s="12">
        <f t="shared" si="3"/>
        <v>360480</v>
      </c>
      <c r="D31" s="12">
        <f>Decision!$J$21</f>
        <v>31366.502587254861</v>
      </c>
      <c r="E31" s="12">
        <f>-IPMT(Decision!$J$20/12,'Calculations - ignore'!A31,Decision!$J$17*12,Decision!$J$15)</f>
        <v>23748.966815822459</v>
      </c>
      <c r="F31" s="12">
        <f t="shared" si="0"/>
        <v>682989.55904507241</v>
      </c>
      <c r="G31" s="12">
        <f t="shared" si="10"/>
        <v>2296.8750000000005</v>
      </c>
      <c r="H31" s="12">
        <f t="shared" si="5"/>
        <v>60437.5</v>
      </c>
      <c r="I31" s="12">
        <f t="shared" si="1"/>
        <v>16846.502587254858</v>
      </c>
      <c r="J31" s="12">
        <f>I31*(1+Decision!$D$30/12)^(Decision!$C$3*12-'Calculations - ignore'!A31)/(1+'Calculations - ignore'!$B$1/12)^(Decision!$C$3*12-'Calculations - ignore'!A31)</f>
        <v>138880.41158910413</v>
      </c>
      <c r="K31" s="12">
        <f t="shared" si="6"/>
        <v>4914659.0654308721</v>
      </c>
    </row>
    <row r="32" spans="1:11" x14ac:dyDescent="0.25">
      <c r="A32">
        <f t="shared" si="2"/>
        <v>29</v>
      </c>
      <c r="B32" s="12">
        <f t="shared" si="9"/>
        <v>14520.000000000004</v>
      </c>
      <c r="C32" s="12">
        <f t="shared" si="3"/>
        <v>375000</v>
      </c>
      <c r="D32" s="12">
        <f>Decision!$J$21</f>
        <v>31366.502587254861</v>
      </c>
      <c r="E32" s="12">
        <f>-IPMT(Decision!$J$20/12,'Calculations - ignore'!A32,Decision!$J$17*12,Decision!$J$15)</f>
        <v>23698.183244012915</v>
      </c>
      <c r="F32" s="12">
        <f t="shared" si="0"/>
        <v>706687.74228908529</v>
      </c>
      <c r="G32" s="12">
        <f t="shared" si="10"/>
        <v>2296.8750000000005</v>
      </c>
      <c r="H32" s="12">
        <f t="shared" si="5"/>
        <v>62734.375</v>
      </c>
      <c r="I32" s="12">
        <f t="shared" si="1"/>
        <v>16846.502587254858</v>
      </c>
      <c r="J32" s="12">
        <f>I32*(1+Decision!$D$30/12)^(Decision!$C$3*12-'Calculations - ignore'!A32)/(1+'Calculations - ignore'!$B$1/12)^(Decision!$C$3*12-'Calculations - ignore'!A32)</f>
        <v>137505.35800901396</v>
      </c>
      <c r="K32" s="12">
        <f t="shared" si="6"/>
        <v>5052164.4234398864</v>
      </c>
    </row>
    <row r="33" spans="1:11" x14ac:dyDescent="0.25">
      <c r="A33">
        <f t="shared" si="2"/>
        <v>30</v>
      </c>
      <c r="B33" s="12">
        <f t="shared" si="9"/>
        <v>14520.000000000004</v>
      </c>
      <c r="C33" s="12">
        <f t="shared" si="3"/>
        <v>389520</v>
      </c>
      <c r="D33" s="12">
        <f>Decision!$J$21</f>
        <v>31366.502587254861</v>
      </c>
      <c r="E33" s="12">
        <f>-IPMT(Decision!$J$20/12,'Calculations - ignore'!A33,Decision!$J$17*12,Decision!$J$15)</f>
        <v>23647.061115057972</v>
      </c>
      <c r="F33" s="12">
        <f t="shared" si="0"/>
        <v>730334.80340414331</v>
      </c>
      <c r="G33" s="12">
        <f t="shared" si="10"/>
        <v>2296.8750000000005</v>
      </c>
      <c r="H33" s="12">
        <f t="shared" si="5"/>
        <v>65031.25</v>
      </c>
      <c r="I33" s="12">
        <f t="shared" si="1"/>
        <v>16846.502587254858</v>
      </c>
      <c r="J33" s="12">
        <f>I33*(1+Decision!$D$30/12)^(Decision!$C$3*12-'Calculations - ignore'!A33)/(1+'Calculations - ignore'!$B$1/12)^(Decision!$C$3*12-'Calculations - ignore'!A33)</f>
        <v>136143.91882080593</v>
      </c>
      <c r="K33" s="12">
        <f t="shared" si="6"/>
        <v>5188308.3422606923</v>
      </c>
    </row>
    <row r="34" spans="1:11" x14ac:dyDescent="0.25">
      <c r="A34">
        <f t="shared" si="2"/>
        <v>31</v>
      </c>
      <c r="B34" s="12">
        <f t="shared" si="9"/>
        <v>14520.000000000004</v>
      </c>
      <c r="C34" s="12">
        <f t="shared" si="3"/>
        <v>404040</v>
      </c>
      <c r="D34" s="12">
        <f>Decision!$J$21</f>
        <v>31366.502587254861</v>
      </c>
      <c r="E34" s="12">
        <f>-IPMT(Decision!$J$20/12,'Calculations - ignore'!A34,Decision!$J$17*12,Decision!$J$15)</f>
        <v>23595.598171909991</v>
      </c>
      <c r="F34" s="12">
        <f t="shared" si="0"/>
        <v>753930.40157605335</v>
      </c>
      <c r="G34" s="12">
        <f t="shared" si="10"/>
        <v>2296.8750000000005</v>
      </c>
      <c r="H34" s="12">
        <f t="shared" si="5"/>
        <v>67328.125</v>
      </c>
      <c r="I34" s="12">
        <f t="shared" si="1"/>
        <v>16846.502587254858</v>
      </c>
      <c r="J34" s="12">
        <f>I34*(1+Decision!$D$30/12)^(Decision!$C$3*12-'Calculations - ignore'!A34)/(1+'Calculations - ignore'!$B$1/12)^(Decision!$C$3*12-'Calculations - ignore'!A34)</f>
        <v>134795.95922852069</v>
      </c>
      <c r="K34" s="12">
        <f t="shared" si="6"/>
        <v>5323104.3014892126</v>
      </c>
    </row>
    <row r="35" spans="1:11" x14ac:dyDescent="0.25">
      <c r="A35">
        <f t="shared" si="2"/>
        <v>32</v>
      </c>
      <c r="B35" s="12">
        <f t="shared" si="9"/>
        <v>14520.000000000004</v>
      </c>
      <c r="C35" s="12">
        <f t="shared" si="3"/>
        <v>418560</v>
      </c>
      <c r="D35" s="12">
        <f>Decision!$J$21</f>
        <v>31366.502587254861</v>
      </c>
      <c r="E35" s="12">
        <f>-IPMT(Decision!$J$20/12,'Calculations - ignore'!A35,Decision!$J$17*12,Decision!$J$15)</f>
        <v>23543.792142474358</v>
      </c>
      <c r="F35" s="12">
        <f t="shared" si="0"/>
        <v>777474.19371852768</v>
      </c>
      <c r="G35" s="12">
        <f t="shared" si="10"/>
        <v>2296.8750000000005</v>
      </c>
      <c r="H35" s="12">
        <f t="shared" si="5"/>
        <v>69625</v>
      </c>
      <c r="I35" s="12">
        <f t="shared" si="1"/>
        <v>16846.502587254858</v>
      </c>
      <c r="J35" s="12">
        <f>I35*(1+Decision!$D$30/12)^(Decision!$C$3*12-'Calculations - ignore'!A35)/(1+'Calculations - ignore'!$B$1/12)^(Decision!$C$3*12-'Calculations - ignore'!A35)</f>
        <v>133461.34577081256</v>
      </c>
      <c r="K35" s="12">
        <f t="shared" si="6"/>
        <v>5456565.6472600251</v>
      </c>
    </row>
    <row r="36" spans="1:11" x14ac:dyDescent="0.25">
      <c r="A36">
        <f t="shared" si="2"/>
        <v>33</v>
      </c>
      <c r="B36" s="12">
        <f t="shared" si="9"/>
        <v>14520.000000000004</v>
      </c>
      <c r="C36" s="12">
        <f t="shared" si="3"/>
        <v>433080</v>
      </c>
      <c r="D36" s="12">
        <f>Decision!$J$21</f>
        <v>31366.502587254861</v>
      </c>
      <c r="E36" s="12">
        <f>-IPMT(Decision!$J$20/12,'Calculations - ignore'!A36,Decision!$J$17*12,Decision!$J$15)</f>
        <v>23491.640739509156</v>
      </c>
      <c r="F36" s="12">
        <f t="shared" si="0"/>
        <v>800965.83445803681</v>
      </c>
      <c r="G36" s="12">
        <f t="shared" si="10"/>
        <v>2296.8750000000005</v>
      </c>
      <c r="H36" s="12">
        <f t="shared" si="5"/>
        <v>71921.875</v>
      </c>
      <c r="I36" s="12">
        <f t="shared" si="1"/>
        <v>16846.502587254858</v>
      </c>
      <c r="J36" s="12">
        <f>I36*(1+Decision!$D$30/12)^(Decision!$C$3*12-'Calculations - ignore'!A36)/(1+'Calculations - ignore'!$B$1/12)^(Decision!$C$3*12-'Calculations - ignore'!A36)</f>
        <v>132139.94630773517</v>
      </c>
      <c r="K36" s="12">
        <f t="shared" si="6"/>
        <v>5588705.5935677607</v>
      </c>
    </row>
    <row r="37" spans="1:11" x14ac:dyDescent="0.25">
      <c r="A37">
        <f t="shared" si="2"/>
        <v>34</v>
      </c>
      <c r="B37" s="12">
        <f t="shared" si="9"/>
        <v>14520.000000000004</v>
      </c>
      <c r="C37" s="12">
        <f t="shared" si="3"/>
        <v>447600</v>
      </c>
      <c r="D37" s="12">
        <f>Decision!$J$21</f>
        <v>31366.502587254861</v>
      </c>
      <c r="E37" s="12">
        <f>-IPMT(Decision!$J$20/12,'Calculations - ignore'!A37,Decision!$J$17*12,Decision!$J$15)</f>
        <v>23439.141660524183</v>
      </c>
      <c r="F37" s="12">
        <f t="shared" si="0"/>
        <v>824404.976118561</v>
      </c>
      <c r="G37" s="12">
        <f t="shared" si="10"/>
        <v>2296.8750000000005</v>
      </c>
      <c r="H37" s="12">
        <f t="shared" si="5"/>
        <v>74218.75</v>
      </c>
      <c r="I37" s="12">
        <f t="shared" si="1"/>
        <v>16846.502587254858</v>
      </c>
      <c r="J37" s="12">
        <f>I37*(1+Decision!$D$30/12)^(Decision!$C$3*12-'Calculations - ignore'!A37)/(1+'Calculations - ignore'!$B$1/12)^(Decision!$C$3*12-'Calculations - ignore'!A37)</f>
        <v>130831.63000765863</v>
      </c>
      <c r="K37" s="12">
        <f t="shared" si="6"/>
        <v>5719537.2235754197</v>
      </c>
    </row>
    <row r="38" spans="1:11" x14ac:dyDescent="0.25">
      <c r="A38">
        <f t="shared" si="2"/>
        <v>35</v>
      </c>
      <c r="B38" s="12">
        <f t="shared" si="9"/>
        <v>14520.000000000004</v>
      </c>
      <c r="C38" s="12">
        <f t="shared" si="3"/>
        <v>462120</v>
      </c>
      <c r="D38" s="12">
        <f>Decision!$J$21</f>
        <v>31366.502587254861</v>
      </c>
      <c r="E38" s="12">
        <f>-IPMT(Decision!$J$20/12,'Calculations - ignore'!A38,Decision!$J$17*12,Decision!$J$15)</f>
        <v>23386.292587679312</v>
      </c>
      <c r="F38" s="12">
        <f t="shared" si="0"/>
        <v>847791.26870624034</v>
      </c>
      <c r="G38" s="12">
        <f t="shared" si="10"/>
        <v>2296.8750000000005</v>
      </c>
      <c r="H38" s="12">
        <f t="shared" si="5"/>
        <v>76515.625</v>
      </c>
      <c r="I38" s="12">
        <f t="shared" si="1"/>
        <v>16846.502587254858</v>
      </c>
      <c r="J38" s="12">
        <f>I38*(1+Decision!$D$30/12)^(Decision!$C$3*12-'Calculations - ignore'!A38)/(1+'Calculations - ignore'!$B$1/12)^(Decision!$C$3*12-'Calculations - ignore'!A38)</f>
        <v>129536.26733431545</v>
      </c>
      <c r="K38" s="12">
        <f t="shared" si="6"/>
        <v>5849073.4909097347</v>
      </c>
    </row>
    <row r="39" spans="1:11" x14ac:dyDescent="0.25">
      <c r="A39">
        <f t="shared" si="2"/>
        <v>36</v>
      </c>
      <c r="B39" s="12">
        <f t="shared" si="9"/>
        <v>14520.000000000004</v>
      </c>
      <c r="C39" s="12">
        <f t="shared" si="3"/>
        <v>476640</v>
      </c>
      <c r="D39" s="12">
        <f>Decision!$J$21</f>
        <v>31366.502587254861</v>
      </c>
      <c r="E39" s="12">
        <f>-IPMT(Decision!$J$20/12,'Calculations - ignore'!A39,Decision!$J$17*12,Decision!$J$15)</f>
        <v>23333.091187682145</v>
      </c>
      <c r="F39" s="12">
        <f t="shared" si="0"/>
        <v>871124.35989392246</v>
      </c>
      <c r="G39" s="12">
        <f t="shared" si="10"/>
        <v>2296.8750000000005</v>
      </c>
      <c r="H39" s="12">
        <f t="shared" si="5"/>
        <v>78812.5</v>
      </c>
      <c r="I39" s="12">
        <f t="shared" si="1"/>
        <v>16846.502587254858</v>
      </c>
      <c r="J39" s="12">
        <f>I39*(1+Decision!$D$30/12)^(Decision!$C$3*12-'Calculations - ignore'!A39)/(1+'Calculations - ignore'!$B$1/12)^(Decision!$C$3*12-'Calculations - ignore'!A39)</f>
        <v>128253.73003397569</v>
      </c>
      <c r="K39" s="12">
        <f t="shared" si="6"/>
        <v>5977327.2209437108</v>
      </c>
    </row>
    <row r="40" spans="1:11" x14ac:dyDescent="0.25">
      <c r="A40">
        <f t="shared" si="2"/>
        <v>37</v>
      </c>
      <c r="B40" s="12">
        <f>B39*(1+Decision!$D$14)</f>
        <v>15972.000000000005</v>
      </c>
      <c r="C40" s="12">
        <f t="shared" si="3"/>
        <v>492612</v>
      </c>
      <c r="D40" s="12">
        <f>Decision!$J$21</f>
        <v>31366.502587254861</v>
      </c>
      <c r="E40" s="12">
        <f>-IPMT(Decision!$J$20/12,'Calculations - ignore'!A40,Decision!$J$17*12,Decision!$J$15)</f>
        <v>23279.535111684989</v>
      </c>
      <c r="F40" s="12">
        <f t="shared" si="0"/>
        <v>894403.8950056074</v>
      </c>
      <c r="G40" s="12">
        <f>G39*(1+Decision!$J$27)</f>
        <v>2411.7187500000005</v>
      </c>
      <c r="H40" s="12">
        <f t="shared" si="5"/>
        <v>81224.21875</v>
      </c>
      <c r="I40" s="12">
        <f t="shared" si="1"/>
        <v>15394.502587254856</v>
      </c>
      <c r="J40" s="12">
        <f>I40*(1+Decision!$D$30/12)^(Decision!$C$3*12-'Calculations - ignore'!A40)/(1+'Calculations - ignore'!$B$1/12)^(Decision!$C$3*12-'Calculations - ignore'!A40)</f>
        <v>116039.14998403122</v>
      </c>
      <c r="K40" s="12">
        <f t="shared" si="6"/>
        <v>6093366.3709277418</v>
      </c>
    </row>
    <row r="41" spans="1:11" x14ac:dyDescent="0.25">
      <c r="A41">
        <f t="shared" si="2"/>
        <v>38</v>
      </c>
      <c r="B41" s="12">
        <f>B40</f>
        <v>15972.000000000005</v>
      </c>
      <c r="C41" s="12">
        <f t="shared" si="3"/>
        <v>508584</v>
      </c>
      <c r="D41" s="12">
        <f>Decision!$J$21</f>
        <v>31366.502587254861</v>
      </c>
      <c r="E41" s="12">
        <f>-IPMT(Decision!$J$20/12,'Calculations - ignore'!A41,Decision!$J$17*12,Decision!$J$15)</f>
        <v>23225.621995181191</v>
      </c>
      <c r="F41" s="12">
        <f t="shared" si="0"/>
        <v>917629.51700078859</v>
      </c>
      <c r="G41" s="12">
        <f>G40</f>
        <v>2411.7187500000005</v>
      </c>
      <c r="H41" s="12">
        <f t="shared" si="5"/>
        <v>83635.9375</v>
      </c>
      <c r="I41" s="12">
        <f t="shared" si="1"/>
        <v>15394.502587254856</v>
      </c>
      <c r="J41" s="12">
        <f>I41*(1+Decision!$D$30/12)^(Decision!$C$3*12-'Calculations - ignore'!A41)/(1+'Calculations - ignore'!$B$1/12)^(Decision!$C$3*12-'Calculations - ignore'!A41)</f>
        <v>114890.24750894181</v>
      </c>
      <c r="K41" s="12">
        <f t="shared" si="6"/>
        <v>6208256.6184366839</v>
      </c>
    </row>
    <row r="42" spans="1:11" x14ac:dyDescent="0.25">
      <c r="A42">
        <f t="shared" si="2"/>
        <v>39</v>
      </c>
      <c r="B42" s="12">
        <f t="shared" ref="B42:B51" si="11">B41</f>
        <v>15972.000000000005</v>
      </c>
      <c r="C42" s="12">
        <f t="shared" si="3"/>
        <v>524556</v>
      </c>
      <c r="D42" s="12">
        <f>Decision!$J$21</f>
        <v>31366.502587254861</v>
      </c>
      <c r="E42" s="12">
        <f>-IPMT(Decision!$J$20/12,'Calculations - ignore'!A42,Decision!$J$17*12,Decision!$J$15)</f>
        <v>23171.349457900698</v>
      </c>
      <c r="F42" s="12">
        <f t="shared" si="0"/>
        <v>940800.86645868933</v>
      </c>
      <c r="G42" s="12">
        <f t="shared" ref="G42:G51" si="12">G41</f>
        <v>2411.7187500000005</v>
      </c>
      <c r="H42" s="12">
        <f t="shared" si="5"/>
        <v>86047.65625</v>
      </c>
      <c r="I42" s="12">
        <f t="shared" si="1"/>
        <v>15394.502587254856</v>
      </c>
      <c r="J42" s="12">
        <f>I42*(1+Decision!$D$30/12)^(Decision!$C$3*12-'Calculations - ignore'!A42)/(1+'Calculations - ignore'!$B$1/12)^(Decision!$C$3*12-'Calculations - ignore'!A42)</f>
        <v>113752.72030588298</v>
      </c>
      <c r="K42" s="12">
        <f t="shared" si="6"/>
        <v>6322009.3387425672</v>
      </c>
    </row>
    <row r="43" spans="1:11" x14ac:dyDescent="0.25">
      <c r="A43">
        <f t="shared" si="2"/>
        <v>40</v>
      </c>
      <c r="B43" s="12">
        <f t="shared" si="11"/>
        <v>15972.000000000005</v>
      </c>
      <c r="C43" s="12">
        <f t="shared" si="3"/>
        <v>540528</v>
      </c>
      <c r="D43" s="12">
        <f>Decision!$J$21</f>
        <v>31366.502587254861</v>
      </c>
      <c r="E43" s="12">
        <f>-IPMT(Decision!$J$20/12,'Calculations - ignore'!A43,Decision!$J$17*12,Decision!$J$15)</f>
        <v>23116.715103705006</v>
      </c>
      <c r="F43" s="12">
        <f t="shared" si="0"/>
        <v>963917.58156239428</v>
      </c>
      <c r="G43" s="12">
        <f t="shared" si="12"/>
        <v>2411.7187500000005</v>
      </c>
      <c r="H43" s="12">
        <f t="shared" si="5"/>
        <v>88459.375</v>
      </c>
      <c r="I43" s="12">
        <f t="shared" si="1"/>
        <v>15394.502587254856</v>
      </c>
      <c r="J43" s="12">
        <f>I43*(1+Decision!$D$30/12)^(Decision!$C$3*12-'Calculations - ignore'!A43)/(1+'Calculations - ignore'!$B$1/12)^(Decision!$C$3*12-'Calculations - ignore'!A43)</f>
        <v>112626.45574839899</v>
      </c>
      <c r="K43" s="12">
        <f t="shared" si="6"/>
        <v>6434635.794490966</v>
      </c>
    </row>
    <row r="44" spans="1:11" x14ac:dyDescent="0.25">
      <c r="A44">
        <f t="shared" si="2"/>
        <v>41</v>
      </c>
      <c r="B44" s="12">
        <f t="shared" si="11"/>
        <v>15972.000000000005</v>
      </c>
      <c r="C44" s="12">
        <f t="shared" si="3"/>
        <v>556500</v>
      </c>
      <c r="D44" s="12">
        <f>Decision!$J$21</f>
        <v>31366.502587254861</v>
      </c>
      <c r="E44" s="12">
        <f>-IPMT(Decision!$J$20/12,'Calculations - ignore'!A44,Decision!$J$17*12,Decision!$J$15)</f>
        <v>23061.716520481339</v>
      </c>
      <c r="F44" s="12">
        <f t="shared" si="0"/>
        <v>986979.29808287567</v>
      </c>
      <c r="G44" s="12">
        <f t="shared" si="12"/>
        <v>2411.7187500000005</v>
      </c>
      <c r="H44" s="12">
        <f t="shared" si="5"/>
        <v>90871.09375</v>
      </c>
      <c r="I44" s="12">
        <f t="shared" si="1"/>
        <v>15394.502587254856</v>
      </c>
      <c r="J44" s="12">
        <f>I44*(1+Decision!$D$30/12)^(Decision!$C$3*12-'Calculations - ignore'!A44)/(1+'Calculations - ignore'!$B$1/12)^(Decision!$C$3*12-'Calculations - ignore'!A44)</f>
        <v>111511.34232514747</v>
      </c>
      <c r="K44" s="12">
        <f t="shared" si="6"/>
        <v>6546147.1368161133</v>
      </c>
    </row>
    <row r="45" spans="1:11" x14ac:dyDescent="0.25">
      <c r="A45">
        <f t="shared" si="2"/>
        <v>42</v>
      </c>
      <c r="B45" s="12">
        <f t="shared" si="11"/>
        <v>15972.000000000005</v>
      </c>
      <c r="C45" s="12">
        <f t="shared" si="3"/>
        <v>572472</v>
      </c>
      <c r="D45" s="12">
        <f>Decision!$J$21</f>
        <v>31366.502587254861</v>
      </c>
      <c r="E45" s="12">
        <f>-IPMT(Decision!$J$20/12,'Calculations - ignore'!A45,Decision!$J$17*12,Decision!$J$15)</f>
        <v>23006.351280036182</v>
      </c>
      <c r="F45" s="12">
        <f t="shared" si="0"/>
        <v>1009985.6493629118</v>
      </c>
      <c r="G45" s="12">
        <f t="shared" si="12"/>
        <v>2411.7187500000005</v>
      </c>
      <c r="H45" s="12">
        <f t="shared" si="5"/>
        <v>93282.8125</v>
      </c>
      <c r="I45" s="12">
        <f t="shared" si="1"/>
        <v>15394.502587254856</v>
      </c>
      <c r="J45" s="12">
        <f>I45*(1+Decision!$D$30/12)^(Decision!$C$3*12-'Calculations - ignore'!A45)/(1+'Calculations - ignore'!$B$1/12)^(Decision!$C$3*12-'Calculations - ignore'!A45)</f>
        <v>110407.26962885894</v>
      </c>
      <c r="K45" s="12">
        <f t="shared" si="6"/>
        <v>6656554.4064449724</v>
      </c>
    </row>
    <row r="46" spans="1:11" x14ac:dyDescent="0.25">
      <c r="A46">
        <f t="shared" si="2"/>
        <v>43</v>
      </c>
      <c r="B46" s="12">
        <f t="shared" si="11"/>
        <v>15972.000000000005</v>
      </c>
      <c r="C46" s="12">
        <f t="shared" si="3"/>
        <v>588444</v>
      </c>
      <c r="D46" s="12">
        <f>Decision!$J$21</f>
        <v>31366.502587254861</v>
      </c>
      <c r="E46" s="12">
        <f>-IPMT(Decision!$J$20/12,'Calculations - ignore'!A46,Decision!$J$17*12,Decision!$J$15)</f>
        <v>22950.616937988059</v>
      </c>
      <c r="F46" s="12">
        <f t="shared" si="0"/>
        <v>1032936.2663008999</v>
      </c>
      <c r="G46" s="12">
        <f t="shared" si="12"/>
        <v>2411.7187500000005</v>
      </c>
      <c r="H46" s="12">
        <f t="shared" si="5"/>
        <v>95694.53125</v>
      </c>
      <c r="I46" s="12">
        <f t="shared" si="1"/>
        <v>15394.502587254856</v>
      </c>
      <c r="J46" s="12">
        <f>I46*(1+Decision!$D$30/12)^(Decision!$C$3*12-'Calculations - ignore'!A46)/(1+'Calculations - ignore'!$B$1/12)^(Decision!$C$3*12-'Calculations - ignore'!A46)</f>
        <v>109314.12834540485</v>
      </c>
      <c r="K46" s="12">
        <f t="shared" si="6"/>
        <v>6765868.5347903771</v>
      </c>
    </row>
    <row r="47" spans="1:11" x14ac:dyDescent="0.25">
      <c r="A47">
        <f t="shared" si="2"/>
        <v>44</v>
      </c>
      <c r="B47" s="12">
        <f t="shared" si="11"/>
        <v>15972.000000000005</v>
      </c>
      <c r="C47" s="12">
        <f t="shared" si="3"/>
        <v>604416</v>
      </c>
      <c r="D47" s="12">
        <f>Decision!$J$21</f>
        <v>31366.502587254861</v>
      </c>
      <c r="E47" s="12">
        <f>-IPMT(Decision!$J$20/12,'Calculations - ignore'!A47,Decision!$J$17*12,Decision!$J$15)</f>
        <v>22894.511033659612</v>
      </c>
      <c r="F47" s="12">
        <f t="shared" si="0"/>
        <v>1055830.7773345595</v>
      </c>
      <c r="G47" s="12">
        <f t="shared" si="12"/>
        <v>2411.7187500000005</v>
      </c>
      <c r="H47" s="12">
        <f t="shared" si="5"/>
        <v>98106.25</v>
      </c>
      <c r="I47" s="12">
        <f t="shared" si="1"/>
        <v>15394.502587254856</v>
      </c>
      <c r="J47" s="12">
        <f>I47*(1+Decision!$D$30/12)^(Decision!$C$3*12-'Calculations - ignore'!A47)/(1+'Calculations - ignore'!$B$1/12)^(Decision!$C$3*12-'Calculations - ignore'!A47)</f>
        <v>108231.81024297512</v>
      </c>
      <c r="K47" s="12">
        <f t="shared" si="6"/>
        <v>6874100.3450333523</v>
      </c>
    </row>
    <row r="48" spans="1:11" x14ac:dyDescent="0.25">
      <c r="A48">
        <f t="shared" si="2"/>
        <v>45</v>
      </c>
      <c r="B48" s="12">
        <f t="shared" si="11"/>
        <v>15972.000000000005</v>
      </c>
      <c r="C48" s="12">
        <f t="shared" si="3"/>
        <v>620388</v>
      </c>
      <c r="D48" s="12">
        <f>Decision!$J$21</f>
        <v>31366.502587254861</v>
      </c>
      <c r="E48" s="12">
        <f>-IPMT(Decision!$J$20/12,'Calculations - ignore'!A48,Decision!$J$17*12,Decision!$J$15)</f>
        <v>22838.031089968976</v>
      </c>
      <c r="F48" s="12">
        <f t="shared" si="0"/>
        <v>1078668.8084245285</v>
      </c>
      <c r="G48" s="12">
        <f t="shared" si="12"/>
        <v>2411.7187500000005</v>
      </c>
      <c r="H48" s="12">
        <f t="shared" si="5"/>
        <v>100517.96875</v>
      </c>
      <c r="I48" s="12">
        <f t="shared" si="1"/>
        <v>15394.502587254856</v>
      </c>
      <c r="J48" s="12">
        <f>I48*(1+Decision!$D$30/12)^(Decision!$C$3*12-'Calculations - ignore'!A48)/(1+'Calculations - ignore'!$B$1/12)^(Decision!$C$3*12-'Calculations - ignore'!A48)</f>
        <v>107160.20816136149</v>
      </c>
      <c r="K48" s="12">
        <f t="shared" si="6"/>
        <v>6981260.5531947138</v>
      </c>
    </row>
    <row r="49" spans="1:11" x14ac:dyDescent="0.25">
      <c r="A49">
        <f t="shared" si="2"/>
        <v>46</v>
      </c>
      <c r="B49" s="12">
        <f t="shared" si="11"/>
        <v>15972.000000000005</v>
      </c>
      <c r="C49" s="12">
        <f t="shared" si="3"/>
        <v>636360</v>
      </c>
      <c r="D49" s="12">
        <f>Decision!$J$21</f>
        <v>31366.502587254861</v>
      </c>
      <c r="E49" s="12">
        <f>-IPMT(Decision!$J$20/12,'Calculations - ignore'!A49,Decision!$J$17*12,Decision!$J$15)</f>
        <v>22781.174613320403</v>
      </c>
      <c r="F49" s="12">
        <f t="shared" si="0"/>
        <v>1101449.983037849</v>
      </c>
      <c r="G49" s="12">
        <f t="shared" si="12"/>
        <v>2411.7187500000005</v>
      </c>
      <c r="H49" s="12">
        <f t="shared" si="5"/>
        <v>102929.6875</v>
      </c>
      <c r="I49" s="12">
        <f t="shared" si="1"/>
        <v>15394.502587254856</v>
      </c>
      <c r="J49" s="12">
        <f>I49*(1+Decision!$D$30/12)^(Decision!$C$3*12-'Calculations - ignore'!A49)/(1+'Calculations - ignore'!$B$1/12)^(Decision!$C$3*12-'Calculations - ignore'!A49)</f>
        <v>106099.21600134803</v>
      </c>
      <c r="K49" s="12">
        <f t="shared" si="6"/>
        <v>7087359.7691960614</v>
      </c>
    </row>
    <row r="50" spans="1:11" x14ac:dyDescent="0.25">
      <c r="A50">
        <f t="shared" si="2"/>
        <v>47</v>
      </c>
      <c r="B50" s="12">
        <f t="shared" si="11"/>
        <v>15972.000000000005</v>
      </c>
      <c r="C50" s="12">
        <f t="shared" si="3"/>
        <v>652332</v>
      </c>
      <c r="D50" s="12">
        <f>Decision!$J$21</f>
        <v>31366.502587254861</v>
      </c>
      <c r="E50" s="12">
        <f>-IPMT(Decision!$J$20/12,'Calculations - ignore'!A50,Decision!$J$17*12,Decision!$J$15)</f>
        <v>22723.939093494173</v>
      </c>
      <c r="F50" s="12">
        <f t="shared" si="0"/>
        <v>1124173.922131343</v>
      </c>
      <c r="G50" s="12">
        <f t="shared" si="12"/>
        <v>2411.7187500000005</v>
      </c>
      <c r="H50" s="12">
        <f t="shared" si="5"/>
        <v>105341.40625</v>
      </c>
      <c r="I50" s="12">
        <f t="shared" si="1"/>
        <v>15394.502587254856</v>
      </c>
      <c r="J50" s="12">
        <f>I50*(1+Decision!$D$30/12)^(Decision!$C$3*12-'Calculations - ignore'!A50)/(1+'Calculations - ignore'!$B$1/12)^(Decision!$C$3*12-'Calculations - ignore'!A50)</f>
        <v>105048.72871420596</v>
      </c>
      <c r="K50" s="12">
        <f t="shared" si="6"/>
        <v>7192408.4979102677</v>
      </c>
    </row>
    <row r="51" spans="1:11" x14ac:dyDescent="0.25">
      <c r="A51">
        <f t="shared" si="2"/>
        <v>48</v>
      </c>
      <c r="B51" s="12">
        <f t="shared" si="11"/>
        <v>15972.000000000005</v>
      </c>
      <c r="C51" s="12">
        <f t="shared" si="3"/>
        <v>668304</v>
      </c>
      <c r="D51" s="12">
        <f>Decision!$J$21</f>
        <v>31366.502587254861</v>
      </c>
      <c r="E51" s="12">
        <f>-IPMT(Decision!$J$20/12,'Calculations - ignore'!A51,Decision!$J$17*12,Decision!$J$15)</f>
        <v>22666.322003535774</v>
      </c>
      <c r="F51" s="12">
        <f t="shared" si="0"/>
        <v>1146840.2441348787</v>
      </c>
      <c r="G51" s="12">
        <f t="shared" si="12"/>
        <v>2411.7187500000005</v>
      </c>
      <c r="H51" s="12">
        <f t="shared" si="5"/>
        <v>107753.125</v>
      </c>
      <c r="I51" s="12">
        <f t="shared" si="1"/>
        <v>15394.502587254856</v>
      </c>
      <c r="J51" s="12">
        <f>I51*(1+Decision!$D$30/12)^(Decision!$C$3*12-'Calculations - ignore'!A51)/(1+'Calculations - ignore'!$B$1/12)^(Decision!$C$3*12-'Calculations - ignore'!A51)</f>
        <v>104008.64229129303</v>
      </c>
      <c r="K51" s="12">
        <f t="shared" si="6"/>
        <v>7296417.1402015612</v>
      </c>
    </row>
    <row r="52" spans="1:11" x14ac:dyDescent="0.25">
      <c r="A52">
        <f t="shared" si="2"/>
        <v>49</v>
      </c>
      <c r="B52" s="12">
        <f>B51*(1+Decision!$D$14)</f>
        <v>17569.200000000008</v>
      </c>
      <c r="C52" s="12">
        <f t="shared" si="3"/>
        <v>685873.2</v>
      </c>
      <c r="D52" s="12">
        <f>Decision!$J$21</f>
        <v>31366.502587254861</v>
      </c>
      <c r="E52" s="12">
        <f>-IPMT(Decision!$J$20/12,'Calculations - ignore'!A52,Decision!$J$17*12,Decision!$J$15)</f>
        <v>22608.320799644313</v>
      </c>
      <c r="F52" s="12">
        <f t="shared" si="0"/>
        <v>1169448.5649345231</v>
      </c>
      <c r="G52" s="12">
        <f>G51*(1+Decision!$J$27)</f>
        <v>2532.3046875000005</v>
      </c>
      <c r="H52" s="12">
        <f t="shared" si="5"/>
        <v>110285.4296875</v>
      </c>
      <c r="I52" s="12">
        <f t="shared" si="1"/>
        <v>13797.302587254853</v>
      </c>
      <c r="J52" s="12">
        <f>I52*(1+Decision!$D$30/12)^(Decision!$C$3*12-'Calculations - ignore'!A52)/(1+'Calculations - ignore'!$B$1/12)^(Decision!$C$3*12-'Calculations - ignore'!A52)</f>
        <v>92294.66150504518</v>
      </c>
      <c r="K52" s="12">
        <f t="shared" si="6"/>
        <v>7388711.8017066065</v>
      </c>
    </row>
    <row r="53" spans="1:11" x14ac:dyDescent="0.25">
      <c r="A53">
        <f t="shared" si="2"/>
        <v>50</v>
      </c>
      <c r="B53" s="12">
        <f>B52</f>
        <v>17569.200000000008</v>
      </c>
      <c r="C53" s="12">
        <f t="shared" si="3"/>
        <v>703442.39999999991</v>
      </c>
      <c r="D53" s="12">
        <f>Decision!$J$21</f>
        <v>31366.502587254861</v>
      </c>
      <c r="E53" s="12">
        <f>-IPMT(Decision!$J$20/12,'Calculations - ignore'!A53,Decision!$J$17*12,Decision!$J$15)</f>
        <v>22549.932921060241</v>
      </c>
      <c r="F53" s="12">
        <f t="shared" si="0"/>
        <v>1191998.4978555832</v>
      </c>
      <c r="G53" s="12">
        <f>G52</f>
        <v>2532.3046875000005</v>
      </c>
      <c r="H53" s="12">
        <f t="shared" si="5"/>
        <v>112817.734375</v>
      </c>
      <c r="I53" s="12">
        <f t="shared" si="1"/>
        <v>13797.302587254853</v>
      </c>
      <c r="J53" s="12">
        <f>I53*(1+Decision!$D$30/12)^(Decision!$C$3*12-'Calculations - ignore'!A53)/(1+'Calculations - ignore'!$B$1/12)^(Decision!$C$3*12-'Calculations - ignore'!A53)</f>
        <v>91380.852975292291</v>
      </c>
      <c r="K53" s="12">
        <f t="shared" si="6"/>
        <v>7480092.6546818987</v>
      </c>
    </row>
    <row r="54" spans="1:11" x14ac:dyDescent="0.25">
      <c r="A54">
        <f t="shared" si="2"/>
        <v>51</v>
      </c>
      <c r="B54" s="12">
        <f t="shared" ref="B54:B63" si="13">B53</f>
        <v>17569.200000000008</v>
      </c>
      <c r="C54" s="12">
        <f t="shared" si="3"/>
        <v>721011.59999999986</v>
      </c>
      <c r="D54" s="12">
        <f>Decision!$J$21</f>
        <v>31366.502587254861</v>
      </c>
      <c r="E54" s="12">
        <f>-IPMT(Decision!$J$20/12,'Calculations - ignore'!A54,Decision!$J$17*12,Decision!$J$15)</f>
        <v>22491.155789952278</v>
      </c>
      <c r="F54" s="12">
        <f t="shared" si="0"/>
        <v>1214489.6536455355</v>
      </c>
      <c r="G54" s="12">
        <f t="shared" ref="G54:G63" si="14">G53</f>
        <v>2532.3046875000005</v>
      </c>
      <c r="H54" s="12">
        <f t="shared" si="5"/>
        <v>115350.0390625</v>
      </c>
      <c r="I54" s="12">
        <f t="shared" si="1"/>
        <v>13797.302587254853</v>
      </c>
      <c r="J54" s="12">
        <f>I54*(1+Decision!$D$30/12)^(Decision!$C$3*12-'Calculations - ignore'!A54)/(1+'Calculations - ignore'!$B$1/12)^(Decision!$C$3*12-'Calculations - ignore'!A54)</f>
        <v>90476.092054744819</v>
      </c>
      <c r="K54" s="12">
        <f t="shared" si="6"/>
        <v>7570568.7467366438</v>
      </c>
    </row>
    <row r="55" spans="1:11" x14ac:dyDescent="0.25">
      <c r="A55">
        <f t="shared" si="2"/>
        <v>52</v>
      </c>
      <c r="B55" s="12">
        <f t="shared" si="13"/>
        <v>17569.200000000008</v>
      </c>
      <c r="C55" s="12">
        <f t="shared" si="3"/>
        <v>738580.79999999981</v>
      </c>
      <c r="D55" s="12">
        <f>Decision!$J$21</f>
        <v>31366.502587254861</v>
      </c>
      <c r="E55" s="12">
        <f>-IPMT(Decision!$J$20/12,'Calculations - ignore'!A55,Decision!$J$17*12,Decision!$J$15)</f>
        <v>22431.986811303588</v>
      </c>
      <c r="F55" s="12">
        <f t="shared" si="0"/>
        <v>1236921.640456839</v>
      </c>
      <c r="G55" s="12">
        <f t="shared" si="14"/>
        <v>2532.3046875000005</v>
      </c>
      <c r="H55" s="12">
        <f t="shared" si="5"/>
        <v>117882.34375</v>
      </c>
      <c r="I55" s="12">
        <f t="shared" si="1"/>
        <v>13797.302587254853</v>
      </c>
      <c r="J55" s="12">
        <f>I55*(1+Decision!$D$30/12)^(Decision!$C$3*12-'Calculations - ignore'!A55)/(1+'Calculations - ignore'!$B$1/12)^(Decision!$C$3*12-'Calculations - ignore'!A55)</f>
        <v>89580.289163113688</v>
      </c>
      <c r="K55" s="12">
        <f t="shared" si="6"/>
        <v>7660149.0358997574</v>
      </c>
    </row>
    <row r="56" spans="1:11" x14ac:dyDescent="0.25">
      <c r="A56">
        <f t="shared" si="2"/>
        <v>53</v>
      </c>
      <c r="B56" s="12">
        <f t="shared" si="13"/>
        <v>17569.200000000008</v>
      </c>
      <c r="C56" s="12">
        <f t="shared" si="3"/>
        <v>756149.99999999977</v>
      </c>
      <c r="D56" s="12">
        <f>Decision!$J$21</f>
        <v>31366.502587254861</v>
      </c>
      <c r="E56" s="12">
        <f>-IPMT(Decision!$J$20/12,'Calculations - ignore'!A56,Decision!$J$17*12,Decision!$J$15)</f>
        <v>22372.42337279725</v>
      </c>
      <c r="F56" s="12">
        <f t="shared" si="0"/>
        <v>1259294.0638296362</v>
      </c>
      <c r="G56" s="12">
        <f t="shared" si="14"/>
        <v>2532.3046875000005</v>
      </c>
      <c r="H56" s="12">
        <f t="shared" si="5"/>
        <v>120414.6484375</v>
      </c>
      <c r="I56" s="12">
        <f t="shared" si="1"/>
        <v>13797.302587254853</v>
      </c>
      <c r="J56" s="12">
        <f>I56*(1+Decision!$D$30/12)^(Decision!$C$3*12-'Calculations - ignore'!A56)/(1+'Calculations - ignore'!$B$1/12)^(Decision!$C$3*12-'Calculations - ignore'!A56)</f>
        <v>88693.355607043253</v>
      </c>
      <c r="K56" s="12">
        <f t="shared" si="6"/>
        <v>7748842.3915068004</v>
      </c>
    </row>
    <row r="57" spans="1:11" x14ac:dyDescent="0.25">
      <c r="A57">
        <f t="shared" si="2"/>
        <v>54</v>
      </c>
      <c r="B57" s="12">
        <f t="shared" si="13"/>
        <v>17569.200000000008</v>
      </c>
      <c r="C57" s="12">
        <f t="shared" si="3"/>
        <v>773719.19999999972</v>
      </c>
      <c r="D57" s="12">
        <f>Decision!$J$21</f>
        <v>31366.502587254861</v>
      </c>
      <c r="E57" s="12">
        <f>-IPMT(Decision!$J$20/12,'Calculations - ignore'!A57,Decision!$J$17*12,Decision!$J$15)</f>
        <v>22312.462844700865</v>
      </c>
      <c r="F57" s="12">
        <f t="shared" si="0"/>
        <v>1281606.526674337</v>
      </c>
      <c r="G57" s="12">
        <f t="shared" si="14"/>
        <v>2532.3046875000005</v>
      </c>
      <c r="H57" s="12">
        <f t="shared" si="5"/>
        <v>122946.953125</v>
      </c>
      <c r="I57" s="12">
        <f t="shared" si="1"/>
        <v>13797.302587254853</v>
      </c>
      <c r="J57" s="12">
        <f>I57*(1+Decision!$D$30/12)^(Decision!$C$3*12-'Calculations - ignore'!A57)/(1+'Calculations - ignore'!$B$1/12)^(Decision!$C$3*12-'Calculations - ignore'!A57)</f>
        <v>87815.20357132997</v>
      </c>
      <c r="K57" s="12">
        <f t="shared" si="6"/>
        <v>7836657.5950781303</v>
      </c>
    </row>
    <row r="58" spans="1:11" x14ac:dyDescent="0.25">
      <c r="A58">
        <f t="shared" si="2"/>
        <v>55</v>
      </c>
      <c r="B58" s="12">
        <f t="shared" si="13"/>
        <v>17569.200000000008</v>
      </c>
      <c r="C58" s="12">
        <f t="shared" si="3"/>
        <v>791288.39999999967</v>
      </c>
      <c r="D58" s="12">
        <f>Decision!$J$21</f>
        <v>31366.502587254861</v>
      </c>
      <c r="E58" s="12">
        <f>-IPMT(Decision!$J$20/12,'Calculations - ignore'!A58,Decision!$J$17*12,Decision!$J$15)</f>
        <v>22252.102579750506</v>
      </c>
      <c r="F58" s="12">
        <f t="shared" si="0"/>
        <v>1303858.6292540876</v>
      </c>
      <c r="G58" s="12">
        <f t="shared" si="14"/>
        <v>2532.3046875000005</v>
      </c>
      <c r="H58" s="12">
        <f t="shared" si="5"/>
        <v>125479.2578125</v>
      </c>
      <c r="I58" s="12">
        <f t="shared" si="1"/>
        <v>13797.302587254853</v>
      </c>
      <c r="J58" s="12">
        <f>I58*(1+Decision!$D$30/12)^(Decision!$C$3*12-'Calculations - ignore'!A58)/(1+'Calculations - ignore'!$B$1/12)^(Decision!$C$3*12-'Calculations - ignore'!A58)</f>
        <v>86945.746110227701</v>
      </c>
      <c r="K58" s="12">
        <f t="shared" si="6"/>
        <v>7923603.3411883581</v>
      </c>
    </row>
    <row r="59" spans="1:11" x14ac:dyDescent="0.25">
      <c r="A59">
        <f t="shared" si="2"/>
        <v>56</v>
      </c>
      <c r="B59" s="12">
        <f t="shared" si="13"/>
        <v>17569.200000000008</v>
      </c>
      <c r="C59" s="12">
        <f t="shared" si="3"/>
        <v>808857.59999999963</v>
      </c>
      <c r="D59" s="12">
        <f>Decision!$J$21</f>
        <v>31366.502587254861</v>
      </c>
      <c r="E59" s="12">
        <f>-IPMT(Decision!$J$20/12,'Calculations - ignore'!A59,Decision!$J$17*12,Decision!$J$15)</f>
        <v>22191.339913033815</v>
      </c>
      <c r="F59" s="12">
        <f t="shared" si="0"/>
        <v>1326049.9691671215</v>
      </c>
      <c r="G59" s="12">
        <f t="shared" si="14"/>
        <v>2532.3046875000005</v>
      </c>
      <c r="H59" s="12">
        <f t="shared" si="5"/>
        <v>128011.5625</v>
      </c>
      <c r="I59" s="12">
        <f t="shared" si="1"/>
        <v>13797.302587254853</v>
      </c>
      <c r="J59" s="12">
        <f>I59*(1+Decision!$D$30/12)^(Decision!$C$3*12-'Calculations - ignore'!A59)/(1+'Calculations - ignore'!$B$1/12)^(Decision!$C$3*12-'Calculations - ignore'!A59)</f>
        <v>86084.897138839297</v>
      </c>
      <c r="K59" s="12">
        <f t="shared" si="6"/>
        <v>8009688.2383271977</v>
      </c>
    </row>
    <row r="60" spans="1:11" x14ac:dyDescent="0.25">
      <c r="A60">
        <f t="shared" si="2"/>
        <v>57</v>
      </c>
      <c r="B60" s="12">
        <f t="shared" si="13"/>
        <v>17569.200000000008</v>
      </c>
      <c r="C60" s="12">
        <f t="shared" si="3"/>
        <v>826426.79999999958</v>
      </c>
      <c r="D60" s="12">
        <f>Decision!$J$21</f>
        <v>31366.502587254861</v>
      </c>
      <c r="E60" s="12">
        <f>-IPMT(Decision!$J$20/12,'Calculations - ignore'!A60,Decision!$J$17*12,Decision!$J$15)</f>
        <v>22130.172161872331</v>
      </c>
      <c r="F60" s="12">
        <f t="shared" si="0"/>
        <v>1348180.1413289937</v>
      </c>
      <c r="G60" s="12">
        <f t="shared" si="14"/>
        <v>2532.3046875000005</v>
      </c>
      <c r="H60" s="12">
        <f t="shared" si="5"/>
        <v>130543.8671875</v>
      </c>
      <c r="I60" s="12">
        <f t="shared" si="1"/>
        <v>13797.302587254853</v>
      </c>
      <c r="J60" s="12">
        <f>I60*(1+Decision!$D$30/12)^(Decision!$C$3*12-'Calculations - ignore'!A60)/(1+'Calculations - ignore'!$B$1/12)^(Decision!$C$3*12-'Calculations - ignore'!A60)</f>
        <v>85232.571424593334</v>
      </c>
      <c r="K60" s="12">
        <f t="shared" si="6"/>
        <v>8094920.8097517909</v>
      </c>
    </row>
    <row r="61" spans="1:11" x14ac:dyDescent="0.25">
      <c r="A61">
        <f t="shared" si="2"/>
        <v>58</v>
      </c>
      <c r="B61" s="12">
        <f t="shared" si="13"/>
        <v>17569.200000000008</v>
      </c>
      <c r="C61" s="12">
        <f t="shared" si="3"/>
        <v>843995.99999999953</v>
      </c>
      <c r="D61" s="12">
        <f>Decision!$J$21</f>
        <v>31366.502587254861</v>
      </c>
      <c r="E61" s="12">
        <f>-IPMT(Decision!$J$20/12,'Calculations - ignore'!A61,Decision!$J$17*12,Decision!$J$15)</f>
        <v>22068.596625703121</v>
      </c>
      <c r="F61" s="12">
        <f t="shared" si="0"/>
        <v>1370248.7379546969</v>
      </c>
      <c r="G61" s="12">
        <f t="shared" si="14"/>
        <v>2532.3046875000005</v>
      </c>
      <c r="H61" s="12">
        <f t="shared" si="5"/>
        <v>133076.171875</v>
      </c>
      <c r="I61" s="12">
        <f t="shared" si="1"/>
        <v>13797.302587254853</v>
      </c>
      <c r="J61" s="12">
        <f>I61*(1+Decision!$D$30/12)^(Decision!$C$3*12-'Calculations - ignore'!A61)/(1+'Calculations - ignore'!$B$1/12)^(Decision!$C$3*12-'Calculations - ignore'!A61)</f>
        <v>84388.684578805303</v>
      </c>
      <c r="K61" s="12">
        <f t="shared" si="6"/>
        <v>8179309.4943305962</v>
      </c>
    </row>
    <row r="62" spans="1:11" x14ac:dyDescent="0.25">
      <c r="A62">
        <f t="shared" si="2"/>
        <v>59</v>
      </c>
      <c r="B62" s="12">
        <f t="shared" si="13"/>
        <v>17569.200000000008</v>
      </c>
      <c r="C62" s="12">
        <f t="shared" si="3"/>
        <v>861565.19999999949</v>
      </c>
      <c r="D62" s="12">
        <f>Decision!$J$21</f>
        <v>31366.502587254861</v>
      </c>
      <c r="E62" s="12">
        <f>-IPMT(Decision!$J$20/12,'Calculations - ignore'!A62,Decision!$J$17*12,Decision!$J$15)</f>
        <v>22006.610585959439</v>
      </c>
      <c r="F62" s="12">
        <f t="shared" si="0"/>
        <v>1392255.3485406563</v>
      </c>
      <c r="G62" s="12">
        <f t="shared" si="14"/>
        <v>2532.3046875000005</v>
      </c>
      <c r="H62" s="12">
        <f t="shared" si="5"/>
        <v>135608.4765625</v>
      </c>
      <c r="I62" s="12">
        <f t="shared" si="1"/>
        <v>13797.302587254853</v>
      </c>
      <c r="J62" s="12">
        <f>I62*(1+Decision!$D$30/12)^(Decision!$C$3*12-'Calculations - ignore'!A62)/(1+'Calculations - ignore'!$B$1/12)^(Decision!$C$3*12-'Calculations - ignore'!A62)</f>
        <v>83553.153048322056</v>
      </c>
      <c r="K62" s="12">
        <f t="shared" si="6"/>
        <v>8262862.6473789178</v>
      </c>
    </row>
    <row r="63" spans="1:11" x14ac:dyDescent="0.25">
      <c r="A63">
        <f t="shared" si="2"/>
        <v>60</v>
      </c>
      <c r="B63" s="12">
        <f t="shared" si="13"/>
        <v>17569.200000000008</v>
      </c>
      <c r="C63" s="12">
        <f t="shared" si="3"/>
        <v>879134.39999999944</v>
      </c>
      <c r="D63" s="12">
        <f>Decision!$J$21</f>
        <v>31366.502587254861</v>
      </c>
      <c r="E63" s="12">
        <f>-IPMT(Decision!$J$20/12,'Calculations - ignore'!A63,Decision!$J$17*12,Decision!$J$15)</f>
        <v>21944.211305950805</v>
      </c>
      <c r="F63" s="12">
        <f t="shared" si="0"/>
        <v>1414199.559846607</v>
      </c>
      <c r="G63" s="12">
        <f t="shared" si="14"/>
        <v>2532.3046875000005</v>
      </c>
      <c r="H63" s="12">
        <f t="shared" si="5"/>
        <v>138140.78125</v>
      </c>
      <c r="I63" s="12">
        <f t="shared" si="1"/>
        <v>13797.302587254853</v>
      </c>
      <c r="J63" s="12">
        <f>I63*(1+Decision!$D$30/12)^(Decision!$C$3*12-'Calculations - ignore'!A63)/(1+'Calculations - ignore'!$B$1/12)^(Decision!$C$3*12-'Calculations - ignore'!A63)</f>
        <v>82725.89410724958</v>
      </c>
      <c r="K63" s="12">
        <f t="shared" si="6"/>
        <v>8345588.5414861673</v>
      </c>
    </row>
    <row r="64" spans="1:11" x14ac:dyDescent="0.25">
      <c r="A64">
        <f t="shared" si="2"/>
        <v>61</v>
      </c>
      <c r="B64" s="12">
        <f>B63*(1+Decision!$D$14)</f>
        <v>19326.12000000001</v>
      </c>
      <c r="C64" s="12">
        <f t="shared" si="3"/>
        <v>898460.51999999944</v>
      </c>
      <c r="D64" s="12">
        <f>Decision!$J$21</f>
        <v>31366.502587254861</v>
      </c>
      <c r="E64" s="12">
        <f>-IPMT(Decision!$J$20/12,'Calculations - ignore'!A64,Decision!$J$17*12,Decision!$J$15)</f>
        <v>21881.396030742111</v>
      </c>
      <c r="F64" s="12">
        <f t="shared" si="0"/>
        <v>1436080.9558773492</v>
      </c>
      <c r="G64" s="12">
        <f>G63*(1+Decision!$J$27)</f>
        <v>2658.9199218750005</v>
      </c>
      <c r="H64" s="12">
        <f t="shared" si="5"/>
        <v>140799.701171875</v>
      </c>
      <c r="I64" s="12">
        <f t="shared" si="1"/>
        <v>12040.382587254851</v>
      </c>
      <c r="J64" s="12">
        <f>I64*(1+Decision!$D$30/12)^(Decision!$C$3*12-'Calculations - ignore'!A64)/(1+'Calculations - ignore'!$B$1/12)^(Decision!$C$3*12-'Calculations - ignore'!A64)</f>
        <v>71476.979901689891</v>
      </c>
      <c r="K64" s="12">
        <f t="shared" si="6"/>
        <v>8417065.5213878565</v>
      </c>
    </row>
    <row r="65" spans="1:11" x14ac:dyDescent="0.25">
      <c r="A65">
        <f t="shared" si="2"/>
        <v>62</v>
      </c>
      <c r="B65" s="12">
        <f>B64</f>
        <v>19326.12000000001</v>
      </c>
      <c r="C65" s="12">
        <f t="shared" si="3"/>
        <v>917786.63999999943</v>
      </c>
      <c r="D65" s="12">
        <f>Decision!$J$21</f>
        <v>31366.502587254861</v>
      </c>
      <c r="E65" s="12">
        <f>-IPMT(Decision!$J$20/12,'Calculations - ignore'!A65,Decision!$J$17*12,Decision!$J$15)</f>
        <v>21818.161987032025</v>
      </c>
      <c r="F65" s="12">
        <f t="shared" si="0"/>
        <v>1457899.1178643813</v>
      </c>
      <c r="G65" s="12">
        <f>G64</f>
        <v>2658.9199218750005</v>
      </c>
      <c r="H65" s="12">
        <f t="shared" si="5"/>
        <v>143458.62109375</v>
      </c>
      <c r="I65" s="12">
        <f t="shared" si="1"/>
        <v>12040.382587254851</v>
      </c>
      <c r="J65" s="12">
        <f>I65*(1+Decision!$D$30/12)^(Decision!$C$3*12-'Calculations - ignore'!A65)/(1+'Calculations - ignore'!$B$1/12)^(Decision!$C$3*12-'Calculations - ignore'!A65)</f>
        <v>70769.287031376138</v>
      </c>
      <c r="K65" s="12">
        <f t="shared" si="6"/>
        <v>8487834.8084192332</v>
      </c>
    </row>
    <row r="66" spans="1:11" x14ac:dyDescent="0.25">
      <c r="A66">
        <f t="shared" si="2"/>
        <v>63</v>
      </c>
      <c r="B66" s="12">
        <f t="shared" ref="B66:B75" si="15">B65</f>
        <v>19326.12000000001</v>
      </c>
      <c r="C66" s="12">
        <f t="shared" si="3"/>
        <v>937112.75999999943</v>
      </c>
      <c r="D66" s="12">
        <f>Decision!$J$21</f>
        <v>31366.502587254861</v>
      </c>
      <c r="E66" s="12">
        <f>-IPMT(Decision!$J$20/12,'Calculations - ignore'!A66,Decision!$J$17*12,Decision!$J$15)</f>
        <v>21754.506383030544</v>
      </c>
      <c r="F66" s="12">
        <f t="shared" si="0"/>
        <v>1479653.6242474117</v>
      </c>
      <c r="G66" s="12">
        <f t="shared" ref="G66:G75" si="16">G65</f>
        <v>2658.9199218750005</v>
      </c>
      <c r="H66" s="12">
        <f t="shared" si="5"/>
        <v>146117.541015625</v>
      </c>
      <c r="I66" s="12">
        <f t="shared" si="1"/>
        <v>12040.382587254851</v>
      </c>
      <c r="J66" s="12">
        <f>I66*(1+Decision!$D$30/12)^(Decision!$C$3*12-'Calculations - ignore'!A66)/(1+'Calculations - ignore'!$B$1/12)^(Decision!$C$3*12-'Calculations - ignore'!A66)</f>
        <v>70068.60102116449</v>
      </c>
      <c r="K66" s="12">
        <f t="shared" si="6"/>
        <v>8557903.4094403982</v>
      </c>
    </row>
    <row r="67" spans="1:11" x14ac:dyDescent="0.25">
      <c r="A67">
        <f t="shared" si="2"/>
        <v>64</v>
      </c>
      <c r="B67" s="12">
        <f t="shared" si="15"/>
        <v>19326.12000000001</v>
      </c>
      <c r="C67" s="12">
        <f t="shared" si="3"/>
        <v>956438.87999999942</v>
      </c>
      <c r="D67" s="12">
        <f>Decision!$J$21</f>
        <v>31366.502587254861</v>
      </c>
      <c r="E67" s="12">
        <f>-IPMT(Decision!$J$20/12,'Calculations - ignore'!A67,Decision!$J$17*12,Decision!$J$15)</f>
        <v>21690.426408335712</v>
      </c>
      <c r="F67" s="12">
        <f t="shared" si="0"/>
        <v>1501344.0506557475</v>
      </c>
      <c r="G67" s="12">
        <f t="shared" si="16"/>
        <v>2658.9199218750005</v>
      </c>
      <c r="H67" s="12">
        <f t="shared" si="5"/>
        <v>148776.4609375</v>
      </c>
      <c r="I67" s="12">
        <f t="shared" si="1"/>
        <v>12040.382587254851</v>
      </c>
      <c r="J67" s="12">
        <f>I67*(1+Decision!$D$30/12)^(Decision!$C$3*12-'Calculations - ignore'!A67)/(1+'Calculations - ignore'!$B$1/12)^(Decision!$C$3*12-'Calculations - ignore'!A67)</f>
        <v>69374.852496202468</v>
      </c>
      <c r="K67" s="12">
        <f t="shared" si="6"/>
        <v>8627278.2619366013</v>
      </c>
    </row>
    <row r="68" spans="1:11" x14ac:dyDescent="0.25">
      <c r="A68">
        <f t="shared" si="2"/>
        <v>65</v>
      </c>
      <c r="B68" s="12">
        <f t="shared" si="15"/>
        <v>19326.12000000001</v>
      </c>
      <c r="C68" s="12">
        <f t="shared" si="3"/>
        <v>975764.99999999942</v>
      </c>
      <c r="D68" s="12">
        <f>Decision!$J$21</f>
        <v>31366.502587254861</v>
      </c>
      <c r="E68" s="12">
        <f>-IPMT(Decision!$J$20/12,'Calculations - ignore'!A68,Decision!$J$17*12,Decision!$J$15)</f>
        <v>21625.919233809582</v>
      </c>
      <c r="F68" s="12">
        <f t="shared" si="0"/>
        <v>1522969.9698895572</v>
      </c>
      <c r="G68" s="12">
        <f t="shared" si="16"/>
        <v>2658.9199218750005</v>
      </c>
      <c r="H68" s="12">
        <f t="shared" si="5"/>
        <v>151435.380859375</v>
      </c>
      <c r="I68" s="12">
        <f t="shared" si="1"/>
        <v>12040.382587254851</v>
      </c>
      <c r="J68" s="12">
        <f>I68*(1+Decision!$D$30/12)^(Decision!$C$3*12-'Calculations - ignore'!A68)/(1+'Calculations - ignore'!$B$1/12)^(Decision!$C$3*12-'Calculations - ignore'!A68)</f>
        <v>68687.972768517255</v>
      </c>
      <c r="K68" s="12">
        <f t="shared" si="6"/>
        <v>8695966.2347051185</v>
      </c>
    </row>
    <row r="69" spans="1:11" x14ac:dyDescent="0.25">
      <c r="A69">
        <f t="shared" si="2"/>
        <v>66</v>
      </c>
      <c r="B69" s="12">
        <f t="shared" si="15"/>
        <v>19326.12000000001</v>
      </c>
      <c r="C69" s="12">
        <f t="shared" si="3"/>
        <v>995091.11999999941</v>
      </c>
      <c r="D69" s="12">
        <f>Decision!$J$21</f>
        <v>31366.502587254861</v>
      </c>
      <c r="E69" s="12">
        <f>-IPMT(Decision!$J$20/12,'Calculations - ignore'!A69,Decision!$J$17*12,Decision!$J$15)</f>
        <v>21560.982011453281</v>
      </c>
      <c r="F69" s="12">
        <f t="shared" ref="F69:F132" si="17">E69+F68</f>
        <v>1544530.9519010105</v>
      </c>
      <c r="G69" s="12">
        <f t="shared" si="16"/>
        <v>2658.9199218750005</v>
      </c>
      <c r="H69" s="12">
        <f t="shared" si="5"/>
        <v>154094.30078125</v>
      </c>
      <c r="I69" s="12">
        <f t="shared" ref="I69:I132" si="18">IF(D69&gt;B69,D69-B69,0)</f>
        <v>12040.382587254851</v>
      </c>
      <c r="J69" s="12">
        <f>I69*(1+Decision!$D$30/12)^(Decision!$C$3*12-'Calculations - ignore'!A69)/(1+'Calculations - ignore'!$B$1/12)^(Decision!$C$3*12-'Calculations - ignore'!A69)</f>
        <v>68007.893830215136</v>
      </c>
      <c r="K69" s="12">
        <f t="shared" si="6"/>
        <v>8763974.128535334</v>
      </c>
    </row>
    <row r="70" spans="1:11" x14ac:dyDescent="0.25">
      <c r="A70">
        <f t="shared" ref="A70:A133" si="19">A69+1</f>
        <v>67</v>
      </c>
      <c r="B70" s="12">
        <f t="shared" si="15"/>
        <v>19326.12000000001</v>
      </c>
      <c r="C70" s="12">
        <f t="shared" ref="C70:C133" si="20">B70+C69</f>
        <v>1014417.2399999994</v>
      </c>
      <c r="D70" s="12">
        <f>Decision!$J$21</f>
        <v>31366.502587254861</v>
      </c>
      <c r="E70" s="12">
        <f>-IPMT(Decision!$J$20/12,'Calculations - ignore'!A70,Decision!$J$17*12,Decision!$J$15)</f>
        <v>21495.611874281272</v>
      </c>
      <c r="F70" s="12">
        <f t="shared" si="17"/>
        <v>1566026.5637752917</v>
      </c>
      <c r="G70" s="12">
        <f t="shared" si="16"/>
        <v>2658.9199218750005</v>
      </c>
      <c r="H70" s="12">
        <f t="shared" ref="H70:H133" si="21">G70+H69</f>
        <v>156753.220703125</v>
      </c>
      <c r="I70" s="12">
        <f t="shared" si="18"/>
        <v>12040.382587254851</v>
      </c>
      <c r="J70" s="12">
        <f>I70*(1+Decision!$D$30/12)^(Decision!$C$3*12-'Calculations - ignore'!A70)/(1+'Calculations - ignore'!$B$1/12)^(Decision!$C$3*12-'Calculations - ignore'!A70)</f>
        <v>67334.548346747644</v>
      </c>
      <c r="K70" s="12">
        <f t="shared" ref="K70:K133" si="22">J70+K69</f>
        <v>8831308.6768820807</v>
      </c>
    </row>
    <row r="71" spans="1:11" x14ac:dyDescent="0.25">
      <c r="A71">
        <f t="shared" si="19"/>
        <v>68</v>
      </c>
      <c r="B71" s="12">
        <f t="shared" si="15"/>
        <v>19326.12000000001</v>
      </c>
      <c r="C71" s="12">
        <f t="shared" si="20"/>
        <v>1033743.3599999994</v>
      </c>
      <c r="D71" s="12">
        <f>Decision!$J$21</f>
        <v>31366.502587254861</v>
      </c>
      <c r="E71" s="12">
        <f>-IPMT(Decision!$J$20/12,'Calculations - ignore'!A71,Decision!$J$17*12,Decision!$J$15)</f>
        <v>21429.805936194782</v>
      </c>
      <c r="F71" s="12">
        <f t="shared" si="17"/>
        <v>1587456.3697114864</v>
      </c>
      <c r="G71" s="12">
        <f t="shared" si="16"/>
        <v>2658.9199218750005</v>
      </c>
      <c r="H71" s="12">
        <f t="shared" si="21"/>
        <v>159412.140625</v>
      </c>
      <c r="I71" s="12">
        <f t="shared" si="18"/>
        <v>12040.382587254851</v>
      </c>
      <c r="J71" s="12">
        <f>I71*(1+Decision!$D$30/12)^(Decision!$C$3*12-'Calculations - ignore'!A71)/(1+'Calculations - ignore'!$B$1/12)^(Decision!$C$3*12-'Calculations - ignore'!A71)</f>
        <v>66667.869650245193</v>
      </c>
      <c r="K71" s="12">
        <f t="shared" si="22"/>
        <v>8897976.5465323254</v>
      </c>
    </row>
    <row r="72" spans="1:11" x14ac:dyDescent="0.25">
      <c r="A72">
        <f t="shared" si="19"/>
        <v>69</v>
      </c>
      <c r="B72" s="12">
        <f t="shared" si="15"/>
        <v>19326.12000000001</v>
      </c>
      <c r="C72" s="12">
        <f t="shared" si="20"/>
        <v>1053069.4799999995</v>
      </c>
      <c r="D72" s="12">
        <f>Decision!$J$21</f>
        <v>31366.502587254861</v>
      </c>
      <c r="E72" s="12">
        <f>-IPMT(Decision!$J$20/12,'Calculations - ignore'!A72,Decision!$J$17*12,Decision!$J$15)</f>
        <v>21363.561291854381</v>
      </c>
      <c r="F72" s="12">
        <f t="shared" si="17"/>
        <v>1608819.9310033408</v>
      </c>
      <c r="G72" s="12">
        <f t="shared" si="16"/>
        <v>2658.9199218750005</v>
      </c>
      <c r="H72" s="12">
        <f t="shared" si="21"/>
        <v>162071.060546875</v>
      </c>
      <c r="I72" s="12">
        <f t="shared" si="18"/>
        <v>12040.382587254851</v>
      </c>
      <c r="J72" s="12">
        <f>I72*(1+Decision!$D$30/12)^(Decision!$C$3*12-'Calculations - ignore'!A72)/(1+'Calculations - ignore'!$B$1/12)^(Decision!$C$3*12-'Calculations - ignore'!A72)</f>
        <v>66007.791732916026</v>
      </c>
      <c r="K72" s="12">
        <f t="shared" si="22"/>
        <v>8963984.3382652421</v>
      </c>
    </row>
    <row r="73" spans="1:11" x14ac:dyDescent="0.25">
      <c r="A73">
        <f t="shared" si="19"/>
        <v>70</v>
      </c>
      <c r="B73" s="12">
        <f t="shared" si="15"/>
        <v>19326.12000000001</v>
      </c>
      <c r="C73" s="12">
        <f t="shared" si="20"/>
        <v>1072395.5999999996</v>
      </c>
      <c r="D73" s="12">
        <f>Decision!$J$21</f>
        <v>31366.502587254861</v>
      </c>
      <c r="E73" s="12">
        <f>-IPMT(Decision!$J$20/12,'Calculations - ignore'!A73,Decision!$J$17*12,Decision!$J$15)</f>
        <v>21296.875016551709</v>
      </c>
      <c r="F73" s="12">
        <f t="shared" si="17"/>
        <v>1630116.8060198925</v>
      </c>
      <c r="G73" s="12">
        <f t="shared" si="16"/>
        <v>2658.9199218750005</v>
      </c>
      <c r="H73" s="12">
        <f t="shared" si="21"/>
        <v>164729.98046875</v>
      </c>
      <c r="I73" s="12">
        <f t="shared" si="18"/>
        <v>12040.382587254851</v>
      </c>
      <c r="J73" s="12">
        <f>I73*(1+Decision!$D$30/12)^(Decision!$C$3*12-'Calculations - ignore'!A73)/(1+'Calculations - ignore'!$B$1/12)^(Decision!$C$3*12-'Calculations - ignore'!A73)</f>
        <v>65354.249240510944</v>
      </c>
      <c r="K73" s="12">
        <f t="shared" si="22"/>
        <v>9029338.5875057522</v>
      </c>
    </row>
    <row r="74" spans="1:11" x14ac:dyDescent="0.25">
      <c r="A74">
        <f t="shared" si="19"/>
        <v>71</v>
      </c>
      <c r="B74" s="12">
        <f t="shared" si="15"/>
        <v>19326.12000000001</v>
      </c>
      <c r="C74" s="12">
        <f t="shared" si="20"/>
        <v>1091721.7199999997</v>
      </c>
      <c r="D74" s="12">
        <f>Decision!$J$21</f>
        <v>31366.502587254861</v>
      </c>
      <c r="E74" s="12">
        <f>-IPMT(Decision!$J$20/12,'Calculations - ignore'!A74,Decision!$J$17*12,Decision!$J$15)</f>
        <v>21229.744166080356</v>
      </c>
      <c r="F74" s="12">
        <f t="shared" si="17"/>
        <v>1651346.5501859728</v>
      </c>
      <c r="G74" s="12">
        <f t="shared" si="16"/>
        <v>2658.9199218750005</v>
      </c>
      <c r="H74" s="12">
        <f t="shared" si="21"/>
        <v>167388.900390625</v>
      </c>
      <c r="I74" s="12">
        <f t="shared" si="18"/>
        <v>12040.382587254851</v>
      </c>
      <c r="J74" s="12">
        <f>I74*(1+Decision!$D$30/12)^(Decision!$C$3*12-'Calculations - ignore'!A74)/(1+'Calculations - ignore'!$B$1/12)^(Decision!$C$3*12-'Calculations - ignore'!A74)</f>
        <v>64707.177465852408</v>
      </c>
      <c r="K74" s="12">
        <f t="shared" si="22"/>
        <v>9094045.7649716046</v>
      </c>
    </row>
    <row r="75" spans="1:11" x14ac:dyDescent="0.25">
      <c r="A75">
        <f t="shared" si="19"/>
        <v>72</v>
      </c>
      <c r="B75" s="12">
        <f t="shared" si="15"/>
        <v>19326.12000000001</v>
      </c>
      <c r="C75" s="12">
        <f t="shared" si="20"/>
        <v>1111047.8399999999</v>
      </c>
      <c r="D75" s="12">
        <f>Decision!$J$21</f>
        <v>31366.502587254861</v>
      </c>
      <c r="E75" s="12">
        <f>-IPMT(Decision!$J$20/12,'Calculations - ignore'!A75,Decision!$J$17*12,Decision!$J$15)</f>
        <v>21162.16577660586</v>
      </c>
      <c r="F75" s="12">
        <f t="shared" si="17"/>
        <v>1672508.7159625788</v>
      </c>
      <c r="G75" s="12">
        <f t="shared" si="16"/>
        <v>2658.9199218750005</v>
      </c>
      <c r="H75" s="12">
        <f t="shared" si="21"/>
        <v>170047.8203125</v>
      </c>
      <c r="I75" s="12">
        <f t="shared" si="18"/>
        <v>12040.382587254851</v>
      </c>
      <c r="J75" s="12">
        <f>I75*(1+Decision!$D$30/12)^(Decision!$C$3*12-'Calculations - ignore'!A75)/(1+'Calculations - ignore'!$B$1/12)^(Decision!$C$3*12-'Calculations - ignore'!A75)</f>
        <v>64066.512342428126</v>
      </c>
      <c r="K75" s="12">
        <f t="shared" si="22"/>
        <v>9158112.2773140334</v>
      </c>
    </row>
    <row r="76" spans="1:11" x14ac:dyDescent="0.25">
      <c r="A76">
        <f t="shared" si="19"/>
        <v>73</v>
      </c>
      <c r="B76" s="12">
        <f>B75*(1+Decision!$D$14)</f>
        <v>21258.732000000011</v>
      </c>
      <c r="C76" s="12">
        <f t="shared" si="20"/>
        <v>1132306.5719999999</v>
      </c>
      <c r="D76" s="12">
        <f>Decision!$J$21</f>
        <v>31366.502587254861</v>
      </c>
      <c r="E76" s="12">
        <f>-IPMT(Decision!$J$20/12,'Calculations - ignore'!A76,Decision!$J$17*12,Decision!$J$15)</f>
        <v>21094.13686453487</v>
      </c>
      <c r="F76" s="12">
        <f t="shared" si="17"/>
        <v>1693602.8528271136</v>
      </c>
      <c r="G76" s="12">
        <f>G75*(1+Decision!$J$27)</f>
        <v>2791.8659179687506</v>
      </c>
      <c r="H76" s="12">
        <f t="shared" si="21"/>
        <v>172839.68623046874</v>
      </c>
      <c r="I76" s="12">
        <f t="shared" si="18"/>
        <v>10107.77058725485</v>
      </c>
      <c r="J76" s="12">
        <f>I76*(1+Decision!$D$30/12)^(Decision!$C$3*12-'Calculations - ignore'!A76)/(1+'Calculations - ignore'!$B$1/12)^(Decision!$C$3*12-'Calculations - ignore'!A76)</f>
        <v>53250.635862147225</v>
      </c>
      <c r="K76" s="12">
        <f t="shared" si="22"/>
        <v>9211362.9131761808</v>
      </c>
    </row>
    <row r="77" spans="1:11" x14ac:dyDescent="0.25">
      <c r="A77">
        <f t="shared" si="19"/>
        <v>74</v>
      </c>
      <c r="B77" s="12">
        <f>B76</f>
        <v>21258.732000000011</v>
      </c>
      <c r="C77" s="12">
        <f t="shared" si="20"/>
        <v>1153565.304</v>
      </c>
      <c r="D77" s="12">
        <f>Decision!$J$21</f>
        <v>31366.502587254861</v>
      </c>
      <c r="E77" s="12">
        <f>-IPMT(Decision!$J$20/12,'Calculations - ignore'!A77,Decision!$J$17*12,Decision!$J$15)</f>
        <v>21025.6544263834</v>
      </c>
      <c r="F77" s="12">
        <f t="shared" si="17"/>
        <v>1714628.5072534969</v>
      </c>
      <c r="G77" s="12">
        <f>G76</f>
        <v>2791.8659179687506</v>
      </c>
      <c r="H77" s="12">
        <f t="shared" si="21"/>
        <v>175631.55214843748</v>
      </c>
      <c r="I77" s="12">
        <f t="shared" si="18"/>
        <v>10107.77058725485</v>
      </c>
      <c r="J77" s="12">
        <f>I77*(1+Decision!$D$30/12)^(Decision!$C$3*12-'Calculations - ignore'!A77)/(1+'Calculations - ignore'!$B$1/12)^(Decision!$C$3*12-'Calculations - ignore'!A77)</f>
        <v>52723.40184371014</v>
      </c>
      <c r="K77" s="12">
        <f t="shared" si="22"/>
        <v>9264086.3150198907</v>
      </c>
    </row>
    <row r="78" spans="1:11" x14ac:dyDescent="0.25">
      <c r="A78">
        <f t="shared" si="19"/>
        <v>75</v>
      </c>
      <c r="B78" s="12">
        <f t="shared" ref="B78:B87" si="23">B77</f>
        <v>21258.732000000011</v>
      </c>
      <c r="C78" s="12">
        <f t="shared" si="20"/>
        <v>1174824.0360000001</v>
      </c>
      <c r="D78" s="12">
        <f>Decision!$J$21</f>
        <v>31366.502587254861</v>
      </c>
      <c r="E78" s="12">
        <f>-IPMT(Decision!$J$20/12,'Calculations - ignore'!A78,Decision!$J$17*12,Decision!$J$15)</f>
        <v>20956.715438644256</v>
      </c>
      <c r="F78" s="12">
        <f t="shared" si="17"/>
        <v>1735585.2226921411</v>
      </c>
      <c r="G78" s="12">
        <f t="shared" ref="G78:G87" si="24">G77</f>
        <v>2791.8659179687506</v>
      </c>
      <c r="H78" s="12">
        <f t="shared" si="21"/>
        <v>178423.41806640622</v>
      </c>
      <c r="I78" s="12">
        <f t="shared" si="18"/>
        <v>10107.77058725485</v>
      </c>
      <c r="J78" s="12">
        <f>I78*(1+Decision!$D$30/12)^(Decision!$C$3*12-'Calculations - ignore'!A78)/(1+'Calculations - ignore'!$B$1/12)^(Decision!$C$3*12-'Calculations - ignore'!A78)</f>
        <v>52201.387964069443</v>
      </c>
      <c r="K78" s="12">
        <f t="shared" si="22"/>
        <v>9316287.7029839605</v>
      </c>
    </row>
    <row r="79" spans="1:11" x14ac:dyDescent="0.25">
      <c r="A79">
        <f t="shared" si="19"/>
        <v>76</v>
      </c>
      <c r="B79" s="12">
        <f t="shared" si="23"/>
        <v>21258.732000000011</v>
      </c>
      <c r="C79" s="12">
        <f t="shared" si="20"/>
        <v>1196082.7680000002</v>
      </c>
      <c r="D79" s="12">
        <f>Decision!$J$21</f>
        <v>31366.502587254861</v>
      </c>
      <c r="E79" s="12">
        <f>-IPMT(Decision!$J$20/12,'Calculations - ignore'!A79,Decision!$J$17*12,Decision!$J$15)</f>
        <v>20887.316857653517</v>
      </c>
      <c r="F79" s="12">
        <f t="shared" si="17"/>
        <v>1756472.5395497945</v>
      </c>
      <c r="G79" s="12">
        <f t="shared" si="24"/>
        <v>2791.8659179687506</v>
      </c>
      <c r="H79" s="12">
        <f t="shared" si="21"/>
        <v>181215.28398437495</v>
      </c>
      <c r="I79" s="12">
        <f t="shared" si="18"/>
        <v>10107.77058725485</v>
      </c>
      <c r="J79" s="12">
        <f>I79*(1+Decision!$D$30/12)^(Decision!$C$3*12-'Calculations - ignore'!A79)/(1+'Calculations - ignore'!$B$1/12)^(Decision!$C$3*12-'Calculations - ignore'!A79)</f>
        <v>51684.54253868261</v>
      </c>
      <c r="K79" s="12">
        <f t="shared" si="22"/>
        <v>9367972.2455226425</v>
      </c>
    </row>
    <row r="80" spans="1:11" x14ac:dyDescent="0.25">
      <c r="A80">
        <f t="shared" si="19"/>
        <v>77</v>
      </c>
      <c r="B80" s="12">
        <f t="shared" si="23"/>
        <v>21258.732000000011</v>
      </c>
      <c r="C80" s="12">
        <f t="shared" si="20"/>
        <v>1217341.5000000002</v>
      </c>
      <c r="D80" s="12">
        <f>Decision!$J$21</f>
        <v>31366.502587254861</v>
      </c>
      <c r="E80" s="12">
        <f>-IPMT(Decision!$J$20/12,'Calculations - ignore'!A80,Decision!$J$17*12,Decision!$J$15)</f>
        <v>20817.455619456174</v>
      </c>
      <c r="F80" s="12">
        <f t="shared" si="17"/>
        <v>1777289.9951692508</v>
      </c>
      <c r="G80" s="12">
        <f t="shared" si="24"/>
        <v>2791.8659179687506</v>
      </c>
      <c r="H80" s="12">
        <f t="shared" si="21"/>
        <v>184007.14990234369</v>
      </c>
      <c r="I80" s="12">
        <f t="shared" si="18"/>
        <v>10107.77058725485</v>
      </c>
      <c r="J80" s="12">
        <f>I80*(1+Decision!$D$30/12)^(Decision!$C$3*12-'Calculations - ignore'!A80)/(1+'Calculations - ignore'!$B$1/12)^(Decision!$C$3*12-'Calculations - ignore'!A80)</f>
        <v>51172.814394735251</v>
      </c>
      <c r="K80" s="12">
        <f t="shared" si="22"/>
        <v>9419145.0599173773</v>
      </c>
    </row>
    <row r="81" spans="1:11" x14ac:dyDescent="0.25">
      <c r="A81">
        <f t="shared" si="19"/>
        <v>78</v>
      </c>
      <c r="B81" s="12">
        <f t="shared" si="23"/>
        <v>21258.732000000011</v>
      </c>
      <c r="C81" s="12">
        <f t="shared" si="20"/>
        <v>1238600.2320000003</v>
      </c>
      <c r="D81" s="12">
        <f>Decision!$J$21</f>
        <v>31366.502587254861</v>
      </c>
      <c r="E81" s="12">
        <f>-IPMT(Decision!$J$20/12,'Calculations - ignore'!A81,Decision!$J$17*12,Decision!$J$15)</f>
        <v>20747.128639670853</v>
      </c>
      <c r="F81" s="12">
        <f t="shared" si="17"/>
        <v>1798037.1238089215</v>
      </c>
      <c r="G81" s="12">
        <f t="shared" si="24"/>
        <v>2791.8659179687506</v>
      </c>
      <c r="H81" s="12">
        <f t="shared" si="21"/>
        <v>186799.01582031243</v>
      </c>
      <c r="I81" s="12">
        <f t="shared" si="18"/>
        <v>10107.77058725485</v>
      </c>
      <c r="J81" s="12">
        <f>I81*(1+Decision!$D$30/12)^(Decision!$C$3*12-'Calculations - ignore'!A81)/(1+'Calculations - ignore'!$B$1/12)^(Decision!$C$3*12-'Calculations - ignore'!A81)</f>
        <v>50666.152866074517</v>
      </c>
      <c r="K81" s="12">
        <f t="shared" si="22"/>
        <v>9469811.2127834521</v>
      </c>
    </row>
    <row r="82" spans="1:11" x14ac:dyDescent="0.25">
      <c r="A82">
        <f t="shared" si="19"/>
        <v>79</v>
      </c>
      <c r="B82" s="12">
        <f t="shared" si="23"/>
        <v>21258.732000000011</v>
      </c>
      <c r="C82" s="12">
        <f t="shared" si="20"/>
        <v>1259858.9640000004</v>
      </c>
      <c r="D82" s="12">
        <f>Decision!$J$21</f>
        <v>31366.502587254861</v>
      </c>
      <c r="E82" s="12">
        <f>-IPMT(Decision!$J$20/12,'Calculations - ignore'!A82,Decision!$J$17*12,Decision!$J$15)</f>
        <v>20676.332813353627</v>
      </c>
      <c r="F82" s="12">
        <f t="shared" si="17"/>
        <v>1818713.4566222751</v>
      </c>
      <c r="G82" s="12">
        <f t="shared" si="24"/>
        <v>2791.8659179687506</v>
      </c>
      <c r="H82" s="12">
        <f t="shared" si="21"/>
        <v>189590.88173828117</v>
      </c>
      <c r="I82" s="12">
        <f t="shared" si="18"/>
        <v>10107.77058725485</v>
      </c>
      <c r="J82" s="12">
        <f>I82*(1+Decision!$D$30/12)^(Decision!$C$3*12-'Calculations - ignore'!A82)/(1+'Calculations - ignore'!$B$1/12)^(Decision!$C$3*12-'Calculations - ignore'!A82)</f>
        <v>50164.50778819259</v>
      </c>
      <c r="K82" s="12">
        <f t="shared" si="22"/>
        <v>9519975.7205716446</v>
      </c>
    </row>
    <row r="83" spans="1:11" x14ac:dyDescent="0.25">
      <c r="A83">
        <f t="shared" si="19"/>
        <v>80</v>
      </c>
      <c r="B83" s="12">
        <f t="shared" si="23"/>
        <v>21258.732000000011</v>
      </c>
      <c r="C83" s="12">
        <f t="shared" si="20"/>
        <v>1281117.6960000005</v>
      </c>
      <c r="D83" s="12">
        <f>Decision!$J$21</f>
        <v>31366.502587254861</v>
      </c>
      <c r="E83" s="12">
        <f>-IPMT(Decision!$J$20/12,'Calculations - ignore'!A83,Decision!$J$17*12,Decision!$J$15)</f>
        <v>20605.065014860949</v>
      </c>
      <c r="F83" s="12">
        <f t="shared" si="17"/>
        <v>1839318.5216371361</v>
      </c>
      <c r="G83" s="12">
        <f t="shared" si="24"/>
        <v>2791.8659179687506</v>
      </c>
      <c r="H83" s="12">
        <f t="shared" si="21"/>
        <v>192382.74765624991</v>
      </c>
      <c r="I83" s="12">
        <f t="shared" si="18"/>
        <v>10107.77058725485</v>
      </c>
      <c r="J83" s="12">
        <f>I83*(1+Decision!$D$30/12)^(Decision!$C$3*12-'Calculations - ignore'!A83)/(1+'Calculations - ignore'!$B$1/12)^(Decision!$C$3*12-'Calculations - ignore'!A83)</f>
        <v>49667.829493259989</v>
      </c>
      <c r="K83" s="12">
        <f t="shared" si="22"/>
        <v>9569643.5500649046</v>
      </c>
    </row>
    <row r="84" spans="1:11" x14ac:dyDescent="0.25">
      <c r="A84">
        <f t="shared" si="19"/>
        <v>81</v>
      </c>
      <c r="B84" s="12">
        <f t="shared" si="23"/>
        <v>21258.732000000011</v>
      </c>
      <c r="C84" s="12">
        <f t="shared" si="20"/>
        <v>1302376.4280000005</v>
      </c>
      <c r="D84" s="12">
        <f>Decision!$J$21</f>
        <v>31366.502587254861</v>
      </c>
      <c r="E84" s="12">
        <f>-IPMT(Decision!$J$20/12,'Calculations - ignore'!A84,Decision!$J$17*12,Decision!$J$15)</f>
        <v>20533.322097711662</v>
      </c>
      <c r="F84" s="12">
        <f t="shared" si="17"/>
        <v>1859851.8437348478</v>
      </c>
      <c r="G84" s="12">
        <f t="shared" si="24"/>
        <v>2791.8659179687506</v>
      </c>
      <c r="H84" s="12">
        <f t="shared" si="21"/>
        <v>195174.61357421865</v>
      </c>
      <c r="I84" s="12">
        <f t="shared" si="18"/>
        <v>10107.77058725485</v>
      </c>
      <c r="J84" s="12">
        <f>I84*(1+Decision!$D$30/12)^(Decision!$C$3*12-'Calculations - ignore'!A84)/(1+'Calculations - ignore'!$B$1/12)^(Decision!$C$3*12-'Calculations - ignore'!A84)</f>
        <v>49176.068805207899</v>
      </c>
      <c r="K84" s="12">
        <f t="shared" si="22"/>
        <v>9618819.618870113</v>
      </c>
    </row>
    <row r="85" spans="1:11" x14ac:dyDescent="0.25">
      <c r="A85">
        <f t="shared" si="19"/>
        <v>82</v>
      </c>
      <c r="B85" s="12">
        <f t="shared" si="23"/>
        <v>21258.732000000011</v>
      </c>
      <c r="C85" s="12">
        <f t="shared" si="20"/>
        <v>1323635.1600000006</v>
      </c>
      <c r="D85" s="12">
        <f>Decision!$J$21</f>
        <v>31366.502587254861</v>
      </c>
      <c r="E85" s="12">
        <f>-IPMT(Decision!$J$20/12,'Calculations - ignore'!A85,Decision!$J$17*12,Decision!$J$15)</f>
        <v>20461.100894448035</v>
      </c>
      <c r="F85" s="12">
        <f t="shared" si="17"/>
        <v>1880312.944629296</v>
      </c>
      <c r="G85" s="12">
        <f t="shared" si="24"/>
        <v>2791.8659179687506</v>
      </c>
      <c r="H85" s="12">
        <f t="shared" si="21"/>
        <v>197966.47949218738</v>
      </c>
      <c r="I85" s="12">
        <f t="shared" si="18"/>
        <v>10107.77058725485</v>
      </c>
      <c r="J85" s="12">
        <f>I85*(1+Decision!$D$30/12)^(Decision!$C$3*12-'Calculations - ignore'!A85)/(1+'Calculations - ignore'!$B$1/12)^(Decision!$C$3*12-'Calculations - ignore'!A85)</f>
        <v>48689.17703485932</v>
      </c>
      <c r="K85" s="12">
        <f t="shared" si="22"/>
        <v>9667508.7959049717</v>
      </c>
    </row>
    <row r="86" spans="1:11" x14ac:dyDescent="0.25">
      <c r="A86">
        <f t="shared" si="19"/>
        <v>83</v>
      </c>
      <c r="B86" s="12">
        <f t="shared" si="23"/>
        <v>21258.732000000011</v>
      </c>
      <c r="C86" s="12">
        <f t="shared" si="20"/>
        <v>1344893.8920000007</v>
      </c>
      <c r="D86" s="12">
        <f>Decision!$J$21</f>
        <v>31366.502587254861</v>
      </c>
      <c r="E86" s="12">
        <f>-IPMT(Decision!$J$20/12,'Calculations - ignore'!A86,Decision!$J$17*12,Decision!$J$15)</f>
        <v>20388.398216495993</v>
      </c>
      <c r="F86" s="12">
        <f t="shared" si="17"/>
        <v>1900701.342845792</v>
      </c>
      <c r="G86" s="12">
        <f t="shared" si="24"/>
        <v>2791.8659179687506</v>
      </c>
      <c r="H86" s="12">
        <f t="shared" si="21"/>
        <v>200758.34541015612</v>
      </c>
      <c r="I86" s="12">
        <f t="shared" si="18"/>
        <v>10107.77058725485</v>
      </c>
      <c r="J86" s="12">
        <f>I86*(1+Decision!$D$30/12)^(Decision!$C$3*12-'Calculations - ignore'!A86)/(1+'Calculations - ignore'!$B$1/12)^(Decision!$C$3*12-'Calculations - ignore'!A86)</f>
        <v>48207.105975108228</v>
      </c>
      <c r="K86" s="12">
        <f t="shared" si="22"/>
        <v>9715715.9018800799</v>
      </c>
    </row>
    <row r="87" spans="1:11" x14ac:dyDescent="0.25">
      <c r="A87">
        <f t="shared" si="19"/>
        <v>84</v>
      </c>
      <c r="B87" s="12">
        <f t="shared" si="23"/>
        <v>21258.732000000011</v>
      </c>
      <c r="C87" s="12">
        <f t="shared" si="20"/>
        <v>1366152.6240000008</v>
      </c>
      <c r="D87" s="12">
        <f>Decision!$J$21</f>
        <v>31366.502587254861</v>
      </c>
      <c r="E87" s="12">
        <f>-IPMT(Decision!$J$20/12,'Calculations - ignore'!A87,Decision!$J$17*12,Decision!$J$15)</f>
        <v>20315.210854024266</v>
      </c>
      <c r="F87" s="12">
        <f t="shared" si="17"/>
        <v>1921016.5536998161</v>
      </c>
      <c r="G87" s="12">
        <f t="shared" si="24"/>
        <v>2791.8659179687506</v>
      </c>
      <c r="H87" s="12">
        <f t="shared" si="21"/>
        <v>203550.21132812486</v>
      </c>
      <c r="I87" s="12">
        <f t="shared" si="18"/>
        <v>10107.77058725485</v>
      </c>
      <c r="J87" s="12">
        <f>I87*(1+Decision!$D$30/12)^(Decision!$C$3*12-'Calculations - ignore'!A87)/(1+'Calculations - ignore'!$B$1/12)^(Decision!$C$3*12-'Calculations - ignore'!A87)</f>
        <v>47729.807896146755</v>
      </c>
      <c r="K87" s="12">
        <f t="shared" si="22"/>
        <v>9763445.7097762264</v>
      </c>
    </row>
    <row r="88" spans="1:11" x14ac:dyDescent="0.25">
      <c r="A88">
        <f t="shared" si="19"/>
        <v>85</v>
      </c>
      <c r="B88" s="12">
        <f>B87*(1+Decision!$D$14)</f>
        <v>23384.605200000013</v>
      </c>
      <c r="C88" s="12">
        <f t="shared" si="20"/>
        <v>1389537.2292000009</v>
      </c>
      <c r="D88" s="12">
        <f>Decision!$J$21</f>
        <v>31366.502587254861</v>
      </c>
      <c r="E88" s="12">
        <f>-IPMT(Decision!$J$20/12,'Calculations - ignore'!A88,Decision!$J$17*12,Decision!$J$15)</f>
        <v>20241.535575802729</v>
      </c>
      <c r="F88" s="12">
        <f t="shared" si="17"/>
        <v>1941258.0892756188</v>
      </c>
      <c r="G88" s="12">
        <f>G87*(1+Decision!$J$27)</f>
        <v>2931.4592138671883</v>
      </c>
      <c r="H88" s="12">
        <f t="shared" si="21"/>
        <v>206481.67054199206</v>
      </c>
      <c r="I88" s="12">
        <f t="shared" si="18"/>
        <v>7981.8973872548486</v>
      </c>
      <c r="J88" s="12">
        <f>I88*(1+Decision!$D$30/12)^(Decision!$C$3*12-'Calculations - ignore'!A88)/(1+'Calculations - ignore'!$B$1/12)^(Decision!$C$3*12-'Calculations - ignore'!A88)</f>
        <v>37318.061548323902</v>
      </c>
      <c r="K88" s="12">
        <f t="shared" si="22"/>
        <v>9800763.7713245507</v>
      </c>
    </row>
    <row r="89" spans="1:11" x14ac:dyDescent="0.25">
      <c r="A89">
        <f t="shared" si="19"/>
        <v>86</v>
      </c>
      <c r="B89" s="12">
        <f>B88</f>
        <v>23384.605200000013</v>
      </c>
      <c r="C89" s="12">
        <f t="shared" si="20"/>
        <v>1412921.834400001</v>
      </c>
      <c r="D89" s="12">
        <f>Decision!$J$21</f>
        <v>31366.502587254861</v>
      </c>
      <c r="E89" s="12">
        <f>-IPMT(Decision!$J$20/12,'Calculations - ignore'!A89,Decision!$J$17*12,Decision!$J$15)</f>
        <v>20167.369129059713</v>
      </c>
      <c r="F89" s="12">
        <f t="shared" si="17"/>
        <v>1961425.4584046784</v>
      </c>
      <c r="G89" s="12">
        <f>G88</f>
        <v>2931.4592138671883</v>
      </c>
      <c r="H89" s="12">
        <f t="shared" si="21"/>
        <v>209413.12975585926</v>
      </c>
      <c r="I89" s="12">
        <f t="shared" si="18"/>
        <v>7981.8973872548486</v>
      </c>
      <c r="J89" s="12">
        <f>I89*(1+Decision!$D$30/12)^(Decision!$C$3*12-'Calculations - ignore'!A89)/(1+'Calculations - ignore'!$B$1/12)^(Decision!$C$3*12-'Calculations - ignore'!A89)</f>
        <v>36948.575790419716</v>
      </c>
      <c r="K89" s="12">
        <f t="shared" si="22"/>
        <v>9837712.3471149709</v>
      </c>
    </row>
    <row r="90" spans="1:11" x14ac:dyDescent="0.25">
      <c r="A90">
        <f t="shared" si="19"/>
        <v>87</v>
      </c>
      <c r="B90" s="12">
        <f t="shared" ref="B90:B99" si="25">B89</f>
        <v>23384.605200000013</v>
      </c>
      <c r="C90" s="12">
        <f t="shared" si="20"/>
        <v>1436306.4396000011</v>
      </c>
      <c r="D90" s="12">
        <f>Decision!$J$21</f>
        <v>31366.502587254861</v>
      </c>
      <c r="E90" s="12">
        <f>-IPMT(Decision!$J$20/12,'Calculations - ignore'!A90,Decision!$J$17*12,Decision!$J$15)</f>
        <v>20092.708239338415</v>
      </c>
      <c r="F90" s="12">
        <f t="shared" si="17"/>
        <v>1981518.1666440167</v>
      </c>
      <c r="G90" s="12">
        <f t="shared" ref="G90:G99" si="26">G89</f>
        <v>2931.4592138671883</v>
      </c>
      <c r="H90" s="12">
        <f t="shared" si="21"/>
        <v>212344.58896972646</v>
      </c>
      <c r="I90" s="12">
        <f t="shared" si="18"/>
        <v>7981.8973872548486</v>
      </c>
      <c r="J90" s="12">
        <f>I90*(1+Decision!$D$30/12)^(Decision!$C$3*12-'Calculations - ignore'!A90)/(1+'Calculations - ignore'!$B$1/12)^(Decision!$C$3*12-'Calculations - ignore'!A90)</f>
        <v>36582.748307346257</v>
      </c>
      <c r="K90" s="12">
        <f t="shared" si="22"/>
        <v>9874295.0954223163</v>
      </c>
    </row>
    <row r="91" spans="1:11" x14ac:dyDescent="0.25">
      <c r="A91">
        <f t="shared" si="19"/>
        <v>88</v>
      </c>
      <c r="B91" s="12">
        <f t="shared" si="25"/>
        <v>23384.605200000013</v>
      </c>
      <c r="C91" s="12">
        <f t="shared" si="20"/>
        <v>1459691.0448000012</v>
      </c>
      <c r="D91" s="12">
        <f>Decision!$J$21</f>
        <v>31366.502587254861</v>
      </c>
      <c r="E91" s="12">
        <f>-IPMT(Decision!$J$20/12,'Calculations - ignore'!A91,Decision!$J$17*12,Decision!$J$15)</f>
        <v>20017.549610352304</v>
      </c>
      <c r="F91" s="12">
        <f t="shared" si="17"/>
        <v>2001535.7162543691</v>
      </c>
      <c r="G91" s="12">
        <f t="shared" si="26"/>
        <v>2931.4592138671883</v>
      </c>
      <c r="H91" s="12">
        <f t="shared" si="21"/>
        <v>215276.04818359367</v>
      </c>
      <c r="I91" s="12">
        <f t="shared" si="18"/>
        <v>7981.8973872548486</v>
      </c>
      <c r="J91" s="12">
        <f>I91*(1+Decision!$D$30/12)^(Decision!$C$3*12-'Calculations - ignore'!A91)/(1+'Calculations - ignore'!$B$1/12)^(Decision!$C$3*12-'Calculations - ignore'!A91)</f>
        <v>36220.542878560642</v>
      </c>
      <c r="K91" s="12">
        <f t="shared" si="22"/>
        <v>9910515.6383008771</v>
      </c>
    </row>
    <row r="92" spans="1:11" x14ac:dyDescent="0.25">
      <c r="A92">
        <f t="shared" si="19"/>
        <v>89</v>
      </c>
      <c r="B92" s="12">
        <f t="shared" si="25"/>
        <v>23384.605200000013</v>
      </c>
      <c r="C92" s="12">
        <f t="shared" si="20"/>
        <v>1483075.6500000013</v>
      </c>
      <c r="D92" s="12">
        <f>Decision!$J$21</f>
        <v>31366.502587254861</v>
      </c>
      <c r="E92" s="12">
        <f>-IPMT(Decision!$J$20/12,'Calculations - ignore'!A92,Decision!$J$17*12,Decision!$J$15)</f>
        <v>19941.889923839619</v>
      </c>
      <c r="F92" s="12">
        <f t="shared" si="17"/>
        <v>2021477.6061782087</v>
      </c>
      <c r="G92" s="12">
        <f t="shared" si="26"/>
        <v>2931.4592138671883</v>
      </c>
      <c r="H92" s="12">
        <f t="shared" si="21"/>
        <v>218207.50739746087</v>
      </c>
      <c r="I92" s="12">
        <f t="shared" si="18"/>
        <v>7981.8973872548486</v>
      </c>
      <c r="J92" s="12">
        <f>I92*(1+Decision!$D$30/12)^(Decision!$C$3*12-'Calculations - ignore'!A92)/(1+'Calculations - ignore'!$B$1/12)^(Decision!$C$3*12-'Calculations - ignore'!A92)</f>
        <v>35861.923642139242</v>
      </c>
      <c r="K92" s="12">
        <f t="shared" si="22"/>
        <v>9946377.5619430169</v>
      </c>
    </row>
    <row r="93" spans="1:11" x14ac:dyDescent="0.25">
      <c r="A93">
        <f t="shared" si="19"/>
        <v>90</v>
      </c>
      <c r="B93" s="12">
        <f t="shared" si="25"/>
        <v>23384.605200000013</v>
      </c>
      <c r="C93" s="12">
        <f t="shared" si="20"/>
        <v>1506460.2552000014</v>
      </c>
      <c r="D93" s="12">
        <f>Decision!$J$21</f>
        <v>31366.502587254861</v>
      </c>
      <c r="E93" s="12">
        <f>-IPMT(Decision!$J$20/12,'Calculations - ignore'!A93,Decision!$J$17*12,Decision!$J$15)</f>
        <v>19865.725839416849</v>
      </c>
      <c r="F93" s="12">
        <f t="shared" si="17"/>
        <v>2041343.3320176257</v>
      </c>
      <c r="G93" s="12">
        <f t="shared" si="26"/>
        <v>2931.4592138671883</v>
      </c>
      <c r="H93" s="12">
        <f t="shared" si="21"/>
        <v>221138.96661132807</v>
      </c>
      <c r="I93" s="12">
        <f t="shared" si="18"/>
        <v>7981.8973872548486</v>
      </c>
      <c r="J93" s="12">
        <f>I93*(1+Decision!$D$30/12)^(Decision!$C$3*12-'Calculations - ignore'!A93)/(1+'Calculations - ignore'!$B$1/12)^(Decision!$C$3*12-'Calculations - ignore'!A93)</f>
        <v>35506.855091226971</v>
      </c>
      <c r="K93" s="12">
        <f t="shared" si="22"/>
        <v>9981884.4170342442</v>
      </c>
    </row>
    <row r="94" spans="1:11" x14ac:dyDescent="0.25">
      <c r="A94">
        <f t="shared" si="19"/>
        <v>91</v>
      </c>
      <c r="B94" s="12">
        <f t="shared" si="25"/>
        <v>23384.605200000013</v>
      </c>
      <c r="C94" s="12">
        <f t="shared" si="20"/>
        <v>1529844.8604000015</v>
      </c>
      <c r="D94" s="12">
        <f>Decision!$J$21</f>
        <v>31366.502587254861</v>
      </c>
      <c r="E94" s="12">
        <f>-IPMT(Decision!$J$20/12,'Calculations - ignore'!A94,Decision!$J$17*12,Decision!$J$15)</f>
        <v>19789.053994431262</v>
      </c>
      <c r="F94" s="12">
        <f t="shared" si="17"/>
        <v>2061132.3860120568</v>
      </c>
      <c r="G94" s="12">
        <f t="shared" si="26"/>
        <v>2931.4592138671883</v>
      </c>
      <c r="H94" s="12">
        <f t="shared" si="21"/>
        <v>224070.42582519527</v>
      </c>
      <c r="I94" s="12">
        <f t="shared" si="18"/>
        <v>7981.8973872548486</v>
      </c>
      <c r="J94" s="12">
        <f>I94*(1+Decision!$D$30/12)^(Decision!$C$3*12-'Calculations - ignore'!A94)/(1+'Calculations - ignore'!$B$1/12)^(Decision!$C$3*12-'Calculations - ignore'!A94)</f>
        <v>35155.30207052175</v>
      </c>
      <c r="K94" s="12">
        <f t="shared" si="22"/>
        <v>10017039.719104767</v>
      </c>
    </row>
    <row r="95" spans="1:11" x14ac:dyDescent="0.25">
      <c r="A95">
        <f t="shared" si="19"/>
        <v>92</v>
      </c>
      <c r="B95" s="12">
        <f t="shared" si="25"/>
        <v>23384.605200000013</v>
      </c>
      <c r="C95" s="12">
        <f t="shared" si="20"/>
        <v>1553229.4656000016</v>
      </c>
      <c r="D95" s="12">
        <f>Decision!$J$21</f>
        <v>31366.502587254861</v>
      </c>
      <c r="E95" s="12">
        <f>-IPMT(Decision!$J$20/12,'Calculations - ignore'!A95,Decision!$J$17*12,Decision!$J$15)</f>
        <v>19711.871003812441</v>
      </c>
      <c r="F95" s="12">
        <f t="shared" si="17"/>
        <v>2080844.2570158693</v>
      </c>
      <c r="G95" s="12">
        <f t="shared" si="26"/>
        <v>2931.4592138671883</v>
      </c>
      <c r="H95" s="12">
        <f t="shared" si="21"/>
        <v>227001.88503906247</v>
      </c>
      <c r="I95" s="12">
        <f t="shared" si="18"/>
        <v>7981.8973872548486</v>
      </c>
      <c r="J95" s="12">
        <f>I95*(1+Decision!$D$30/12)^(Decision!$C$3*12-'Calculations - ignore'!A95)/(1+'Calculations - ignore'!$B$1/12)^(Decision!$C$3*12-'Calculations - ignore'!A95)</f>
        <v>34807.229772793813</v>
      </c>
      <c r="K95" s="12">
        <f t="shared" si="22"/>
        <v>10051846.94887756</v>
      </c>
    </row>
    <row r="96" spans="1:11" x14ac:dyDescent="0.25">
      <c r="A96">
        <f t="shared" si="19"/>
        <v>93</v>
      </c>
      <c r="B96" s="12">
        <f t="shared" si="25"/>
        <v>23384.605200000013</v>
      </c>
      <c r="C96" s="12">
        <f t="shared" si="20"/>
        <v>1576614.0708000017</v>
      </c>
      <c r="D96" s="12">
        <f>Decision!$J$21</f>
        <v>31366.502587254861</v>
      </c>
      <c r="E96" s="12">
        <f>-IPMT(Decision!$J$20/12,'Calculations - ignore'!A96,Decision!$J$17*12,Decision!$J$15)</f>
        <v>19634.173459922826</v>
      </c>
      <c r="F96" s="12">
        <f t="shared" si="17"/>
        <v>2100478.4304757919</v>
      </c>
      <c r="G96" s="12">
        <f t="shared" si="26"/>
        <v>2931.4592138671883</v>
      </c>
      <c r="H96" s="12">
        <f t="shared" si="21"/>
        <v>229933.34425292967</v>
      </c>
      <c r="I96" s="12">
        <f t="shared" si="18"/>
        <v>7981.8973872548486</v>
      </c>
      <c r="J96" s="12">
        <f>I96*(1+Decision!$D$30/12)^(Decision!$C$3*12-'Calculations - ignore'!A96)/(1+'Calculations - ignore'!$B$1/12)^(Decision!$C$3*12-'Calculations - ignore'!A96)</f>
        <v>34462.603735439414</v>
      </c>
      <c r="K96" s="12">
        <f t="shared" si="22"/>
        <v>10086309.552612999</v>
      </c>
    </row>
    <row r="97" spans="1:11" x14ac:dyDescent="0.25">
      <c r="A97">
        <f t="shared" si="19"/>
        <v>94</v>
      </c>
      <c r="B97" s="12">
        <f t="shared" si="25"/>
        <v>23384.605200000013</v>
      </c>
      <c r="C97" s="12">
        <f t="shared" si="20"/>
        <v>1599998.6760000018</v>
      </c>
      <c r="D97" s="12">
        <f>Decision!$J$21</f>
        <v>31366.502587254861</v>
      </c>
      <c r="E97" s="12">
        <f>-IPMT(Decision!$J$20/12,'Calculations - ignore'!A97,Decision!$J$17*12,Decision!$J$15)</f>
        <v>19555.957932407284</v>
      </c>
      <c r="F97" s="12">
        <f t="shared" si="17"/>
        <v>2120034.3884081994</v>
      </c>
      <c r="G97" s="12">
        <f t="shared" si="26"/>
        <v>2931.4592138671883</v>
      </c>
      <c r="H97" s="12">
        <f t="shared" si="21"/>
        <v>232864.80346679688</v>
      </c>
      <c r="I97" s="12">
        <f t="shared" si="18"/>
        <v>7981.8973872548486</v>
      </c>
      <c r="J97" s="12">
        <f>I97*(1+Decision!$D$30/12)^(Decision!$C$3*12-'Calculations - ignore'!A97)/(1+'Calculations - ignore'!$B$1/12)^(Decision!$C$3*12-'Calculations - ignore'!A97)</f>
        <v>34121.389837068738</v>
      </c>
      <c r="K97" s="12">
        <f t="shared" si="22"/>
        <v>10120430.942450069</v>
      </c>
    </row>
    <row r="98" spans="1:11" x14ac:dyDescent="0.25">
      <c r="A98">
        <f t="shared" si="19"/>
        <v>95</v>
      </c>
      <c r="B98" s="12">
        <f t="shared" si="25"/>
        <v>23384.605200000013</v>
      </c>
      <c r="C98" s="12">
        <f t="shared" si="20"/>
        <v>1623383.2812000019</v>
      </c>
      <c r="D98" s="12">
        <f>Decision!$J$21</f>
        <v>31366.502587254861</v>
      </c>
      <c r="E98" s="12">
        <f>-IPMT(Decision!$J$20/12,'Calculations - ignore'!A98,Decision!$J$17*12,Decision!$J$15)</f>
        <v>19477.220968041627</v>
      </c>
      <c r="F98" s="12">
        <f t="shared" si="17"/>
        <v>2139511.609376241</v>
      </c>
      <c r="G98" s="12">
        <f t="shared" si="26"/>
        <v>2931.4592138671883</v>
      </c>
      <c r="H98" s="12">
        <f t="shared" si="21"/>
        <v>235796.26268066408</v>
      </c>
      <c r="I98" s="12">
        <f t="shared" si="18"/>
        <v>7981.8973872548486</v>
      </c>
      <c r="J98" s="12">
        <f>I98*(1+Decision!$D$30/12)^(Decision!$C$3*12-'Calculations - ignore'!A98)/(1+'Calculations - ignore'!$B$1/12)^(Decision!$C$3*12-'Calculations - ignore'!A98)</f>
        <v>33783.554294127469</v>
      </c>
      <c r="K98" s="12">
        <f t="shared" si="22"/>
        <v>10154214.496744197</v>
      </c>
    </row>
    <row r="99" spans="1:11" x14ac:dyDescent="0.25">
      <c r="A99">
        <f t="shared" si="19"/>
        <v>96</v>
      </c>
      <c r="B99" s="12">
        <f t="shared" si="25"/>
        <v>23384.605200000013</v>
      </c>
      <c r="C99" s="12">
        <f t="shared" si="20"/>
        <v>1646767.8864000021</v>
      </c>
      <c r="D99" s="12">
        <f>Decision!$J$21</f>
        <v>31366.502587254861</v>
      </c>
      <c r="E99" s="12">
        <f>-IPMT(Decision!$J$20/12,'Calculations - ignore'!A99,Decision!$J$17*12,Decision!$J$15)</f>
        <v>19397.959090580207</v>
      </c>
      <c r="F99" s="12">
        <f t="shared" si="17"/>
        <v>2158909.5684668212</v>
      </c>
      <c r="G99" s="12">
        <f t="shared" si="26"/>
        <v>2931.4592138671883</v>
      </c>
      <c r="H99" s="12">
        <f t="shared" si="21"/>
        <v>238727.72189453128</v>
      </c>
      <c r="I99" s="12">
        <f t="shared" si="18"/>
        <v>7981.8973872548486</v>
      </c>
      <c r="J99" s="12">
        <f>I99*(1+Decision!$D$30/12)^(Decision!$C$3*12-'Calculations - ignore'!A99)/(1+'Calculations - ignore'!$B$1/12)^(Decision!$C$3*12-'Calculations - ignore'!A99)</f>
        <v>33449.063657551938</v>
      </c>
      <c r="K99" s="12">
        <f t="shared" si="22"/>
        <v>10187663.560401749</v>
      </c>
    </row>
    <row r="100" spans="1:11" x14ac:dyDescent="0.25">
      <c r="A100">
        <f t="shared" si="19"/>
        <v>97</v>
      </c>
      <c r="B100" s="12">
        <f>B99*(1+Decision!$D$14)</f>
        <v>25723.065720000017</v>
      </c>
      <c r="C100" s="12">
        <f t="shared" si="20"/>
        <v>1672490.9521200021</v>
      </c>
      <c r="D100" s="12">
        <f>Decision!$J$21</f>
        <v>31366.502587254861</v>
      </c>
      <c r="E100" s="12">
        <f>-IPMT(Decision!$J$20/12,'Calculations - ignore'!A100,Decision!$J$17*12,Decision!$J$15)</f>
        <v>19318.168800602372</v>
      </c>
      <c r="F100" s="12">
        <f t="shared" si="17"/>
        <v>2178227.7372674234</v>
      </c>
      <c r="G100" s="12">
        <f>G99*(1+Decision!$J$27)</f>
        <v>3078.0321745605479</v>
      </c>
      <c r="H100" s="12">
        <f t="shared" si="21"/>
        <v>241805.75406909184</v>
      </c>
      <c r="I100" s="12">
        <f t="shared" si="18"/>
        <v>5643.4368672548444</v>
      </c>
      <c r="J100" s="12">
        <f>I100*(1+Decision!$D$30/12)^(Decision!$C$3*12-'Calculations - ignore'!A100)/(1+'Calculations - ignore'!$B$1/12)^(Decision!$C$3*12-'Calculations - ignore'!A100)</f>
        <v>23415.321324178214</v>
      </c>
      <c r="K100" s="12">
        <f t="shared" si="22"/>
        <v>10211078.881725928</v>
      </c>
    </row>
    <row r="101" spans="1:11" x14ac:dyDescent="0.25">
      <c r="A101">
        <f t="shared" si="19"/>
        <v>98</v>
      </c>
      <c r="B101" s="12">
        <f>B100</f>
        <v>25723.065720000017</v>
      </c>
      <c r="C101" s="12">
        <f t="shared" si="20"/>
        <v>1698214.0178400022</v>
      </c>
      <c r="D101" s="12">
        <f>Decision!$J$21</f>
        <v>31366.502587254861</v>
      </c>
      <c r="E101" s="12">
        <f>-IPMT(Decision!$J$20/12,'Calculations - ignore'!A101,Decision!$J$17*12,Decision!$J$15)</f>
        <v>19237.846575358024</v>
      </c>
      <c r="F101" s="12">
        <f t="shared" si="17"/>
        <v>2197465.5838427814</v>
      </c>
      <c r="G101" s="12">
        <f>G100</f>
        <v>3078.0321745605479</v>
      </c>
      <c r="H101" s="12">
        <f t="shared" si="21"/>
        <v>244883.7862436524</v>
      </c>
      <c r="I101" s="12">
        <f t="shared" si="18"/>
        <v>5643.4368672548444</v>
      </c>
      <c r="J101" s="12">
        <f>I101*(1+Decision!$D$30/12)^(Decision!$C$3*12-'Calculations - ignore'!A101)/(1+'Calculations - ignore'!$B$1/12)^(Decision!$C$3*12-'Calculations - ignore'!A101)</f>
        <v>23183.486459582396</v>
      </c>
      <c r="K101" s="12">
        <f t="shared" si="22"/>
        <v>10234262.368185511</v>
      </c>
    </row>
    <row r="102" spans="1:11" x14ac:dyDescent="0.25">
      <c r="A102">
        <f t="shared" si="19"/>
        <v>99</v>
      </c>
      <c r="B102" s="12">
        <f t="shared" ref="B102:B111" si="27">B101</f>
        <v>25723.065720000017</v>
      </c>
      <c r="C102" s="12">
        <f t="shared" si="20"/>
        <v>1723937.0835600023</v>
      </c>
      <c r="D102" s="12">
        <f>Decision!$J$21</f>
        <v>31366.502587254861</v>
      </c>
      <c r="E102" s="12">
        <f>-IPMT(Decision!$J$20/12,'Calculations - ignore'!A102,Decision!$J$17*12,Decision!$J$15)</f>
        <v>19156.988868612047</v>
      </c>
      <c r="F102" s="12">
        <f t="shared" si="17"/>
        <v>2216622.5727113932</v>
      </c>
      <c r="G102" s="12">
        <f t="shared" ref="G102:G111" si="28">G101</f>
        <v>3078.0321745605479</v>
      </c>
      <c r="H102" s="12">
        <f t="shared" si="21"/>
        <v>247961.81841821296</v>
      </c>
      <c r="I102" s="12">
        <f t="shared" si="18"/>
        <v>5643.4368672548444</v>
      </c>
      <c r="J102" s="12">
        <f>I102*(1+Decision!$D$30/12)^(Decision!$C$3*12-'Calculations - ignore'!A102)/(1+'Calculations - ignore'!$B$1/12)^(Decision!$C$3*12-'Calculations - ignore'!A102)</f>
        <v>22953.946989685541</v>
      </c>
      <c r="K102" s="12">
        <f t="shared" si="22"/>
        <v>10257216.315175196</v>
      </c>
    </row>
    <row r="103" spans="1:11" x14ac:dyDescent="0.25">
      <c r="A103">
        <f t="shared" si="19"/>
        <v>100</v>
      </c>
      <c r="B103" s="12">
        <f t="shared" si="27"/>
        <v>25723.065720000017</v>
      </c>
      <c r="C103" s="12">
        <f t="shared" si="20"/>
        <v>1749660.1492800023</v>
      </c>
      <c r="D103" s="12">
        <f>Decision!$J$21</f>
        <v>31366.502587254861</v>
      </c>
      <c r="E103" s="12">
        <f>-IPMT(Decision!$J$20/12,'Calculations - ignore'!A103,Decision!$J$17*12,Decision!$J$15)</f>
        <v>19075.592110487756</v>
      </c>
      <c r="F103" s="12">
        <f t="shared" si="17"/>
        <v>2235698.1648218809</v>
      </c>
      <c r="G103" s="12">
        <f t="shared" si="28"/>
        <v>3078.0321745605479</v>
      </c>
      <c r="H103" s="12">
        <f t="shared" si="21"/>
        <v>251039.85059277352</v>
      </c>
      <c r="I103" s="12">
        <f t="shared" si="18"/>
        <v>5643.4368672548444</v>
      </c>
      <c r="J103" s="12">
        <f>I103*(1+Decision!$D$30/12)^(Decision!$C$3*12-'Calculations - ignore'!A103)/(1+'Calculations - ignore'!$B$1/12)^(Decision!$C$3*12-'Calculations - ignore'!A103)</f>
        <v>22726.680187807462</v>
      </c>
      <c r="K103" s="12">
        <f t="shared" si="22"/>
        <v>10279942.995363005</v>
      </c>
    </row>
    <row r="104" spans="1:11" x14ac:dyDescent="0.25">
      <c r="A104">
        <f t="shared" si="19"/>
        <v>101</v>
      </c>
      <c r="B104" s="12">
        <f t="shared" si="27"/>
        <v>25723.065720000017</v>
      </c>
      <c r="C104" s="12">
        <f t="shared" si="20"/>
        <v>1775383.2150000024</v>
      </c>
      <c r="D104" s="12">
        <f>Decision!$J$21</f>
        <v>31366.502587254861</v>
      </c>
      <c r="E104" s="12">
        <f>-IPMT(Decision!$J$20/12,'Calculations - ignore'!A104,Decision!$J$17*12,Decision!$J$15)</f>
        <v>18993.652707309317</v>
      </c>
      <c r="F104" s="12">
        <f t="shared" si="17"/>
        <v>2254691.8175291903</v>
      </c>
      <c r="G104" s="12">
        <f t="shared" si="28"/>
        <v>3078.0321745605479</v>
      </c>
      <c r="H104" s="12">
        <f t="shared" si="21"/>
        <v>254117.88276733409</v>
      </c>
      <c r="I104" s="12">
        <f t="shared" si="18"/>
        <v>5643.4368672548444</v>
      </c>
      <c r="J104" s="12">
        <f>I104*(1+Decision!$D$30/12)^(Decision!$C$3*12-'Calculations - ignore'!A104)/(1+'Calculations - ignore'!$B$1/12)^(Decision!$C$3*12-'Calculations - ignore'!A104)</f>
        <v>22501.663552284615</v>
      </c>
      <c r="K104" s="12">
        <f t="shared" si="22"/>
        <v>10302444.658915289</v>
      </c>
    </row>
    <row r="105" spans="1:11" x14ac:dyDescent="0.25">
      <c r="A105">
        <f t="shared" si="19"/>
        <v>102</v>
      </c>
      <c r="B105" s="12">
        <f t="shared" si="27"/>
        <v>25723.065720000017</v>
      </c>
      <c r="C105" s="12">
        <f t="shared" si="20"/>
        <v>1801106.2807200025</v>
      </c>
      <c r="D105" s="12">
        <f>Decision!$J$21</f>
        <v>31366.502587254861</v>
      </c>
      <c r="E105" s="12">
        <f>-IPMT(Decision!$J$20/12,'Calculations - ignore'!A105,Decision!$J$17*12,Decision!$J$15)</f>
        <v>18911.167041443008</v>
      </c>
      <c r="F105" s="12">
        <f t="shared" si="17"/>
        <v>2273602.9845706332</v>
      </c>
      <c r="G105" s="12">
        <f t="shared" si="28"/>
        <v>3078.0321745605479</v>
      </c>
      <c r="H105" s="12">
        <f t="shared" si="21"/>
        <v>257195.91494189465</v>
      </c>
      <c r="I105" s="12">
        <f t="shared" si="18"/>
        <v>5643.4368672548444</v>
      </c>
      <c r="J105" s="12">
        <f>I105*(1+Decision!$D$30/12)^(Decision!$C$3*12-'Calculations - ignore'!A105)/(1+'Calculations - ignore'!$B$1/12)^(Decision!$C$3*12-'Calculations - ignore'!A105)</f>
        <v>22278.874804242198</v>
      </c>
      <c r="K105" s="12">
        <f t="shared" si="22"/>
        <v>10324723.53371953</v>
      </c>
    </row>
    <row r="106" spans="1:11" x14ac:dyDescent="0.25">
      <c r="A106">
        <f t="shared" si="19"/>
        <v>103</v>
      </c>
      <c r="B106" s="12">
        <f t="shared" si="27"/>
        <v>25723.065720000017</v>
      </c>
      <c r="C106" s="12">
        <f t="shared" si="20"/>
        <v>1826829.3464400026</v>
      </c>
      <c r="D106" s="12">
        <f>Decision!$J$21</f>
        <v>31366.502587254861</v>
      </c>
      <c r="E106" s="12">
        <f>-IPMT(Decision!$J$20/12,'Calculations - ignore'!A106,Decision!$J$17*12,Decision!$J$15)</f>
        <v>18828.131471137593</v>
      </c>
      <c r="F106" s="12">
        <f t="shared" si="17"/>
        <v>2292431.1160417707</v>
      </c>
      <c r="G106" s="12">
        <f t="shared" si="28"/>
        <v>3078.0321745605479</v>
      </c>
      <c r="H106" s="12">
        <f t="shared" si="21"/>
        <v>260273.94711645521</v>
      </c>
      <c r="I106" s="12">
        <f t="shared" si="18"/>
        <v>5643.4368672548444</v>
      </c>
      <c r="J106" s="12">
        <f>I106*(1+Decision!$D$30/12)^(Decision!$C$3*12-'Calculations - ignore'!A106)/(1+'Calculations - ignore'!$B$1/12)^(Decision!$C$3*12-'Calculations - ignore'!A106)</f>
        <v>22058.291885388313</v>
      </c>
      <c r="K106" s="12">
        <f t="shared" si="22"/>
        <v>10346781.825604919</v>
      </c>
    </row>
    <row r="107" spans="1:11" x14ac:dyDescent="0.25">
      <c r="A107">
        <f t="shared" si="19"/>
        <v>104</v>
      </c>
      <c r="B107" s="12">
        <f t="shared" si="27"/>
        <v>25723.065720000017</v>
      </c>
      <c r="C107" s="12">
        <f t="shared" si="20"/>
        <v>1852552.4121600026</v>
      </c>
      <c r="D107" s="12">
        <f>Decision!$J$21</f>
        <v>31366.502587254861</v>
      </c>
      <c r="E107" s="12">
        <f>-IPMT(Decision!$J$20/12,'Calculations - ignore'!A107,Decision!$J$17*12,Decision!$J$15)</f>
        <v>18744.542330363482</v>
      </c>
      <c r="F107" s="12">
        <f t="shared" si="17"/>
        <v>2311175.658372134</v>
      </c>
      <c r="G107" s="12">
        <f t="shared" si="28"/>
        <v>3078.0321745605479</v>
      </c>
      <c r="H107" s="12">
        <f t="shared" si="21"/>
        <v>263351.97929101577</v>
      </c>
      <c r="I107" s="12">
        <f t="shared" si="18"/>
        <v>5643.4368672548444</v>
      </c>
      <c r="J107" s="12">
        <f>I107*(1+Decision!$D$30/12)^(Decision!$C$3*12-'Calculations - ignore'!A107)/(1+'Calculations - ignore'!$B$1/12)^(Decision!$C$3*12-'Calculations - ignore'!A107)</f>
        <v>21839.892955830011</v>
      </c>
      <c r="K107" s="12">
        <f t="shared" si="22"/>
        <v>10368621.71856075</v>
      </c>
    </row>
    <row r="108" spans="1:11" x14ac:dyDescent="0.25">
      <c r="A108">
        <f t="shared" si="19"/>
        <v>105</v>
      </c>
      <c r="B108" s="12">
        <f t="shared" si="27"/>
        <v>25723.065720000017</v>
      </c>
      <c r="C108" s="12">
        <f t="shared" si="20"/>
        <v>1878275.4778800027</v>
      </c>
      <c r="D108" s="12">
        <f>Decision!$J$21</f>
        <v>31366.502587254861</v>
      </c>
      <c r="E108" s="12">
        <f>-IPMT(Decision!$J$20/12,'Calculations - ignore'!A108,Decision!$J$17*12,Decision!$J$15)</f>
        <v>18660.395928650873</v>
      </c>
      <c r="F108" s="12">
        <f t="shared" si="17"/>
        <v>2329836.0543007851</v>
      </c>
      <c r="G108" s="12">
        <f t="shared" si="28"/>
        <v>3078.0321745605479</v>
      </c>
      <c r="H108" s="12">
        <f t="shared" si="21"/>
        <v>266430.0114655763</v>
      </c>
      <c r="I108" s="12">
        <f t="shared" si="18"/>
        <v>5643.4368672548444</v>
      </c>
      <c r="J108" s="12">
        <f>I108*(1+Decision!$D$30/12)^(Decision!$C$3*12-'Calculations - ignore'!A108)/(1+'Calculations - ignore'!$B$1/12)^(Decision!$C$3*12-'Calculations - ignore'!A108)</f>
        <v>21623.656391910899</v>
      </c>
      <c r="K108" s="12">
        <f t="shared" si="22"/>
        <v>10390245.374952661</v>
      </c>
    </row>
    <row r="109" spans="1:11" x14ac:dyDescent="0.25">
      <c r="A109">
        <f t="shared" si="19"/>
        <v>106</v>
      </c>
      <c r="B109" s="12">
        <f t="shared" si="27"/>
        <v>25723.065720000017</v>
      </c>
      <c r="C109" s="12">
        <f t="shared" si="20"/>
        <v>1903998.5436000028</v>
      </c>
      <c r="D109" s="12">
        <f>Decision!$J$21</f>
        <v>31366.502587254861</v>
      </c>
      <c r="E109" s="12">
        <f>-IPMT(Decision!$J$20/12,'Calculations - ignore'!A109,Decision!$J$17*12,Decision!$J$15)</f>
        <v>18575.688550926847</v>
      </c>
      <c r="F109" s="12">
        <f t="shared" si="17"/>
        <v>2348411.7428517118</v>
      </c>
      <c r="G109" s="12">
        <f t="shared" si="28"/>
        <v>3078.0321745605479</v>
      </c>
      <c r="H109" s="12">
        <f t="shared" si="21"/>
        <v>269508.04364013684</v>
      </c>
      <c r="I109" s="12">
        <f t="shared" si="18"/>
        <v>5643.4368672548444</v>
      </c>
      <c r="J109" s="12">
        <f>I109*(1+Decision!$D$30/12)^(Decision!$C$3*12-'Calculations - ignore'!A109)/(1+'Calculations - ignore'!$B$1/12)^(Decision!$C$3*12-'Calculations - ignore'!A109)</f>
        <v>21409.5607840702</v>
      </c>
      <c r="K109" s="12">
        <f t="shared" si="22"/>
        <v>10411654.935736731</v>
      </c>
    </row>
    <row r="110" spans="1:11" x14ac:dyDescent="0.25">
      <c r="A110">
        <f t="shared" si="19"/>
        <v>107</v>
      </c>
      <c r="B110" s="12">
        <f t="shared" si="27"/>
        <v>25723.065720000017</v>
      </c>
      <c r="C110" s="12">
        <f t="shared" si="20"/>
        <v>1929721.6093200028</v>
      </c>
      <c r="D110" s="12">
        <f>Decision!$J$21</f>
        <v>31366.502587254861</v>
      </c>
      <c r="E110" s="12">
        <f>-IPMT(Decision!$J$20/12,'Calculations - ignore'!A110,Decision!$J$17*12,Decision!$J$15)</f>
        <v>18490.416457351323</v>
      </c>
      <c r="F110" s="12">
        <f t="shared" si="17"/>
        <v>2366902.1593090631</v>
      </c>
      <c r="G110" s="12">
        <f t="shared" si="28"/>
        <v>3078.0321745605479</v>
      </c>
      <c r="H110" s="12">
        <f t="shared" si="21"/>
        <v>272586.07581469737</v>
      </c>
      <c r="I110" s="12">
        <f t="shared" si="18"/>
        <v>5643.4368672548444</v>
      </c>
      <c r="J110" s="12">
        <f>I110*(1+Decision!$D$30/12)^(Decision!$C$3*12-'Calculations - ignore'!A110)/(1+'Calculations - ignore'!$B$1/12)^(Decision!$C$3*12-'Calculations - ignore'!A110)</f>
        <v>21197.584934722967</v>
      </c>
      <c r="K110" s="12">
        <f t="shared" si="22"/>
        <v>10432852.520671453</v>
      </c>
    </row>
    <row r="111" spans="1:11" x14ac:dyDescent="0.25">
      <c r="A111">
        <f t="shared" si="19"/>
        <v>108</v>
      </c>
      <c r="B111" s="12">
        <f t="shared" si="27"/>
        <v>25723.065720000017</v>
      </c>
      <c r="C111" s="12">
        <f t="shared" si="20"/>
        <v>1955444.6750400029</v>
      </c>
      <c r="D111" s="12">
        <f>Decision!$J$21</f>
        <v>31366.502587254861</v>
      </c>
      <c r="E111" s="12">
        <f>-IPMT(Decision!$J$20/12,'Calculations - ignore'!A111,Decision!$J$17*12,Decision!$J$15)</f>
        <v>18404.575883151971</v>
      </c>
      <c r="F111" s="12">
        <f t="shared" si="17"/>
        <v>2385306.7351922151</v>
      </c>
      <c r="G111" s="12">
        <f t="shared" si="28"/>
        <v>3078.0321745605479</v>
      </c>
      <c r="H111" s="12">
        <f t="shared" si="21"/>
        <v>275664.1079892579</v>
      </c>
      <c r="I111" s="12">
        <f t="shared" si="18"/>
        <v>5643.4368672548444</v>
      </c>
      <c r="J111" s="12">
        <f>I111*(1+Decision!$D$30/12)^(Decision!$C$3*12-'Calculations - ignore'!A111)/(1+'Calculations - ignore'!$B$1/12)^(Decision!$C$3*12-'Calculations - ignore'!A111)</f>
        <v>20987.70785616136</v>
      </c>
      <c r="K111" s="12">
        <f t="shared" si="22"/>
        <v>10453840.228527615</v>
      </c>
    </row>
    <row r="112" spans="1:11" x14ac:dyDescent="0.25">
      <c r="A112">
        <f t="shared" si="19"/>
        <v>109</v>
      </c>
      <c r="B112" s="12">
        <f>B111*(1+Decision!$D$14)</f>
        <v>28295.372292000022</v>
      </c>
      <c r="C112" s="12">
        <f t="shared" si="20"/>
        <v>1983740.047332003</v>
      </c>
      <c r="D112" s="12">
        <f>Decision!$J$21</f>
        <v>31366.502587254861</v>
      </c>
      <c r="E112" s="12">
        <f>-IPMT(Decision!$J$20/12,'Calculations - ignore'!A112,Decision!$J$17*12,Decision!$J$15)</f>
        <v>18318.163038457948</v>
      </c>
      <c r="F112" s="12">
        <f t="shared" si="17"/>
        <v>2403624.8982306728</v>
      </c>
      <c r="G112" s="12">
        <f>G111*(1+Decision!$J$27)</f>
        <v>3231.9337832885753</v>
      </c>
      <c r="H112" s="12">
        <f t="shared" si="21"/>
        <v>278896.04177254648</v>
      </c>
      <c r="I112" s="12">
        <f t="shared" si="18"/>
        <v>3071.1302952548394</v>
      </c>
      <c r="J112" s="12">
        <f>I112*(1+Decision!$D$30/12)^(Decision!$C$3*12-'Calculations - ignore'!A112)/(1+'Calculations - ignore'!$B$1/12)^(Decision!$C$3*12-'Calculations - ignore'!A112)</f>
        <v>11308.323075569948</v>
      </c>
      <c r="K112" s="12">
        <f t="shared" si="22"/>
        <v>10465148.551603185</v>
      </c>
    </row>
    <row r="113" spans="1:11" x14ac:dyDescent="0.25">
      <c r="A113">
        <f t="shared" si="19"/>
        <v>110</v>
      </c>
      <c r="B113" s="12">
        <f>B112</f>
        <v>28295.372292000022</v>
      </c>
      <c r="C113" s="12">
        <f t="shared" si="20"/>
        <v>2012035.4196240031</v>
      </c>
      <c r="D113" s="12">
        <f>Decision!$J$21</f>
        <v>31366.502587254861</v>
      </c>
      <c r="E113" s="12">
        <f>-IPMT(Decision!$J$20/12,'Calculations - ignore'!A113,Decision!$J$17*12,Decision!$J$15)</f>
        <v>18231.174108132636</v>
      </c>
      <c r="F113" s="12">
        <f t="shared" si="17"/>
        <v>2421856.0723388055</v>
      </c>
      <c r="G113" s="12">
        <f>G112</f>
        <v>3231.9337832885753</v>
      </c>
      <c r="H113" s="12">
        <f t="shared" si="21"/>
        <v>282127.97555583506</v>
      </c>
      <c r="I113" s="12">
        <f t="shared" si="18"/>
        <v>3071.1302952548394</v>
      </c>
      <c r="J113" s="12">
        <f>I113*(1+Decision!$D$30/12)^(Decision!$C$3*12-'Calculations - ignore'!A113)/(1+'Calculations - ignore'!$B$1/12)^(Decision!$C$3*12-'Calculations - ignore'!A113)</f>
        <v>11196.359480762325</v>
      </c>
      <c r="K113" s="12">
        <f t="shared" si="22"/>
        <v>10476344.911083948</v>
      </c>
    </row>
    <row r="114" spans="1:11" x14ac:dyDescent="0.25">
      <c r="A114">
        <f t="shared" si="19"/>
        <v>111</v>
      </c>
      <c r="B114" s="12">
        <f t="shared" ref="B114:B123" si="29">B113</f>
        <v>28295.372292000022</v>
      </c>
      <c r="C114" s="12">
        <f t="shared" si="20"/>
        <v>2040330.7919160032</v>
      </c>
      <c r="D114" s="12">
        <f>Decision!$J$21</f>
        <v>31366.502587254861</v>
      </c>
      <c r="E114" s="12">
        <f>-IPMT(Decision!$J$20/12,'Calculations - ignore'!A114,Decision!$J$17*12,Decision!$J$15)</f>
        <v>18143.605251605157</v>
      </c>
      <c r="F114" s="12">
        <f t="shared" si="17"/>
        <v>2439999.6775904107</v>
      </c>
      <c r="G114" s="12">
        <f t="shared" ref="G114:G123" si="30">G113</f>
        <v>3231.9337832885753</v>
      </c>
      <c r="H114" s="12">
        <f t="shared" si="21"/>
        <v>285359.90933912364</v>
      </c>
      <c r="I114" s="12">
        <f t="shared" si="18"/>
        <v>3071.1302952548394</v>
      </c>
      <c r="J114" s="12">
        <f>I114*(1+Decision!$D$30/12)^(Decision!$C$3*12-'Calculations - ignore'!A114)/(1+'Calculations - ignore'!$B$1/12)^(Decision!$C$3*12-'Calculations - ignore'!A114)</f>
        <v>11085.504436398342</v>
      </c>
      <c r="K114" s="12">
        <f t="shared" si="22"/>
        <v>10487430.415520346</v>
      </c>
    </row>
    <row r="115" spans="1:11" x14ac:dyDescent="0.25">
      <c r="A115">
        <f t="shared" si="19"/>
        <v>112</v>
      </c>
      <c r="B115" s="12">
        <f t="shared" si="29"/>
        <v>28295.372292000022</v>
      </c>
      <c r="C115" s="12">
        <f t="shared" si="20"/>
        <v>2068626.1642080033</v>
      </c>
      <c r="D115" s="12">
        <f>Decision!$J$21</f>
        <v>31366.502587254861</v>
      </c>
      <c r="E115" s="12">
        <f>-IPMT(Decision!$J$20/12,'Calculations - ignore'!A115,Decision!$J$17*12,Decision!$J$15)</f>
        <v>18055.452602700825</v>
      </c>
      <c r="F115" s="12">
        <f t="shared" si="17"/>
        <v>2458055.1301931115</v>
      </c>
      <c r="G115" s="12">
        <f t="shared" si="30"/>
        <v>3231.9337832885753</v>
      </c>
      <c r="H115" s="12">
        <f t="shared" si="21"/>
        <v>288591.84312241222</v>
      </c>
      <c r="I115" s="12">
        <f t="shared" si="18"/>
        <v>3071.1302952548394</v>
      </c>
      <c r="J115" s="12">
        <f>I115*(1+Decision!$D$30/12)^(Decision!$C$3*12-'Calculations - ignore'!A115)/(1+'Calculations - ignore'!$B$1/12)^(Decision!$C$3*12-'Calculations - ignore'!A115)</f>
        <v>10975.746966731032</v>
      </c>
      <c r="K115" s="12">
        <f t="shared" si="22"/>
        <v>10498406.162487077</v>
      </c>
    </row>
    <row r="116" spans="1:11" x14ac:dyDescent="0.25">
      <c r="A116">
        <f t="shared" si="19"/>
        <v>113</v>
      </c>
      <c r="B116" s="12">
        <f t="shared" si="29"/>
        <v>28295.372292000022</v>
      </c>
      <c r="C116" s="12">
        <f t="shared" si="20"/>
        <v>2096921.5365000034</v>
      </c>
      <c r="D116" s="12">
        <f>Decision!$J$21</f>
        <v>31366.502587254861</v>
      </c>
      <c r="E116" s="12">
        <f>-IPMT(Decision!$J$20/12,'Calculations - ignore'!A116,Decision!$J$17*12,Decision!$J$15)</f>
        <v>17966.712269470467</v>
      </c>
      <c r="F116" s="12">
        <f t="shared" si="17"/>
        <v>2476021.842462582</v>
      </c>
      <c r="G116" s="12">
        <f t="shared" si="30"/>
        <v>3231.9337832885753</v>
      </c>
      <c r="H116" s="12">
        <f t="shared" si="21"/>
        <v>291823.7769057008</v>
      </c>
      <c r="I116" s="12">
        <f t="shared" si="18"/>
        <v>3071.1302952548394</v>
      </c>
      <c r="J116" s="12">
        <f>I116*(1+Decision!$D$30/12)^(Decision!$C$3*12-'Calculations - ignore'!A116)/(1+'Calculations - ignore'!$B$1/12)^(Decision!$C$3*12-'Calculations - ignore'!A116)</f>
        <v>10867.076204684188</v>
      </c>
      <c r="K116" s="12">
        <f t="shared" si="22"/>
        <v>10509273.23869176</v>
      </c>
    </row>
    <row r="117" spans="1:11" x14ac:dyDescent="0.25">
      <c r="A117">
        <f t="shared" si="19"/>
        <v>114</v>
      </c>
      <c r="B117" s="12">
        <f t="shared" si="29"/>
        <v>28295.372292000022</v>
      </c>
      <c r="C117" s="12">
        <f t="shared" si="20"/>
        <v>2125216.9087920035</v>
      </c>
      <c r="D117" s="12">
        <f>Decision!$J$21</f>
        <v>31366.502587254861</v>
      </c>
      <c r="E117" s="12">
        <f>-IPMT(Decision!$J$20/12,'Calculations - ignore'!A117,Decision!$J$17*12,Decision!$J$15)</f>
        <v>17877.380334018566</v>
      </c>
      <c r="F117" s="12">
        <f t="shared" si="17"/>
        <v>2493899.2227966008</v>
      </c>
      <c r="G117" s="12">
        <f t="shared" si="30"/>
        <v>3231.9337832885753</v>
      </c>
      <c r="H117" s="12">
        <f t="shared" si="21"/>
        <v>295055.71068898938</v>
      </c>
      <c r="I117" s="12">
        <f t="shared" si="18"/>
        <v>3071.1302952548394</v>
      </c>
      <c r="J117" s="12">
        <f>I117*(1+Decision!$D$30/12)^(Decision!$C$3*12-'Calculations - ignore'!A117)/(1+'Calculations - ignore'!$B$1/12)^(Decision!$C$3*12-'Calculations - ignore'!A117)</f>
        <v>10759.481390776427</v>
      </c>
      <c r="K117" s="12">
        <f t="shared" si="22"/>
        <v>10520032.720082536</v>
      </c>
    </row>
    <row r="118" spans="1:11" x14ac:dyDescent="0.25">
      <c r="A118">
        <f t="shared" si="19"/>
        <v>115</v>
      </c>
      <c r="B118" s="12">
        <f t="shared" si="29"/>
        <v>28295.372292000022</v>
      </c>
      <c r="C118" s="12">
        <f t="shared" si="20"/>
        <v>2153512.2810840034</v>
      </c>
      <c r="D118" s="12">
        <f>Decision!$J$21</f>
        <v>31366.502587254861</v>
      </c>
      <c r="E118" s="12">
        <f>-IPMT(Decision!$J$20/12,'Calculations - ignore'!A118,Decision!$J$17*12,Decision!$J$15)</f>
        <v>17787.452852330327</v>
      </c>
      <c r="F118" s="12">
        <f t="shared" si="17"/>
        <v>2511686.6756489309</v>
      </c>
      <c r="G118" s="12">
        <f t="shared" si="30"/>
        <v>3231.9337832885753</v>
      </c>
      <c r="H118" s="12">
        <f t="shared" si="21"/>
        <v>298287.64447227796</v>
      </c>
      <c r="I118" s="12">
        <f t="shared" si="18"/>
        <v>3071.1302952548394</v>
      </c>
      <c r="J118" s="12">
        <f>I118*(1+Decision!$D$30/12)^(Decision!$C$3*12-'Calculations - ignore'!A118)/(1+'Calculations - ignore'!$B$1/12)^(Decision!$C$3*12-'Calculations - ignore'!A118)</f>
        <v>10652.951872055866</v>
      </c>
      <c r="K118" s="12">
        <f t="shared" si="22"/>
        <v>10530685.671954593</v>
      </c>
    </row>
    <row r="119" spans="1:11" x14ac:dyDescent="0.25">
      <c r="A119">
        <f t="shared" si="19"/>
        <v>116</v>
      </c>
      <c r="B119" s="12">
        <f t="shared" si="29"/>
        <v>28295.372292000022</v>
      </c>
      <c r="C119" s="12">
        <f t="shared" si="20"/>
        <v>2181807.6533760033</v>
      </c>
      <c r="D119" s="12">
        <f>Decision!$J$21</f>
        <v>31366.502587254861</v>
      </c>
      <c r="E119" s="12">
        <f>-IPMT(Decision!$J$20/12,'Calculations - ignore'!A119,Decision!$J$17*12,Decision!$J$15)</f>
        <v>17696.925854097495</v>
      </c>
      <c r="F119" s="12">
        <f t="shared" si="17"/>
        <v>2529383.6015030285</v>
      </c>
      <c r="G119" s="12">
        <f t="shared" si="30"/>
        <v>3231.9337832885753</v>
      </c>
      <c r="H119" s="12">
        <f t="shared" si="21"/>
        <v>301519.57825556654</v>
      </c>
      <c r="I119" s="12">
        <f t="shared" si="18"/>
        <v>3071.1302952548394</v>
      </c>
      <c r="J119" s="12">
        <f>I119*(1+Decision!$D$30/12)^(Decision!$C$3*12-'Calculations - ignore'!A119)/(1+'Calculations - ignore'!$B$1/12)^(Decision!$C$3*12-'Calculations - ignore'!A119)</f>
        <v>10547.477101045411</v>
      </c>
      <c r="K119" s="12">
        <f t="shared" si="22"/>
        <v>10541233.149055637</v>
      </c>
    </row>
    <row r="120" spans="1:11" x14ac:dyDescent="0.25">
      <c r="A120">
        <f t="shared" si="19"/>
        <v>117</v>
      </c>
      <c r="B120" s="12">
        <f t="shared" si="29"/>
        <v>28295.372292000022</v>
      </c>
      <c r="C120" s="12">
        <f t="shared" si="20"/>
        <v>2210103.0256680031</v>
      </c>
      <c r="D120" s="12">
        <f>Decision!$J$21</f>
        <v>31366.502587254861</v>
      </c>
      <c r="E120" s="12">
        <f>-IPMT(Decision!$J$20/12,'Calculations - ignore'!A120,Decision!$J$17*12,Decision!$J$15)</f>
        <v>17605.795342543111</v>
      </c>
      <c r="F120" s="12">
        <f t="shared" si="17"/>
        <v>2546989.3968455717</v>
      </c>
      <c r="G120" s="12">
        <f t="shared" si="30"/>
        <v>3231.9337832885753</v>
      </c>
      <c r="H120" s="12">
        <f t="shared" si="21"/>
        <v>304751.51203885511</v>
      </c>
      <c r="I120" s="12">
        <f t="shared" si="18"/>
        <v>3071.1302952548394</v>
      </c>
      <c r="J120" s="12">
        <f>I120*(1+Decision!$D$30/12)^(Decision!$C$3*12-'Calculations - ignore'!A120)/(1+'Calculations - ignore'!$B$1/12)^(Decision!$C$3*12-'Calculations - ignore'!A120)</f>
        <v>10443.046634698427</v>
      </c>
      <c r="K120" s="12">
        <f t="shared" si="22"/>
        <v>10551676.195690336</v>
      </c>
    </row>
    <row r="121" spans="1:11" x14ac:dyDescent="0.25">
      <c r="A121">
        <f t="shared" si="19"/>
        <v>118</v>
      </c>
      <c r="B121" s="12">
        <f t="shared" si="29"/>
        <v>28295.372292000022</v>
      </c>
      <c r="C121" s="12">
        <f t="shared" si="20"/>
        <v>2238398.397960003</v>
      </c>
      <c r="D121" s="12">
        <f>Decision!$J$21</f>
        <v>31366.502587254861</v>
      </c>
      <c r="E121" s="12">
        <f>-IPMT(Decision!$J$20/12,'Calculations - ignore'!A121,Decision!$J$17*12,Decision!$J$15)</f>
        <v>17514.057294245031</v>
      </c>
      <c r="F121" s="12">
        <f t="shared" si="17"/>
        <v>2564503.4541398166</v>
      </c>
      <c r="G121" s="12">
        <f t="shared" si="30"/>
        <v>3231.9337832885753</v>
      </c>
      <c r="H121" s="12">
        <f t="shared" si="21"/>
        <v>307983.44582214369</v>
      </c>
      <c r="I121" s="12">
        <f t="shared" si="18"/>
        <v>3071.1302952548394</v>
      </c>
      <c r="J121" s="12">
        <f>I121*(1+Decision!$D$30/12)^(Decision!$C$3*12-'Calculations - ignore'!A121)/(1+'Calculations - ignore'!$B$1/12)^(Decision!$C$3*12-'Calculations - ignore'!A121)</f>
        <v>10339.650133364781</v>
      </c>
      <c r="K121" s="12">
        <f t="shared" si="22"/>
        <v>10562015.8458237</v>
      </c>
    </row>
    <row r="122" spans="1:11" x14ac:dyDescent="0.25">
      <c r="A122">
        <f t="shared" si="19"/>
        <v>119</v>
      </c>
      <c r="B122" s="12">
        <f t="shared" si="29"/>
        <v>28295.372292000022</v>
      </c>
      <c r="C122" s="12">
        <f t="shared" si="20"/>
        <v>2266693.7702520029</v>
      </c>
      <c r="D122" s="12">
        <f>Decision!$J$21</f>
        <v>31366.502587254861</v>
      </c>
      <c r="E122" s="12">
        <f>-IPMT(Decision!$J$20/12,'Calculations - ignore'!A122,Decision!$J$17*12,Decision!$J$15)</f>
        <v>17421.707658958305</v>
      </c>
      <c r="F122" s="12">
        <f t="shared" si="17"/>
        <v>2581925.1617987747</v>
      </c>
      <c r="G122" s="12">
        <f t="shared" si="30"/>
        <v>3231.9337832885753</v>
      </c>
      <c r="H122" s="12">
        <f t="shared" si="21"/>
        <v>311215.37960543227</v>
      </c>
      <c r="I122" s="12">
        <f t="shared" si="18"/>
        <v>3071.1302952548394</v>
      </c>
      <c r="J122" s="12">
        <f>I122*(1+Decision!$D$30/12)^(Decision!$C$3*12-'Calculations - ignore'!A122)/(1+'Calculations - ignore'!$B$1/12)^(Decision!$C$3*12-'Calculations - ignore'!A122)</f>
        <v>10237.277359767111</v>
      </c>
      <c r="K122" s="12">
        <f t="shared" si="22"/>
        <v>10572253.123183466</v>
      </c>
    </row>
    <row r="123" spans="1:11" x14ac:dyDescent="0.25">
      <c r="A123">
        <f t="shared" si="19"/>
        <v>120</v>
      </c>
      <c r="B123" s="12">
        <f t="shared" si="29"/>
        <v>28295.372292000022</v>
      </c>
      <c r="C123" s="12">
        <f t="shared" si="20"/>
        <v>2294989.1425440027</v>
      </c>
      <c r="D123" s="12">
        <f>Decision!$J$21</f>
        <v>31366.502587254861</v>
      </c>
      <c r="E123" s="12">
        <f>-IPMT(Decision!$J$20/12,'Calculations - ignore'!A123,Decision!$J$17*12,Decision!$J$15)</f>
        <v>17328.742359436321</v>
      </c>
      <c r="F123" s="12">
        <f t="shared" si="17"/>
        <v>2599253.9041582108</v>
      </c>
      <c r="G123" s="12">
        <f t="shared" si="30"/>
        <v>3231.9337832885753</v>
      </c>
      <c r="H123" s="12">
        <f t="shared" si="21"/>
        <v>314447.31338872085</v>
      </c>
      <c r="I123" s="12">
        <f t="shared" si="18"/>
        <v>3071.1302952548394</v>
      </c>
      <c r="J123" s="12">
        <f>I123*(1+Decision!$D$30/12)^(Decision!$C$3*12-'Calculations - ignore'!A123)/(1+'Calculations - ignore'!$B$1/12)^(Decision!$C$3*12-'Calculations - ignore'!A123)</f>
        <v>10135.918177987238</v>
      </c>
      <c r="K123" s="12">
        <f t="shared" si="22"/>
        <v>10582389.041361453</v>
      </c>
    </row>
    <row r="124" spans="1:11" x14ac:dyDescent="0.25">
      <c r="A124">
        <f t="shared" si="19"/>
        <v>121</v>
      </c>
      <c r="B124" s="12">
        <f>B123*(1+Decision!$D$14)</f>
        <v>31124.909521200025</v>
      </c>
      <c r="C124" s="12">
        <f t="shared" si="20"/>
        <v>2326114.052065203</v>
      </c>
      <c r="D124" s="12">
        <f>Decision!$J$21</f>
        <v>31366.502587254861</v>
      </c>
      <c r="E124" s="12">
        <f>-IPMT(Decision!$J$20/12,'Calculations - ignore'!A124,Decision!$J$17*12,Decision!$J$15)</f>
        <v>17235.157291250867</v>
      </c>
      <c r="F124" s="12">
        <f t="shared" si="17"/>
        <v>2616489.0614494616</v>
      </c>
      <c r="G124" s="12">
        <f>G123*(1+Decision!$J$27)</f>
        <v>3393.5304724530042</v>
      </c>
      <c r="H124" s="12">
        <f t="shared" si="21"/>
        <v>317840.84386117384</v>
      </c>
      <c r="I124" s="12">
        <f t="shared" si="18"/>
        <v>241.59306605483653</v>
      </c>
      <c r="J124" s="12">
        <f>I124*(1+Decision!$D$30/12)^(Decision!$C$3*12-'Calculations - ignore'!A124)/(1+'Calculations - ignore'!$B$1/12)^(Decision!$C$3*12-'Calculations - ignore'!A124)</f>
        <v>789.45602873985467</v>
      </c>
      <c r="K124" s="12">
        <f t="shared" si="22"/>
        <v>10583178.497390192</v>
      </c>
    </row>
    <row r="125" spans="1:11" x14ac:dyDescent="0.25">
      <c r="A125">
        <f t="shared" si="19"/>
        <v>122</v>
      </c>
      <c r="B125" s="12">
        <f>B124</f>
        <v>31124.909521200025</v>
      </c>
      <c r="C125" s="12">
        <f t="shared" si="20"/>
        <v>2357238.9615864032</v>
      </c>
      <c r="D125" s="12">
        <f>Decision!$J$21</f>
        <v>31366.502587254861</v>
      </c>
      <c r="E125" s="12">
        <f>-IPMT(Decision!$J$20/12,'Calculations - ignore'!A125,Decision!$J$17*12,Decision!$J$15)</f>
        <v>17140.948322610839</v>
      </c>
      <c r="F125" s="12">
        <f t="shared" si="17"/>
        <v>2633630.0097720725</v>
      </c>
      <c r="G125" s="12">
        <f>G124</f>
        <v>3393.5304724530042</v>
      </c>
      <c r="H125" s="12">
        <f t="shared" si="21"/>
        <v>321234.37433362682</v>
      </c>
      <c r="I125" s="12">
        <f t="shared" si="18"/>
        <v>241.59306605483653</v>
      </c>
      <c r="J125" s="12">
        <f>I125*(1+Decision!$D$30/12)^(Decision!$C$3*12-'Calculations - ignore'!A125)/(1+'Calculations - ignore'!$B$1/12)^(Decision!$C$3*12-'Calculations - ignore'!A125)</f>
        <v>781.63963241569797</v>
      </c>
      <c r="K125" s="12">
        <f t="shared" si="22"/>
        <v>10583960.137022607</v>
      </c>
    </row>
    <row r="126" spans="1:11" x14ac:dyDescent="0.25">
      <c r="A126">
        <f t="shared" si="19"/>
        <v>123</v>
      </c>
      <c r="B126" s="12">
        <f t="shared" ref="B126:B135" si="31">B125</f>
        <v>31124.909521200025</v>
      </c>
      <c r="C126" s="12">
        <f t="shared" si="20"/>
        <v>2388363.8711076034</v>
      </c>
      <c r="D126" s="12">
        <f>Decision!$J$21</f>
        <v>31366.502587254861</v>
      </c>
      <c r="E126" s="12">
        <f>-IPMT(Decision!$J$20/12,'Calculations - ignore'!A126,Decision!$J$17*12,Decision!$J$15)</f>
        <v>17046.111294179882</v>
      </c>
      <c r="F126" s="12">
        <f t="shared" si="17"/>
        <v>2650676.1210662522</v>
      </c>
      <c r="G126" s="12">
        <f t="shared" ref="G126:G135" si="32">G125</f>
        <v>3393.5304724530042</v>
      </c>
      <c r="H126" s="12">
        <f t="shared" si="21"/>
        <v>324627.90480607981</v>
      </c>
      <c r="I126" s="12">
        <f t="shared" si="18"/>
        <v>241.59306605483653</v>
      </c>
      <c r="J126" s="12">
        <f>I126*(1+Decision!$D$30/12)^(Decision!$C$3*12-'Calculations - ignore'!A126)/(1+'Calculations - ignore'!$B$1/12)^(Decision!$C$3*12-'Calculations - ignore'!A126)</f>
        <v>773.90062615415616</v>
      </c>
      <c r="K126" s="12">
        <f t="shared" si="22"/>
        <v>10584734.037648762</v>
      </c>
    </row>
    <row r="127" spans="1:11" x14ac:dyDescent="0.25">
      <c r="A127">
        <f t="shared" si="19"/>
        <v>124</v>
      </c>
      <c r="B127" s="12">
        <f t="shared" si="31"/>
        <v>31124.909521200025</v>
      </c>
      <c r="C127" s="12">
        <f t="shared" si="20"/>
        <v>2419488.7806288037</v>
      </c>
      <c r="D127" s="12">
        <f>Decision!$J$21</f>
        <v>31366.502587254861</v>
      </c>
      <c r="E127" s="12">
        <f>-IPMT(Decision!$J$20/12,'Calculations - ignore'!A127,Decision!$J$17*12,Decision!$J$15)</f>
        <v>16950.642018892711</v>
      </c>
      <c r="F127" s="12">
        <f t="shared" si="17"/>
        <v>2667626.763085145</v>
      </c>
      <c r="G127" s="12">
        <f t="shared" si="32"/>
        <v>3393.5304724530042</v>
      </c>
      <c r="H127" s="12">
        <f t="shared" si="21"/>
        <v>328021.43527853279</v>
      </c>
      <c r="I127" s="12">
        <f t="shared" si="18"/>
        <v>241.59306605483653</v>
      </c>
      <c r="J127" s="12">
        <f>I127*(1+Decision!$D$30/12)^(Decision!$C$3*12-'Calculations - ignore'!A127)/(1+'Calculations - ignore'!$B$1/12)^(Decision!$C$3*12-'Calculations - ignore'!A127)</f>
        <v>766.2382437169864</v>
      </c>
      <c r="K127" s="12">
        <f t="shared" si="22"/>
        <v>10585500.275892479</v>
      </c>
    </row>
    <row r="128" spans="1:11" x14ac:dyDescent="0.25">
      <c r="A128">
        <f t="shared" si="19"/>
        <v>125</v>
      </c>
      <c r="B128" s="12">
        <f t="shared" si="31"/>
        <v>31124.909521200025</v>
      </c>
      <c r="C128" s="12">
        <f t="shared" si="20"/>
        <v>2450613.6901500039</v>
      </c>
      <c r="D128" s="12">
        <f>Decision!$J$21</f>
        <v>31366.502587254861</v>
      </c>
      <c r="E128" s="12">
        <f>-IPMT(Decision!$J$20/12,'Calculations - ignore'!A128,Decision!$J$17*12,Decision!$J$15)</f>
        <v>16854.536281770299</v>
      </c>
      <c r="F128" s="12">
        <f t="shared" si="17"/>
        <v>2684481.2993669151</v>
      </c>
      <c r="G128" s="12">
        <f t="shared" si="32"/>
        <v>3393.5304724530042</v>
      </c>
      <c r="H128" s="12">
        <f t="shared" si="21"/>
        <v>331414.96575098578</v>
      </c>
      <c r="I128" s="12">
        <f t="shared" si="18"/>
        <v>241.59306605483653</v>
      </c>
      <c r="J128" s="12">
        <f>I128*(1+Decision!$D$30/12)^(Decision!$C$3*12-'Calculations - ignore'!A128)/(1+'Calculations - ignore'!$B$1/12)^(Decision!$C$3*12-'Calculations - ignore'!A128)</f>
        <v>758.65172645246173</v>
      </c>
      <c r="K128" s="12">
        <f t="shared" si="22"/>
        <v>10586258.927618932</v>
      </c>
    </row>
    <row r="129" spans="1:11" x14ac:dyDescent="0.25">
      <c r="A129">
        <f t="shared" si="19"/>
        <v>126</v>
      </c>
      <c r="B129" s="12">
        <f t="shared" si="31"/>
        <v>31124.909521200025</v>
      </c>
      <c r="C129" s="12">
        <f t="shared" si="20"/>
        <v>2481738.5996712041</v>
      </c>
      <c r="D129" s="12">
        <f>Decision!$J$21</f>
        <v>31366.502587254861</v>
      </c>
      <c r="E129" s="12">
        <f>-IPMT(Decision!$J$20/12,'Calculations - ignore'!A129,Decision!$J$17*12,Decision!$J$15)</f>
        <v>16757.789839733738</v>
      </c>
      <c r="F129" s="12">
        <f t="shared" si="17"/>
        <v>2701239.089206649</v>
      </c>
      <c r="G129" s="12">
        <f t="shared" si="32"/>
        <v>3393.5304724530042</v>
      </c>
      <c r="H129" s="12">
        <f t="shared" si="21"/>
        <v>334808.49622343876</v>
      </c>
      <c r="I129" s="12">
        <f t="shared" si="18"/>
        <v>241.59306605483653</v>
      </c>
      <c r="J129" s="12">
        <f>I129*(1+Decision!$D$30/12)^(Decision!$C$3*12-'Calculations - ignore'!A129)/(1+'Calculations - ignore'!$B$1/12)^(Decision!$C$3*12-'Calculations - ignore'!A129)</f>
        <v>751.14032322025923</v>
      </c>
      <c r="K129" s="12">
        <f t="shared" si="22"/>
        <v>10587010.067942152</v>
      </c>
    </row>
    <row r="130" spans="1:11" x14ac:dyDescent="0.25">
      <c r="A130">
        <f t="shared" si="19"/>
        <v>127</v>
      </c>
      <c r="B130" s="12">
        <f t="shared" si="31"/>
        <v>31124.909521200025</v>
      </c>
      <c r="C130" s="12">
        <f t="shared" si="20"/>
        <v>2512863.5091924043</v>
      </c>
      <c r="D130" s="12">
        <f>Decision!$J$21</f>
        <v>31366.502587254861</v>
      </c>
      <c r="E130" s="12">
        <f>-IPMT(Decision!$J$20/12,'Calculations - ignore'!A130,Decision!$J$17*12,Decision!$J$15)</f>
        <v>16660.398421416929</v>
      </c>
      <c r="F130" s="12">
        <f t="shared" si="17"/>
        <v>2717899.487628066</v>
      </c>
      <c r="G130" s="12">
        <f t="shared" si="32"/>
        <v>3393.5304724530042</v>
      </c>
      <c r="H130" s="12">
        <f t="shared" si="21"/>
        <v>338202.02669589175</v>
      </c>
      <c r="I130" s="12">
        <f t="shared" si="18"/>
        <v>241.59306605483653</v>
      </c>
      <c r="J130" s="12">
        <f>I130*(1+Decision!$D$30/12)^(Decision!$C$3*12-'Calculations - ignore'!A130)/(1+'Calculations - ignore'!$B$1/12)^(Decision!$C$3*12-'Calculations - ignore'!A130)</f>
        <v>743.70329031708832</v>
      </c>
      <c r="K130" s="12">
        <f t="shared" si="22"/>
        <v>10587753.771232469</v>
      </c>
    </row>
    <row r="131" spans="1:11" x14ac:dyDescent="0.25">
      <c r="A131">
        <f t="shared" si="19"/>
        <v>128</v>
      </c>
      <c r="B131" s="12">
        <f t="shared" si="31"/>
        <v>31124.909521200025</v>
      </c>
      <c r="C131" s="12">
        <f t="shared" si="20"/>
        <v>2543988.4187136046</v>
      </c>
      <c r="D131" s="12">
        <f>Decision!$J$21</f>
        <v>31366.502587254861</v>
      </c>
      <c r="E131" s="12">
        <f>-IPMT(Decision!$J$20/12,'Calculations - ignore'!A131,Decision!$J$17*12,Decision!$J$15)</f>
        <v>16562.357726978007</v>
      </c>
      <c r="F131" s="12">
        <f t="shared" si="17"/>
        <v>2734461.8453550441</v>
      </c>
      <c r="G131" s="12">
        <f t="shared" si="32"/>
        <v>3393.5304724530042</v>
      </c>
      <c r="H131" s="12">
        <f t="shared" si="21"/>
        <v>341595.55716834473</v>
      </c>
      <c r="I131" s="12">
        <f t="shared" si="18"/>
        <v>241.59306605483653</v>
      </c>
      <c r="J131" s="12">
        <f>I131*(1+Decision!$D$30/12)^(Decision!$C$3*12-'Calculations - ignore'!A131)/(1+'Calculations - ignore'!$B$1/12)^(Decision!$C$3*12-'Calculations - ignore'!A131)</f>
        <v>736.33989140305766</v>
      </c>
      <c r="K131" s="12">
        <f t="shared" si="22"/>
        <v>10588490.111123873</v>
      </c>
    </row>
    <row r="132" spans="1:11" x14ac:dyDescent="0.25">
      <c r="A132">
        <f t="shared" si="19"/>
        <v>129</v>
      </c>
      <c r="B132" s="12">
        <f t="shared" si="31"/>
        <v>31124.909521200025</v>
      </c>
      <c r="C132" s="12">
        <f t="shared" si="20"/>
        <v>2575113.3282348048</v>
      </c>
      <c r="D132" s="12">
        <f>Decision!$J$21</f>
        <v>31366.502587254861</v>
      </c>
      <c r="E132" s="12">
        <f>-IPMT(Decision!$J$20/12,'Calculations - ignore'!A132,Decision!$J$17*12,Decision!$J$15)</f>
        <v>16463.663427909498</v>
      </c>
      <c r="F132" s="12">
        <f t="shared" si="17"/>
        <v>2750925.5087829535</v>
      </c>
      <c r="G132" s="12">
        <f t="shared" si="32"/>
        <v>3393.5304724530042</v>
      </c>
      <c r="H132" s="12">
        <f t="shared" si="21"/>
        <v>344989.08764079772</v>
      </c>
      <c r="I132" s="12">
        <f t="shared" si="18"/>
        <v>241.59306605483653</v>
      </c>
      <c r="J132" s="12">
        <f>I132*(1+Decision!$D$30/12)^(Decision!$C$3*12-'Calculations - ignore'!A132)/(1+'Calculations - ignore'!$B$1/12)^(Decision!$C$3*12-'Calculations - ignore'!A132)</f>
        <v>729.04939742876979</v>
      </c>
      <c r="K132" s="12">
        <f t="shared" si="22"/>
        <v>10589219.160521302</v>
      </c>
    </row>
    <row r="133" spans="1:11" x14ac:dyDescent="0.25">
      <c r="A133">
        <f t="shared" si="19"/>
        <v>130</v>
      </c>
      <c r="B133" s="12">
        <f t="shared" si="31"/>
        <v>31124.909521200025</v>
      </c>
      <c r="C133" s="12">
        <f t="shared" si="20"/>
        <v>2606238.237756005</v>
      </c>
      <c r="D133" s="12">
        <f>Decision!$J$21</f>
        <v>31366.502587254861</v>
      </c>
      <c r="E133" s="12">
        <f>-IPMT(Decision!$J$20/12,'Calculations - ignore'!A133,Decision!$J$17*12,Decision!$J$15)</f>
        <v>16364.311166847196</v>
      </c>
      <c r="F133" s="12">
        <f t="shared" ref="F133:F196" si="33">E133+F132</f>
        <v>2767289.8199498006</v>
      </c>
      <c r="G133" s="12">
        <f t="shared" si="32"/>
        <v>3393.5304724530042</v>
      </c>
      <c r="H133" s="12">
        <f t="shared" si="21"/>
        <v>348382.6181132507</v>
      </c>
      <c r="I133" s="12">
        <f t="shared" ref="I133:I196" si="34">IF(D133&gt;B133,D133-B133,0)</f>
        <v>241.59306605483653</v>
      </c>
      <c r="J133" s="12">
        <f>I133*(1+Decision!$D$30/12)^(Decision!$C$3*12-'Calculations - ignore'!A133)/(1+'Calculations - ignore'!$B$1/12)^(Decision!$C$3*12-'Calculations - ignore'!A133)</f>
        <v>721.83108656313868</v>
      </c>
      <c r="K133" s="12">
        <f t="shared" si="22"/>
        <v>10589940.991607865</v>
      </c>
    </row>
    <row r="134" spans="1:11" x14ac:dyDescent="0.25">
      <c r="A134">
        <f t="shared" ref="A134:A197" si="35">A133+1</f>
        <v>131</v>
      </c>
      <c r="B134" s="12">
        <f t="shared" si="31"/>
        <v>31124.909521200025</v>
      </c>
      <c r="C134" s="12">
        <f t="shared" ref="C134:C197" si="36">B134+C133</f>
        <v>2637363.1472772053</v>
      </c>
      <c r="D134" s="12">
        <f>Decision!$J$21</f>
        <v>31366.502587254861</v>
      </c>
      <c r="E134" s="12">
        <f>-IPMT(Decision!$J$20/12,'Calculations - ignore'!A134,Decision!$J$17*12,Decision!$J$15)</f>
        <v>16264.296557377807</v>
      </c>
      <c r="F134" s="12">
        <f t="shared" si="33"/>
        <v>2783554.1165071786</v>
      </c>
      <c r="G134" s="12">
        <f t="shared" si="32"/>
        <v>3393.5304724530042</v>
      </c>
      <c r="H134" s="12">
        <f t="shared" ref="H134:H197" si="37">G134+H133</f>
        <v>351776.14858570369</v>
      </c>
      <c r="I134" s="12">
        <f t="shared" si="34"/>
        <v>241.59306605483653</v>
      </c>
      <c r="J134" s="12">
        <f>I134*(1+Decision!$D$30/12)^(Decision!$C$3*12-'Calculations - ignore'!A134)/(1+'Calculations - ignore'!$B$1/12)^(Decision!$C$3*12-'Calculations - ignore'!A134)</f>
        <v>714.68424412191939</v>
      </c>
      <c r="K134" s="12">
        <f t="shared" ref="K134:K197" si="38">J134+K133</f>
        <v>10590655.675851988</v>
      </c>
    </row>
    <row r="135" spans="1:11" x14ac:dyDescent="0.25">
      <c r="A135">
        <f t="shared" si="35"/>
        <v>132</v>
      </c>
      <c r="B135" s="12">
        <f t="shared" si="31"/>
        <v>31124.909521200025</v>
      </c>
      <c r="C135" s="12">
        <f t="shared" si="36"/>
        <v>2668488.0567984055</v>
      </c>
      <c r="D135" s="12">
        <f>Decision!$J$21</f>
        <v>31366.502587254861</v>
      </c>
      <c r="E135" s="12">
        <f>-IPMT(Decision!$J$20/12,'Calculations - ignore'!A135,Decision!$J$17*12,Decision!$J$15)</f>
        <v>16163.615183845299</v>
      </c>
      <c r="F135" s="12">
        <f t="shared" si="33"/>
        <v>2799717.7316910238</v>
      </c>
      <c r="G135" s="12">
        <f t="shared" si="32"/>
        <v>3393.5304724530042</v>
      </c>
      <c r="H135" s="12">
        <f t="shared" si="37"/>
        <v>355169.67905815667</v>
      </c>
      <c r="I135" s="12">
        <f t="shared" si="34"/>
        <v>241.59306605483653</v>
      </c>
      <c r="J135" s="12">
        <f>I135*(1+Decision!$D$30/12)^(Decision!$C$3*12-'Calculations - ignore'!A135)/(1+'Calculations - ignore'!$B$1/12)^(Decision!$C$3*12-'Calculations - ignore'!A135)</f>
        <v>707.60816249694983</v>
      </c>
      <c r="K135" s="12">
        <f t="shared" si="38"/>
        <v>10591363.284014484</v>
      </c>
    </row>
    <row r="136" spans="1:11" x14ac:dyDescent="0.25">
      <c r="A136">
        <f t="shared" si="35"/>
        <v>133</v>
      </c>
      <c r="B136" s="12">
        <f>B135*(1+Decision!$D$14)</f>
        <v>34237.400473320027</v>
      </c>
      <c r="C136" s="12">
        <f t="shared" si="36"/>
        <v>2702725.4572717254</v>
      </c>
      <c r="D136" s="12">
        <f>Decision!$J$21</f>
        <v>31366.502587254861</v>
      </c>
      <c r="E136" s="12">
        <f>-IPMT(Decision!$J$20/12,'Calculations - ignore'!A136,Decision!$J$17*12,Decision!$J$15)</f>
        <v>16062.262601155902</v>
      </c>
      <c r="F136" s="12">
        <f t="shared" si="33"/>
        <v>2815779.9942921796</v>
      </c>
      <c r="G136" s="12">
        <f>G135*(1+Decision!$J$27)</f>
        <v>3563.2069960756544</v>
      </c>
      <c r="H136" s="12">
        <f t="shared" si="37"/>
        <v>358732.88605423231</v>
      </c>
      <c r="I136" s="12">
        <f t="shared" si="34"/>
        <v>0</v>
      </c>
      <c r="J136" s="12">
        <f>I136*(1+Decision!$D$30/12)^(Decision!$C$3*12-'Calculations - ignore'!A136)/(1+'Calculations - ignore'!$B$1/12)^(Decision!$C$3*12-'Calculations - ignore'!A136)</f>
        <v>0</v>
      </c>
      <c r="K136" s="12">
        <f t="shared" si="38"/>
        <v>10591363.284014484</v>
      </c>
    </row>
    <row r="137" spans="1:11" x14ac:dyDescent="0.25">
      <c r="A137">
        <f t="shared" si="35"/>
        <v>134</v>
      </c>
      <c r="B137" s="12">
        <f>B136</f>
        <v>34237.400473320027</v>
      </c>
      <c r="C137" s="12">
        <f t="shared" si="36"/>
        <v>2736962.8577450453</v>
      </c>
      <c r="D137" s="12">
        <f>Decision!$J$21</f>
        <v>31366.502587254861</v>
      </c>
      <c r="E137" s="12">
        <f>-IPMT(Decision!$J$20/12,'Calculations - ignore'!A137,Decision!$J$17*12,Decision!$J$15)</f>
        <v>15960.234334581904</v>
      </c>
      <c r="F137" s="12">
        <f t="shared" si="33"/>
        <v>2831740.2286267616</v>
      </c>
      <c r="G137" s="12">
        <f>G136</f>
        <v>3563.2069960756544</v>
      </c>
      <c r="H137" s="12">
        <f t="shared" si="37"/>
        <v>362296.09305030794</v>
      </c>
      <c r="I137" s="12">
        <f t="shared" si="34"/>
        <v>0</v>
      </c>
      <c r="J137" s="12">
        <f>I137*(1+Decision!$D$30/12)^(Decision!$C$3*12-'Calculations - ignore'!A137)/(1+'Calculations - ignore'!$B$1/12)^(Decision!$C$3*12-'Calculations - ignore'!A137)</f>
        <v>0</v>
      </c>
      <c r="K137" s="12">
        <f t="shared" si="38"/>
        <v>10591363.284014484</v>
      </c>
    </row>
    <row r="138" spans="1:11" x14ac:dyDescent="0.25">
      <c r="A138">
        <f t="shared" si="35"/>
        <v>135</v>
      </c>
      <c r="B138" s="12">
        <f t="shared" ref="B138:B147" si="39">B137</f>
        <v>34237.400473320027</v>
      </c>
      <c r="C138" s="12">
        <f t="shared" si="36"/>
        <v>2771200.2582183653</v>
      </c>
      <c r="D138" s="12">
        <f>Decision!$J$21</f>
        <v>31366.502587254861</v>
      </c>
      <c r="E138" s="12">
        <f>-IPMT(Decision!$J$20/12,'Calculations - ignore'!A138,Decision!$J$17*12,Decision!$J$15)</f>
        <v>15857.525879564084</v>
      </c>
      <c r="F138" s="12">
        <f t="shared" si="33"/>
        <v>2847597.7545063258</v>
      </c>
      <c r="G138" s="12">
        <f t="shared" ref="G138:G147" si="40">G137</f>
        <v>3563.2069960756544</v>
      </c>
      <c r="H138" s="12">
        <f t="shared" si="37"/>
        <v>365859.30004638358</v>
      </c>
      <c r="I138" s="12">
        <f t="shared" si="34"/>
        <v>0</v>
      </c>
      <c r="J138" s="12">
        <f>I138*(1+Decision!$D$30/12)^(Decision!$C$3*12-'Calculations - ignore'!A138)/(1+'Calculations - ignore'!$B$1/12)^(Decision!$C$3*12-'Calculations - ignore'!A138)</f>
        <v>0</v>
      </c>
      <c r="K138" s="12">
        <f t="shared" si="38"/>
        <v>10591363.284014484</v>
      </c>
    </row>
    <row r="139" spans="1:11" x14ac:dyDescent="0.25">
      <c r="A139">
        <f t="shared" si="35"/>
        <v>136</v>
      </c>
      <c r="B139" s="12">
        <f t="shared" si="39"/>
        <v>34237.400473320027</v>
      </c>
      <c r="C139" s="12">
        <f t="shared" si="36"/>
        <v>2805437.6586916852</v>
      </c>
      <c r="D139" s="12">
        <f>Decision!$J$21</f>
        <v>31366.502587254861</v>
      </c>
      <c r="E139" s="12">
        <f>-IPMT(Decision!$J$20/12,'Calculations - ignore'!A139,Decision!$J$17*12,Decision!$J$15)</f>
        <v>15754.132701512814</v>
      </c>
      <c r="F139" s="12">
        <f t="shared" si="33"/>
        <v>2863351.8872078387</v>
      </c>
      <c r="G139" s="12">
        <f t="shared" si="40"/>
        <v>3563.2069960756544</v>
      </c>
      <c r="H139" s="12">
        <f t="shared" si="37"/>
        <v>369422.50704245921</v>
      </c>
      <c r="I139" s="12">
        <f t="shared" si="34"/>
        <v>0</v>
      </c>
      <c r="J139" s="12">
        <f>I139*(1+Decision!$D$30/12)^(Decision!$C$3*12-'Calculations - ignore'!A139)/(1+'Calculations - ignore'!$B$1/12)^(Decision!$C$3*12-'Calculations - ignore'!A139)</f>
        <v>0</v>
      </c>
      <c r="K139" s="12">
        <f t="shared" si="38"/>
        <v>10591363.284014484</v>
      </c>
    </row>
    <row r="140" spans="1:11" x14ac:dyDescent="0.25">
      <c r="A140">
        <f t="shared" si="35"/>
        <v>137</v>
      </c>
      <c r="B140" s="12">
        <f t="shared" si="39"/>
        <v>34237.400473320027</v>
      </c>
      <c r="C140" s="12">
        <f t="shared" si="36"/>
        <v>2839675.0591650051</v>
      </c>
      <c r="D140" s="12">
        <f>Decision!$J$21</f>
        <v>31366.502587254861</v>
      </c>
      <c r="E140" s="12">
        <f>-IPMT(Decision!$J$20/12,'Calculations - ignore'!A140,Decision!$J$17*12,Decision!$J$15)</f>
        <v>15650.050235607867</v>
      </c>
      <c r="F140" s="12">
        <f t="shared" si="33"/>
        <v>2879001.9374434464</v>
      </c>
      <c r="G140" s="12">
        <f t="shared" si="40"/>
        <v>3563.2069960756544</v>
      </c>
      <c r="H140" s="12">
        <f t="shared" si="37"/>
        <v>372985.71403853485</v>
      </c>
      <c r="I140" s="12">
        <f t="shared" si="34"/>
        <v>0</v>
      </c>
      <c r="J140" s="12">
        <f>I140*(1+Decision!$D$30/12)^(Decision!$C$3*12-'Calculations - ignore'!A140)/(1+'Calculations - ignore'!$B$1/12)^(Decision!$C$3*12-'Calculations - ignore'!A140)</f>
        <v>0</v>
      </c>
      <c r="K140" s="12">
        <f t="shared" si="38"/>
        <v>10591363.284014484</v>
      </c>
    </row>
    <row r="141" spans="1:11" x14ac:dyDescent="0.25">
      <c r="A141">
        <f t="shared" si="35"/>
        <v>138</v>
      </c>
      <c r="B141" s="12">
        <f t="shared" si="39"/>
        <v>34237.400473320027</v>
      </c>
      <c r="C141" s="12">
        <f t="shared" si="36"/>
        <v>2873912.459638325</v>
      </c>
      <c r="D141" s="12">
        <f>Decision!$J$21</f>
        <v>31366.502587254861</v>
      </c>
      <c r="E141" s="12">
        <f>-IPMT(Decision!$J$20/12,'Calculations - ignore'!A141,Decision!$J$17*12,Decision!$J$15)</f>
        <v>15545.273886596886</v>
      </c>
      <c r="F141" s="12">
        <f t="shared" si="33"/>
        <v>2894547.2113300432</v>
      </c>
      <c r="G141" s="12">
        <f t="shared" si="40"/>
        <v>3563.2069960756544</v>
      </c>
      <c r="H141" s="12">
        <f t="shared" si="37"/>
        <v>376548.92103461048</v>
      </c>
      <c r="I141" s="12">
        <f t="shared" si="34"/>
        <v>0</v>
      </c>
      <c r="J141" s="12">
        <f>I141*(1+Decision!$D$30/12)^(Decision!$C$3*12-'Calculations - ignore'!A141)/(1+'Calculations - ignore'!$B$1/12)^(Decision!$C$3*12-'Calculations - ignore'!A141)</f>
        <v>0</v>
      </c>
      <c r="K141" s="12">
        <f t="shared" si="38"/>
        <v>10591363.284014484</v>
      </c>
    </row>
    <row r="142" spans="1:11" x14ac:dyDescent="0.25">
      <c r="A142">
        <f t="shared" si="35"/>
        <v>139</v>
      </c>
      <c r="B142" s="12">
        <f t="shared" si="39"/>
        <v>34237.400473320027</v>
      </c>
      <c r="C142" s="12">
        <f t="shared" si="36"/>
        <v>2908149.860111645</v>
      </c>
      <c r="D142" s="12">
        <f>Decision!$J$21</f>
        <v>31366.502587254861</v>
      </c>
      <c r="E142" s="12">
        <f>-IPMT(Decision!$J$20/12,'Calculations - ignore'!A142,Decision!$J$17*12,Decision!$J$15)</f>
        <v>15439.799028592497</v>
      </c>
      <c r="F142" s="12">
        <f t="shared" si="33"/>
        <v>2909987.0103586358</v>
      </c>
      <c r="G142" s="12">
        <f t="shared" si="40"/>
        <v>3563.2069960756544</v>
      </c>
      <c r="H142" s="12">
        <f t="shared" si="37"/>
        <v>380112.12803068612</v>
      </c>
      <c r="I142" s="12">
        <f t="shared" si="34"/>
        <v>0</v>
      </c>
      <c r="J142" s="12">
        <f>I142*(1+Decision!$D$30/12)^(Decision!$C$3*12-'Calculations - ignore'!A142)/(1+'Calculations - ignore'!$B$1/12)^(Decision!$C$3*12-'Calculations - ignore'!A142)</f>
        <v>0</v>
      </c>
      <c r="K142" s="12">
        <f t="shared" si="38"/>
        <v>10591363.284014484</v>
      </c>
    </row>
    <row r="143" spans="1:11" x14ac:dyDescent="0.25">
      <c r="A143">
        <f t="shared" si="35"/>
        <v>140</v>
      </c>
      <c r="B143" s="12">
        <f t="shared" si="39"/>
        <v>34237.400473320027</v>
      </c>
      <c r="C143" s="12">
        <f t="shared" si="36"/>
        <v>2942387.2605849649</v>
      </c>
      <c r="D143" s="12">
        <f>Decision!$J$21</f>
        <v>31366.502587254861</v>
      </c>
      <c r="E143" s="12">
        <f>-IPMT(Decision!$J$20/12,'Calculations - ignore'!A143,Decision!$J$17*12,Decision!$J$15)</f>
        <v>15333.621004868084</v>
      </c>
      <c r="F143" s="12">
        <f t="shared" si="33"/>
        <v>2925320.6313635041</v>
      </c>
      <c r="G143" s="12">
        <f t="shared" si="40"/>
        <v>3563.2069960756544</v>
      </c>
      <c r="H143" s="12">
        <f t="shared" si="37"/>
        <v>383675.33502676175</v>
      </c>
      <c r="I143" s="12">
        <f t="shared" si="34"/>
        <v>0</v>
      </c>
      <c r="J143" s="12">
        <f>I143*(1+Decision!$D$30/12)^(Decision!$C$3*12-'Calculations - ignore'!A143)/(1+'Calculations - ignore'!$B$1/12)^(Decision!$C$3*12-'Calculations - ignore'!A143)</f>
        <v>0</v>
      </c>
      <c r="K143" s="12">
        <f t="shared" si="38"/>
        <v>10591363.284014484</v>
      </c>
    </row>
    <row r="144" spans="1:11" x14ac:dyDescent="0.25">
      <c r="A144">
        <f t="shared" si="35"/>
        <v>141</v>
      </c>
      <c r="B144" s="12">
        <f t="shared" si="39"/>
        <v>34237.400473320027</v>
      </c>
      <c r="C144" s="12">
        <f t="shared" si="36"/>
        <v>2976624.6610582848</v>
      </c>
      <c r="D144" s="12">
        <f>Decision!$J$21</f>
        <v>31366.502587254861</v>
      </c>
      <c r="E144" s="12">
        <f>-IPMT(Decision!$J$20/12,'Calculations - ignore'!A144,Decision!$J$17*12,Decision!$J$15)</f>
        <v>15226.735127652173</v>
      </c>
      <c r="F144" s="12">
        <f t="shared" si="33"/>
        <v>2940547.3664911562</v>
      </c>
      <c r="G144" s="12">
        <f t="shared" si="40"/>
        <v>3563.2069960756544</v>
      </c>
      <c r="H144" s="12">
        <f t="shared" si="37"/>
        <v>387238.54202283738</v>
      </c>
      <c r="I144" s="12">
        <f t="shared" si="34"/>
        <v>0</v>
      </c>
      <c r="J144" s="12">
        <f>I144*(1+Decision!$D$30/12)^(Decision!$C$3*12-'Calculations - ignore'!A144)/(1+'Calculations - ignore'!$B$1/12)^(Decision!$C$3*12-'Calculations - ignore'!A144)</f>
        <v>0</v>
      </c>
      <c r="K144" s="12">
        <f t="shared" si="38"/>
        <v>10591363.284014484</v>
      </c>
    </row>
    <row r="145" spans="1:11" x14ac:dyDescent="0.25">
      <c r="A145">
        <f t="shared" si="35"/>
        <v>142</v>
      </c>
      <c r="B145" s="12">
        <f t="shared" si="39"/>
        <v>34237.400473320027</v>
      </c>
      <c r="C145" s="12">
        <f t="shared" si="36"/>
        <v>3010862.0615316047</v>
      </c>
      <c r="D145" s="12">
        <f>Decision!$J$21</f>
        <v>31366.502587254861</v>
      </c>
      <c r="E145" s="12">
        <f>-IPMT(Decision!$J$20/12,'Calculations - ignore'!A145,Decision!$J$17*12,Decision!$J$15)</f>
        <v>15119.13667792149</v>
      </c>
      <c r="F145" s="12">
        <f t="shared" si="33"/>
        <v>2955666.5031690774</v>
      </c>
      <c r="G145" s="12">
        <f t="shared" si="40"/>
        <v>3563.2069960756544</v>
      </c>
      <c r="H145" s="12">
        <f t="shared" si="37"/>
        <v>390801.74901891302</v>
      </c>
      <c r="I145" s="12">
        <f t="shared" si="34"/>
        <v>0</v>
      </c>
      <c r="J145" s="12">
        <f>I145*(1+Decision!$D$30/12)^(Decision!$C$3*12-'Calculations - ignore'!A145)/(1+'Calculations - ignore'!$B$1/12)^(Decision!$C$3*12-'Calculations - ignore'!A145)</f>
        <v>0</v>
      </c>
      <c r="K145" s="12">
        <f t="shared" si="38"/>
        <v>10591363.284014484</v>
      </c>
    </row>
    <row r="146" spans="1:11" x14ac:dyDescent="0.25">
      <c r="A146">
        <f t="shared" si="35"/>
        <v>143</v>
      </c>
      <c r="B146" s="12">
        <f t="shared" si="39"/>
        <v>34237.400473320027</v>
      </c>
      <c r="C146" s="12">
        <f t="shared" si="36"/>
        <v>3045099.4620049247</v>
      </c>
      <c r="D146" s="12">
        <f>Decision!$J$21</f>
        <v>31366.502587254861</v>
      </c>
      <c r="E146" s="12">
        <f>-IPMT(Decision!$J$20/12,'Calculations - ignore'!A146,Decision!$J$17*12,Decision!$J$15)</f>
        <v>15010.820905192601</v>
      </c>
      <c r="F146" s="12">
        <f t="shared" si="33"/>
        <v>2970677.3240742702</v>
      </c>
      <c r="G146" s="12">
        <f t="shared" si="40"/>
        <v>3563.2069960756544</v>
      </c>
      <c r="H146" s="12">
        <f t="shared" si="37"/>
        <v>394364.95601498865</v>
      </c>
      <c r="I146" s="12">
        <f t="shared" si="34"/>
        <v>0</v>
      </c>
      <c r="J146" s="12">
        <f>I146*(1+Decision!$D$30/12)^(Decision!$C$3*12-'Calculations - ignore'!A146)/(1+'Calculations - ignore'!$B$1/12)^(Decision!$C$3*12-'Calculations - ignore'!A146)</f>
        <v>0</v>
      </c>
      <c r="K146" s="12">
        <f t="shared" si="38"/>
        <v>10591363.284014484</v>
      </c>
    </row>
    <row r="147" spans="1:11" x14ac:dyDescent="0.25">
      <c r="A147">
        <f t="shared" si="35"/>
        <v>144</v>
      </c>
      <c r="B147" s="12">
        <f t="shared" si="39"/>
        <v>34237.400473320027</v>
      </c>
      <c r="C147" s="12">
        <f t="shared" si="36"/>
        <v>3079336.8624782446</v>
      </c>
      <c r="D147" s="12">
        <f>Decision!$J$21</f>
        <v>31366.502587254861</v>
      </c>
      <c r="E147" s="12">
        <f>-IPMT(Decision!$J$20/12,'Calculations - ignore'!A147,Decision!$J$17*12,Decision!$J$15)</f>
        <v>14901.783027312184</v>
      </c>
      <c r="F147" s="12">
        <f t="shared" si="33"/>
        <v>2985579.1071015825</v>
      </c>
      <c r="G147" s="12">
        <f t="shared" si="40"/>
        <v>3563.2069960756544</v>
      </c>
      <c r="H147" s="12">
        <f t="shared" si="37"/>
        <v>397928.16301106429</v>
      </c>
      <c r="I147" s="12">
        <f t="shared" si="34"/>
        <v>0</v>
      </c>
      <c r="J147" s="12">
        <f>I147*(1+Decision!$D$30/12)^(Decision!$C$3*12-'Calculations - ignore'!A147)/(1+'Calculations - ignore'!$B$1/12)^(Decision!$C$3*12-'Calculations - ignore'!A147)</f>
        <v>0</v>
      </c>
      <c r="K147" s="12">
        <f t="shared" si="38"/>
        <v>10591363.284014484</v>
      </c>
    </row>
    <row r="148" spans="1:11" x14ac:dyDescent="0.25">
      <c r="A148">
        <f t="shared" si="35"/>
        <v>145</v>
      </c>
      <c r="B148" s="12">
        <f>B147*(1+Decision!$D$14)</f>
        <v>37661.140520652036</v>
      </c>
      <c r="C148" s="12">
        <f t="shared" si="36"/>
        <v>3116998.0029988964</v>
      </c>
      <c r="D148" s="12">
        <f>Decision!$J$21</f>
        <v>31366.502587254861</v>
      </c>
      <c r="E148" s="12">
        <f>-IPMT(Decision!$J$20/12,'Calculations - ignore'!A148,Decision!$J$17*12,Decision!$J$15)</f>
        <v>14792.018230245902</v>
      </c>
      <c r="F148" s="12">
        <f t="shared" si="33"/>
        <v>3000371.1253318284</v>
      </c>
      <c r="G148" s="12">
        <f>G147*(1+Decision!$J$27)</f>
        <v>3741.3673458794374</v>
      </c>
      <c r="H148" s="12">
        <f t="shared" si="37"/>
        <v>401669.53035694372</v>
      </c>
      <c r="I148" s="12">
        <f t="shared" si="34"/>
        <v>0</v>
      </c>
      <c r="J148" s="12">
        <f>I148*(1+Decision!$D$30/12)^(Decision!$C$3*12-'Calculations - ignore'!A148)/(1+'Calculations - ignore'!$B$1/12)^(Decision!$C$3*12-'Calculations - ignore'!A148)</f>
        <v>0</v>
      </c>
      <c r="K148" s="12">
        <f t="shared" si="38"/>
        <v>10591363.284014484</v>
      </c>
    </row>
    <row r="149" spans="1:11" x14ac:dyDescent="0.25">
      <c r="A149">
        <f t="shared" si="35"/>
        <v>146</v>
      </c>
      <c r="B149" s="12">
        <f>B148</f>
        <v>37661.140520652036</v>
      </c>
      <c r="C149" s="12">
        <f t="shared" si="36"/>
        <v>3154659.1435195482</v>
      </c>
      <c r="D149" s="12">
        <f>Decision!$J$21</f>
        <v>31366.502587254861</v>
      </c>
      <c r="E149" s="12">
        <f>-IPMT(Decision!$J$20/12,'Calculations - ignore'!A149,Decision!$J$17*12,Decision!$J$15)</f>
        <v>14681.521667865838</v>
      </c>
      <c r="F149" s="12">
        <f t="shared" si="33"/>
        <v>3015052.6469996944</v>
      </c>
      <c r="G149" s="12">
        <f>G148</f>
        <v>3741.3673458794374</v>
      </c>
      <c r="H149" s="12">
        <f t="shared" si="37"/>
        <v>405410.89770282316</v>
      </c>
      <c r="I149" s="12">
        <f t="shared" si="34"/>
        <v>0</v>
      </c>
      <c r="J149" s="12">
        <f>I149*(1+Decision!$D$30/12)^(Decision!$C$3*12-'Calculations - ignore'!A149)/(1+'Calculations - ignore'!$B$1/12)^(Decision!$C$3*12-'Calculations - ignore'!A149)</f>
        <v>0</v>
      </c>
      <c r="K149" s="12">
        <f t="shared" si="38"/>
        <v>10591363.284014484</v>
      </c>
    </row>
    <row r="150" spans="1:11" x14ac:dyDescent="0.25">
      <c r="A150">
        <f t="shared" si="35"/>
        <v>147</v>
      </c>
      <c r="B150" s="12">
        <f t="shared" ref="B150:B159" si="41">B149</f>
        <v>37661.140520652036</v>
      </c>
      <c r="C150" s="12">
        <f t="shared" si="36"/>
        <v>3192320.2840402001</v>
      </c>
      <c r="D150" s="12">
        <f>Decision!$J$21</f>
        <v>31366.502587254861</v>
      </c>
      <c r="E150" s="12">
        <f>-IPMT(Decision!$J$20/12,'Calculations - ignore'!A150,Decision!$J$17*12,Decision!$J$15)</f>
        <v>14570.288461736583</v>
      </c>
      <c r="F150" s="12">
        <f t="shared" si="33"/>
        <v>3029622.9354614308</v>
      </c>
      <c r="G150" s="12">
        <f t="shared" ref="G150:G159" si="42">G149</f>
        <v>3741.3673458794374</v>
      </c>
      <c r="H150" s="12">
        <f t="shared" si="37"/>
        <v>409152.2650487026</v>
      </c>
      <c r="I150" s="12">
        <f t="shared" si="34"/>
        <v>0</v>
      </c>
      <c r="J150" s="12">
        <f>I150*(1+Decision!$D$30/12)^(Decision!$C$3*12-'Calculations - ignore'!A150)/(1+'Calculations - ignore'!$B$1/12)^(Decision!$C$3*12-'Calculations - ignore'!A150)</f>
        <v>0</v>
      </c>
      <c r="K150" s="12">
        <f t="shared" si="38"/>
        <v>10591363.284014484</v>
      </c>
    </row>
    <row r="151" spans="1:11" x14ac:dyDescent="0.25">
      <c r="A151">
        <f t="shared" si="35"/>
        <v>148</v>
      </c>
      <c r="B151" s="12">
        <f t="shared" si="41"/>
        <v>37661.140520652036</v>
      </c>
      <c r="C151" s="12">
        <f t="shared" si="36"/>
        <v>3229981.4245608519</v>
      </c>
      <c r="D151" s="12">
        <f>Decision!$J$21</f>
        <v>31366.502587254861</v>
      </c>
      <c r="E151" s="12">
        <f>-IPMT(Decision!$J$20/12,'Calculations - ignore'!A151,Decision!$J$17*12,Decision!$J$15)</f>
        <v>14458.313700899793</v>
      </c>
      <c r="F151" s="12">
        <f t="shared" si="33"/>
        <v>3044081.2491623308</v>
      </c>
      <c r="G151" s="12">
        <f t="shared" si="42"/>
        <v>3741.3673458794374</v>
      </c>
      <c r="H151" s="12">
        <f t="shared" si="37"/>
        <v>412893.63239458203</v>
      </c>
      <c r="I151" s="12">
        <f t="shared" si="34"/>
        <v>0</v>
      </c>
      <c r="J151" s="12">
        <f>I151*(1+Decision!$D$30/12)^(Decision!$C$3*12-'Calculations - ignore'!A151)/(1+'Calculations - ignore'!$B$1/12)^(Decision!$C$3*12-'Calculations - ignore'!A151)</f>
        <v>0</v>
      </c>
      <c r="K151" s="12">
        <f t="shared" si="38"/>
        <v>10591363.284014484</v>
      </c>
    </row>
    <row r="152" spans="1:11" x14ac:dyDescent="0.25">
      <c r="A152">
        <f t="shared" si="35"/>
        <v>149</v>
      </c>
      <c r="B152" s="12">
        <f t="shared" si="41"/>
        <v>37661.140520652036</v>
      </c>
      <c r="C152" s="12">
        <f t="shared" si="36"/>
        <v>3267642.5650815037</v>
      </c>
      <c r="D152" s="12">
        <f>Decision!$J$21</f>
        <v>31366.502587254861</v>
      </c>
      <c r="E152" s="12">
        <f>-IPMT(Decision!$J$20/12,'Calculations - ignore'!A152,Decision!$J$17*12,Decision!$J$15)</f>
        <v>14345.592441657422</v>
      </c>
      <c r="F152" s="12">
        <f t="shared" si="33"/>
        <v>3058426.8416039883</v>
      </c>
      <c r="G152" s="12">
        <f t="shared" si="42"/>
        <v>3741.3673458794374</v>
      </c>
      <c r="H152" s="12">
        <f t="shared" si="37"/>
        <v>416634.99974046147</v>
      </c>
      <c r="I152" s="12">
        <f t="shared" si="34"/>
        <v>0</v>
      </c>
      <c r="J152" s="12">
        <f>I152*(1+Decision!$D$30/12)^(Decision!$C$3*12-'Calculations - ignore'!A152)/(1+'Calculations - ignore'!$B$1/12)^(Decision!$C$3*12-'Calculations - ignore'!A152)</f>
        <v>0</v>
      </c>
      <c r="K152" s="12">
        <f t="shared" si="38"/>
        <v>10591363.284014484</v>
      </c>
    </row>
    <row r="153" spans="1:11" x14ac:dyDescent="0.25">
      <c r="A153">
        <f t="shared" si="35"/>
        <v>150</v>
      </c>
      <c r="B153" s="12">
        <f t="shared" si="41"/>
        <v>37661.140520652036</v>
      </c>
      <c r="C153" s="12">
        <f t="shared" si="36"/>
        <v>3305303.7056021555</v>
      </c>
      <c r="D153" s="12">
        <f>Decision!$J$21</f>
        <v>31366.502587254861</v>
      </c>
      <c r="E153" s="12">
        <f>-IPMT(Decision!$J$20/12,'Calculations - ignore'!A153,Decision!$J$17*12,Decision!$J$15)</f>
        <v>14232.119707353444</v>
      </c>
      <c r="F153" s="12">
        <f t="shared" si="33"/>
        <v>3072658.9613113417</v>
      </c>
      <c r="G153" s="12">
        <f t="shared" si="42"/>
        <v>3741.3673458794374</v>
      </c>
      <c r="H153" s="12">
        <f t="shared" si="37"/>
        <v>420376.36708634091</v>
      </c>
      <c r="I153" s="12">
        <f t="shared" si="34"/>
        <v>0</v>
      </c>
      <c r="J153" s="12">
        <f>I153*(1+Decision!$D$30/12)^(Decision!$C$3*12-'Calculations - ignore'!A153)/(1+'Calculations - ignore'!$B$1/12)^(Decision!$C$3*12-'Calculations - ignore'!A153)</f>
        <v>0</v>
      </c>
      <c r="K153" s="12">
        <f t="shared" si="38"/>
        <v>10591363.284014484</v>
      </c>
    </row>
    <row r="154" spans="1:11" x14ac:dyDescent="0.25">
      <c r="A154">
        <f t="shared" si="35"/>
        <v>151</v>
      </c>
      <c r="B154" s="12">
        <f t="shared" si="41"/>
        <v>37661.140520652036</v>
      </c>
      <c r="C154" s="12">
        <f t="shared" si="36"/>
        <v>3342964.8461228074</v>
      </c>
      <c r="D154" s="12">
        <f>Decision!$J$21</f>
        <v>31366.502587254861</v>
      </c>
      <c r="E154" s="12">
        <f>-IPMT(Decision!$J$20/12,'Calculations - ignore'!A154,Decision!$J$17*12,Decision!$J$15)</f>
        <v>14117.890488154098</v>
      </c>
      <c r="F154" s="12">
        <f t="shared" si="33"/>
        <v>3086776.851799496</v>
      </c>
      <c r="G154" s="12">
        <f t="shared" si="42"/>
        <v>3741.3673458794374</v>
      </c>
      <c r="H154" s="12">
        <f t="shared" si="37"/>
        <v>424117.73443222034</v>
      </c>
      <c r="I154" s="12">
        <f t="shared" si="34"/>
        <v>0</v>
      </c>
      <c r="J154" s="12">
        <f>I154*(1+Decision!$D$30/12)^(Decision!$C$3*12-'Calculations - ignore'!A154)/(1+'Calculations - ignore'!$B$1/12)^(Decision!$C$3*12-'Calculations - ignore'!A154)</f>
        <v>0</v>
      </c>
      <c r="K154" s="12">
        <f t="shared" si="38"/>
        <v>10591363.284014484</v>
      </c>
    </row>
    <row r="155" spans="1:11" x14ac:dyDescent="0.25">
      <c r="A155">
        <f t="shared" si="35"/>
        <v>152</v>
      </c>
      <c r="B155" s="12">
        <f t="shared" si="41"/>
        <v>37661.140520652036</v>
      </c>
      <c r="C155" s="12">
        <f t="shared" si="36"/>
        <v>3380625.9866434592</v>
      </c>
      <c r="D155" s="12">
        <f>Decision!$J$21</f>
        <v>31366.502587254861</v>
      </c>
      <c r="E155" s="12">
        <f>-IPMT(Decision!$J$20/12,'Calculations - ignore'!A155,Decision!$J$17*12,Decision!$J$15)</f>
        <v>14002.899740826761</v>
      </c>
      <c r="F155" s="12">
        <f t="shared" si="33"/>
        <v>3100779.7515403228</v>
      </c>
      <c r="G155" s="12">
        <f t="shared" si="42"/>
        <v>3741.3673458794374</v>
      </c>
      <c r="H155" s="12">
        <f t="shared" si="37"/>
        <v>427859.10177809978</v>
      </c>
      <c r="I155" s="12">
        <f t="shared" si="34"/>
        <v>0</v>
      </c>
      <c r="J155" s="12">
        <f>I155*(1+Decision!$D$30/12)^(Decision!$C$3*12-'Calculations - ignore'!A155)/(1+'Calculations - ignore'!$B$1/12)^(Decision!$C$3*12-'Calculations - ignore'!A155)</f>
        <v>0</v>
      </c>
      <c r="K155" s="12">
        <f t="shared" si="38"/>
        <v>10591363.284014484</v>
      </c>
    </row>
    <row r="156" spans="1:11" x14ac:dyDescent="0.25">
      <c r="A156">
        <f t="shared" si="35"/>
        <v>153</v>
      </c>
      <c r="B156" s="12">
        <f t="shared" si="41"/>
        <v>37661.140520652036</v>
      </c>
      <c r="C156" s="12">
        <f t="shared" si="36"/>
        <v>3418287.127164111</v>
      </c>
      <c r="D156" s="12">
        <f>Decision!$J$21</f>
        <v>31366.502587254861</v>
      </c>
      <c r="E156" s="12">
        <f>-IPMT(Decision!$J$20/12,'Calculations - ignore'!A156,Decision!$J$17*12,Decision!$J$15)</f>
        <v>13887.142388517237</v>
      </c>
      <c r="F156" s="12">
        <f t="shared" si="33"/>
        <v>3114666.8939288398</v>
      </c>
      <c r="G156" s="12">
        <f t="shared" si="42"/>
        <v>3741.3673458794374</v>
      </c>
      <c r="H156" s="12">
        <f t="shared" si="37"/>
        <v>431600.46912397922</v>
      </c>
      <c r="I156" s="12">
        <f t="shared" si="34"/>
        <v>0</v>
      </c>
      <c r="J156" s="12">
        <f>I156*(1+Decision!$D$30/12)^(Decision!$C$3*12-'Calculations - ignore'!A156)/(1+'Calculations - ignore'!$B$1/12)^(Decision!$C$3*12-'Calculations - ignore'!A156)</f>
        <v>0</v>
      </c>
      <c r="K156" s="12">
        <f t="shared" si="38"/>
        <v>10591363.284014484</v>
      </c>
    </row>
    <row r="157" spans="1:11" x14ac:dyDescent="0.25">
      <c r="A157">
        <f t="shared" si="35"/>
        <v>154</v>
      </c>
      <c r="B157" s="12">
        <f t="shared" si="41"/>
        <v>37661.140520652036</v>
      </c>
      <c r="C157" s="12">
        <f t="shared" si="36"/>
        <v>3455948.2676847628</v>
      </c>
      <c r="D157" s="12">
        <f>Decision!$J$21</f>
        <v>31366.502587254861</v>
      </c>
      <c r="E157" s="12">
        <f>-IPMT(Decision!$J$20/12,'Calculations - ignore'!A157,Decision!$J$17*12,Decision!$J$15)</f>
        <v>13770.613320525654</v>
      </c>
      <c r="F157" s="12">
        <f t="shared" si="33"/>
        <v>3128437.5072493656</v>
      </c>
      <c r="G157" s="12">
        <f t="shared" si="42"/>
        <v>3741.3673458794374</v>
      </c>
      <c r="H157" s="12">
        <f t="shared" si="37"/>
        <v>435341.83646985865</v>
      </c>
      <c r="I157" s="12">
        <f t="shared" si="34"/>
        <v>0</v>
      </c>
      <c r="J157" s="12">
        <f>I157*(1+Decision!$D$30/12)^(Decision!$C$3*12-'Calculations - ignore'!A157)/(1+'Calculations - ignore'!$B$1/12)^(Decision!$C$3*12-'Calculations - ignore'!A157)</f>
        <v>0</v>
      </c>
      <c r="K157" s="12">
        <f t="shared" si="38"/>
        <v>10591363.284014484</v>
      </c>
    </row>
    <row r="158" spans="1:11" x14ac:dyDescent="0.25">
      <c r="A158">
        <f t="shared" si="35"/>
        <v>155</v>
      </c>
      <c r="B158" s="12">
        <f t="shared" si="41"/>
        <v>37661.140520652036</v>
      </c>
      <c r="C158" s="12">
        <f t="shared" si="36"/>
        <v>3493609.4082054147</v>
      </c>
      <c r="D158" s="12">
        <f>Decision!$J$21</f>
        <v>31366.502587254861</v>
      </c>
      <c r="E158" s="12">
        <f>-IPMT(Decision!$J$20/12,'Calculations - ignore'!A158,Decision!$J$17*12,Decision!$J$15)</f>
        <v>13653.307392080795</v>
      </c>
      <c r="F158" s="12">
        <f t="shared" si="33"/>
        <v>3142090.8146414463</v>
      </c>
      <c r="G158" s="12">
        <f t="shared" si="42"/>
        <v>3741.3673458794374</v>
      </c>
      <c r="H158" s="12">
        <f t="shared" si="37"/>
        <v>439083.20381573809</v>
      </c>
      <c r="I158" s="12">
        <f t="shared" si="34"/>
        <v>0</v>
      </c>
      <c r="J158" s="12">
        <f>I158*(1+Decision!$D$30/12)^(Decision!$C$3*12-'Calculations - ignore'!A158)/(1+'Calculations - ignore'!$B$1/12)^(Decision!$C$3*12-'Calculations - ignore'!A158)</f>
        <v>0</v>
      </c>
      <c r="K158" s="12">
        <f t="shared" si="38"/>
        <v>10591363.284014484</v>
      </c>
    </row>
    <row r="159" spans="1:11" x14ac:dyDescent="0.25">
      <c r="A159">
        <f t="shared" si="35"/>
        <v>156</v>
      </c>
      <c r="B159" s="12">
        <f t="shared" si="41"/>
        <v>37661.140520652036</v>
      </c>
      <c r="C159" s="12">
        <f t="shared" si="36"/>
        <v>3531270.5487260665</v>
      </c>
      <c r="D159" s="12">
        <f>Decision!$J$21</f>
        <v>31366.502587254861</v>
      </c>
      <c r="E159" s="12">
        <f>-IPMT(Decision!$J$20/12,'Calculations - ignore'!A159,Decision!$J$17*12,Decision!$J$15)</f>
        <v>13535.219424112967</v>
      </c>
      <c r="F159" s="12">
        <f t="shared" si="33"/>
        <v>3155626.0340655595</v>
      </c>
      <c r="G159" s="12">
        <f t="shared" si="42"/>
        <v>3741.3673458794374</v>
      </c>
      <c r="H159" s="12">
        <f t="shared" si="37"/>
        <v>442824.57116161752</v>
      </c>
      <c r="I159" s="12">
        <f t="shared" si="34"/>
        <v>0</v>
      </c>
      <c r="J159" s="12">
        <f>I159*(1+Decision!$D$30/12)^(Decision!$C$3*12-'Calculations - ignore'!A159)/(1+'Calculations - ignore'!$B$1/12)^(Decision!$C$3*12-'Calculations - ignore'!A159)</f>
        <v>0</v>
      </c>
      <c r="K159" s="12">
        <f t="shared" si="38"/>
        <v>10591363.284014484</v>
      </c>
    </row>
    <row r="160" spans="1:11" x14ac:dyDescent="0.25">
      <c r="A160">
        <f t="shared" si="35"/>
        <v>157</v>
      </c>
      <c r="B160" s="12">
        <f>B159*(1+Decision!$D$14)</f>
        <v>41427.25457271724</v>
      </c>
      <c r="C160" s="12">
        <f t="shared" si="36"/>
        <v>3572697.8032987835</v>
      </c>
      <c r="D160" s="12">
        <f>Decision!$J$21</f>
        <v>31366.502587254861</v>
      </c>
      <c r="E160" s="12">
        <f>-IPMT(Decision!$J$20/12,'Calculations - ignore'!A160,Decision!$J$17*12,Decision!$J$15)</f>
        <v>13416.344203025352</v>
      </c>
      <c r="F160" s="12">
        <f t="shared" si="33"/>
        <v>3169042.3782685851</v>
      </c>
      <c r="G160" s="12">
        <f>G159*(1+Decision!$J$27)</f>
        <v>3928.4357131734096</v>
      </c>
      <c r="H160" s="12">
        <f t="shared" si="37"/>
        <v>446753.00687479094</v>
      </c>
      <c r="I160" s="12">
        <f t="shared" si="34"/>
        <v>0</v>
      </c>
      <c r="J160" s="12">
        <f>I160*(1+Decision!$D$30/12)^(Decision!$C$3*12-'Calculations - ignore'!A160)/(1+'Calculations - ignore'!$B$1/12)^(Decision!$C$3*12-'Calculations - ignore'!A160)</f>
        <v>0</v>
      </c>
      <c r="K160" s="12">
        <f t="shared" si="38"/>
        <v>10591363.284014484</v>
      </c>
    </row>
    <row r="161" spans="1:11" x14ac:dyDescent="0.25">
      <c r="A161">
        <f t="shared" si="35"/>
        <v>158</v>
      </c>
      <c r="B161" s="12">
        <f>B160</f>
        <v>41427.25457271724</v>
      </c>
      <c r="C161" s="12">
        <f t="shared" si="36"/>
        <v>3614125.057871501</v>
      </c>
      <c r="D161" s="12">
        <f>Decision!$J$21</f>
        <v>31366.502587254861</v>
      </c>
      <c r="E161" s="12">
        <f>-IPMT(Decision!$J$20/12,'Calculations - ignore'!A161,Decision!$J$17*12,Decision!$J$15)</f>
        <v>13296.676480463822</v>
      </c>
      <c r="F161" s="12">
        <f t="shared" si="33"/>
        <v>3182339.0547490488</v>
      </c>
      <c r="G161" s="12">
        <f>G160</f>
        <v>3928.4357131734096</v>
      </c>
      <c r="H161" s="12">
        <f t="shared" si="37"/>
        <v>450681.44258796435</v>
      </c>
      <c r="I161" s="12">
        <f t="shared" si="34"/>
        <v>0</v>
      </c>
      <c r="J161" s="12">
        <f>I161*(1+Decision!$D$30/12)^(Decision!$C$3*12-'Calculations - ignore'!A161)/(1+'Calculations - ignore'!$B$1/12)^(Decision!$C$3*12-'Calculations - ignore'!A161)</f>
        <v>0</v>
      </c>
      <c r="K161" s="12">
        <f t="shared" si="38"/>
        <v>10591363.284014484</v>
      </c>
    </row>
    <row r="162" spans="1:11" x14ac:dyDescent="0.25">
      <c r="A162">
        <f t="shared" si="35"/>
        <v>159</v>
      </c>
      <c r="B162" s="12">
        <f t="shared" ref="B162:B171" si="43">B161</f>
        <v>41427.25457271724</v>
      </c>
      <c r="C162" s="12">
        <f t="shared" si="36"/>
        <v>3655552.3124442184</v>
      </c>
      <c r="D162" s="12">
        <f>Decision!$J$21</f>
        <v>31366.502587254861</v>
      </c>
      <c r="E162" s="12">
        <f>-IPMT(Decision!$J$20/12,'Calculations - ignore'!A162,Decision!$J$17*12,Decision!$J$15)</f>
        <v>13176.210973085217</v>
      </c>
      <c r="F162" s="12">
        <f t="shared" si="33"/>
        <v>3195515.2657221342</v>
      </c>
      <c r="G162" s="12">
        <f t="shared" ref="G162:G171" si="44">G161</f>
        <v>3928.4357131734096</v>
      </c>
      <c r="H162" s="12">
        <f t="shared" si="37"/>
        <v>454609.87830113777</v>
      </c>
      <c r="I162" s="12">
        <f t="shared" si="34"/>
        <v>0</v>
      </c>
      <c r="J162" s="12">
        <f>I162*(1+Decision!$D$30/12)^(Decision!$C$3*12-'Calculations - ignore'!A162)/(1+'Calculations - ignore'!$B$1/12)^(Decision!$C$3*12-'Calculations - ignore'!A162)</f>
        <v>0</v>
      </c>
      <c r="K162" s="12">
        <f t="shared" si="38"/>
        <v>10591363.284014484</v>
      </c>
    </row>
    <row r="163" spans="1:11" x14ac:dyDescent="0.25">
      <c r="A163">
        <f t="shared" si="35"/>
        <v>160</v>
      </c>
      <c r="B163" s="12">
        <f t="shared" si="43"/>
        <v>41427.25457271724</v>
      </c>
      <c r="C163" s="12">
        <f t="shared" si="36"/>
        <v>3696979.5670169359</v>
      </c>
      <c r="D163" s="12">
        <f>Decision!$J$21</f>
        <v>31366.502587254861</v>
      </c>
      <c r="E163" s="12">
        <f>-IPMT(Decision!$J$20/12,'Calculations - ignore'!A163,Decision!$J$17*12,Decision!$J$15)</f>
        <v>13054.942362324085</v>
      </c>
      <c r="F163" s="12">
        <f t="shared" si="33"/>
        <v>3208570.208084458</v>
      </c>
      <c r="G163" s="12">
        <f t="shared" si="44"/>
        <v>3928.4357131734096</v>
      </c>
      <c r="H163" s="12">
        <f t="shared" si="37"/>
        <v>458538.31401431118</v>
      </c>
      <c r="I163" s="12">
        <f t="shared" si="34"/>
        <v>0</v>
      </c>
      <c r="J163" s="12">
        <f>I163*(1+Decision!$D$30/12)^(Decision!$C$3*12-'Calculations - ignore'!A163)/(1+'Calculations - ignore'!$B$1/12)^(Decision!$C$3*12-'Calculations - ignore'!A163)</f>
        <v>0</v>
      </c>
      <c r="K163" s="12">
        <f t="shared" si="38"/>
        <v>10591363.284014484</v>
      </c>
    </row>
    <row r="164" spans="1:11" x14ac:dyDescent="0.25">
      <c r="A164">
        <f t="shared" si="35"/>
        <v>161</v>
      </c>
      <c r="B164" s="12">
        <f t="shared" si="43"/>
        <v>41427.25457271724</v>
      </c>
      <c r="C164" s="12">
        <f t="shared" si="36"/>
        <v>3738406.8215896534</v>
      </c>
      <c r="D164" s="12">
        <f>Decision!$J$21</f>
        <v>31366.502587254861</v>
      </c>
      <c r="E164" s="12">
        <f>-IPMT(Decision!$J$20/12,'Calculations - ignore'!A164,Decision!$J$17*12,Decision!$J$15)</f>
        <v>12932.86529415788</v>
      </c>
      <c r="F164" s="12">
        <f t="shared" si="33"/>
        <v>3221503.073378616</v>
      </c>
      <c r="G164" s="12">
        <f t="shared" si="44"/>
        <v>3928.4357131734096</v>
      </c>
      <c r="H164" s="12">
        <f t="shared" si="37"/>
        <v>462466.7497274846</v>
      </c>
      <c r="I164" s="12">
        <f t="shared" si="34"/>
        <v>0</v>
      </c>
      <c r="J164" s="12">
        <f>I164*(1+Decision!$D$30/12)^(Decision!$C$3*12-'Calculations - ignore'!A164)/(1+'Calculations - ignore'!$B$1/12)^(Decision!$C$3*12-'Calculations - ignore'!A164)</f>
        <v>0</v>
      </c>
      <c r="K164" s="12">
        <f t="shared" si="38"/>
        <v>10591363.284014484</v>
      </c>
    </row>
    <row r="165" spans="1:11" x14ac:dyDescent="0.25">
      <c r="A165">
        <f t="shared" si="35"/>
        <v>162</v>
      </c>
      <c r="B165" s="12">
        <f t="shared" si="43"/>
        <v>41427.25457271724</v>
      </c>
      <c r="C165" s="12">
        <f t="shared" si="36"/>
        <v>3779834.0761623709</v>
      </c>
      <c r="D165" s="12">
        <f>Decision!$J$21</f>
        <v>31366.502587254861</v>
      </c>
      <c r="E165" s="12">
        <f>-IPMT(Decision!$J$20/12,'Calculations - ignore'!A165,Decision!$J$17*12,Decision!$J$15)</f>
        <v>12809.974378870567</v>
      </c>
      <c r="F165" s="12">
        <f t="shared" si="33"/>
        <v>3234313.0477574868</v>
      </c>
      <c r="G165" s="12">
        <f t="shared" si="44"/>
        <v>3928.4357131734096</v>
      </c>
      <c r="H165" s="12">
        <f t="shared" si="37"/>
        <v>466395.18544065801</v>
      </c>
      <c r="I165" s="12">
        <f t="shared" si="34"/>
        <v>0</v>
      </c>
      <c r="J165" s="12">
        <f>I165*(1+Decision!$D$30/12)^(Decision!$C$3*12-'Calculations - ignore'!A165)/(1+'Calculations - ignore'!$B$1/12)^(Decision!$C$3*12-'Calculations - ignore'!A165)</f>
        <v>0</v>
      </c>
      <c r="K165" s="12">
        <f t="shared" si="38"/>
        <v>10591363.284014484</v>
      </c>
    </row>
    <row r="166" spans="1:11" x14ac:dyDescent="0.25">
      <c r="A166">
        <f t="shared" si="35"/>
        <v>163</v>
      </c>
      <c r="B166" s="12">
        <f t="shared" si="43"/>
        <v>41427.25457271724</v>
      </c>
      <c r="C166" s="12">
        <f t="shared" si="36"/>
        <v>3821261.3307350883</v>
      </c>
      <c r="D166" s="12">
        <f>Decision!$J$21</f>
        <v>31366.502587254861</v>
      </c>
      <c r="E166" s="12">
        <f>-IPMT(Decision!$J$20/12,'Calculations - ignore'!A166,Decision!$J$17*12,Decision!$J$15)</f>
        <v>12686.264190814671</v>
      </c>
      <c r="F166" s="12">
        <f t="shared" si="33"/>
        <v>3246999.3119483013</v>
      </c>
      <c r="G166" s="12">
        <f t="shared" si="44"/>
        <v>3928.4357131734096</v>
      </c>
      <c r="H166" s="12">
        <f t="shared" si="37"/>
        <v>470323.62115383142</v>
      </c>
      <c r="I166" s="12">
        <f t="shared" si="34"/>
        <v>0</v>
      </c>
      <c r="J166" s="12">
        <f>I166*(1+Decision!$D$30/12)^(Decision!$C$3*12-'Calculations - ignore'!A166)/(1+'Calculations - ignore'!$B$1/12)^(Decision!$C$3*12-'Calculations - ignore'!A166)</f>
        <v>0</v>
      </c>
      <c r="K166" s="12">
        <f t="shared" si="38"/>
        <v>10591363.284014484</v>
      </c>
    </row>
    <row r="167" spans="1:11" x14ac:dyDescent="0.25">
      <c r="A167">
        <f t="shared" si="35"/>
        <v>164</v>
      </c>
      <c r="B167" s="12">
        <f t="shared" si="43"/>
        <v>41427.25457271724</v>
      </c>
      <c r="C167" s="12">
        <f t="shared" si="36"/>
        <v>3862688.5853078058</v>
      </c>
      <c r="D167" s="12">
        <f>Decision!$J$21</f>
        <v>31366.502587254861</v>
      </c>
      <c r="E167" s="12">
        <f>-IPMT(Decision!$J$20/12,'Calculations - ignore'!A167,Decision!$J$17*12,Decision!$J$15)</f>
        <v>12561.729268171739</v>
      </c>
      <c r="F167" s="12">
        <f t="shared" si="33"/>
        <v>3259561.0412164731</v>
      </c>
      <c r="G167" s="12">
        <f t="shared" si="44"/>
        <v>3928.4357131734096</v>
      </c>
      <c r="H167" s="12">
        <f t="shared" si="37"/>
        <v>474252.05686700484</v>
      </c>
      <c r="I167" s="12">
        <f t="shared" si="34"/>
        <v>0</v>
      </c>
      <c r="J167" s="12">
        <f>I167*(1+Decision!$D$30/12)^(Decision!$C$3*12-'Calculations - ignore'!A167)/(1+'Calculations - ignore'!$B$1/12)^(Decision!$C$3*12-'Calculations - ignore'!A167)</f>
        <v>0</v>
      </c>
      <c r="K167" s="12">
        <f t="shared" si="38"/>
        <v>10591363.284014484</v>
      </c>
    </row>
    <row r="168" spans="1:11" x14ac:dyDescent="0.25">
      <c r="A168">
        <f t="shared" si="35"/>
        <v>165</v>
      </c>
      <c r="B168" s="12">
        <f t="shared" si="43"/>
        <v>41427.25457271724</v>
      </c>
      <c r="C168" s="12">
        <f t="shared" si="36"/>
        <v>3904115.8398805233</v>
      </c>
      <c r="D168" s="12">
        <f>Decision!$J$21</f>
        <v>31366.502587254861</v>
      </c>
      <c r="E168" s="12">
        <f>-IPMT(Decision!$J$20/12,'Calculations - ignore'!A168,Decision!$J$17*12,Decision!$J$15)</f>
        <v>12436.364112711184</v>
      </c>
      <c r="F168" s="12">
        <f t="shared" si="33"/>
        <v>3271997.4053291841</v>
      </c>
      <c r="G168" s="12">
        <f t="shared" si="44"/>
        <v>3928.4357131734096</v>
      </c>
      <c r="H168" s="12">
        <f t="shared" si="37"/>
        <v>478180.49258017825</v>
      </c>
      <c r="I168" s="12">
        <f t="shared" si="34"/>
        <v>0</v>
      </c>
      <c r="J168" s="12">
        <f>I168*(1+Decision!$D$30/12)^(Decision!$C$3*12-'Calculations - ignore'!A168)/(1+'Calculations - ignore'!$B$1/12)^(Decision!$C$3*12-'Calculations - ignore'!A168)</f>
        <v>0</v>
      </c>
      <c r="K168" s="12">
        <f t="shared" si="38"/>
        <v>10591363.284014484</v>
      </c>
    </row>
    <row r="169" spans="1:11" x14ac:dyDescent="0.25">
      <c r="A169">
        <f t="shared" si="35"/>
        <v>166</v>
      </c>
      <c r="B169" s="12">
        <f t="shared" si="43"/>
        <v>41427.25457271724</v>
      </c>
      <c r="C169" s="12">
        <f t="shared" si="36"/>
        <v>3945543.0944532407</v>
      </c>
      <c r="D169" s="12">
        <f>Decision!$J$21</f>
        <v>31366.502587254861</v>
      </c>
      <c r="E169" s="12">
        <f>-IPMT(Decision!$J$20/12,'Calculations - ignore'!A169,Decision!$J$17*12,Decision!$J$15)</f>
        <v>12310.16318954756</v>
      </c>
      <c r="F169" s="12">
        <f t="shared" si="33"/>
        <v>3284307.5685187317</v>
      </c>
      <c r="G169" s="12">
        <f t="shared" si="44"/>
        <v>3928.4357131734096</v>
      </c>
      <c r="H169" s="12">
        <f t="shared" si="37"/>
        <v>482108.92829335167</v>
      </c>
      <c r="I169" s="12">
        <f t="shared" si="34"/>
        <v>0</v>
      </c>
      <c r="J169" s="12">
        <f>I169*(1+Decision!$D$30/12)^(Decision!$C$3*12-'Calculations - ignore'!A169)/(1+'Calculations - ignore'!$B$1/12)^(Decision!$C$3*12-'Calculations - ignore'!A169)</f>
        <v>0</v>
      </c>
      <c r="K169" s="12">
        <f t="shared" si="38"/>
        <v>10591363.284014484</v>
      </c>
    </row>
    <row r="170" spans="1:11" x14ac:dyDescent="0.25">
      <c r="A170">
        <f t="shared" si="35"/>
        <v>167</v>
      </c>
      <c r="B170" s="12">
        <f t="shared" si="43"/>
        <v>41427.25457271724</v>
      </c>
      <c r="C170" s="12">
        <f t="shared" si="36"/>
        <v>3986970.3490259582</v>
      </c>
      <c r="D170" s="12">
        <f>Decision!$J$21</f>
        <v>31366.502587254861</v>
      </c>
      <c r="E170" s="12">
        <f>-IPMT(Decision!$J$20/12,'Calculations - ignore'!A170,Decision!$J$17*12,Decision!$J$15)</f>
        <v>12183.120926896176</v>
      </c>
      <c r="F170" s="12">
        <f t="shared" si="33"/>
        <v>3296490.6894456279</v>
      </c>
      <c r="G170" s="12">
        <f t="shared" si="44"/>
        <v>3928.4357131734096</v>
      </c>
      <c r="H170" s="12">
        <f t="shared" si="37"/>
        <v>486037.36400652508</v>
      </c>
      <c r="I170" s="12">
        <f t="shared" si="34"/>
        <v>0</v>
      </c>
      <c r="J170" s="12">
        <f>I170*(1+Decision!$D$30/12)^(Decision!$C$3*12-'Calculations - ignore'!A170)/(1+'Calculations - ignore'!$B$1/12)^(Decision!$C$3*12-'Calculations - ignore'!A170)</f>
        <v>0</v>
      </c>
      <c r="K170" s="12">
        <f t="shared" si="38"/>
        <v>10591363.284014484</v>
      </c>
    </row>
    <row r="171" spans="1:11" x14ac:dyDescent="0.25">
      <c r="A171">
        <f t="shared" si="35"/>
        <v>168</v>
      </c>
      <c r="B171" s="12">
        <f t="shared" si="43"/>
        <v>41427.25457271724</v>
      </c>
      <c r="C171" s="12">
        <f t="shared" si="36"/>
        <v>4028397.6035986757</v>
      </c>
      <c r="D171" s="12">
        <f>Decision!$J$21</f>
        <v>31366.502587254861</v>
      </c>
      <c r="E171" s="12">
        <f>-IPMT(Decision!$J$20/12,'Calculations - ignore'!A171,Decision!$J$17*12,Decision!$J$15)</f>
        <v>12055.23171582712</v>
      </c>
      <c r="F171" s="12">
        <f t="shared" si="33"/>
        <v>3308545.9211614551</v>
      </c>
      <c r="G171" s="12">
        <f t="shared" si="44"/>
        <v>3928.4357131734096</v>
      </c>
      <c r="H171" s="12">
        <f t="shared" si="37"/>
        <v>489965.79971969849</v>
      </c>
      <c r="I171" s="12">
        <f t="shared" si="34"/>
        <v>0</v>
      </c>
      <c r="J171" s="12">
        <f>I171*(1+Decision!$D$30/12)^(Decision!$C$3*12-'Calculations - ignore'!A171)/(1+'Calculations - ignore'!$B$1/12)^(Decision!$C$3*12-'Calculations - ignore'!A171)</f>
        <v>0</v>
      </c>
      <c r="K171" s="12">
        <f t="shared" si="38"/>
        <v>10591363.284014484</v>
      </c>
    </row>
    <row r="172" spans="1:11" x14ac:dyDescent="0.25">
      <c r="A172">
        <f t="shared" si="35"/>
        <v>169</v>
      </c>
      <c r="B172" s="12">
        <f>B171*(1+Decision!$D$14)</f>
        <v>45569.980029988968</v>
      </c>
      <c r="C172" s="12">
        <f t="shared" si="36"/>
        <v>4073967.5836286647</v>
      </c>
      <c r="D172" s="12">
        <f>Decision!$J$21</f>
        <v>31366.502587254861</v>
      </c>
      <c r="E172" s="12">
        <f>-IPMT(Decision!$J$20/12,'Calculations - ignore'!A172,Decision!$J$17*12,Decision!$J$15)</f>
        <v>11926.489910017601</v>
      </c>
      <c r="F172" s="12">
        <f t="shared" si="33"/>
        <v>3320472.4110714728</v>
      </c>
      <c r="G172" s="12">
        <f>G171*(1+Decision!$J$27)</f>
        <v>4124.8574988320806</v>
      </c>
      <c r="H172" s="12">
        <f t="shared" si="37"/>
        <v>494090.6572185306</v>
      </c>
      <c r="I172" s="12">
        <f t="shared" si="34"/>
        <v>0</v>
      </c>
      <c r="J172" s="12">
        <f>I172*(1+Decision!$D$30/12)^(Decision!$C$3*12-'Calculations - ignore'!A172)/(1+'Calculations - ignore'!$B$1/12)^(Decision!$C$3*12-'Calculations - ignore'!A172)</f>
        <v>0</v>
      </c>
      <c r="K172" s="12">
        <f t="shared" si="38"/>
        <v>10591363.284014484</v>
      </c>
    </row>
    <row r="173" spans="1:11" x14ac:dyDescent="0.25">
      <c r="A173">
        <f t="shared" si="35"/>
        <v>170</v>
      </c>
      <c r="B173" s="12">
        <f>B172</f>
        <v>45569.980029988968</v>
      </c>
      <c r="C173" s="12">
        <f t="shared" si="36"/>
        <v>4119537.5636586538</v>
      </c>
      <c r="D173" s="12">
        <f>Decision!$J$21</f>
        <v>31366.502587254861</v>
      </c>
      <c r="E173" s="12">
        <f>-IPMT(Decision!$J$20/12,'Calculations - ignore'!A173,Decision!$J$17*12,Decision!$J$15)</f>
        <v>11796.889825502685</v>
      </c>
      <c r="F173" s="12">
        <f t="shared" si="33"/>
        <v>3332269.3008969757</v>
      </c>
      <c r="G173" s="12">
        <f>G172</f>
        <v>4124.8574988320806</v>
      </c>
      <c r="H173" s="12">
        <f t="shared" si="37"/>
        <v>498215.5147173627</v>
      </c>
      <c r="I173" s="12">
        <f t="shared" si="34"/>
        <v>0</v>
      </c>
      <c r="J173" s="12">
        <f>I173*(1+Decision!$D$30/12)^(Decision!$C$3*12-'Calculations - ignore'!A173)/(1+'Calculations - ignore'!$B$1/12)^(Decision!$C$3*12-'Calculations - ignore'!A173)</f>
        <v>0</v>
      </c>
      <c r="K173" s="12">
        <f t="shared" si="38"/>
        <v>10591363.284014484</v>
      </c>
    </row>
    <row r="174" spans="1:11" x14ac:dyDescent="0.25">
      <c r="A174">
        <f t="shared" si="35"/>
        <v>171</v>
      </c>
      <c r="B174" s="12">
        <f t="shared" ref="B174:B183" si="45">B173</f>
        <v>45569.980029988968</v>
      </c>
      <c r="C174" s="12">
        <f t="shared" si="36"/>
        <v>4165107.5436886428</v>
      </c>
      <c r="D174" s="12">
        <f>Decision!$J$21</f>
        <v>31366.502587254861</v>
      </c>
      <c r="E174" s="12">
        <f>-IPMT(Decision!$J$20/12,'Calculations - ignore'!A174,Decision!$J$17*12,Decision!$J$15)</f>
        <v>11666.425740424338</v>
      </c>
      <c r="F174" s="12">
        <f t="shared" si="33"/>
        <v>3343935.7266374002</v>
      </c>
      <c r="G174" s="12">
        <f t="shared" ref="G174:G183" si="46">G173</f>
        <v>4124.8574988320806</v>
      </c>
      <c r="H174" s="12">
        <f t="shared" si="37"/>
        <v>502340.37221619481</v>
      </c>
      <c r="I174" s="12">
        <f t="shared" si="34"/>
        <v>0</v>
      </c>
      <c r="J174" s="12">
        <f>I174*(1+Decision!$D$30/12)^(Decision!$C$3*12-'Calculations - ignore'!A174)/(1+'Calculations - ignore'!$B$1/12)^(Decision!$C$3*12-'Calculations - ignore'!A174)</f>
        <v>0</v>
      </c>
      <c r="K174" s="12">
        <f t="shared" si="38"/>
        <v>10591363.284014484</v>
      </c>
    </row>
    <row r="175" spans="1:11" x14ac:dyDescent="0.25">
      <c r="A175">
        <f t="shared" si="35"/>
        <v>172</v>
      </c>
      <c r="B175" s="12">
        <f t="shared" si="45"/>
        <v>45569.980029988968</v>
      </c>
      <c r="C175" s="12">
        <f t="shared" si="36"/>
        <v>4210677.5237186318</v>
      </c>
      <c r="D175" s="12">
        <f>Decision!$J$21</f>
        <v>31366.502587254861</v>
      </c>
      <c r="E175" s="12">
        <f>-IPMT(Decision!$J$20/12,'Calculations - ignore'!A175,Decision!$J$17*12,Decision!$J$15)</f>
        <v>11535.0918947788</v>
      </c>
      <c r="F175" s="12">
        <f t="shared" si="33"/>
        <v>3355470.8185321791</v>
      </c>
      <c r="G175" s="12">
        <f t="shared" si="46"/>
        <v>4124.8574988320806</v>
      </c>
      <c r="H175" s="12">
        <f t="shared" si="37"/>
        <v>506465.22971502692</v>
      </c>
      <c r="I175" s="12">
        <f t="shared" si="34"/>
        <v>0</v>
      </c>
      <c r="J175" s="12">
        <f>I175*(1+Decision!$D$30/12)^(Decision!$C$3*12-'Calculations - ignore'!A175)/(1+'Calculations - ignore'!$B$1/12)^(Decision!$C$3*12-'Calculations - ignore'!A175)</f>
        <v>0</v>
      </c>
      <c r="K175" s="12">
        <f t="shared" si="38"/>
        <v>10591363.284014484</v>
      </c>
    </row>
    <row r="176" spans="1:11" x14ac:dyDescent="0.25">
      <c r="A176">
        <f t="shared" si="35"/>
        <v>173</v>
      </c>
      <c r="B176" s="12">
        <f t="shared" si="45"/>
        <v>45569.980029988968</v>
      </c>
      <c r="C176" s="12">
        <f t="shared" si="36"/>
        <v>4256247.5037486209</v>
      </c>
      <c r="D176" s="12">
        <f>Decision!$J$21</f>
        <v>31366.502587254861</v>
      </c>
      <c r="E176" s="12">
        <f>-IPMT(Decision!$J$20/12,'Calculations - ignore'!A176,Decision!$J$17*12,Decision!$J$15)</f>
        <v>11402.882490162296</v>
      </c>
      <c r="F176" s="12">
        <f t="shared" si="33"/>
        <v>3366873.7010223414</v>
      </c>
      <c r="G176" s="12">
        <f t="shared" si="46"/>
        <v>4124.8574988320806</v>
      </c>
      <c r="H176" s="12">
        <f t="shared" si="37"/>
        <v>510590.08721385902</v>
      </c>
      <c r="I176" s="12">
        <f t="shared" si="34"/>
        <v>0</v>
      </c>
      <c r="J176" s="12">
        <f>I176*(1+Decision!$D$30/12)^(Decision!$C$3*12-'Calculations - ignore'!A176)/(1+'Calculations - ignore'!$B$1/12)^(Decision!$C$3*12-'Calculations - ignore'!A176)</f>
        <v>0</v>
      </c>
      <c r="K176" s="12">
        <f t="shared" si="38"/>
        <v>10591363.284014484</v>
      </c>
    </row>
    <row r="177" spans="1:11" x14ac:dyDescent="0.25">
      <c r="A177">
        <f t="shared" si="35"/>
        <v>174</v>
      </c>
      <c r="B177" s="12">
        <f t="shared" si="45"/>
        <v>45569.980029988968</v>
      </c>
      <c r="C177" s="12">
        <f t="shared" si="36"/>
        <v>4301817.4837786099</v>
      </c>
      <c r="D177" s="12">
        <f>Decision!$J$21</f>
        <v>31366.502587254861</v>
      </c>
      <c r="E177" s="12">
        <f>-IPMT(Decision!$J$20/12,'Calculations - ignore'!A177,Decision!$J$17*12,Decision!$J$15)</f>
        <v>11269.79168951501</v>
      </c>
      <c r="F177" s="12">
        <f t="shared" si="33"/>
        <v>3378143.4927118565</v>
      </c>
      <c r="G177" s="12">
        <f t="shared" si="46"/>
        <v>4124.8574988320806</v>
      </c>
      <c r="H177" s="12">
        <f t="shared" si="37"/>
        <v>514714.94471269113</v>
      </c>
      <c r="I177" s="12">
        <f t="shared" si="34"/>
        <v>0</v>
      </c>
      <c r="J177" s="12">
        <f>I177*(1+Decision!$D$30/12)^(Decision!$C$3*12-'Calculations - ignore'!A177)/(1+'Calculations - ignore'!$B$1/12)^(Decision!$C$3*12-'Calculations - ignore'!A177)</f>
        <v>0</v>
      </c>
      <c r="K177" s="12">
        <f t="shared" si="38"/>
        <v>10591363.284014484</v>
      </c>
    </row>
    <row r="178" spans="1:11" x14ac:dyDescent="0.25">
      <c r="A178">
        <f t="shared" si="35"/>
        <v>175</v>
      </c>
      <c r="B178" s="12">
        <f t="shared" si="45"/>
        <v>45569.980029988968</v>
      </c>
      <c r="C178" s="12">
        <f t="shared" si="36"/>
        <v>4347387.4638085989</v>
      </c>
      <c r="D178" s="12">
        <f>Decision!$J$21</f>
        <v>31366.502587254861</v>
      </c>
      <c r="E178" s="12">
        <f>-IPMT(Decision!$J$20/12,'Calculations - ignore'!A178,Decision!$J$17*12,Decision!$J$15)</f>
        <v>11135.81361686341</v>
      </c>
      <c r="F178" s="12">
        <f t="shared" si="33"/>
        <v>3389279.3063287199</v>
      </c>
      <c r="G178" s="12">
        <f t="shared" si="46"/>
        <v>4124.8574988320806</v>
      </c>
      <c r="H178" s="12">
        <f t="shared" si="37"/>
        <v>518839.80221152323</v>
      </c>
      <c r="I178" s="12">
        <f t="shared" si="34"/>
        <v>0</v>
      </c>
      <c r="J178" s="12">
        <f>I178*(1+Decision!$D$30/12)^(Decision!$C$3*12-'Calculations - ignore'!A178)/(1+'Calculations - ignore'!$B$1/12)^(Decision!$C$3*12-'Calculations - ignore'!A178)</f>
        <v>0</v>
      </c>
      <c r="K178" s="12">
        <f t="shared" si="38"/>
        <v>10591363.284014484</v>
      </c>
    </row>
    <row r="179" spans="1:11" x14ac:dyDescent="0.25">
      <c r="A179">
        <f t="shared" si="35"/>
        <v>176</v>
      </c>
      <c r="B179" s="12">
        <f t="shared" si="45"/>
        <v>45569.980029988968</v>
      </c>
      <c r="C179" s="12">
        <f t="shared" si="36"/>
        <v>4392957.443838588</v>
      </c>
      <c r="D179" s="12">
        <f>Decision!$J$21</f>
        <v>31366.502587254861</v>
      </c>
      <c r="E179" s="12">
        <f>-IPMT(Decision!$J$20/12,'Calculations - ignore'!A179,Decision!$J$17*12,Decision!$J$15)</f>
        <v>11000.942357060803</v>
      </c>
      <c r="F179" s="12">
        <f t="shared" si="33"/>
        <v>3400280.2486857809</v>
      </c>
      <c r="G179" s="12">
        <f t="shared" si="46"/>
        <v>4124.8574988320806</v>
      </c>
      <c r="H179" s="12">
        <f t="shared" si="37"/>
        <v>522964.65971035534</v>
      </c>
      <c r="I179" s="12">
        <f t="shared" si="34"/>
        <v>0</v>
      </c>
      <c r="J179" s="12">
        <f>I179*(1+Decision!$D$30/12)^(Decision!$C$3*12-'Calculations - ignore'!A179)/(1+'Calculations - ignore'!$B$1/12)^(Decision!$C$3*12-'Calculations - ignore'!A179)</f>
        <v>0</v>
      </c>
      <c r="K179" s="12">
        <f t="shared" si="38"/>
        <v>10591363.284014484</v>
      </c>
    </row>
    <row r="180" spans="1:11" x14ac:dyDescent="0.25">
      <c r="A180">
        <f t="shared" si="35"/>
        <v>177</v>
      </c>
      <c r="B180" s="12">
        <f t="shared" si="45"/>
        <v>45569.980029988968</v>
      </c>
      <c r="C180" s="12">
        <f t="shared" si="36"/>
        <v>4438527.423868577</v>
      </c>
      <c r="D180" s="12">
        <f>Decision!$J$21</f>
        <v>31366.502587254861</v>
      </c>
      <c r="E180" s="12">
        <f>-IPMT(Decision!$J$20/12,'Calculations - ignore'!A180,Decision!$J$17*12,Decision!$J$15)</f>
        <v>10865.171955526173</v>
      </c>
      <c r="F180" s="12">
        <f t="shared" si="33"/>
        <v>3411145.4206413073</v>
      </c>
      <c r="G180" s="12">
        <f t="shared" si="46"/>
        <v>4124.8574988320806</v>
      </c>
      <c r="H180" s="12">
        <f t="shared" si="37"/>
        <v>527089.51720918738</v>
      </c>
      <c r="I180" s="12">
        <f t="shared" si="34"/>
        <v>0</v>
      </c>
      <c r="J180" s="12">
        <f>I180*(1+Decision!$D$30/12)^(Decision!$C$3*12-'Calculations - ignore'!A180)/(1+'Calculations - ignore'!$B$1/12)^(Decision!$C$3*12-'Calculations - ignore'!A180)</f>
        <v>0</v>
      </c>
      <c r="K180" s="12">
        <f t="shared" si="38"/>
        <v>10591363.284014484</v>
      </c>
    </row>
    <row r="181" spans="1:11" x14ac:dyDescent="0.25">
      <c r="A181">
        <f t="shared" si="35"/>
        <v>178</v>
      </c>
      <c r="B181" s="12">
        <f t="shared" si="45"/>
        <v>45569.980029988968</v>
      </c>
      <c r="C181" s="12">
        <f t="shared" si="36"/>
        <v>4484097.403898566</v>
      </c>
      <c r="D181" s="12">
        <f>Decision!$J$21</f>
        <v>31366.502587254861</v>
      </c>
      <c r="E181" s="12">
        <f>-IPMT(Decision!$J$20/12,'Calculations - ignore'!A181,Decision!$J$17*12,Decision!$J$15)</f>
        <v>10728.496417981316</v>
      </c>
      <c r="F181" s="12">
        <f t="shared" si="33"/>
        <v>3421873.9170592884</v>
      </c>
      <c r="G181" s="12">
        <f t="shared" si="46"/>
        <v>4124.8574988320806</v>
      </c>
      <c r="H181" s="12">
        <f t="shared" si="37"/>
        <v>531214.37470801943</v>
      </c>
      <c r="I181" s="12">
        <f t="shared" si="34"/>
        <v>0</v>
      </c>
      <c r="J181" s="12">
        <f>I181*(1+Decision!$D$30/12)^(Decision!$C$3*12-'Calculations - ignore'!A181)/(1+'Calculations - ignore'!$B$1/12)^(Decision!$C$3*12-'Calculations - ignore'!A181)</f>
        <v>0</v>
      </c>
      <c r="K181" s="12">
        <f t="shared" si="38"/>
        <v>10591363.284014484</v>
      </c>
    </row>
    <row r="182" spans="1:11" x14ac:dyDescent="0.25">
      <c r="A182">
        <f t="shared" si="35"/>
        <v>179</v>
      </c>
      <c r="B182" s="12">
        <f t="shared" si="45"/>
        <v>45569.980029988968</v>
      </c>
      <c r="C182" s="12">
        <f t="shared" si="36"/>
        <v>4529667.3839285551</v>
      </c>
      <c r="D182" s="12">
        <f>Decision!$J$21</f>
        <v>31366.502587254861</v>
      </c>
      <c r="E182" s="12">
        <f>-IPMT(Decision!$J$20/12,'Calculations - ignore'!A182,Decision!$J$17*12,Decision!$J$15)</f>
        <v>10590.909710186161</v>
      </c>
      <c r="F182" s="12">
        <f t="shared" si="33"/>
        <v>3432464.8267694744</v>
      </c>
      <c r="G182" s="12">
        <f t="shared" si="46"/>
        <v>4124.8574988320806</v>
      </c>
      <c r="H182" s="12">
        <f t="shared" si="37"/>
        <v>535339.23220685148</v>
      </c>
      <c r="I182" s="12">
        <f t="shared" si="34"/>
        <v>0</v>
      </c>
      <c r="J182" s="12">
        <f>I182*(1+Decision!$D$30/12)^(Decision!$C$3*12-'Calculations - ignore'!A182)/(1+'Calculations - ignore'!$B$1/12)^(Decision!$C$3*12-'Calculations - ignore'!A182)</f>
        <v>0</v>
      </c>
      <c r="K182" s="12">
        <f t="shared" si="38"/>
        <v>10591363.284014484</v>
      </c>
    </row>
    <row r="183" spans="1:11" x14ac:dyDescent="0.25">
      <c r="A183">
        <f t="shared" si="35"/>
        <v>180</v>
      </c>
      <c r="B183" s="12">
        <f t="shared" si="45"/>
        <v>45569.980029988968</v>
      </c>
      <c r="C183" s="12">
        <f t="shared" si="36"/>
        <v>4575237.3639585441</v>
      </c>
      <c r="D183" s="12">
        <f>Decision!$J$21</f>
        <v>31366.502587254861</v>
      </c>
      <c r="E183" s="12">
        <f>-IPMT(Decision!$J$20/12,'Calculations - ignore'!A183,Decision!$J$17*12,Decision!$J$15)</f>
        <v>10452.405757672368</v>
      </c>
      <c r="F183" s="12">
        <f t="shared" si="33"/>
        <v>3442917.2325271466</v>
      </c>
      <c r="G183" s="12">
        <f t="shared" si="46"/>
        <v>4124.8574988320806</v>
      </c>
      <c r="H183" s="12">
        <f t="shared" si="37"/>
        <v>539464.08970568352</v>
      </c>
      <c r="I183" s="12">
        <f t="shared" si="34"/>
        <v>0</v>
      </c>
      <c r="J183" s="12">
        <f>I183*(1+Decision!$D$30/12)^(Decision!$C$3*12-'Calculations - ignore'!A183)/(1+'Calculations - ignore'!$B$1/12)^(Decision!$C$3*12-'Calculations - ignore'!A183)</f>
        <v>0</v>
      </c>
      <c r="K183" s="12">
        <f t="shared" si="38"/>
        <v>10591363.284014484</v>
      </c>
    </row>
    <row r="184" spans="1:11" x14ac:dyDescent="0.25">
      <c r="A184">
        <f t="shared" si="35"/>
        <v>181</v>
      </c>
      <c r="B184" s="12">
        <f>B183*(1+Decision!$D$14)</f>
        <v>50126.97803298787</v>
      </c>
      <c r="C184" s="12">
        <f t="shared" si="36"/>
        <v>4625364.3419915317</v>
      </c>
      <c r="D184" s="12">
        <f>Decision!$J$21</f>
        <v>31366.502587254861</v>
      </c>
      <c r="E184" s="12">
        <f>-IPMT(Decision!$J$20/12,'Calculations - ignore'!A184,Decision!$J$17*12,Decision!$J$15)</f>
        <v>10312.978445475152</v>
      </c>
      <c r="F184" s="12">
        <f t="shared" si="33"/>
        <v>3453230.2109726216</v>
      </c>
      <c r="G184" s="12">
        <f>G183*(1+Decision!$J$27)</f>
        <v>4331.1003737736846</v>
      </c>
      <c r="H184" s="12">
        <f t="shared" si="37"/>
        <v>543795.19007945724</v>
      </c>
      <c r="I184" s="12">
        <f t="shared" si="34"/>
        <v>0</v>
      </c>
      <c r="J184" s="12">
        <f>I184*(1+Decision!$D$30/12)^(Decision!$C$3*12-'Calculations - ignore'!A184)/(1+'Calculations - ignore'!$B$1/12)^(Decision!$C$3*12-'Calculations - ignore'!A184)</f>
        <v>0</v>
      </c>
      <c r="K184" s="12">
        <f t="shared" si="38"/>
        <v>10591363.284014484</v>
      </c>
    </row>
    <row r="185" spans="1:11" x14ac:dyDescent="0.25">
      <c r="A185">
        <f t="shared" si="35"/>
        <v>182</v>
      </c>
      <c r="B185" s="12">
        <f>B184</f>
        <v>50126.97803298787</v>
      </c>
      <c r="C185" s="12">
        <f t="shared" si="36"/>
        <v>4675491.3200245192</v>
      </c>
      <c r="D185" s="12">
        <f>Decision!$J$21</f>
        <v>31366.502587254861</v>
      </c>
      <c r="E185" s="12">
        <f>-IPMT(Decision!$J$20/12,'Calculations - ignore'!A185,Decision!$J$17*12,Decision!$J$15)</f>
        <v>10172.621617863286</v>
      </c>
      <c r="F185" s="12">
        <f t="shared" si="33"/>
        <v>3463402.832590485</v>
      </c>
      <c r="G185" s="12">
        <f>G184</f>
        <v>4331.1003737736846</v>
      </c>
      <c r="H185" s="12">
        <f t="shared" si="37"/>
        <v>548126.29045323096</v>
      </c>
      <c r="I185" s="12">
        <f t="shared" si="34"/>
        <v>0</v>
      </c>
      <c r="J185" s="12">
        <f>I185*(1+Decision!$D$30/12)^(Decision!$C$3*12-'Calculations - ignore'!A185)/(1+'Calculations - ignore'!$B$1/12)^(Decision!$C$3*12-'Calculations - ignore'!A185)</f>
        <v>0</v>
      </c>
      <c r="K185" s="12">
        <f t="shared" si="38"/>
        <v>10591363.284014484</v>
      </c>
    </row>
    <row r="186" spans="1:11" x14ac:dyDescent="0.25">
      <c r="A186">
        <f t="shared" si="35"/>
        <v>183</v>
      </c>
      <c r="B186" s="12">
        <f t="shared" ref="B186:B195" si="47">B185</f>
        <v>50126.97803298787</v>
      </c>
      <c r="C186" s="12">
        <f t="shared" si="36"/>
        <v>4725618.2980575068</v>
      </c>
      <c r="D186" s="12">
        <f>Decision!$J$21</f>
        <v>31366.502587254861</v>
      </c>
      <c r="E186" s="12">
        <f>-IPMT(Decision!$J$20/12,'Calculations - ignore'!A186,Decision!$J$17*12,Decision!$J$15)</f>
        <v>10031.329078067343</v>
      </c>
      <c r="F186" s="12">
        <f t="shared" si="33"/>
        <v>3473434.1616685526</v>
      </c>
      <c r="G186" s="12">
        <f t="shared" ref="G186:G195" si="48">G185</f>
        <v>4331.1003737736846</v>
      </c>
      <c r="H186" s="12">
        <f t="shared" si="37"/>
        <v>552457.39082700468</v>
      </c>
      <c r="I186" s="12">
        <f t="shared" si="34"/>
        <v>0</v>
      </c>
      <c r="J186" s="12">
        <f>I186*(1+Decision!$D$30/12)^(Decision!$C$3*12-'Calculations - ignore'!A186)/(1+'Calculations - ignore'!$B$1/12)^(Decision!$C$3*12-'Calculations - ignore'!A186)</f>
        <v>0</v>
      </c>
      <c r="K186" s="12">
        <f t="shared" si="38"/>
        <v>10591363.284014484</v>
      </c>
    </row>
    <row r="187" spans="1:11" x14ac:dyDescent="0.25">
      <c r="A187">
        <f t="shared" si="35"/>
        <v>184</v>
      </c>
      <c r="B187" s="12">
        <f t="shared" si="47"/>
        <v>50126.97803298787</v>
      </c>
      <c r="C187" s="12">
        <f t="shared" si="36"/>
        <v>4775745.2760904944</v>
      </c>
      <c r="D187" s="12">
        <f>Decision!$J$21</f>
        <v>31366.502587254861</v>
      </c>
      <c r="E187" s="12">
        <f>-IPMT(Decision!$J$20/12,'Calculations - ignore'!A187,Decision!$J$17*12,Decision!$J$15)</f>
        <v>9889.0945880060917</v>
      </c>
      <c r="F187" s="12">
        <f t="shared" si="33"/>
        <v>3483323.2562565585</v>
      </c>
      <c r="G187" s="12">
        <f t="shared" si="48"/>
        <v>4331.1003737736846</v>
      </c>
      <c r="H187" s="12">
        <f t="shared" si="37"/>
        <v>556788.4912007784</v>
      </c>
      <c r="I187" s="12">
        <f t="shared" si="34"/>
        <v>0</v>
      </c>
      <c r="J187" s="12">
        <f>I187*(1+Decision!$D$30/12)^(Decision!$C$3*12-'Calculations - ignore'!A187)/(1+'Calculations - ignore'!$B$1/12)^(Decision!$C$3*12-'Calculations - ignore'!A187)</f>
        <v>0</v>
      </c>
      <c r="K187" s="12">
        <f t="shared" si="38"/>
        <v>10591363.284014484</v>
      </c>
    </row>
    <row r="188" spans="1:11" x14ac:dyDescent="0.25">
      <c r="A188">
        <f t="shared" si="35"/>
        <v>185</v>
      </c>
      <c r="B188" s="12">
        <f t="shared" si="47"/>
        <v>50126.97803298787</v>
      </c>
      <c r="C188" s="12">
        <f t="shared" si="36"/>
        <v>4825872.2541234819</v>
      </c>
      <c r="D188" s="12">
        <f>Decision!$J$21</f>
        <v>31366.502587254861</v>
      </c>
      <c r="E188" s="12">
        <f>-IPMT(Decision!$J$20/12,'Calculations - ignore'!A188,Decision!$J$17*12,Decision!$J$15)</f>
        <v>9745.9118680111005</v>
      </c>
      <c r="F188" s="12">
        <f t="shared" si="33"/>
        <v>3493069.1681245696</v>
      </c>
      <c r="G188" s="12">
        <f t="shared" si="48"/>
        <v>4331.1003737736846</v>
      </c>
      <c r="H188" s="12">
        <f t="shared" si="37"/>
        <v>561119.59157455212</v>
      </c>
      <c r="I188" s="12">
        <f t="shared" si="34"/>
        <v>0</v>
      </c>
      <c r="J188" s="12">
        <f>I188*(1+Decision!$D$30/12)^(Decision!$C$3*12-'Calculations - ignore'!A188)/(1+'Calculations - ignore'!$B$1/12)^(Decision!$C$3*12-'Calculations - ignore'!A188)</f>
        <v>0</v>
      </c>
      <c r="K188" s="12">
        <f t="shared" si="38"/>
        <v>10591363.284014484</v>
      </c>
    </row>
    <row r="189" spans="1:11" x14ac:dyDescent="0.25">
      <c r="A189">
        <f t="shared" si="35"/>
        <v>186</v>
      </c>
      <c r="B189" s="12">
        <f t="shared" si="47"/>
        <v>50126.97803298787</v>
      </c>
      <c r="C189" s="12">
        <f t="shared" si="36"/>
        <v>4875999.2321564695</v>
      </c>
      <c r="D189" s="12">
        <f>Decision!$J$21</f>
        <v>31366.502587254861</v>
      </c>
      <c r="E189" s="12">
        <f>-IPMT(Decision!$J$20/12,'Calculations - ignore'!A189,Decision!$J$17*12,Decision!$J$15)</f>
        <v>9601.7745965494742</v>
      </c>
      <c r="F189" s="12">
        <f t="shared" si="33"/>
        <v>3502670.9427211192</v>
      </c>
      <c r="G189" s="12">
        <f t="shared" si="48"/>
        <v>4331.1003737736846</v>
      </c>
      <c r="H189" s="12">
        <f t="shared" si="37"/>
        <v>565450.69194832584</v>
      </c>
      <c r="I189" s="12">
        <f t="shared" si="34"/>
        <v>0</v>
      </c>
      <c r="J189" s="12">
        <f>I189*(1+Decision!$D$30/12)^(Decision!$C$3*12-'Calculations - ignore'!A189)/(1+'Calculations - ignore'!$B$1/12)^(Decision!$C$3*12-'Calculations - ignore'!A189)</f>
        <v>0</v>
      </c>
      <c r="K189" s="12">
        <f t="shared" si="38"/>
        <v>10591363.284014484</v>
      </c>
    </row>
    <row r="190" spans="1:11" x14ac:dyDescent="0.25">
      <c r="A190">
        <f t="shared" si="35"/>
        <v>187</v>
      </c>
      <c r="B190" s="12">
        <f t="shared" si="47"/>
        <v>50126.97803298787</v>
      </c>
      <c r="C190" s="12">
        <f t="shared" si="36"/>
        <v>4926126.2101894571</v>
      </c>
      <c r="D190" s="12">
        <f>Decision!$J$21</f>
        <v>31366.502587254861</v>
      </c>
      <c r="E190" s="12">
        <f>-IPMT(Decision!$J$20/12,'Calculations - ignore'!A190,Decision!$J$17*12,Decision!$J$15)</f>
        <v>9456.6764099447737</v>
      </c>
      <c r="F190" s="12">
        <f t="shared" si="33"/>
        <v>3512127.619131064</v>
      </c>
      <c r="G190" s="12">
        <f t="shared" si="48"/>
        <v>4331.1003737736846</v>
      </c>
      <c r="H190" s="12">
        <f t="shared" si="37"/>
        <v>569781.79232209956</v>
      </c>
      <c r="I190" s="12">
        <f t="shared" si="34"/>
        <v>0</v>
      </c>
      <c r="J190" s="12">
        <f>I190*(1+Decision!$D$30/12)^(Decision!$C$3*12-'Calculations - ignore'!A190)/(1+'Calculations - ignore'!$B$1/12)^(Decision!$C$3*12-'Calculations - ignore'!A190)</f>
        <v>0</v>
      </c>
      <c r="K190" s="12">
        <f t="shared" si="38"/>
        <v>10591363.284014484</v>
      </c>
    </row>
    <row r="191" spans="1:11" x14ac:dyDescent="0.25">
      <c r="A191">
        <f t="shared" si="35"/>
        <v>188</v>
      </c>
      <c r="B191" s="12">
        <f t="shared" si="47"/>
        <v>50126.97803298787</v>
      </c>
      <c r="C191" s="12">
        <f t="shared" si="36"/>
        <v>4976253.1882224446</v>
      </c>
      <c r="D191" s="12">
        <f>Decision!$J$21</f>
        <v>31366.502587254861</v>
      </c>
      <c r="E191" s="12">
        <f>-IPMT(Decision!$J$20/12,'Calculations - ignore'!A191,Decision!$J$17*12,Decision!$J$15)</f>
        <v>9310.6109020960394</v>
      </c>
      <c r="F191" s="12">
        <f t="shared" si="33"/>
        <v>3521438.2300331602</v>
      </c>
      <c r="G191" s="12">
        <f t="shared" si="48"/>
        <v>4331.1003737736846</v>
      </c>
      <c r="H191" s="12">
        <f t="shared" si="37"/>
        <v>574112.89269587328</v>
      </c>
      <c r="I191" s="12">
        <f t="shared" si="34"/>
        <v>0</v>
      </c>
      <c r="J191" s="12">
        <f>I191*(1+Decision!$D$30/12)^(Decision!$C$3*12-'Calculations - ignore'!A191)/(1+'Calculations - ignore'!$B$1/12)^(Decision!$C$3*12-'Calculations - ignore'!A191)</f>
        <v>0</v>
      </c>
      <c r="K191" s="12">
        <f t="shared" si="38"/>
        <v>10591363.284014484</v>
      </c>
    </row>
    <row r="192" spans="1:11" x14ac:dyDescent="0.25">
      <c r="A192">
        <f t="shared" si="35"/>
        <v>189</v>
      </c>
      <c r="B192" s="12">
        <f t="shared" si="47"/>
        <v>50126.97803298787</v>
      </c>
      <c r="C192" s="12">
        <f t="shared" si="36"/>
        <v>5026380.1662554322</v>
      </c>
      <c r="D192" s="12">
        <f>Decision!$J$21</f>
        <v>31366.502587254861</v>
      </c>
      <c r="E192" s="12">
        <f>-IPMT(Decision!$J$20/12,'Calculations - ignore'!A192,Decision!$J$17*12,Decision!$J$15)</f>
        <v>9163.5716241949794</v>
      </c>
      <c r="F192" s="12">
        <f t="shared" si="33"/>
        <v>3530601.8016573554</v>
      </c>
      <c r="G192" s="12">
        <f t="shared" si="48"/>
        <v>4331.1003737736846</v>
      </c>
      <c r="H192" s="12">
        <f t="shared" si="37"/>
        <v>578443.993069647</v>
      </c>
      <c r="I192" s="12">
        <f t="shared" si="34"/>
        <v>0</v>
      </c>
      <c r="J192" s="12">
        <f>I192*(1+Decision!$D$30/12)^(Decision!$C$3*12-'Calculations - ignore'!A192)/(1+'Calculations - ignore'!$B$1/12)^(Decision!$C$3*12-'Calculations - ignore'!A192)</f>
        <v>0</v>
      </c>
      <c r="K192" s="12">
        <f t="shared" si="38"/>
        <v>10591363.284014484</v>
      </c>
    </row>
    <row r="193" spans="1:11" x14ac:dyDescent="0.25">
      <c r="A193">
        <f t="shared" si="35"/>
        <v>190</v>
      </c>
      <c r="B193" s="12">
        <f t="shared" si="47"/>
        <v>50126.97803298787</v>
      </c>
      <c r="C193" s="12">
        <f t="shared" si="36"/>
        <v>5076507.1442884197</v>
      </c>
      <c r="D193" s="12">
        <f>Decision!$J$21</f>
        <v>31366.502587254861</v>
      </c>
      <c r="E193" s="12">
        <f>-IPMT(Decision!$J$20/12,'Calculations - ignore'!A193,Decision!$J$17*12,Decision!$J$15)</f>
        <v>9015.5520844412495</v>
      </c>
      <c r="F193" s="12">
        <f t="shared" si="33"/>
        <v>3539617.3537417967</v>
      </c>
      <c r="G193" s="12">
        <f t="shared" si="48"/>
        <v>4331.1003737736846</v>
      </c>
      <c r="H193" s="12">
        <f t="shared" si="37"/>
        <v>582775.09344342072</v>
      </c>
      <c r="I193" s="12">
        <f t="shared" si="34"/>
        <v>0</v>
      </c>
      <c r="J193" s="12">
        <f>I193*(1+Decision!$D$30/12)^(Decision!$C$3*12-'Calculations - ignore'!A193)/(1+'Calculations - ignore'!$B$1/12)^(Decision!$C$3*12-'Calculations - ignore'!A193)</f>
        <v>0</v>
      </c>
      <c r="K193" s="12">
        <f t="shared" si="38"/>
        <v>10591363.284014484</v>
      </c>
    </row>
    <row r="194" spans="1:11" x14ac:dyDescent="0.25">
      <c r="A194">
        <f t="shared" si="35"/>
        <v>191</v>
      </c>
      <c r="B194" s="12">
        <f t="shared" si="47"/>
        <v>50126.97803298787</v>
      </c>
      <c r="C194" s="12">
        <f t="shared" si="36"/>
        <v>5126634.1223214073</v>
      </c>
      <c r="D194" s="12">
        <f>Decision!$J$21</f>
        <v>31366.502587254861</v>
      </c>
      <c r="E194" s="12">
        <f>-IPMT(Decision!$J$20/12,'Calculations - ignore'!A194,Decision!$J$17*12,Decision!$J$15)</f>
        <v>8866.545747755823</v>
      </c>
      <c r="F194" s="12">
        <f t="shared" si="33"/>
        <v>3548483.8994895527</v>
      </c>
      <c r="G194" s="12">
        <f t="shared" si="48"/>
        <v>4331.1003737736846</v>
      </c>
      <c r="H194" s="12">
        <f t="shared" si="37"/>
        <v>587106.19381719443</v>
      </c>
      <c r="I194" s="12">
        <f t="shared" si="34"/>
        <v>0</v>
      </c>
      <c r="J194" s="12">
        <f>I194*(1+Decision!$D$30/12)^(Decision!$C$3*12-'Calculations - ignore'!A194)/(1+'Calculations - ignore'!$B$1/12)^(Decision!$C$3*12-'Calculations - ignore'!A194)</f>
        <v>0</v>
      </c>
      <c r="K194" s="12">
        <f t="shared" si="38"/>
        <v>10591363.284014484</v>
      </c>
    </row>
    <row r="195" spans="1:11" x14ac:dyDescent="0.25">
      <c r="A195">
        <f t="shared" si="35"/>
        <v>192</v>
      </c>
      <c r="B195" s="12">
        <f t="shared" si="47"/>
        <v>50126.97803298787</v>
      </c>
      <c r="C195" s="12">
        <f t="shared" si="36"/>
        <v>5176761.1003543949</v>
      </c>
      <c r="D195" s="12">
        <f>Decision!$J$21</f>
        <v>31366.502587254861</v>
      </c>
      <c r="E195" s="12">
        <f>-IPMT(Decision!$J$20/12,'Calculations - ignore'!A195,Decision!$J$17*12,Decision!$J$15)</f>
        <v>8716.5460354924962</v>
      </c>
      <c r="F195" s="12">
        <f t="shared" si="33"/>
        <v>3557200.445525045</v>
      </c>
      <c r="G195" s="12">
        <f t="shared" si="48"/>
        <v>4331.1003737736846</v>
      </c>
      <c r="H195" s="12">
        <f t="shared" si="37"/>
        <v>591437.29419096815</v>
      </c>
      <c r="I195" s="12">
        <f t="shared" si="34"/>
        <v>0</v>
      </c>
      <c r="J195" s="12">
        <f>I195*(1+Decision!$D$30/12)^(Decision!$C$3*12-'Calculations - ignore'!A195)/(1+'Calculations - ignore'!$B$1/12)^(Decision!$C$3*12-'Calculations - ignore'!A195)</f>
        <v>0</v>
      </c>
      <c r="K195" s="12">
        <f t="shared" si="38"/>
        <v>10591363.284014484</v>
      </c>
    </row>
    <row r="196" spans="1:11" x14ac:dyDescent="0.25">
      <c r="A196">
        <f t="shared" si="35"/>
        <v>193</v>
      </c>
      <c r="B196" s="12">
        <f>B195*(1+Decision!$D$14)</f>
        <v>55139.67583628666</v>
      </c>
      <c r="C196" s="12">
        <f t="shared" si="36"/>
        <v>5231900.7761906814</v>
      </c>
      <c r="D196" s="12">
        <f>Decision!$J$21</f>
        <v>31366.502587254861</v>
      </c>
      <c r="E196" s="12">
        <f>-IPMT(Decision!$J$20/12,'Calculations - ignore'!A196,Decision!$J$17*12,Decision!$J$15)</f>
        <v>8565.5463251474139</v>
      </c>
      <c r="F196" s="12">
        <f t="shared" si="33"/>
        <v>3565765.9918501927</v>
      </c>
      <c r="G196" s="12">
        <f>G195*(1+Decision!$J$27)</f>
        <v>4547.6553924623695</v>
      </c>
      <c r="H196" s="12">
        <f t="shared" si="37"/>
        <v>595984.94958343054</v>
      </c>
      <c r="I196" s="12">
        <f t="shared" si="34"/>
        <v>0</v>
      </c>
      <c r="J196" s="12">
        <f>I196*(1+Decision!$D$30/12)^(Decision!$C$3*12-'Calculations - ignore'!A196)/(1+'Calculations - ignore'!$B$1/12)^(Decision!$C$3*12-'Calculations - ignore'!A196)</f>
        <v>0</v>
      </c>
      <c r="K196" s="12">
        <f t="shared" si="38"/>
        <v>10591363.284014484</v>
      </c>
    </row>
    <row r="197" spans="1:11" x14ac:dyDescent="0.25">
      <c r="A197">
        <f t="shared" si="35"/>
        <v>194</v>
      </c>
      <c r="B197" s="12">
        <f>B196</f>
        <v>55139.67583628666</v>
      </c>
      <c r="C197" s="12">
        <f t="shared" si="36"/>
        <v>5287040.4520269679</v>
      </c>
      <c r="D197" s="12">
        <f>Decision!$J$21</f>
        <v>31366.502587254861</v>
      </c>
      <c r="E197" s="12">
        <f>-IPMT(Decision!$J$20/12,'Calculations - ignore'!A197,Decision!$J$17*12,Decision!$J$15)</f>
        <v>8413.539950066699</v>
      </c>
      <c r="F197" s="12">
        <f t="shared" ref="F197:F260" si="49">E197+F196</f>
        <v>3574179.5318002594</v>
      </c>
      <c r="G197" s="12">
        <f>G196</f>
        <v>4547.6553924623695</v>
      </c>
      <c r="H197" s="12">
        <f t="shared" si="37"/>
        <v>600532.60497589293</v>
      </c>
      <c r="I197" s="12">
        <f t="shared" ref="I197:I260" si="50">IF(D197&gt;B197,D197-B197,0)</f>
        <v>0</v>
      </c>
      <c r="J197" s="12">
        <f>I197*(1+Decision!$D$30/12)^(Decision!$C$3*12-'Calculations - ignore'!A197)/(1+'Calculations - ignore'!$B$1/12)^(Decision!$C$3*12-'Calculations - ignore'!A197)</f>
        <v>0</v>
      </c>
      <c r="K197" s="12">
        <f t="shared" si="38"/>
        <v>10591363.284014484</v>
      </c>
    </row>
    <row r="198" spans="1:11" x14ac:dyDescent="0.25">
      <c r="A198">
        <f t="shared" ref="A198:A261" si="51">A197+1</f>
        <v>195</v>
      </c>
      <c r="B198" s="12">
        <f t="shared" ref="B198:B207" si="52">B197</f>
        <v>55139.67583628666</v>
      </c>
      <c r="C198" s="12">
        <f t="shared" ref="C198:C261" si="53">B198+C197</f>
        <v>5342180.1278632544</v>
      </c>
      <c r="D198" s="12">
        <f>Decision!$J$21</f>
        <v>31366.502587254861</v>
      </c>
      <c r="E198" s="12">
        <f>-IPMT(Decision!$J$20/12,'Calculations - ignore'!A198,Decision!$J$17*12,Decision!$J$15)</f>
        <v>8260.5201991521099</v>
      </c>
      <c r="F198" s="12">
        <f t="shared" si="49"/>
        <v>3582440.0519994115</v>
      </c>
      <c r="G198" s="12">
        <f t="shared" ref="G198:G207" si="54">G197</f>
        <v>4547.6553924623695</v>
      </c>
      <c r="H198" s="12">
        <f t="shared" ref="H198:H261" si="55">G198+H197</f>
        <v>605080.26036835532</v>
      </c>
      <c r="I198" s="12">
        <f t="shared" si="50"/>
        <v>0</v>
      </c>
      <c r="J198" s="12">
        <f>I198*(1+Decision!$D$30/12)^(Decision!$C$3*12-'Calculations - ignore'!A198)/(1+'Calculations - ignore'!$B$1/12)^(Decision!$C$3*12-'Calculations - ignore'!A198)</f>
        <v>0</v>
      </c>
      <c r="K198" s="12">
        <f t="shared" ref="K198:K261" si="56">J198+K197</f>
        <v>10591363.284014484</v>
      </c>
    </row>
    <row r="199" spans="1:11" x14ac:dyDescent="0.25">
      <c r="A199">
        <f t="shared" si="51"/>
        <v>196</v>
      </c>
      <c r="B199" s="12">
        <f t="shared" si="52"/>
        <v>55139.67583628666</v>
      </c>
      <c r="C199" s="12">
        <f t="shared" si="53"/>
        <v>5397319.8036995409</v>
      </c>
      <c r="D199" s="12">
        <f>Decision!$J$21</f>
        <v>31366.502587254861</v>
      </c>
      <c r="E199" s="12">
        <f>-IPMT(Decision!$J$20/12,'Calculations - ignore'!A199,Decision!$J$17*12,Decision!$J$15)</f>
        <v>8106.4803165647591</v>
      </c>
      <c r="F199" s="12">
        <f t="shared" si="49"/>
        <v>3590546.5323159765</v>
      </c>
      <c r="G199" s="12">
        <f t="shared" si="54"/>
        <v>4547.6553924623695</v>
      </c>
      <c r="H199" s="12">
        <f t="shared" si="55"/>
        <v>609627.9157608177</v>
      </c>
      <c r="I199" s="12">
        <f t="shared" si="50"/>
        <v>0</v>
      </c>
      <c r="J199" s="12">
        <f>I199*(1+Decision!$D$30/12)^(Decision!$C$3*12-'Calculations - ignore'!A199)/(1+'Calculations - ignore'!$B$1/12)^(Decision!$C$3*12-'Calculations - ignore'!A199)</f>
        <v>0</v>
      </c>
      <c r="K199" s="12">
        <f t="shared" si="56"/>
        <v>10591363.284014484</v>
      </c>
    </row>
    <row r="200" spans="1:11" x14ac:dyDescent="0.25">
      <c r="A200">
        <f t="shared" si="51"/>
        <v>197</v>
      </c>
      <c r="B200" s="12">
        <f t="shared" si="52"/>
        <v>55139.67583628666</v>
      </c>
      <c r="C200" s="12">
        <f t="shared" si="53"/>
        <v>5452459.4795358274</v>
      </c>
      <c r="D200" s="12">
        <f>Decision!$J$21</f>
        <v>31366.502587254861</v>
      </c>
      <c r="E200" s="12">
        <f>-IPMT(Decision!$J$20/12,'Calculations - ignore'!A200,Decision!$J$17*12,Decision!$J$15)</f>
        <v>7951.4135014268231</v>
      </c>
      <c r="F200" s="12">
        <f t="shared" si="49"/>
        <v>3598497.9458174035</v>
      </c>
      <c r="G200" s="12">
        <f t="shared" si="54"/>
        <v>4547.6553924623695</v>
      </c>
      <c r="H200" s="12">
        <f t="shared" si="55"/>
        <v>614175.57115328009</v>
      </c>
      <c r="I200" s="12">
        <f t="shared" si="50"/>
        <v>0</v>
      </c>
      <c r="J200" s="12">
        <f>I200*(1+Decision!$D$30/12)^(Decision!$C$3*12-'Calculations - ignore'!A200)/(1+'Calculations - ignore'!$B$1/12)^(Decision!$C$3*12-'Calculations - ignore'!A200)</f>
        <v>0</v>
      </c>
      <c r="K200" s="12">
        <f t="shared" si="56"/>
        <v>10591363.284014484</v>
      </c>
    </row>
    <row r="201" spans="1:11" x14ac:dyDescent="0.25">
      <c r="A201">
        <f t="shared" si="51"/>
        <v>198</v>
      </c>
      <c r="B201" s="12">
        <f t="shared" si="52"/>
        <v>55139.67583628666</v>
      </c>
      <c r="C201" s="12">
        <f t="shared" si="53"/>
        <v>5507599.1553721139</v>
      </c>
      <c r="D201" s="12">
        <f>Decision!$J$21</f>
        <v>31366.502587254861</v>
      </c>
      <c r="E201" s="12">
        <f>-IPMT(Decision!$J$20/12,'Calculations - ignore'!A201,Decision!$J$17*12,Decision!$J$15)</f>
        <v>7795.3129075213037</v>
      </c>
      <c r="F201" s="12">
        <f t="shared" si="49"/>
        <v>3606293.2587249246</v>
      </c>
      <c r="G201" s="12">
        <f t="shared" si="54"/>
        <v>4547.6553924623695</v>
      </c>
      <c r="H201" s="12">
        <f t="shared" si="55"/>
        <v>618723.22654574248</v>
      </c>
      <c r="I201" s="12">
        <f t="shared" si="50"/>
        <v>0</v>
      </c>
      <c r="J201" s="12">
        <f>I201*(1+Decision!$D$30/12)^(Decision!$C$3*12-'Calculations - ignore'!A201)/(1+'Calculations - ignore'!$B$1/12)^(Decision!$C$3*12-'Calculations - ignore'!A201)</f>
        <v>0</v>
      </c>
      <c r="K201" s="12">
        <f t="shared" si="56"/>
        <v>10591363.284014484</v>
      </c>
    </row>
    <row r="202" spans="1:11" x14ac:dyDescent="0.25">
      <c r="A202">
        <f t="shared" si="51"/>
        <v>199</v>
      </c>
      <c r="B202" s="12">
        <f t="shared" si="52"/>
        <v>55139.67583628666</v>
      </c>
      <c r="C202" s="12">
        <f t="shared" si="53"/>
        <v>5562738.8312084004</v>
      </c>
      <c r="D202" s="12">
        <f>Decision!$J$21</f>
        <v>31366.502587254861</v>
      </c>
      <c r="E202" s="12">
        <f>-IPMT(Decision!$J$20/12,'Calculations - ignore'!A202,Decision!$J$17*12,Decision!$J$15)</f>
        <v>7638.171642989746</v>
      </c>
      <c r="F202" s="12">
        <f t="shared" si="49"/>
        <v>3613931.4303679145</v>
      </c>
      <c r="G202" s="12">
        <f t="shared" si="54"/>
        <v>4547.6553924623695</v>
      </c>
      <c r="H202" s="12">
        <f t="shared" si="55"/>
        <v>623270.88193820487</v>
      </c>
      <c r="I202" s="12">
        <f t="shared" si="50"/>
        <v>0</v>
      </c>
      <c r="J202" s="12">
        <f>I202*(1+Decision!$D$30/12)^(Decision!$C$3*12-'Calculations - ignore'!A202)/(1+'Calculations - ignore'!$B$1/12)^(Decision!$C$3*12-'Calculations - ignore'!A202)</f>
        <v>0</v>
      </c>
      <c r="K202" s="12">
        <f t="shared" si="56"/>
        <v>10591363.284014484</v>
      </c>
    </row>
    <row r="203" spans="1:11" x14ac:dyDescent="0.25">
      <c r="A203">
        <f t="shared" si="51"/>
        <v>200</v>
      </c>
      <c r="B203" s="12">
        <f t="shared" si="52"/>
        <v>55139.67583628666</v>
      </c>
      <c r="C203" s="12">
        <f t="shared" si="53"/>
        <v>5617878.5070446869</v>
      </c>
      <c r="D203" s="12">
        <f>Decision!$J$21</f>
        <v>31366.502587254861</v>
      </c>
      <c r="E203" s="12">
        <f>-IPMT(Decision!$J$20/12,'Calculations - ignore'!A203,Decision!$J$17*12,Decision!$J$15)</f>
        <v>7479.9827700279811</v>
      </c>
      <c r="F203" s="12">
        <f t="shared" si="49"/>
        <v>3621411.4131379426</v>
      </c>
      <c r="G203" s="12">
        <f t="shared" si="54"/>
        <v>4547.6553924623695</v>
      </c>
      <c r="H203" s="12">
        <f t="shared" si="55"/>
        <v>627818.53733066726</v>
      </c>
      <c r="I203" s="12">
        <f t="shared" si="50"/>
        <v>0</v>
      </c>
      <c r="J203" s="12">
        <f>I203*(1+Decision!$D$30/12)^(Decision!$C$3*12-'Calculations - ignore'!A203)/(1+'Calculations - ignore'!$B$1/12)^(Decision!$C$3*12-'Calculations - ignore'!A203)</f>
        <v>0</v>
      </c>
      <c r="K203" s="12">
        <f t="shared" si="56"/>
        <v>10591363.284014484</v>
      </c>
    </row>
    <row r="204" spans="1:11" x14ac:dyDescent="0.25">
      <c r="A204">
        <f t="shared" si="51"/>
        <v>201</v>
      </c>
      <c r="B204" s="12">
        <f t="shared" si="52"/>
        <v>55139.67583628666</v>
      </c>
      <c r="C204" s="12">
        <f t="shared" si="53"/>
        <v>5673018.1828809734</v>
      </c>
      <c r="D204" s="12">
        <f>Decision!$J$21</f>
        <v>31366.502587254861</v>
      </c>
      <c r="E204" s="12">
        <f>-IPMT(Decision!$J$20/12,'Calculations - ignore'!A204,Decision!$J$17*12,Decision!$J$15)</f>
        <v>7320.7393045798017</v>
      </c>
      <c r="F204" s="12">
        <f t="shared" si="49"/>
        <v>3628732.1524425223</v>
      </c>
      <c r="G204" s="12">
        <f t="shared" si="54"/>
        <v>4547.6553924623695</v>
      </c>
      <c r="H204" s="12">
        <f t="shared" si="55"/>
        <v>632366.19272312964</v>
      </c>
      <c r="I204" s="12">
        <f t="shared" si="50"/>
        <v>0</v>
      </c>
      <c r="J204" s="12">
        <f>I204*(1+Decision!$D$30/12)^(Decision!$C$3*12-'Calculations - ignore'!A204)/(1+'Calculations - ignore'!$B$1/12)^(Decision!$C$3*12-'Calculations - ignore'!A204)</f>
        <v>0</v>
      </c>
      <c r="K204" s="12">
        <f t="shared" si="56"/>
        <v>10591363.284014484</v>
      </c>
    </row>
    <row r="205" spans="1:11" x14ac:dyDescent="0.25">
      <c r="A205">
        <f t="shared" si="51"/>
        <v>202</v>
      </c>
      <c r="B205" s="12">
        <f t="shared" si="52"/>
        <v>55139.67583628666</v>
      </c>
      <c r="C205" s="12">
        <f t="shared" si="53"/>
        <v>5728157.85871726</v>
      </c>
      <c r="D205" s="12">
        <f>Decision!$J$21</f>
        <v>31366.502587254861</v>
      </c>
      <c r="E205" s="12">
        <f>-IPMT(Decision!$J$20/12,'Calculations - ignore'!A205,Decision!$J$17*12,Decision!$J$15)</f>
        <v>7160.4342160286315</v>
      </c>
      <c r="F205" s="12">
        <f t="shared" si="49"/>
        <v>3635892.5866585509</v>
      </c>
      <c r="G205" s="12">
        <f t="shared" si="54"/>
        <v>4547.6553924623695</v>
      </c>
      <c r="H205" s="12">
        <f t="shared" si="55"/>
        <v>636913.84811559203</v>
      </c>
      <c r="I205" s="12">
        <f t="shared" si="50"/>
        <v>0</v>
      </c>
      <c r="J205" s="12">
        <f>I205*(1+Decision!$D$30/12)^(Decision!$C$3*12-'Calculations - ignore'!A205)/(1+'Calculations - ignore'!$B$1/12)^(Decision!$C$3*12-'Calculations - ignore'!A205)</f>
        <v>0</v>
      </c>
      <c r="K205" s="12">
        <f t="shared" si="56"/>
        <v>10591363.284014484</v>
      </c>
    </row>
    <row r="206" spans="1:11" x14ac:dyDescent="0.25">
      <c r="A206">
        <f t="shared" si="51"/>
        <v>203</v>
      </c>
      <c r="B206" s="12">
        <f t="shared" si="52"/>
        <v>55139.67583628666</v>
      </c>
      <c r="C206" s="12">
        <f t="shared" si="53"/>
        <v>5783297.5345535465</v>
      </c>
      <c r="D206" s="12">
        <f>Decision!$J$21</f>
        <v>31366.502587254861</v>
      </c>
      <c r="E206" s="12">
        <f>-IPMT(Decision!$J$20/12,'Calculations - ignore'!A206,Decision!$J$17*12,Decision!$J$15)</f>
        <v>6999.0604268871248</v>
      </c>
      <c r="F206" s="12">
        <f t="shared" si="49"/>
        <v>3642891.647085438</v>
      </c>
      <c r="G206" s="12">
        <f t="shared" si="54"/>
        <v>4547.6553924623695</v>
      </c>
      <c r="H206" s="12">
        <f t="shared" si="55"/>
        <v>641461.50350805442</v>
      </c>
      <c r="I206" s="12">
        <f t="shared" si="50"/>
        <v>0</v>
      </c>
      <c r="J206" s="12">
        <f>I206*(1+Decision!$D$30/12)^(Decision!$C$3*12-'Calculations - ignore'!A206)/(1+'Calculations - ignore'!$B$1/12)^(Decision!$C$3*12-'Calculations - ignore'!A206)</f>
        <v>0</v>
      </c>
      <c r="K206" s="12">
        <f t="shared" si="56"/>
        <v>10591363.284014484</v>
      </c>
    </row>
    <row r="207" spans="1:11" x14ac:dyDescent="0.25">
      <c r="A207">
        <f t="shared" si="51"/>
        <v>204</v>
      </c>
      <c r="B207" s="12">
        <f t="shared" si="52"/>
        <v>55139.67583628666</v>
      </c>
      <c r="C207" s="12">
        <f t="shared" si="53"/>
        <v>5838437.210389833</v>
      </c>
      <c r="D207" s="12">
        <f>Decision!$J$21</f>
        <v>31366.502587254861</v>
      </c>
      <c r="E207" s="12">
        <f>-IPMT(Decision!$J$20/12,'Calculations - ignore'!A207,Decision!$J$17*12,Decision!$J$15)</f>
        <v>6836.6108124846733</v>
      </c>
      <c r="F207" s="12">
        <f t="shared" si="49"/>
        <v>3649728.2578979228</v>
      </c>
      <c r="G207" s="12">
        <f t="shared" si="54"/>
        <v>4547.6553924623695</v>
      </c>
      <c r="H207" s="12">
        <f t="shared" si="55"/>
        <v>646009.15890051681</v>
      </c>
      <c r="I207" s="12">
        <f t="shared" si="50"/>
        <v>0</v>
      </c>
      <c r="J207" s="12">
        <f>I207*(1+Decision!$D$30/12)^(Decision!$C$3*12-'Calculations - ignore'!A207)/(1+'Calculations - ignore'!$B$1/12)^(Decision!$C$3*12-'Calculations - ignore'!A207)</f>
        <v>0</v>
      </c>
      <c r="K207" s="12">
        <f t="shared" si="56"/>
        <v>10591363.284014484</v>
      </c>
    </row>
    <row r="208" spans="1:11" x14ac:dyDescent="0.25">
      <c r="A208">
        <f t="shared" si="51"/>
        <v>205</v>
      </c>
      <c r="B208" s="12">
        <f>B207*(1+Decision!$D$14)</f>
        <v>60653.64341991533</v>
      </c>
      <c r="C208" s="12">
        <f t="shared" si="53"/>
        <v>5899090.8538097478</v>
      </c>
      <c r="D208" s="12">
        <f>Decision!$J$21</f>
        <v>31366.502587254861</v>
      </c>
      <c r="E208" s="12">
        <f>-IPMT(Decision!$J$20/12,'Calculations - ignore'!A208,Decision!$J$17*12,Decision!$J$15)</f>
        <v>6673.0782006528725</v>
      </c>
      <c r="F208" s="12">
        <f t="shared" si="49"/>
        <v>3656401.3360985755</v>
      </c>
      <c r="G208" s="12">
        <f>G207*(1+Decision!$J$27)</f>
        <v>4775.0381620854878</v>
      </c>
      <c r="H208" s="12">
        <f t="shared" si="55"/>
        <v>650784.19706260227</v>
      </c>
      <c r="I208" s="12">
        <f t="shared" si="50"/>
        <v>0</v>
      </c>
      <c r="J208" s="12">
        <f>I208*(1+Decision!$D$30/12)^(Decision!$C$3*12-'Calculations - ignore'!A208)/(1+'Calculations - ignore'!$B$1/12)^(Decision!$C$3*12-'Calculations - ignore'!A208)</f>
        <v>0</v>
      </c>
      <c r="K208" s="12">
        <f t="shared" si="56"/>
        <v>10591363.284014484</v>
      </c>
    </row>
    <row r="209" spans="1:11" x14ac:dyDescent="0.25">
      <c r="A209">
        <f t="shared" si="51"/>
        <v>206</v>
      </c>
      <c r="B209" s="12">
        <f>B208</f>
        <v>60653.64341991533</v>
      </c>
      <c r="C209" s="12">
        <f t="shared" si="53"/>
        <v>5959744.4972296627</v>
      </c>
      <c r="D209" s="12">
        <f>Decision!$J$21</f>
        <v>31366.502587254861</v>
      </c>
      <c r="E209" s="12">
        <f>-IPMT(Decision!$J$20/12,'Calculations - ignore'!A209,Decision!$J$17*12,Decision!$J$15)</f>
        <v>6508.4553714088588</v>
      </c>
      <c r="F209" s="12">
        <f t="shared" si="49"/>
        <v>3662909.7914699842</v>
      </c>
      <c r="G209" s="12">
        <f>G208</f>
        <v>4775.0381620854878</v>
      </c>
      <c r="H209" s="12">
        <f t="shared" si="55"/>
        <v>655559.23522468773</v>
      </c>
      <c r="I209" s="12">
        <f t="shared" si="50"/>
        <v>0</v>
      </c>
      <c r="J209" s="12">
        <f>I209*(1+Decision!$D$30/12)^(Decision!$C$3*12-'Calculations - ignore'!A209)/(1+'Calculations - ignore'!$B$1/12)^(Decision!$C$3*12-'Calculations - ignore'!A209)</f>
        <v>0</v>
      </c>
      <c r="K209" s="12">
        <f t="shared" si="56"/>
        <v>10591363.284014484</v>
      </c>
    </row>
    <row r="210" spans="1:11" x14ac:dyDescent="0.25">
      <c r="A210">
        <f t="shared" si="51"/>
        <v>207</v>
      </c>
      <c r="B210" s="12">
        <f t="shared" ref="B210:B219" si="57">B209</f>
        <v>60653.64341991533</v>
      </c>
      <c r="C210" s="12">
        <f t="shared" si="53"/>
        <v>6020398.1406495776</v>
      </c>
      <c r="D210" s="12">
        <f>Decision!$J$21</f>
        <v>31366.502587254861</v>
      </c>
      <c r="E210" s="12">
        <f>-IPMT(Decision!$J$20/12,'Calculations - ignore'!A210,Decision!$J$17*12,Decision!$J$15)</f>
        <v>6342.7350566365512</v>
      </c>
      <c r="F210" s="12">
        <f t="shared" si="49"/>
        <v>3669252.5265266206</v>
      </c>
      <c r="G210" s="12">
        <f t="shared" ref="G210:G219" si="58">G209</f>
        <v>4775.0381620854878</v>
      </c>
      <c r="H210" s="12">
        <f t="shared" si="55"/>
        <v>660334.27338677319</v>
      </c>
      <c r="I210" s="12">
        <f t="shared" si="50"/>
        <v>0</v>
      </c>
      <c r="J210" s="12">
        <f>I210*(1+Decision!$D$30/12)^(Decision!$C$3*12-'Calculations - ignore'!A210)/(1+'Calculations - ignore'!$B$1/12)^(Decision!$C$3*12-'Calculations - ignore'!A210)</f>
        <v>0</v>
      </c>
      <c r="K210" s="12">
        <f t="shared" si="56"/>
        <v>10591363.284014484</v>
      </c>
    </row>
    <row r="211" spans="1:11" x14ac:dyDescent="0.25">
      <c r="A211">
        <f t="shared" si="51"/>
        <v>208</v>
      </c>
      <c r="B211" s="12">
        <f t="shared" si="57"/>
        <v>60653.64341991533</v>
      </c>
      <c r="C211" s="12">
        <f t="shared" si="53"/>
        <v>6081051.7840694925</v>
      </c>
      <c r="D211" s="12">
        <f>Decision!$J$21</f>
        <v>31366.502587254861</v>
      </c>
      <c r="E211" s="12">
        <f>-IPMT(Decision!$J$20/12,'Calculations - ignore'!A211,Decision!$J$17*12,Decision!$J$15)</f>
        <v>6175.9099397657628</v>
      </c>
      <c r="F211" s="12">
        <f t="shared" si="49"/>
        <v>3675428.4364663865</v>
      </c>
      <c r="G211" s="12">
        <f t="shared" si="58"/>
        <v>4775.0381620854878</v>
      </c>
      <c r="H211" s="12">
        <f t="shared" si="55"/>
        <v>665109.31154885865</v>
      </c>
      <c r="I211" s="12">
        <f t="shared" si="50"/>
        <v>0</v>
      </c>
      <c r="J211" s="12">
        <f>I211*(1+Decision!$D$30/12)^(Decision!$C$3*12-'Calculations - ignore'!A211)/(1+'Calculations - ignore'!$B$1/12)^(Decision!$C$3*12-'Calculations - ignore'!A211)</f>
        <v>0</v>
      </c>
      <c r="K211" s="12">
        <f t="shared" si="56"/>
        <v>10591363.284014484</v>
      </c>
    </row>
    <row r="212" spans="1:11" x14ac:dyDescent="0.25">
      <c r="A212">
        <f t="shared" si="51"/>
        <v>209</v>
      </c>
      <c r="B212" s="12">
        <f t="shared" si="57"/>
        <v>60653.64341991533</v>
      </c>
      <c r="C212" s="12">
        <f t="shared" si="53"/>
        <v>6141705.4274894074</v>
      </c>
      <c r="D212" s="12">
        <f>Decision!$J$21</f>
        <v>31366.502587254861</v>
      </c>
      <c r="E212" s="12">
        <f>-IPMT(Decision!$J$20/12,'Calculations - ignore'!A212,Decision!$J$17*12,Decision!$J$15)</f>
        <v>6007.9726554491681</v>
      </c>
      <c r="F212" s="12">
        <f t="shared" si="49"/>
        <v>3681436.4091218356</v>
      </c>
      <c r="G212" s="12">
        <f t="shared" si="58"/>
        <v>4775.0381620854878</v>
      </c>
      <c r="H212" s="12">
        <f t="shared" si="55"/>
        <v>669884.34971094411</v>
      </c>
      <c r="I212" s="12">
        <f t="shared" si="50"/>
        <v>0</v>
      </c>
      <c r="J212" s="12">
        <f>I212*(1+Decision!$D$30/12)^(Decision!$C$3*12-'Calculations - ignore'!A212)/(1+'Calculations - ignore'!$B$1/12)^(Decision!$C$3*12-'Calculations - ignore'!A212)</f>
        <v>0</v>
      </c>
      <c r="K212" s="12">
        <f t="shared" si="56"/>
        <v>10591363.284014484</v>
      </c>
    </row>
    <row r="213" spans="1:11" x14ac:dyDescent="0.25">
      <c r="A213">
        <f t="shared" si="51"/>
        <v>210</v>
      </c>
      <c r="B213" s="12">
        <f t="shared" si="57"/>
        <v>60653.64341991533</v>
      </c>
      <c r="C213" s="12">
        <f t="shared" si="53"/>
        <v>6202359.0709093222</v>
      </c>
      <c r="D213" s="12">
        <f>Decision!$J$21</f>
        <v>31366.502587254861</v>
      </c>
      <c r="E213" s="12">
        <f>-IPMT(Decision!$J$20/12,'Calculations - ignore'!A213,Decision!$J$17*12,Decision!$J$15)</f>
        <v>5838.9157892371313</v>
      </c>
      <c r="F213" s="12">
        <f t="shared" si="49"/>
        <v>3687275.3249110729</v>
      </c>
      <c r="G213" s="12">
        <f t="shared" si="58"/>
        <v>4775.0381620854878</v>
      </c>
      <c r="H213" s="12">
        <f t="shared" si="55"/>
        <v>674659.38787302957</v>
      </c>
      <c r="I213" s="12">
        <f t="shared" si="50"/>
        <v>0</v>
      </c>
      <c r="J213" s="12">
        <f>I213*(1+Decision!$D$30/12)^(Decision!$C$3*12-'Calculations - ignore'!A213)/(1+'Calculations - ignore'!$B$1/12)^(Decision!$C$3*12-'Calculations - ignore'!A213)</f>
        <v>0</v>
      </c>
      <c r="K213" s="12">
        <f t="shared" si="56"/>
        <v>10591363.284014484</v>
      </c>
    </row>
    <row r="214" spans="1:11" x14ac:dyDescent="0.25">
      <c r="A214">
        <f t="shared" si="51"/>
        <v>211</v>
      </c>
      <c r="B214" s="12">
        <f t="shared" si="57"/>
        <v>60653.64341991533</v>
      </c>
      <c r="C214" s="12">
        <f t="shared" si="53"/>
        <v>6263012.7143292371</v>
      </c>
      <c r="D214" s="12">
        <f>Decision!$J$21</f>
        <v>31366.502587254861</v>
      </c>
      <c r="E214" s="12">
        <f>-IPMT(Decision!$J$20/12,'Calculations - ignore'!A214,Decision!$J$17*12,Decision!$J$15)</f>
        <v>5668.7318772503459</v>
      </c>
      <c r="F214" s="12">
        <f t="shared" si="49"/>
        <v>3692944.056788323</v>
      </c>
      <c r="G214" s="12">
        <f t="shared" si="58"/>
        <v>4775.0381620854878</v>
      </c>
      <c r="H214" s="12">
        <f t="shared" si="55"/>
        <v>679434.42603511503</v>
      </c>
      <c r="I214" s="12">
        <f t="shared" si="50"/>
        <v>0</v>
      </c>
      <c r="J214" s="12">
        <f>I214*(1+Decision!$D$30/12)^(Decision!$C$3*12-'Calculations - ignore'!A214)/(1+'Calculations - ignore'!$B$1/12)^(Decision!$C$3*12-'Calculations - ignore'!A214)</f>
        <v>0</v>
      </c>
      <c r="K214" s="12">
        <f t="shared" si="56"/>
        <v>10591363.284014484</v>
      </c>
    </row>
    <row r="215" spans="1:11" x14ac:dyDescent="0.25">
      <c r="A215">
        <f t="shared" si="51"/>
        <v>212</v>
      </c>
      <c r="B215" s="12">
        <f t="shared" si="57"/>
        <v>60653.64341991533</v>
      </c>
      <c r="C215" s="12">
        <f t="shared" si="53"/>
        <v>6323666.357749152</v>
      </c>
      <c r="D215" s="12">
        <f>Decision!$J$21</f>
        <v>31366.502587254861</v>
      </c>
      <c r="E215" s="12">
        <f>-IPMT(Decision!$J$20/12,'Calculations - ignore'!A215,Decision!$J$17*12,Decision!$J$15)</f>
        <v>5497.4134058503168</v>
      </c>
      <c r="F215" s="12">
        <f t="shared" si="49"/>
        <v>3698441.4701941735</v>
      </c>
      <c r="G215" s="12">
        <f t="shared" si="58"/>
        <v>4775.0381620854878</v>
      </c>
      <c r="H215" s="12">
        <f t="shared" si="55"/>
        <v>684209.46419720049</v>
      </c>
      <c r="I215" s="12">
        <f t="shared" si="50"/>
        <v>0</v>
      </c>
      <c r="J215" s="12">
        <f>I215*(1+Decision!$D$30/12)^(Decision!$C$3*12-'Calculations - ignore'!A215)/(1+'Calculations - ignore'!$B$1/12)^(Decision!$C$3*12-'Calculations - ignore'!A215)</f>
        <v>0</v>
      </c>
      <c r="K215" s="12">
        <f t="shared" si="56"/>
        <v>10591363.284014484</v>
      </c>
    </row>
    <row r="216" spans="1:11" x14ac:dyDescent="0.25">
      <c r="A216">
        <f t="shared" si="51"/>
        <v>213</v>
      </c>
      <c r="B216" s="12">
        <f t="shared" si="57"/>
        <v>60653.64341991533</v>
      </c>
      <c r="C216" s="12">
        <f t="shared" si="53"/>
        <v>6384320.0011690669</v>
      </c>
      <c r="D216" s="12">
        <f>Decision!$J$21</f>
        <v>31366.502587254861</v>
      </c>
      <c r="E216" s="12">
        <f>-IPMT(Decision!$J$20/12,'Calculations - ignore'!A216,Decision!$J$17*12,Decision!$J$15)</f>
        <v>5324.9528113076194</v>
      </c>
      <c r="F216" s="12">
        <f t="shared" si="49"/>
        <v>3703766.4230054813</v>
      </c>
      <c r="G216" s="12">
        <f t="shared" si="58"/>
        <v>4775.0381620854878</v>
      </c>
      <c r="H216" s="12">
        <f t="shared" si="55"/>
        <v>688984.50235928595</v>
      </c>
      <c r="I216" s="12">
        <f t="shared" si="50"/>
        <v>0</v>
      </c>
      <c r="J216" s="12">
        <f>I216*(1+Decision!$D$30/12)^(Decision!$C$3*12-'Calculations - ignore'!A216)/(1+'Calculations - ignore'!$B$1/12)^(Decision!$C$3*12-'Calculations - ignore'!A216)</f>
        <v>0</v>
      </c>
      <c r="K216" s="12">
        <f t="shared" si="56"/>
        <v>10591363.284014484</v>
      </c>
    </row>
    <row r="217" spans="1:11" x14ac:dyDescent="0.25">
      <c r="A217">
        <f t="shared" si="51"/>
        <v>214</v>
      </c>
      <c r="B217" s="12">
        <f t="shared" si="57"/>
        <v>60653.64341991533</v>
      </c>
      <c r="C217" s="12">
        <f t="shared" si="53"/>
        <v>6444973.6445889818</v>
      </c>
      <c r="D217" s="12">
        <f>Decision!$J$21</f>
        <v>31366.502587254861</v>
      </c>
      <c r="E217" s="12">
        <f>-IPMT(Decision!$J$20/12,'Calculations - ignore'!A217,Decision!$J$17*12,Decision!$J$15)</f>
        <v>5151.3424794679713</v>
      </c>
      <c r="F217" s="12">
        <f t="shared" si="49"/>
        <v>3708917.7654849491</v>
      </c>
      <c r="G217" s="12">
        <f t="shared" si="58"/>
        <v>4775.0381620854878</v>
      </c>
      <c r="H217" s="12">
        <f t="shared" si="55"/>
        <v>693759.54052137141</v>
      </c>
      <c r="I217" s="12">
        <f t="shared" si="50"/>
        <v>0</v>
      </c>
      <c r="J217" s="12">
        <f>I217*(1+Decision!$D$30/12)^(Decision!$C$3*12-'Calculations - ignore'!A217)/(1+'Calculations - ignore'!$B$1/12)^(Decision!$C$3*12-'Calculations - ignore'!A217)</f>
        <v>0</v>
      </c>
      <c r="K217" s="12">
        <f t="shared" si="56"/>
        <v>10591363.284014484</v>
      </c>
    </row>
    <row r="218" spans="1:11" x14ac:dyDescent="0.25">
      <c r="A218">
        <f t="shared" si="51"/>
        <v>215</v>
      </c>
      <c r="B218" s="12">
        <f t="shared" si="57"/>
        <v>60653.64341991533</v>
      </c>
      <c r="C218" s="12">
        <f t="shared" si="53"/>
        <v>6505627.2880088966</v>
      </c>
      <c r="D218" s="12">
        <f>Decision!$J$21</f>
        <v>31366.502587254861</v>
      </c>
      <c r="E218" s="12">
        <f>-IPMT(Decision!$J$20/12,'Calculations - ignore'!A218,Decision!$J$17*12,Decision!$J$15)</f>
        <v>4976.5747454160582</v>
      </c>
      <c r="F218" s="12">
        <f t="shared" si="49"/>
        <v>3713894.3402303653</v>
      </c>
      <c r="G218" s="12">
        <f t="shared" si="58"/>
        <v>4775.0381620854878</v>
      </c>
      <c r="H218" s="12">
        <f t="shared" si="55"/>
        <v>698534.57868345687</v>
      </c>
      <c r="I218" s="12">
        <f t="shared" si="50"/>
        <v>0</v>
      </c>
      <c r="J218" s="12">
        <f>I218*(1+Decision!$D$30/12)^(Decision!$C$3*12-'Calculations - ignore'!A218)/(1+'Calculations - ignore'!$B$1/12)^(Decision!$C$3*12-'Calculations - ignore'!A218)</f>
        <v>0</v>
      </c>
      <c r="K218" s="12">
        <f t="shared" si="56"/>
        <v>10591363.284014484</v>
      </c>
    </row>
    <row r="219" spans="1:11" x14ac:dyDescent="0.25">
      <c r="A219">
        <f t="shared" si="51"/>
        <v>216</v>
      </c>
      <c r="B219" s="12">
        <f t="shared" si="57"/>
        <v>60653.64341991533</v>
      </c>
      <c r="C219" s="12">
        <f t="shared" si="53"/>
        <v>6566280.9314288115</v>
      </c>
      <c r="D219" s="12">
        <f>Decision!$J$21</f>
        <v>31366.502587254861</v>
      </c>
      <c r="E219" s="12">
        <f>-IPMT(Decision!$J$20/12,'Calculations - ignore'!A219,Decision!$J$17*12,Decision!$J$15)</f>
        <v>4800.6418931371336</v>
      </c>
      <c r="F219" s="12">
        <f t="shared" si="49"/>
        <v>3718694.9821235025</v>
      </c>
      <c r="G219" s="12">
        <f t="shared" si="58"/>
        <v>4775.0381620854878</v>
      </c>
      <c r="H219" s="12">
        <f t="shared" si="55"/>
        <v>703309.61684554233</v>
      </c>
      <c r="I219" s="12">
        <f t="shared" si="50"/>
        <v>0</v>
      </c>
      <c r="J219" s="12">
        <f>I219*(1+Decision!$D$30/12)^(Decision!$C$3*12-'Calculations - ignore'!A219)/(1+'Calculations - ignore'!$B$1/12)^(Decision!$C$3*12-'Calculations - ignore'!A219)</f>
        <v>0</v>
      </c>
      <c r="K219" s="12">
        <f t="shared" si="56"/>
        <v>10591363.284014484</v>
      </c>
    </row>
    <row r="220" spans="1:11" x14ac:dyDescent="0.25">
      <c r="A220">
        <f t="shared" si="51"/>
        <v>217</v>
      </c>
      <c r="B220" s="12">
        <f>B219*(1+Decision!$D$14)</f>
        <v>66719.007761906862</v>
      </c>
      <c r="C220" s="12">
        <f t="shared" si="53"/>
        <v>6632999.9391907183</v>
      </c>
      <c r="D220" s="12">
        <f>Decision!$J$21</f>
        <v>31366.502587254861</v>
      </c>
      <c r="E220" s="12">
        <f>-IPMT(Decision!$J$20/12,'Calculations - ignore'!A220,Decision!$J$17*12,Decision!$J$15)</f>
        <v>4623.5361551763481</v>
      </c>
      <c r="F220" s="12">
        <f t="shared" si="49"/>
        <v>3723318.5182786789</v>
      </c>
      <c r="G220" s="12">
        <f>G219*(1+Decision!$J$27)</f>
        <v>5013.7900701897624</v>
      </c>
      <c r="H220" s="12">
        <f t="shared" si="55"/>
        <v>708323.40691573208</v>
      </c>
      <c r="I220" s="12">
        <f t="shared" si="50"/>
        <v>0</v>
      </c>
      <c r="J220" s="12">
        <f>I220*(1+Decision!$D$30/12)^(Decision!$C$3*12-'Calculations - ignore'!A220)/(1+'Calculations - ignore'!$B$1/12)^(Decision!$C$3*12-'Calculations - ignore'!A220)</f>
        <v>0</v>
      </c>
      <c r="K220" s="12">
        <f t="shared" si="56"/>
        <v>10591363.284014484</v>
      </c>
    </row>
    <row r="221" spans="1:11" x14ac:dyDescent="0.25">
      <c r="A221">
        <f t="shared" si="51"/>
        <v>218</v>
      </c>
      <c r="B221" s="12">
        <f>B220</f>
        <v>66719.007761906862</v>
      </c>
      <c r="C221" s="12">
        <f t="shared" si="53"/>
        <v>6699718.9469526252</v>
      </c>
      <c r="D221" s="12">
        <f>Decision!$J$21</f>
        <v>31366.502587254861</v>
      </c>
      <c r="E221" s="12">
        <f>-IPMT(Decision!$J$20/12,'Calculations - ignore'!A221,Decision!$J$17*12,Decision!$J$15)</f>
        <v>4445.249712295823</v>
      </c>
      <c r="F221" s="12">
        <f t="shared" si="49"/>
        <v>3727763.7679909747</v>
      </c>
      <c r="G221" s="12">
        <f>G220</f>
        <v>5013.7900701897624</v>
      </c>
      <c r="H221" s="12">
        <f t="shared" si="55"/>
        <v>713337.19698592182</v>
      </c>
      <c r="I221" s="12">
        <f t="shared" si="50"/>
        <v>0</v>
      </c>
      <c r="J221" s="12">
        <f>I221*(1+Decision!$D$30/12)^(Decision!$C$3*12-'Calculations - ignore'!A221)/(1+'Calculations - ignore'!$B$1/12)^(Decision!$C$3*12-'Calculations - ignore'!A221)</f>
        <v>0</v>
      </c>
      <c r="K221" s="12">
        <f t="shared" si="56"/>
        <v>10591363.284014484</v>
      </c>
    </row>
    <row r="222" spans="1:11" x14ac:dyDescent="0.25">
      <c r="A222">
        <f t="shared" si="51"/>
        <v>219</v>
      </c>
      <c r="B222" s="12">
        <f t="shared" ref="B222:B231" si="59">B221</f>
        <v>66719.007761906862</v>
      </c>
      <c r="C222" s="12">
        <f t="shared" si="53"/>
        <v>6766437.954714532</v>
      </c>
      <c r="D222" s="12">
        <f>Decision!$J$21</f>
        <v>31366.502587254861</v>
      </c>
      <c r="E222" s="12">
        <f>-IPMT(Decision!$J$20/12,'Calculations - ignore'!A222,Decision!$J$17*12,Decision!$J$15)</f>
        <v>4265.7746931294305</v>
      </c>
      <c r="F222" s="12">
        <f t="shared" si="49"/>
        <v>3732029.5426841043</v>
      </c>
      <c r="G222" s="12">
        <f t="shared" ref="G222:G231" si="60">G221</f>
        <v>5013.7900701897624</v>
      </c>
      <c r="H222" s="12">
        <f t="shared" si="55"/>
        <v>718350.98705611157</v>
      </c>
      <c r="I222" s="12">
        <f t="shared" si="50"/>
        <v>0</v>
      </c>
      <c r="J222" s="12">
        <f>I222*(1+Decision!$D$30/12)^(Decision!$C$3*12-'Calculations - ignore'!A222)/(1+'Calculations - ignore'!$B$1/12)^(Decision!$C$3*12-'Calculations - ignore'!A222)</f>
        <v>0</v>
      </c>
      <c r="K222" s="12">
        <f t="shared" si="56"/>
        <v>10591363.284014484</v>
      </c>
    </row>
    <row r="223" spans="1:11" x14ac:dyDescent="0.25">
      <c r="A223">
        <f t="shared" si="51"/>
        <v>220</v>
      </c>
      <c r="B223" s="12">
        <f t="shared" si="59"/>
        <v>66719.007761906862</v>
      </c>
      <c r="C223" s="12">
        <f t="shared" si="53"/>
        <v>6833156.9624764388</v>
      </c>
      <c r="D223" s="12">
        <f>Decision!$J$21</f>
        <v>31366.502587254861</v>
      </c>
      <c r="E223" s="12">
        <f>-IPMT(Decision!$J$20/12,'Calculations - ignore'!A223,Decision!$J$17*12,Decision!$J$15)</f>
        <v>4085.1031738352613</v>
      </c>
      <c r="F223" s="12">
        <f t="shared" si="49"/>
        <v>3736114.6458579395</v>
      </c>
      <c r="G223" s="12">
        <f t="shared" si="60"/>
        <v>5013.7900701897624</v>
      </c>
      <c r="H223" s="12">
        <f t="shared" si="55"/>
        <v>723364.77712630131</v>
      </c>
      <c r="I223" s="12">
        <f t="shared" si="50"/>
        <v>0</v>
      </c>
      <c r="J223" s="12">
        <f>I223*(1+Decision!$D$30/12)^(Decision!$C$3*12-'Calculations - ignore'!A223)/(1+'Calculations - ignore'!$B$1/12)^(Decision!$C$3*12-'Calculations - ignore'!A223)</f>
        <v>0</v>
      </c>
      <c r="K223" s="12">
        <f t="shared" si="56"/>
        <v>10591363.284014484</v>
      </c>
    </row>
    <row r="224" spans="1:11" x14ac:dyDescent="0.25">
      <c r="A224">
        <f t="shared" si="51"/>
        <v>221</v>
      </c>
      <c r="B224" s="12">
        <f t="shared" si="59"/>
        <v>66719.007761906862</v>
      </c>
      <c r="C224" s="12">
        <f t="shared" si="53"/>
        <v>6899875.9702383457</v>
      </c>
      <c r="D224" s="12">
        <f>Decision!$J$21</f>
        <v>31366.502587254861</v>
      </c>
      <c r="E224" s="12">
        <f>-IPMT(Decision!$J$20/12,'Calculations - ignore'!A224,Decision!$J$17*12,Decision!$J$15)</f>
        <v>3903.2271777457977</v>
      </c>
      <c r="F224" s="12">
        <f t="shared" si="49"/>
        <v>3740017.8730356852</v>
      </c>
      <c r="G224" s="12">
        <f t="shared" si="60"/>
        <v>5013.7900701897624</v>
      </c>
      <c r="H224" s="12">
        <f t="shared" si="55"/>
        <v>728378.56719649106</v>
      </c>
      <c r="I224" s="12">
        <f t="shared" si="50"/>
        <v>0</v>
      </c>
      <c r="J224" s="12">
        <f>I224*(1+Decision!$D$30/12)^(Decision!$C$3*12-'Calculations - ignore'!A224)/(1+'Calculations - ignore'!$B$1/12)^(Decision!$C$3*12-'Calculations - ignore'!A224)</f>
        <v>0</v>
      </c>
      <c r="K224" s="12">
        <f t="shared" si="56"/>
        <v>10591363.284014484</v>
      </c>
    </row>
    <row r="225" spans="1:11" x14ac:dyDescent="0.25">
      <c r="A225">
        <f t="shared" si="51"/>
        <v>222</v>
      </c>
      <c r="B225" s="12">
        <f t="shared" si="59"/>
        <v>66719.007761906862</v>
      </c>
      <c r="C225" s="12">
        <f t="shared" si="53"/>
        <v>6966594.9780002525</v>
      </c>
      <c r="D225" s="12">
        <f>Decision!$J$21</f>
        <v>31366.502587254861</v>
      </c>
      <c r="E225" s="12">
        <f>-IPMT(Decision!$J$20/12,'Calculations - ignore'!A225,Decision!$J$17*12,Decision!$J$15)</f>
        <v>3720.1386750157362</v>
      </c>
      <c r="F225" s="12">
        <f t="shared" si="49"/>
        <v>3743738.011710701</v>
      </c>
      <c r="G225" s="12">
        <f t="shared" si="60"/>
        <v>5013.7900701897624</v>
      </c>
      <c r="H225" s="12">
        <f t="shared" si="55"/>
        <v>733392.3572666808</v>
      </c>
      <c r="I225" s="12">
        <f t="shared" si="50"/>
        <v>0</v>
      </c>
      <c r="J225" s="12">
        <f>I225*(1+Decision!$D$30/12)^(Decision!$C$3*12-'Calculations - ignore'!A225)/(1+'Calculations - ignore'!$B$1/12)^(Decision!$C$3*12-'Calculations - ignore'!A225)</f>
        <v>0</v>
      </c>
      <c r="K225" s="12">
        <f t="shared" si="56"/>
        <v>10591363.284014484</v>
      </c>
    </row>
    <row r="226" spans="1:11" x14ac:dyDescent="0.25">
      <c r="A226">
        <f t="shared" si="51"/>
        <v>223</v>
      </c>
      <c r="B226" s="12">
        <f t="shared" si="59"/>
        <v>66719.007761906862</v>
      </c>
      <c r="C226" s="12">
        <f t="shared" si="53"/>
        <v>7033313.9857621593</v>
      </c>
      <c r="D226" s="12">
        <f>Decision!$J$21</f>
        <v>31366.502587254861</v>
      </c>
      <c r="E226" s="12">
        <f>-IPMT(Decision!$J$20/12,'Calculations - ignore'!A226,Decision!$J$17*12,Decision!$J$15)</f>
        <v>3535.8295822674759</v>
      </c>
      <c r="F226" s="12">
        <f t="shared" si="49"/>
        <v>3747273.8412929685</v>
      </c>
      <c r="G226" s="12">
        <f t="shared" si="60"/>
        <v>5013.7900701897624</v>
      </c>
      <c r="H226" s="12">
        <f t="shared" si="55"/>
        <v>738406.14733687055</v>
      </c>
      <c r="I226" s="12">
        <f t="shared" si="50"/>
        <v>0</v>
      </c>
      <c r="J226" s="12">
        <f>I226*(1+Decision!$D$30/12)^(Decision!$C$3*12-'Calculations - ignore'!A226)/(1+'Calculations - ignore'!$B$1/12)^(Decision!$C$3*12-'Calculations - ignore'!A226)</f>
        <v>0</v>
      </c>
      <c r="K226" s="12">
        <f t="shared" si="56"/>
        <v>10591363.284014484</v>
      </c>
    </row>
    <row r="227" spans="1:11" x14ac:dyDescent="0.25">
      <c r="A227">
        <f t="shared" si="51"/>
        <v>224</v>
      </c>
      <c r="B227" s="12">
        <f t="shared" si="59"/>
        <v>66719.007761906862</v>
      </c>
      <c r="C227" s="12">
        <f t="shared" si="53"/>
        <v>7100032.9935240662</v>
      </c>
      <c r="D227" s="12">
        <f>Decision!$J$21</f>
        <v>31366.502587254861</v>
      </c>
      <c r="E227" s="12">
        <f>-IPMT(Decision!$J$20/12,'Calculations - ignore'!A227,Decision!$J$17*12,Decision!$J$15)</f>
        <v>3350.2917622342266</v>
      </c>
      <c r="F227" s="12">
        <f t="shared" si="49"/>
        <v>3750624.1330552027</v>
      </c>
      <c r="G227" s="12">
        <f t="shared" si="60"/>
        <v>5013.7900701897624</v>
      </c>
      <c r="H227" s="12">
        <f t="shared" si="55"/>
        <v>743419.93740706029</v>
      </c>
      <c r="I227" s="12">
        <f t="shared" si="50"/>
        <v>0</v>
      </c>
      <c r="J227" s="12">
        <f>I227*(1+Decision!$D$30/12)^(Decision!$C$3*12-'Calculations - ignore'!A227)/(1+'Calculations - ignore'!$B$1/12)^(Decision!$C$3*12-'Calculations - ignore'!A227)</f>
        <v>0</v>
      </c>
      <c r="K227" s="12">
        <f t="shared" si="56"/>
        <v>10591363.284014484</v>
      </c>
    </row>
    <row r="228" spans="1:11" x14ac:dyDescent="0.25">
      <c r="A228">
        <f t="shared" si="51"/>
        <v>225</v>
      </c>
      <c r="B228" s="12">
        <f t="shared" si="59"/>
        <v>66719.007761906862</v>
      </c>
      <c r="C228" s="12">
        <f t="shared" si="53"/>
        <v>7166752.001285973</v>
      </c>
      <c r="D228" s="12">
        <f>Decision!$J$21</f>
        <v>31366.502587254861</v>
      </c>
      <c r="E228" s="12">
        <f>-IPMT(Decision!$J$20/12,'Calculations - ignore'!A228,Decision!$J$17*12,Decision!$J$15)</f>
        <v>3163.5170234007555</v>
      </c>
      <c r="F228" s="12">
        <f t="shared" si="49"/>
        <v>3753787.6500786035</v>
      </c>
      <c r="G228" s="12">
        <f t="shared" si="60"/>
        <v>5013.7900701897624</v>
      </c>
      <c r="H228" s="12">
        <f t="shared" si="55"/>
        <v>748433.72747725004</v>
      </c>
      <c r="I228" s="12">
        <f t="shared" si="50"/>
        <v>0</v>
      </c>
      <c r="J228" s="12">
        <f>I228*(1+Decision!$D$30/12)^(Decision!$C$3*12-'Calculations - ignore'!A228)/(1+'Calculations - ignore'!$B$1/12)^(Decision!$C$3*12-'Calculations - ignore'!A228)</f>
        <v>0</v>
      </c>
      <c r="K228" s="12">
        <f t="shared" si="56"/>
        <v>10591363.284014484</v>
      </c>
    </row>
    <row r="229" spans="1:11" x14ac:dyDescent="0.25">
      <c r="A229">
        <f t="shared" si="51"/>
        <v>226</v>
      </c>
      <c r="B229" s="12">
        <f t="shared" si="59"/>
        <v>66719.007761906862</v>
      </c>
      <c r="C229" s="12">
        <f t="shared" si="53"/>
        <v>7233471.0090478798</v>
      </c>
      <c r="D229" s="12">
        <f>Decision!$J$21</f>
        <v>31366.502587254861</v>
      </c>
      <c r="E229" s="12">
        <f>-IPMT(Decision!$J$20/12,'Calculations - ignore'!A229,Decision!$J$17*12,Decision!$J$15)</f>
        <v>2975.4971196417277</v>
      </c>
      <c r="F229" s="12">
        <f t="shared" si="49"/>
        <v>3756763.1471982454</v>
      </c>
      <c r="G229" s="12">
        <f t="shared" si="60"/>
        <v>5013.7900701897624</v>
      </c>
      <c r="H229" s="12">
        <f t="shared" si="55"/>
        <v>753447.51754743978</v>
      </c>
      <c r="I229" s="12">
        <f t="shared" si="50"/>
        <v>0</v>
      </c>
      <c r="J229" s="12">
        <f>I229*(1+Decision!$D$30/12)^(Decision!$C$3*12-'Calculations - ignore'!A229)/(1+'Calculations - ignore'!$B$1/12)^(Decision!$C$3*12-'Calculations - ignore'!A229)</f>
        <v>0</v>
      </c>
      <c r="K229" s="12">
        <f t="shared" si="56"/>
        <v>10591363.284014484</v>
      </c>
    </row>
    <row r="230" spans="1:11" x14ac:dyDescent="0.25">
      <c r="A230">
        <f t="shared" si="51"/>
        <v>227</v>
      </c>
      <c r="B230" s="12">
        <f t="shared" si="59"/>
        <v>66719.007761906862</v>
      </c>
      <c r="C230" s="12">
        <f t="shared" si="53"/>
        <v>7300190.0168097867</v>
      </c>
      <c r="D230" s="12">
        <f>Decision!$J$21</f>
        <v>31366.502587254861</v>
      </c>
      <c r="E230" s="12">
        <f>-IPMT(Decision!$J$20/12,'Calculations - ignore'!A230,Decision!$J$17*12,Decision!$J$15)</f>
        <v>2786.2237498576405</v>
      </c>
      <c r="F230" s="12">
        <f t="shared" si="49"/>
        <v>3759549.3709481033</v>
      </c>
      <c r="G230" s="12">
        <f t="shared" si="60"/>
        <v>5013.7900701897624</v>
      </c>
      <c r="H230" s="12">
        <f t="shared" si="55"/>
        <v>758461.30761762953</v>
      </c>
      <c r="I230" s="12">
        <f t="shared" si="50"/>
        <v>0</v>
      </c>
      <c r="J230" s="12">
        <f>I230*(1+Decision!$D$30/12)^(Decision!$C$3*12-'Calculations - ignore'!A230)/(1+'Calculations - ignore'!$B$1/12)^(Decision!$C$3*12-'Calculations - ignore'!A230)</f>
        <v>0</v>
      </c>
      <c r="K230" s="12">
        <f t="shared" si="56"/>
        <v>10591363.284014484</v>
      </c>
    </row>
    <row r="231" spans="1:11" x14ac:dyDescent="0.25">
      <c r="A231">
        <f t="shared" si="51"/>
        <v>228</v>
      </c>
      <c r="B231" s="12">
        <f t="shared" si="59"/>
        <v>66719.007761906862</v>
      </c>
      <c r="C231" s="12">
        <f t="shared" si="53"/>
        <v>7366909.0245716935</v>
      </c>
      <c r="D231" s="12">
        <f>Decision!$J$21</f>
        <v>31366.502587254861</v>
      </c>
      <c r="E231" s="12">
        <f>-IPMT(Decision!$J$20/12,'Calculations - ignore'!A231,Decision!$J$17*12,Decision!$J$15)</f>
        <v>2595.6885576083259</v>
      </c>
      <c r="F231" s="12">
        <f t="shared" si="49"/>
        <v>3762145.0595057118</v>
      </c>
      <c r="G231" s="12">
        <f t="shared" si="60"/>
        <v>5013.7900701897624</v>
      </c>
      <c r="H231" s="12">
        <f t="shared" si="55"/>
        <v>763475.09768781927</v>
      </c>
      <c r="I231" s="12">
        <f t="shared" si="50"/>
        <v>0</v>
      </c>
      <c r="J231" s="12">
        <f>I231*(1+Decision!$D$30/12)^(Decision!$C$3*12-'Calculations - ignore'!A231)/(1+'Calculations - ignore'!$B$1/12)^(Decision!$C$3*12-'Calculations - ignore'!A231)</f>
        <v>0</v>
      </c>
      <c r="K231" s="12">
        <f t="shared" si="56"/>
        <v>10591363.284014484</v>
      </c>
    </row>
    <row r="232" spans="1:11" x14ac:dyDescent="0.25">
      <c r="A232">
        <f t="shared" si="51"/>
        <v>229</v>
      </c>
      <c r="B232" s="12">
        <f>B231*(1+Decision!$D$14)</f>
        <v>73390.908538097559</v>
      </c>
      <c r="C232" s="12">
        <f t="shared" si="53"/>
        <v>7440299.933109791</v>
      </c>
      <c r="D232" s="12">
        <f>Decision!$J$21</f>
        <v>31366.502587254861</v>
      </c>
      <c r="E232" s="12">
        <f>-IPMT(Decision!$J$20/12,'Calculations - ignore'!A232,Decision!$J$17*12,Decision!$J$15)</f>
        <v>2403.8831307440159</v>
      </c>
      <c r="F232" s="12">
        <f t="shared" si="49"/>
        <v>3764548.9426364559</v>
      </c>
      <c r="G232" s="12">
        <f>G231*(1+Decision!$J$27)</f>
        <v>5264.479573699251</v>
      </c>
      <c r="H232" s="12">
        <f t="shared" si="55"/>
        <v>768739.57726151857</v>
      </c>
      <c r="I232" s="12">
        <f t="shared" si="50"/>
        <v>0</v>
      </c>
      <c r="J232" s="12">
        <f>I232*(1+Decision!$D$30/12)^(Decision!$C$3*12-'Calculations - ignore'!A232)/(1+'Calculations - ignore'!$B$1/12)^(Decision!$C$3*12-'Calculations - ignore'!A232)</f>
        <v>0</v>
      </c>
      <c r="K232" s="12">
        <f t="shared" si="56"/>
        <v>10591363.284014484</v>
      </c>
    </row>
    <row r="233" spans="1:11" x14ac:dyDescent="0.25">
      <c r="A233">
        <f t="shared" si="51"/>
        <v>230</v>
      </c>
      <c r="B233" s="12">
        <f>B232</f>
        <v>73390.908538097559</v>
      </c>
      <c r="C233" s="12">
        <f t="shared" si="53"/>
        <v>7513690.8416478885</v>
      </c>
      <c r="D233" s="12">
        <f>Decision!$J$21</f>
        <v>31366.502587254861</v>
      </c>
      <c r="E233" s="12">
        <f>-IPMT(Decision!$J$20/12,'Calculations - ignore'!A233,Decision!$J$17*12,Decision!$J$15)</f>
        <v>2210.7990010339431</v>
      </c>
      <c r="F233" s="12">
        <f t="shared" si="49"/>
        <v>3766759.7416374898</v>
      </c>
      <c r="G233" s="12">
        <f>G232</f>
        <v>5264.479573699251</v>
      </c>
      <c r="H233" s="12">
        <f t="shared" si="55"/>
        <v>774004.05683521787</v>
      </c>
      <c r="I233" s="12">
        <f t="shared" si="50"/>
        <v>0</v>
      </c>
      <c r="J233" s="12">
        <f>I233*(1+Decision!$D$30/12)^(Decision!$C$3*12-'Calculations - ignore'!A233)/(1+'Calculations - ignore'!$B$1/12)^(Decision!$C$3*12-'Calculations - ignore'!A233)</f>
        <v>0</v>
      </c>
      <c r="K233" s="12">
        <f t="shared" si="56"/>
        <v>10591363.284014484</v>
      </c>
    </row>
    <row r="234" spans="1:11" x14ac:dyDescent="0.25">
      <c r="A234">
        <f t="shared" si="51"/>
        <v>231</v>
      </c>
      <c r="B234" s="12">
        <f t="shared" ref="B234:B243" si="61">B233</f>
        <v>73390.908538097559</v>
      </c>
      <c r="C234" s="12">
        <f t="shared" si="53"/>
        <v>7587081.750185986</v>
      </c>
      <c r="D234" s="12">
        <f>Decision!$J$21</f>
        <v>31366.502587254861</v>
      </c>
      <c r="E234" s="12">
        <f>-IPMT(Decision!$J$20/12,'Calculations - ignore'!A234,Decision!$J$17*12,Decision!$J$15)</f>
        <v>2016.4276437924705</v>
      </c>
      <c r="F234" s="12">
        <f t="shared" si="49"/>
        <v>3768776.169281282</v>
      </c>
      <c r="G234" s="12">
        <f t="shared" ref="G234:G243" si="62">G233</f>
        <v>5264.479573699251</v>
      </c>
      <c r="H234" s="12">
        <f t="shared" si="55"/>
        <v>779268.53640891716</v>
      </c>
      <c r="I234" s="12">
        <f t="shared" si="50"/>
        <v>0</v>
      </c>
      <c r="J234" s="12">
        <f>I234*(1+Decision!$D$30/12)^(Decision!$C$3*12-'Calculations - ignore'!A234)/(1+'Calculations - ignore'!$B$1/12)^(Decision!$C$3*12-'Calculations - ignore'!A234)</f>
        <v>0</v>
      </c>
      <c r="K234" s="12">
        <f t="shared" si="56"/>
        <v>10591363.284014484</v>
      </c>
    </row>
    <row r="235" spans="1:11" x14ac:dyDescent="0.25">
      <c r="A235">
        <f t="shared" si="51"/>
        <v>232</v>
      </c>
      <c r="B235" s="12">
        <f t="shared" si="61"/>
        <v>73390.908538097559</v>
      </c>
      <c r="C235" s="12">
        <f t="shared" si="53"/>
        <v>7660472.6587240836</v>
      </c>
      <c r="D235" s="12">
        <f>Decision!$J$21</f>
        <v>31366.502587254861</v>
      </c>
      <c r="E235" s="12">
        <f>-IPMT(Decision!$J$20/12,'Calculations - ignore'!A235,Decision!$J$17*12,Decision!$J$15)</f>
        <v>1820.760477502721</v>
      </c>
      <c r="F235" s="12">
        <f t="shared" si="49"/>
        <v>3770596.9297587848</v>
      </c>
      <c r="G235" s="12">
        <f t="shared" si="62"/>
        <v>5264.479573699251</v>
      </c>
      <c r="H235" s="12">
        <f t="shared" si="55"/>
        <v>784533.01598261646</v>
      </c>
      <c r="I235" s="12">
        <f t="shared" si="50"/>
        <v>0</v>
      </c>
      <c r="J235" s="12">
        <f>I235*(1+Decision!$D$30/12)^(Decision!$C$3*12-'Calculations - ignore'!A235)/(1+'Calculations - ignore'!$B$1/12)^(Decision!$C$3*12-'Calculations - ignore'!A235)</f>
        <v>0</v>
      </c>
      <c r="K235" s="12">
        <f t="shared" si="56"/>
        <v>10591363.284014484</v>
      </c>
    </row>
    <row r="236" spans="1:11" x14ac:dyDescent="0.25">
      <c r="A236">
        <f t="shared" si="51"/>
        <v>233</v>
      </c>
      <c r="B236" s="12">
        <f t="shared" si="61"/>
        <v>73390.908538097559</v>
      </c>
      <c r="C236" s="12">
        <f t="shared" si="53"/>
        <v>7733863.5672621811</v>
      </c>
      <c r="D236" s="12">
        <f>Decision!$J$21</f>
        <v>31366.502587254861</v>
      </c>
      <c r="E236" s="12">
        <f>-IPMT(Decision!$J$20/12,'Calculations - ignore'!A236,Decision!$J$17*12,Decision!$J$15)</f>
        <v>1623.7888634377068</v>
      </c>
      <c r="F236" s="12">
        <f t="shared" si="49"/>
        <v>3772220.7186222225</v>
      </c>
      <c r="G236" s="12">
        <f t="shared" si="62"/>
        <v>5264.479573699251</v>
      </c>
      <c r="H236" s="12">
        <f t="shared" si="55"/>
        <v>789797.49555631576</v>
      </c>
      <c r="I236" s="12">
        <f t="shared" si="50"/>
        <v>0</v>
      </c>
      <c r="J236" s="12">
        <f>I236*(1+Decision!$D$30/12)^(Decision!$C$3*12-'Calculations - ignore'!A236)/(1+'Calculations - ignore'!$B$1/12)^(Decision!$C$3*12-'Calculations - ignore'!A236)</f>
        <v>0</v>
      </c>
      <c r="K236" s="12">
        <f t="shared" si="56"/>
        <v>10591363.284014484</v>
      </c>
    </row>
    <row r="237" spans="1:11" x14ac:dyDescent="0.25">
      <c r="A237">
        <f t="shared" si="51"/>
        <v>234</v>
      </c>
      <c r="B237" s="12">
        <f t="shared" si="61"/>
        <v>73390.908538097559</v>
      </c>
      <c r="C237" s="12">
        <f t="shared" si="53"/>
        <v>7807254.4758002786</v>
      </c>
      <c r="D237" s="12">
        <f>Decision!$J$21</f>
        <v>31366.502587254861</v>
      </c>
      <c r="E237" s="12">
        <f>-IPMT(Decision!$J$20/12,'Calculations - ignore'!A237,Decision!$J$17*12,Decision!$J$15)</f>
        <v>1425.5041052789256</v>
      </c>
      <c r="F237" s="12">
        <f t="shared" si="49"/>
        <v>3773646.2227275013</v>
      </c>
      <c r="G237" s="12">
        <f t="shared" si="62"/>
        <v>5264.479573699251</v>
      </c>
      <c r="H237" s="12">
        <f t="shared" si="55"/>
        <v>795061.97513001505</v>
      </c>
      <c r="I237" s="12">
        <f t="shared" si="50"/>
        <v>0</v>
      </c>
      <c r="J237" s="12">
        <f>I237*(1+Decision!$D$30/12)^(Decision!$C$3*12-'Calculations - ignore'!A237)/(1+'Calculations - ignore'!$B$1/12)^(Decision!$C$3*12-'Calculations - ignore'!A237)</f>
        <v>0</v>
      </c>
      <c r="K237" s="12">
        <f t="shared" si="56"/>
        <v>10591363.284014484</v>
      </c>
    </row>
    <row r="238" spans="1:11" x14ac:dyDescent="0.25">
      <c r="A238">
        <f t="shared" si="51"/>
        <v>235</v>
      </c>
      <c r="B238" s="12">
        <f t="shared" si="61"/>
        <v>73390.908538097559</v>
      </c>
      <c r="C238" s="12">
        <f t="shared" si="53"/>
        <v>7880645.3843383761</v>
      </c>
      <c r="D238" s="12">
        <f>Decision!$J$21</f>
        <v>31366.502587254861</v>
      </c>
      <c r="E238" s="12">
        <f>-IPMT(Decision!$J$20/12,'Calculations - ignore'!A238,Decision!$J$17*12,Decision!$J$15)</f>
        <v>1225.8974487324194</v>
      </c>
      <c r="F238" s="12">
        <f t="shared" si="49"/>
        <v>3774872.1201762338</v>
      </c>
      <c r="G238" s="12">
        <f t="shared" si="62"/>
        <v>5264.479573699251</v>
      </c>
      <c r="H238" s="12">
        <f t="shared" si="55"/>
        <v>800326.45470371435</v>
      </c>
      <c r="I238" s="12">
        <f t="shared" si="50"/>
        <v>0</v>
      </c>
      <c r="J238" s="12">
        <f>I238*(1+Decision!$D$30/12)^(Decision!$C$3*12-'Calculations - ignore'!A238)/(1+'Calculations - ignore'!$B$1/12)^(Decision!$C$3*12-'Calculations - ignore'!A238)</f>
        <v>0</v>
      </c>
      <c r="K238" s="12">
        <f t="shared" si="56"/>
        <v>10591363.284014484</v>
      </c>
    </row>
    <row r="239" spans="1:11" x14ac:dyDescent="0.25">
      <c r="A239">
        <f t="shared" si="51"/>
        <v>236</v>
      </c>
      <c r="B239" s="12">
        <f t="shared" si="61"/>
        <v>73390.908538097559</v>
      </c>
      <c r="C239" s="12">
        <f t="shared" si="53"/>
        <v>7954036.2928764736</v>
      </c>
      <c r="D239" s="12">
        <f>Decision!$J$21</f>
        <v>31366.502587254861</v>
      </c>
      <c r="E239" s="12">
        <f>-IPMT(Decision!$J$20/12,'Calculations - ignore'!A239,Decision!$J$17*12,Decision!$J$15)</f>
        <v>1024.9600811422699</v>
      </c>
      <c r="F239" s="12">
        <f t="shared" si="49"/>
        <v>3775897.0802573762</v>
      </c>
      <c r="G239" s="12">
        <f t="shared" si="62"/>
        <v>5264.479573699251</v>
      </c>
      <c r="H239" s="12">
        <f t="shared" si="55"/>
        <v>805590.93427741365</v>
      </c>
      <c r="I239" s="12">
        <f t="shared" si="50"/>
        <v>0</v>
      </c>
      <c r="J239" s="12">
        <f>I239*(1+Decision!$D$30/12)^(Decision!$C$3*12-'Calculations - ignore'!A239)/(1+'Calculations - ignore'!$B$1/12)^(Decision!$C$3*12-'Calculations - ignore'!A239)</f>
        <v>0</v>
      </c>
      <c r="K239" s="12">
        <f t="shared" si="56"/>
        <v>10591363.284014484</v>
      </c>
    </row>
    <row r="240" spans="1:11" x14ac:dyDescent="0.25">
      <c r="A240">
        <f t="shared" si="51"/>
        <v>237</v>
      </c>
      <c r="B240" s="12">
        <f t="shared" si="61"/>
        <v>73390.908538097559</v>
      </c>
      <c r="C240" s="12">
        <f t="shared" si="53"/>
        <v>8027427.2014145711</v>
      </c>
      <c r="D240" s="12">
        <f>Decision!$J$21</f>
        <v>31366.502587254861</v>
      </c>
      <c r="E240" s="12">
        <f>-IPMT(Decision!$J$20/12,'Calculations - ignore'!A240,Decision!$J$17*12,Decision!$J$15)</f>
        <v>822.68313110151917</v>
      </c>
      <c r="F240" s="12">
        <f t="shared" si="49"/>
        <v>3776719.7633884777</v>
      </c>
      <c r="G240" s="12">
        <f t="shared" si="62"/>
        <v>5264.479573699251</v>
      </c>
      <c r="H240" s="12">
        <f t="shared" si="55"/>
        <v>810855.41385111294</v>
      </c>
      <c r="I240" s="12">
        <f t="shared" si="50"/>
        <v>0</v>
      </c>
      <c r="J240" s="12">
        <f>I240*(1+Decision!$D$30/12)^(Decision!$C$3*12-'Calculations - ignore'!A240)/(1+'Calculations - ignore'!$B$1/12)^(Decision!$C$3*12-'Calculations - ignore'!A240)</f>
        <v>0</v>
      </c>
      <c r="K240" s="12">
        <f t="shared" si="56"/>
        <v>10591363.284014484</v>
      </c>
    </row>
    <row r="241" spans="1:11" x14ac:dyDescent="0.25">
      <c r="A241">
        <f t="shared" si="51"/>
        <v>238</v>
      </c>
      <c r="B241" s="12">
        <f t="shared" si="61"/>
        <v>73390.908538097559</v>
      </c>
      <c r="C241" s="12">
        <f t="shared" si="53"/>
        <v>8100818.1099526687</v>
      </c>
      <c r="D241" s="12">
        <f>Decision!$J$21</f>
        <v>31366.502587254861</v>
      </c>
      <c r="E241" s="12">
        <f>-IPMT(Decision!$J$20/12,'Calculations - ignore'!A241,Decision!$J$17*12,Decision!$J$15)</f>
        <v>619.05766806049678</v>
      </c>
      <c r="F241" s="12">
        <f t="shared" si="49"/>
        <v>3777338.8210565383</v>
      </c>
      <c r="G241" s="12">
        <f t="shared" si="62"/>
        <v>5264.479573699251</v>
      </c>
      <c r="H241" s="12">
        <f t="shared" si="55"/>
        <v>816119.89342481224</v>
      </c>
      <c r="I241" s="12">
        <f t="shared" si="50"/>
        <v>0</v>
      </c>
      <c r="J241" s="12">
        <f>I241*(1+Decision!$D$30/12)^(Decision!$C$3*12-'Calculations - ignore'!A241)/(1+'Calculations - ignore'!$B$1/12)^(Decision!$C$3*12-'Calculations - ignore'!A241)</f>
        <v>0</v>
      </c>
      <c r="K241" s="12">
        <f t="shared" si="56"/>
        <v>10591363.284014484</v>
      </c>
    </row>
    <row r="242" spans="1:11" x14ac:dyDescent="0.25">
      <c r="A242">
        <f t="shared" si="51"/>
        <v>239</v>
      </c>
      <c r="B242" s="12">
        <f t="shared" si="61"/>
        <v>73390.908538097559</v>
      </c>
      <c r="C242" s="12">
        <f t="shared" si="53"/>
        <v>8174209.0184907662</v>
      </c>
      <c r="D242" s="12">
        <f>Decision!$J$21</f>
        <v>31366.502587254861</v>
      </c>
      <c r="E242" s="12">
        <f>-IPMT(Decision!$J$20/12,'Calculations - ignore'!A242,Decision!$J$17*12,Decision!$J$15)</f>
        <v>414.07470193253431</v>
      </c>
      <c r="F242" s="12">
        <f t="shared" si="49"/>
        <v>3777752.895758471</v>
      </c>
      <c r="G242" s="12">
        <f t="shared" si="62"/>
        <v>5264.479573699251</v>
      </c>
      <c r="H242" s="12">
        <f t="shared" si="55"/>
        <v>821384.37299851154</v>
      </c>
      <c r="I242" s="12">
        <f t="shared" si="50"/>
        <v>0</v>
      </c>
      <c r="J242" s="12">
        <f>I242*(1+Decision!$D$30/12)^(Decision!$C$3*12-'Calculations - ignore'!A242)/(1+'Calculations - ignore'!$B$1/12)^(Decision!$C$3*12-'Calculations - ignore'!A242)</f>
        <v>0</v>
      </c>
      <c r="K242" s="12">
        <f t="shared" si="56"/>
        <v>10591363.284014484</v>
      </c>
    </row>
    <row r="243" spans="1:11" x14ac:dyDescent="0.25">
      <c r="A243">
        <f t="shared" si="51"/>
        <v>240</v>
      </c>
      <c r="B243" s="12">
        <f t="shared" si="61"/>
        <v>73390.908538097559</v>
      </c>
      <c r="C243" s="12">
        <f t="shared" si="53"/>
        <v>8247599.9270288637</v>
      </c>
      <c r="D243" s="12">
        <f>Decision!$J$21</f>
        <v>31366.502587254861</v>
      </c>
      <c r="E243" s="12">
        <f>-IPMT(Decision!$J$20/12,'Calculations - ignore'!A243,Decision!$J$17*12,Decision!$J$15)</f>
        <v>207.72518269705211</v>
      </c>
      <c r="F243" s="12">
        <f t="shared" si="49"/>
        <v>3777960.6209411682</v>
      </c>
      <c r="G243" s="12">
        <f t="shared" si="62"/>
        <v>5264.479573699251</v>
      </c>
      <c r="H243" s="12">
        <f t="shared" si="55"/>
        <v>826648.85257221083</v>
      </c>
      <c r="I243" s="12">
        <f t="shared" si="50"/>
        <v>0</v>
      </c>
      <c r="J243" s="12">
        <f>I243*(1+Decision!$D$30/12)^(Decision!$C$3*12-'Calculations - ignore'!A243)/(1+'Calculations - ignore'!$B$1/12)^(Decision!$C$3*12-'Calculations - ignore'!A243)</f>
        <v>0</v>
      </c>
      <c r="K243" s="12">
        <f t="shared" si="56"/>
        <v>10591363.284014484</v>
      </c>
    </row>
    <row r="244" spans="1:11" x14ac:dyDescent="0.25">
      <c r="A244">
        <f t="shared" si="51"/>
        <v>241</v>
      </c>
      <c r="B244" s="12">
        <f>B243*(1+Decision!$D$14)</f>
        <v>80729.999391907317</v>
      </c>
      <c r="C244" s="12">
        <f t="shared" si="53"/>
        <v>8328329.9264207706</v>
      </c>
      <c r="D244" s="12">
        <f>Decision!$J$21</f>
        <v>31366.502587254861</v>
      </c>
      <c r="E244" s="12" t="e">
        <f>-IPMT(Decision!$J$20/12,'Calculations - ignore'!A244,Decision!$J$17*12,Decision!$J$15)</f>
        <v>#NUM!</v>
      </c>
      <c r="F244" s="12" t="e">
        <f t="shared" si="49"/>
        <v>#NUM!</v>
      </c>
      <c r="G244" s="12">
        <f>G243*(1+Decision!$J$27)</f>
        <v>5527.7035523842142</v>
      </c>
      <c r="H244" s="12">
        <f t="shared" si="55"/>
        <v>832176.55612459499</v>
      </c>
      <c r="I244" s="12">
        <f t="shared" si="50"/>
        <v>0</v>
      </c>
      <c r="J244" s="12">
        <f>I244*(1+Decision!$D$30/12)^(Decision!$C$3*12-'Calculations - ignore'!A244)/(1+'Calculations - ignore'!$B$1/12)^(Decision!$C$3*12-'Calculations - ignore'!A244)</f>
        <v>0</v>
      </c>
      <c r="K244" s="12">
        <f t="shared" si="56"/>
        <v>10591363.284014484</v>
      </c>
    </row>
    <row r="245" spans="1:11" x14ac:dyDescent="0.25">
      <c r="A245">
        <f t="shared" si="51"/>
        <v>242</v>
      </c>
      <c r="B245" s="12">
        <f>B244</f>
        <v>80729.999391907317</v>
      </c>
      <c r="C245" s="12">
        <f t="shared" si="53"/>
        <v>8409059.9258126784</v>
      </c>
      <c r="D245" s="12">
        <f>Decision!$J$21</f>
        <v>31366.502587254861</v>
      </c>
      <c r="E245" s="12" t="e">
        <f>-IPMT(Decision!$J$20/12,'Calculations - ignore'!A245,Decision!$J$17*12,Decision!$J$15)</f>
        <v>#NUM!</v>
      </c>
      <c r="F245" s="12" t="e">
        <f t="shared" si="49"/>
        <v>#NUM!</v>
      </c>
      <c r="G245" s="12">
        <f>G244</f>
        <v>5527.7035523842142</v>
      </c>
      <c r="H245" s="12">
        <f t="shared" si="55"/>
        <v>837704.25967697916</v>
      </c>
      <c r="I245" s="12">
        <f t="shared" si="50"/>
        <v>0</v>
      </c>
      <c r="J245" s="12">
        <f>I245*(1+Decision!$D$30/12)^(Decision!$C$3*12-'Calculations - ignore'!A245)/(1+'Calculations - ignore'!$B$1/12)^(Decision!$C$3*12-'Calculations - ignore'!A245)</f>
        <v>0</v>
      </c>
      <c r="K245" s="12">
        <f t="shared" si="56"/>
        <v>10591363.284014484</v>
      </c>
    </row>
    <row r="246" spans="1:11" x14ac:dyDescent="0.25">
      <c r="A246">
        <f t="shared" si="51"/>
        <v>243</v>
      </c>
      <c r="B246" s="12">
        <f t="shared" ref="B246:B255" si="63">B245</f>
        <v>80729.999391907317</v>
      </c>
      <c r="C246" s="12">
        <f t="shared" si="53"/>
        <v>8489789.9252045862</v>
      </c>
      <c r="D246" s="12">
        <f>Decision!$J$21</f>
        <v>31366.502587254861</v>
      </c>
      <c r="E246" s="12" t="e">
        <f>-IPMT(Decision!$J$20/12,'Calculations - ignore'!A246,Decision!$J$17*12,Decision!$J$15)</f>
        <v>#NUM!</v>
      </c>
      <c r="F246" s="12" t="e">
        <f t="shared" si="49"/>
        <v>#NUM!</v>
      </c>
      <c r="G246" s="12">
        <f t="shared" ref="G246:G255" si="64">G245</f>
        <v>5527.7035523842142</v>
      </c>
      <c r="H246" s="12">
        <f t="shared" si="55"/>
        <v>843231.96322936332</v>
      </c>
      <c r="I246" s="12">
        <f t="shared" si="50"/>
        <v>0</v>
      </c>
      <c r="J246" s="12">
        <f>I246*(1+Decision!$D$30/12)^(Decision!$C$3*12-'Calculations - ignore'!A246)/(1+'Calculations - ignore'!$B$1/12)^(Decision!$C$3*12-'Calculations - ignore'!A246)</f>
        <v>0</v>
      </c>
      <c r="K246" s="12">
        <f t="shared" si="56"/>
        <v>10591363.284014484</v>
      </c>
    </row>
    <row r="247" spans="1:11" x14ac:dyDescent="0.25">
      <c r="A247">
        <f t="shared" si="51"/>
        <v>244</v>
      </c>
      <c r="B247" s="12">
        <f t="shared" si="63"/>
        <v>80729.999391907317</v>
      </c>
      <c r="C247" s="12">
        <f t="shared" si="53"/>
        <v>8570519.9245964941</v>
      </c>
      <c r="D247" s="12">
        <f>Decision!$J$21</f>
        <v>31366.502587254861</v>
      </c>
      <c r="E247" s="12" t="e">
        <f>-IPMT(Decision!$J$20/12,'Calculations - ignore'!A247,Decision!$J$17*12,Decision!$J$15)</f>
        <v>#NUM!</v>
      </c>
      <c r="F247" s="12" t="e">
        <f t="shared" si="49"/>
        <v>#NUM!</v>
      </c>
      <c r="G247" s="12">
        <f t="shared" si="64"/>
        <v>5527.7035523842142</v>
      </c>
      <c r="H247" s="12">
        <f t="shared" si="55"/>
        <v>848759.66678174748</v>
      </c>
      <c r="I247" s="12">
        <f t="shared" si="50"/>
        <v>0</v>
      </c>
      <c r="J247" s="12">
        <f>I247*(1+Decision!$D$30/12)^(Decision!$C$3*12-'Calculations - ignore'!A247)/(1+'Calculations - ignore'!$B$1/12)^(Decision!$C$3*12-'Calculations - ignore'!A247)</f>
        <v>0</v>
      </c>
      <c r="K247" s="12">
        <f t="shared" si="56"/>
        <v>10591363.284014484</v>
      </c>
    </row>
    <row r="248" spans="1:11" x14ac:dyDescent="0.25">
      <c r="A248">
        <f t="shared" si="51"/>
        <v>245</v>
      </c>
      <c r="B248" s="12">
        <f t="shared" si="63"/>
        <v>80729.999391907317</v>
      </c>
      <c r="C248" s="12">
        <f t="shared" si="53"/>
        <v>8651249.9239884019</v>
      </c>
      <c r="D248" s="12">
        <f>Decision!$J$21</f>
        <v>31366.502587254861</v>
      </c>
      <c r="E248" s="12" t="e">
        <f>-IPMT(Decision!$J$20/12,'Calculations - ignore'!A248,Decision!$J$17*12,Decision!$J$15)</f>
        <v>#NUM!</v>
      </c>
      <c r="F248" s="12" t="e">
        <f t="shared" si="49"/>
        <v>#NUM!</v>
      </c>
      <c r="G248" s="12">
        <f t="shared" si="64"/>
        <v>5527.7035523842142</v>
      </c>
      <c r="H248" s="12">
        <f t="shared" si="55"/>
        <v>854287.37033413164</v>
      </c>
      <c r="I248" s="12">
        <f t="shared" si="50"/>
        <v>0</v>
      </c>
      <c r="J248" s="12">
        <f>I248*(1+Decision!$D$30/12)^(Decision!$C$3*12-'Calculations - ignore'!A248)/(1+'Calculations - ignore'!$B$1/12)^(Decision!$C$3*12-'Calculations - ignore'!A248)</f>
        <v>0</v>
      </c>
      <c r="K248" s="12">
        <f t="shared" si="56"/>
        <v>10591363.284014484</v>
      </c>
    </row>
    <row r="249" spans="1:11" x14ac:dyDescent="0.25">
      <c r="A249">
        <f t="shared" si="51"/>
        <v>246</v>
      </c>
      <c r="B249" s="12">
        <f t="shared" si="63"/>
        <v>80729.999391907317</v>
      </c>
      <c r="C249" s="12">
        <f t="shared" si="53"/>
        <v>8731979.9233803097</v>
      </c>
      <c r="D249" s="12">
        <f>Decision!$J$21</f>
        <v>31366.502587254861</v>
      </c>
      <c r="E249" s="12" t="e">
        <f>-IPMT(Decision!$J$20/12,'Calculations - ignore'!A249,Decision!$J$17*12,Decision!$J$15)</f>
        <v>#NUM!</v>
      </c>
      <c r="F249" s="12" t="e">
        <f t="shared" si="49"/>
        <v>#NUM!</v>
      </c>
      <c r="G249" s="12">
        <f t="shared" si="64"/>
        <v>5527.7035523842142</v>
      </c>
      <c r="H249" s="12">
        <f t="shared" si="55"/>
        <v>859815.07388651581</v>
      </c>
      <c r="I249" s="12">
        <f t="shared" si="50"/>
        <v>0</v>
      </c>
      <c r="J249" s="12">
        <f>I249*(1+Decision!$D$30/12)^(Decision!$C$3*12-'Calculations - ignore'!A249)/(1+'Calculations - ignore'!$B$1/12)^(Decision!$C$3*12-'Calculations - ignore'!A249)</f>
        <v>0</v>
      </c>
      <c r="K249" s="12">
        <f t="shared" si="56"/>
        <v>10591363.284014484</v>
      </c>
    </row>
    <row r="250" spans="1:11" x14ac:dyDescent="0.25">
      <c r="A250">
        <f t="shared" si="51"/>
        <v>247</v>
      </c>
      <c r="B250" s="12">
        <f t="shared" si="63"/>
        <v>80729.999391907317</v>
      </c>
      <c r="C250" s="12">
        <f t="shared" si="53"/>
        <v>8812709.9227722175</v>
      </c>
      <c r="D250" s="12">
        <f>Decision!$J$21</f>
        <v>31366.502587254861</v>
      </c>
      <c r="E250" s="12" t="e">
        <f>-IPMT(Decision!$J$20/12,'Calculations - ignore'!A250,Decision!$J$17*12,Decision!$J$15)</f>
        <v>#NUM!</v>
      </c>
      <c r="F250" s="12" t="e">
        <f t="shared" si="49"/>
        <v>#NUM!</v>
      </c>
      <c r="G250" s="12">
        <f t="shared" si="64"/>
        <v>5527.7035523842142</v>
      </c>
      <c r="H250" s="12">
        <f t="shared" si="55"/>
        <v>865342.77743889997</v>
      </c>
      <c r="I250" s="12">
        <f t="shared" si="50"/>
        <v>0</v>
      </c>
      <c r="J250" s="12">
        <f>I250*(1+Decision!$D$30/12)^(Decision!$C$3*12-'Calculations - ignore'!A250)/(1+'Calculations - ignore'!$B$1/12)^(Decision!$C$3*12-'Calculations - ignore'!A250)</f>
        <v>0</v>
      </c>
      <c r="K250" s="12">
        <f t="shared" si="56"/>
        <v>10591363.284014484</v>
      </c>
    </row>
    <row r="251" spans="1:11" x14ac:dyDescent="0.25">
      <c r="A251">
        <f t="shared" si="51"/>
        <v>248</v>
      </c>
      <c r="B251" s="12">
        <f t="shared" si="63"/>
        <v>80729.999391907317</v>
      </c>
      <c r="C251" s="12">
        <f t="shared" si="53"/>
        <v>8893439.9221641254</v>
      </c>
      <c r="D251" s="12">
        <f>Decision!$J$21</f>
        <v>31366.502587254861</v>
      </c>
      <c r="E251" s="12" t="e">
        <f>-IPMT(Decision!$J$20/12,'Calculations - ignore'!A251,Decision!$J$17*12,Decision!$J$15)</f>
        <v>#NUM!</v>
      </c>
      <c r="F251" s="12" t="e">
        <f t="shared" si="49"/>
        <v>#NUM!</v>
      </c>
      <c r="G251" s="12">
        <f t="shared" si="64"/>
        <v>5527.7035523842142</v>
      </c>
      <c r="H251" s="12">
        <f t="shared" si="55"/>
        <v>870870.48099128413</v>
      </c>
      <c r="I251" s="12">
        <f t="shared" si="50"/>
        <v>0</v>
      </c>
      <c r="J251" s="12">
        <f>I251*(1+Decision!$D$30/12)^(Decision!$C$3*12-'Calculations - ignore'!A251)/(1+'Calculations - ignore'!$B$1/12)^(Decision!$C$3*12-'Calculations - ignore'!A251)</f>
        <v>0</v>
      </c>
      <c r="K251" s="12">
        <f t="shared" si="56"/>
        <v>10591363.284014484</v>
      </c>
    </row>
    <row r="252" spans="1:11" x14ac:dyDescent="0.25">
      <c r="A252">
        <f t="shared" si="51"/>
        <v>249</v>
      </c>
      <c r="B252" s="12">
        <f t="shared" si="63"/>
        <v>80729.999391907317</v>
      </c>
      <c r="C252" s="12">
        <f t="shared" si="53"/>
        <v>8974169.9215560332</v>
      </c>
      <c r="D252" s="12">
        <f>Decision!$J$21</f>
        <v>31366.502587254861</v>
      </c>
      <c r="E252" s="12" t="e">
        <f>-IPMT(Decision!$J$20/12,'Calculations - ignore'!A252,Decision!$J$17*12,Decision!$J$15)</f>
        <v>#NUM!</v>
      </c>
      <c r="F252" s="12" t="e">
        <f t="shared" si="49"/>
        <v>#NUM!</v>
      </c>
      <c r="G252" s="12">
        <f t="shared" si="64"/>
        <v>5527.7035523842142</v>
      </c>
      <c r="H252" s="12">
        <f t="shared" si="55"/>
        <v>876398.18454366829</v>
      </c>
      <c r="I252" s="12">
        <f t="shared" si="50"/>
        <v>0</v>
      </c>
      <c r="J252" s="12">
        <f>I252*(1+Decision!$D$30/12)^(Decision!$C$3*12-'Calculations - ignore'!A252)/(1+'Calculations - ignore'!$B$1/12)^(Decision!$C$3*12-'Calculations - ignore'!A252)</f>
        <v>0</v>
      </c>
      <c r="K252" s="12">
        <f t="shared" si="56"/>
        <v>10591363.284014484</v>
      </c>
    </row>
    <row r="253" spans="1:11" x14ac:dyDescent="0.25">
      <c r="A253">
        <f t="shared" si="51"/>
        <v>250</v>
      </c>
      <c r="B253" s="12">
        <f t="shared" si="63"/>
        <v>80729.999391907317</v>
      </c>
      <c r="C253" s="12">
        <f t="shared" si="53"/>
        <v>9054899.920947941</v>
      </c>
      <c r="D253" s="12">
        <f>Decision!$J$21</f>
        <v>31366.502587254861</v>
      </c>
      <c r="E253" s="12" t="e">
        <f>-IPMT(Decision!$J$20/12,'Calculations - ignore'!A253,Decision!$J$17*12,Decision!$J$15)</f>
        <v>#NUM!</v>
      </c>
      <c r="F253" s="12" t="e">
        <f t="shared" si="49"/>
        <v>#NUM!</v>
      </c>
      <c r="G253" s="12">
        <f t="shared" si="64"/>
        <v>5527.7035523842142</v>
      </c>
      <c r="H253" s="12">
        <f t="shared" si="55"/>
        <v>881925.88809605245</v>
      </c>
      <c r="I253" s="12">
        <f t="shared" si="50"/>
        <v>0</v>
      </c>
      <c r="J253" s="12">
        <f>I253*(1+Decision!$D$30/12)^(Decision!$C$3*12-'Calculations - ignore'!A253)/(1+'Calculations - ignore'!$B$1/12)^(Decision!$C$3*12-'Calculations - ignore'!A253)</f>
        <v>0</v>
      </c>
      <c r="K253" s="12">
        <f t="shared" si="56"/>
        <v>10591363.284014484</v>
      </c>
    </row>
    <row r="254" spans="1:11" x14ac:dyDescent="0.25">
      <c r="A254">
        <f t="shared" si="51"/>
        <v>251</v>
      </c>
      <c r="B254" s="12">
        <f t="shared" si="63"/>
        <v>80729.999391907317</v>
      </c>
      <c r="C254" s="12">
        <f t="shared" si="53"/>
        <v>9135629.9203398488</v>
      </c>
      <c r="D254" s="12">
        <f>Decision!$J$21</f>
        <v>31366.502587254861</v>
      </c>
      <c r="E254" s="12" t="e">
        <f>-IPMT(Decision!$J$20/12,'Calculations - ignore'!A254,Decision!$J$17*12,Decision!$J$15)</f>
        <v>#NUM!</v>
      </c>
      <c r="F254" s="12" t="e">
        <f t="shared" si="49"/>
        <v>#NUM!</v>
      </c>
      <c r="G254" s="12">
        <f t="shared" si="64"/>
        <v>5527.7035523842142</v>
      </c>
      <c r="H254" s="12">
        <f t="shared" si="55"/>
        <v>887453.59164843662</v>
      </c>
      <c r="I254" s="12">
        <f t="shared" si="50"/>
        <v>0</v>
      </c>
      <c r="J254" s="12">
        <f>I254*(1+Decision!$D$30/12)^(Decision!$C$3*12-'Calculations - ignore'!A254)/(1+'Calculations - ignore'!$B$1/12)^(Decision!$C$3*12-'Calculations - ignore'!A254)</f>
        <v>0</v>
      </c>
      <c r="K254" s="12">
        <f t="shared" si="56"/>
        <v>10591363.284014484</v>
      </c>
    </row>
    <row r="255" spans="1:11" x14ac:dyDescent="0.25">
      <c r="A255">
        <f t="shared" si="51"/>
        <v>252</v>
      </c>
      <c r="B255" s="12">
        <f t="shared" si="63"/>
        <v>80729.999391907317</v>
      </c>
      <c r="C255" s="12">
        <f t="shared" si="53"/>
        <v>9216359.9197317567</v>
      </c>
      <c r="D255" s="12">
        <f>Decision!$J$21</f>
        <v>31366.502587254861</v>
      </c>
      <c r="E255" s="12" t="e">
        <f>-IPMT(Decision!$J$20/12,'Calculations - ignore'!A255,Decision!$J$17*12,Decision!$J$15)</f>
        <v>#NUM!</v>
      </c>
      <c r="F255" s="12" t="e">
        <f t="shared" si="49"/>
        <v>#NUM!</v>
      </c>
      <c r="G255" s="12">
        <f t="shared" si="64"/>
        <v>5527.7035523842142</v>
      </c>
      <c r="H255" s="12">
        <f t="shared" si="55"/>
        <v>892981.29520082078</v>
      </c>
      <c r="I255" s="12">
        <f t="shared" si="50"/>
        <v>0</v>
      </c>
      <c r="J255" s="12">
        <f>I255*(1+Decision!$D$30/12)^(Decision!$C$3*12-'Calculations - ignore'!A255)/(1+'Calculations - ignore'!$B$1/12)^(Decision!$C$3*12-'Calculations - ignore'!A255)</f>
        <v>0</v>
      </c>
      <c r="K255" s="12">
        <f t="shared" si="56"/>
        <v>10591363.284014484</v>
      </c>
    </row>
    <row r="256" spans="1:11" x14ac:dyDescent="0.25">
      <c r="A256">
        <f t="shared" si="51"/>
        <v>253</v>
      </c>
      <c r="B256" s="12">
        <f>B255*(1+Decision!$D$14)</f>
        <v>88802.99933109805</v>
      </c>
      <c r="C256" s="12">
        <f t="shared" si="53"/>
        <v>9305162.9190628547</v>
      </c>
      <c r="D256" s="12">
        <f>Decision!$J$21</f>
        <v>31366.502587254861</v>
      </c>
      <c r="E256" s="12" t="e">
        <f>-IPMT(Decision!$J$20/12,'Calculations - ignore'!A256,Decision!$J$17*12,Decision!$J$15)</f>
        <v>#NUM!</v>
      </c>
      <c r="F256" s="12" t="e">
        <f t="shared" si="49"/>
        <v>#NUM!</v>
      </c>
      <c r="G256" s="12">
        <f>G255*(1+Decision!$J$27)</f>
        <v>5804.0887300034256</v>
      </c>
      <c r="H256" s="12">
        <f t="shared" si="55"/>
        <v>898785.38393082423</v>
      </c>
      <c r="I256" s="12">
        <f t="shared" si="50"/>
        <v>0</v>
      </c>
      <c r="J256" s="12">
        <f>I256*(1+Decision!$D$30/12)^(Decision!$C$3*12-'Calculations - ignore'!A256)/(1+'Calculations - ignore'!$B$1/12)^(Decision!$C$3*12-'Calculations - ignore'!A256)</f>
        <v>0</v>
      </c>
      <c r="K256" s="12">
        <f t="shared" si="56"/>
        <v>10591363.284014484</v>
      </c>
    </row>
    <row r="257" spans="1:11" x14ac:dyDescent="0.25">
      <c r="A257">
        <f t="shared" si="51"/>
        <v>254</v>
      </c>
      <c r="B257" s="12">
        <f>B256</f>
        <v>88802.99933109805</v>
      </c>
      <c r="C257" s="12">
        <f t="shared" si="53"/>
        <v>9393965.9183939528</v>
      </c>
      <c r="D257" s="12">
        <f>Decision!$J$21</f>
        <v>31366.502587254861</v>
      </c>
      <c r="E257" s="12" t="e">
        <f>-IPMT(Decision!$J$20/12,'Calculations - ignore'!A257,Decision!$J$17*12,Decision!$J$15)</f>
        <v>#NUM!</v>
      </c>
      <c r="F257" s="12" t="e">
        <f t="shared" si="49"/>
        <v>#NUM!</v>
      </c>
      <c r="G257" s="12">
        <f>G256</f>
        <v>5804.0887300034256</v>
      </c>
      <c r="H257" s="12">
        <f t="shared" si="55"/>
        <v>904589.47266082768</v>
      </c>
      <c r="I257" s="12">
        <f t="shared" si="50"/>
        <v>0</v>
      </c>
      <c r="J257" s="12">
        <f>I257*(1+Decision!$D$30/12)^(Decision!$C$3*12-'Calculations - ignore'!A257)/(1+'Calculations - ignore'!$B$1/12)^(Decision!$C$3*12-'Calculations - ignore'!A257)</f>
        <v>0</v>
      </c>
      <c r="K257" s="12">
        <f t="shared" si="56"/>
        <v>10591363.284014484</v>
      </c>
    </row>
    <row r="258" spans="1:11" x14ac:dyDescent="0.25">
      <c r="A258">
        <f t="shared" si="51"/>
        <v>255</v>
      </c>
      <c r="B258" s="12">
        <f t="shared" ref="B258:B267" si="65">B257</f>
        <v>88802.99933109805</v>
      </c>
      <c r="C258" s="12">
        <f t="shared" si="53"/>
        <v>9482768.9177250508</v>
      </c>
      <c r="D258" s="12">
        <f>Decision!$J$21</f>
        <v>31366.502587254861</v>
      </c>
      <c r="E258" s="12" t="e">
        <f>-IPMT(Decision!$J$20/12,'Calculations - ignore'!A258,Decision!$J$17*12,Decision!$J$15)</f>
        <v>#NUM!</v>
      </c>
      <c r="F258" s="12" t="e">
        <f t="shared" si="49"/>
        <v>#NUM!</v>
      </c>
      <c r="G258" s="12">
        <f t="shared" ref="G258:G267" si="66">G257</f>
        <v>5804.0887300034256</v>
      </c>
      <c r="H258" s="12">
        <f t="shared" si="55"/>
        <v>910393.56139083114</v>
      </c>
      <c r="I258" s="12">
        <f t="shared" si="50"/>
        <v>0</v>
      </c>
      <c r="J258" s="12">
        <f>I258*(1+Decision!$D$30/12)^(Decision!$C$3*12-'Calculations - ignore'!A258)/(1+'Calculations - ignore'!$B$1/12)^(Decision!$C$3*12-'Calculations - ignore'!A258)</f>
        <v>0</v>
      </c>
      <c r="K258" s="12">
        <f t="shared" si="56"/>
        <v>10591363.284014484</v>
      </c>
    </row>
    <row r="259" spans="1:11" x14ac:dyDescent="0.25">
      <c r="A259">
        <f t="shared" si="51"/>
        <v>256</v>
      </c>
      <c r="B259" s="12">
        <f t="shared" si="65"/>
        <v>88802.99933109805</v>
      </c>
      <c r="C259" s="12">
        <f t="shared" si="53"/>
        <v>9571571.9170561489</v>
      </c>
      <c r="D259" s="12">
        <f>Decision!$J$21</f>
        <v>31366.502587254861</v>
      </c>
      <c r="E259" s="12" t="e">
        <f>-IPMT(Decision!$J$20/12,'Calculations - ignore'!A259,Decision!$J$17*12,Decision!$J$15)</f>
        <v>#NUM!</v>
      </c>
      <c r="F259" s="12" t="e">
        <f t="shared" si="49"/>
        <v>#NUM!</v>
      </c>
      <c r="G259" s="12">
        <f t="shared" si="66"/>
        <v>5804.0887300034256</v>
      </c>
      <c r="H259" s="12">
        <f t="shared" si="55"/>
        <v>916197.65012083459</v>
      </c>
      <c r="I259" s="12">
        <f t="shared" si="50"/>
        <v>0</v>
      </c>
      <c r="J259" s="12">
        <f>I259*(1+Decision!$D$30/12)^(Decision!$C$3*12-'Calculations - ignore'!A259)/(1+'Calculations - ignore'!$B$1/12)^(Decision!$C$3*12-'Calculations - ignore'!A259)</f>
        <v>0</v>
      </c>
      <c r="K259" s="12">
        <f t="shared" si="56"/>
        <v>10591363.284014484</v>
      </c>
    </row>
    <row r="260" spans="1:11" x14ac:dyDescent="0.25">
      <c r="A260">
        <f t="shared" si="51"/>
        <v>257</v>
      </c>
      <c r="B260" s="12">
        <f t="shared" si="65"/>
        <v>88802.99933109805</v>
      </c>
      <c r="C260" s="12">
        <f t="shared" si="53"/>
        <v>9660374.9163872469</v>
      </c>
      <c r="D260" s="12">
        <f>Decision!$J$21</f>
        <v>31366.502587254861</v>
      </c>
      <c r="E260" s="12" t="e">
        <f>-IPMT(Decision!$J$20/12,'Calculations - ignore'!A260,Decision!$J$17*12,Decision!$J$15)</f>
        <v>#NUM!</v>
      </c>
      <c r="F260" s="12" t="e">
        <f t="shared" si="49"/>
        <v>#NUM!</v>
      </c>
      <c r="G260" s="12">
        <f t="shared" si="66"/>
        <v>5804.0887300034256</v>
      </c>
      <c r="H260" s="12">
        <f t="shared" si="55"/>
        <v>922001.73885083804</v>
      </c>
      <c r="I260" s="12">
        <f t="shared" si="50"/>
        <v>0</v>
      </c>
      <c r="J260" s="12">
        <f>I260*(1+Decision!$D$30/12)^(Decision!$C$3*12-'Calculations - ignore'!A260)/(1+'Calculations - ignore'!$B$1/12)^(Decision!$C$3*12-'Calculations - ignore'!A260)</f>
        <v>0</v>
      </c>
      <c r="K260" s="12">
        <f t="shared" si="56"/>
        <v>10591363.284014484</v>
      </c>
    </row>
    <row r="261" spans="1:11" x14ac:dyDescent="0.25">
      <c r="A261">
        <f t="shared" si="51"/>
        <v>258</v>
      </c>
      <c r="B261" s="12">
        <f t="shared" si="65"/>
        <v>88802.99933109805</v>
      </c>
      <c r="C261" s="12">
        <f t="shared" si="53"/>
        <v>9749177.915718345</v>
      </c>
      <c r="D261" s="12">
        <f>Decision!$J$21</f>
        <v>31366.502587254861</v>
      </c>
      <c r="E261" s="12" t="e">
        <f>-IPMT(Decision!$J$20/12,'Calculations - ignore'!A261,Decision!$J$17*12,Decision!$J$15)</f>
        <v>#NUM!</v>
      </c>
      <c r="F261" s="12" t="e">
        <f t="shared" ref="F261:F324" si="67">E261+F260</f>
        <v>#NUM!</v>
      </c>
      <c r="G261" s="12">
        <f t="shared" si="66"/>
        <v>5804.0887300034256</v>
      </c>
      <c r="H261" s="12">
        <f t="shared" si="55"/>
        <v>927805.82758084149</v>
      </c>
      <c r="I261" s="12">
        <f t="shared" ref="I261:I324" si="68">IF(D261&gt;B261,D261-B261,0)</f>
        <v>0</v>
      </c>
      <c r="J261" s="12">
        <f>I261*(1+Decision!$D$30/12)^(Decision!$C$3*12-'Calculations - ignore'!A261)/(1+'Calculations - ignore'!$B$1/12)^(Decision!$C$3*12-'Calculations - ignore'!A261)</f>
        <v>0</v>
      </c>
      <c r="K261" s="12">
        <f t="shared" si="56"/>
        <v>10591363.284014484</v>
      </c>
    </row>
    <row r="262" spans="1:11" x14ac:dyDescent="0.25">
      <c r="A262">
        <f t="shared" ref="A262:A325" si="69">A261+1</f>
        <v>259</v>
      </c>
      <c r="B262" s="12">
        <f t="shared" si="65"/>
        <v>88802.99933109805</v>
      </c>
      <c r="C262" s="12">
        <f t="shared" ref="C262:C325" si="70">B262+C261</f>
        <v>9837980.915049443</v>
      </c>
      <c r="D262" s="12">
        <f>Decision!$J$21</f>
        <v>31366.502587254861</v>
      </c>
      <c r="E262" s="12" t="e">
        <f>-IPMT(Decision!$J$20/12,'Calculations - ignore'!A262,Decision!$J$17*12,Decision!$J$15)</f>
        <v>#NUM!</v>
      </c>
      <c r="F262" s="12" t="e">
        <f t="shared" si="67"/>
        <v>#NUM!</v>
      </c>
      <c r="G262" s="12">
        <f t="shared" si="66"/>
        <v>5804.0887300034256</v>
      </c>
      <c r="H262" s="12">
        <f t="shared" ref="H262:H325" si="71">G262+H261</f>
        <v>933609.91631084494</v>
      </c>
      <c r="I262" s="12">
        <f t="shared" si="68"/>
        <v>0</v>
      </c>
      <c r="J262" s="12">
        <f>I262*(1+Decision!$D$30/12)^(Decision!$C$3*12-'Calculations - ignore'!A262)/(1+'Calculations - ignore'!$B$1/12)^(Decision!$C$3*12-'Calculations - ignore'!A262)</f>
        <v>0</v>
      </c>
      <c r="K262" s="12">
        <f t="shared" ref="K262:K325" si="72">J262+K261</f>
        <v>10591363.284014484</v>
      </c>
    </row>
    <row r="263" spans="1:11" x14ac:dyDescent="0.25">
      <c r="A263">
        <f t="shared" si="69"/>
        <v>260</v>
      </c>
      <c r="B263" s="12">
        <f t="shared" si="65"/>
        <v>88802.99933109805</v>
      </c>
      <c r="C263" s="12">
        <f t="shared" si="70"/>
        <v>9926783.9143805411</v>
      </c>
      <c r="D263" s="12">
        <f>Decision!$J$21</f>
        <v>31366.502587254861</v>
      </c>
      <c r="E263" s="12" t="e">
        <f>-IPMT(Decision!$J$20/12,'Calculations - ignore'!A263,Decision!$J$17*12,Decision!$J$15)</f>
        <v>#NUM!</v>
      </c>
      <c r="F263" s="12" t="e">
        <f t="shared" si="67"/>
        <v>#NUM!</v>
      </c>
      <c r="G263" s="12">
        <f t="shared" si="66"/>
        <v>5804.0887300034256</v>
      </c>
      <c r="H263" s="12">
        <f t="shared" si="71"/>
        <v>939414.00504084839</v>
      </c>
      <c r="I263" s="12">
        <f t="shared" si="68"/>
        <v>0</v>
      </c>
      <c r="J263" s="12">
        <f>I263*(1+Decision!$D$30/12)^(Decision!$C$3*12-'Calculations - ignore'!A263)/(1+'Calculations - ignore'!$B$1/12)^(Decision!$C$3*12-'Calculations - ignore'!A263)</f>
        <v>0</v>
      </c>
      <c r="K263" s="12">
        <f t="shared" si="72"/>
        <v>10591363.284014484</v>
      </c>
    </row>
    <row r="264" spans="1:11" x14ac:dyDescent="0.25">
      <c r="A264">
        <f t="shared" si="69"/>
        <v>261</v>
      </c>
      <c r="B264" s="12">
        <f t="shared" si="65"/>
        <v>88802.99933109805</v>
      </c>
      <c r="C264" s="12">
        <f t="shared" si="70"/>
        <v>10015586.913711639</v>
      </c>
      <c r="D264" s="12">
        <f>Decision!$J$21</f>
        <v>31366.502587254861</v>
      </c>
      <c r="E264" s="12" t="e">
        <f>-IPMT(Decision!$J$20/12,'Calculations - ignore'!A264,Decision!$J$17*12,Decision!$J$15)</f>
        <v>#NUM!</v>
      </c>
      <c r="F264" s="12" t="e">
        <f t="shared" si="67"/>
        <v>#NUM!</v>
      </c>
      <c r="G264" s="12">
        <f t="shared" si="66"/>
        <v>5804.0887300034256</v>
      </c>
      <c r="H264" s="12">
        <f t="shared" si="71"/>
        <v>945218.09377085185</v>
      </c>
      <c r="I264" s="12">
        <f t="shared" si="68"/>
        <v>0</v>
      </c>
      <c r="J264" s="12">
        <f>I264*(1+Decision!$D$30/12)^(Decision!$C$3*12-'Calculations - ignore'!A264)/(1+'Calculations - ignore'!$B$1/12)^(Decision!$C$3*12-'Calculations - ignore'!A264)</f>
        <v>0</v>
      </c>
      <c r="K264" s="12">
        <f t="shared" si="72"/>
        <v>10591363.284014484</v>
      </c>
    </row>
    <row r="265" spans="1:11" x14ac:dyDescent="0.25">
      <c r="A265">
        <f t="shared" si="69"/>
        <v>262</v>
      </c>
      <c r="B265" s="12">
        <f t="shared" si="65"/>
        <v>88802.99933109805</v>
      </c>
      <c r="C265" s="12">
        <f t="shared" si="70"/>
        <v>10104389.913042737</v>
      </c>
      <c r="D265" s="12">
        <f>Decision!$J$21</f>
        <v>31366.502587254861</v>
      </c>
      <c r="E265" s="12" t="e">
        <f>-IPMT(Decision!$J$20/12,'Calculations - ignore'!A265,Decision!$J$17*12,Decision!$J$15)</f>
        <v>#NUM!</v>
      </c>
      <c r="F265" s="12" t="e">
        <f t="shared" si="67"/>
        <v>#NUM!</v>
      </c>
      <c r="G265" s="12">
        <f t="shared" si="66"/>
        <v>5804.0887300034256</v>
      </c>
      <c r="H265" s="12">
        <f t="shared" si="71"/>
        <v>951022.1825008553</v>
      </c>
      <c r="I265" s="12">
        <f t="shared" si="68"/>
        <v>0</v>
      </c>
      <c r="J265" s="12">
        <f>I265*(1+Decision!$D$30/12)^(Decision!$C$3*12-'Calculations - ignore'!A265)/(1+'Calculations - ignore'!$B$1/12)^(Decision!$C$3*12-'Calculations - ignore'!A265)</f>
        <v>0</v>
      </c>
      <c r="K265" s="12">
        <f t="shared" si="72"/>
        <v>10591363.284014484</v>
      </c>
    </row>
    <row r="266" spans="1:11" x14ac:dyDescent="0.25">
      <c r="A266">
        <f t="shared" si="69"/>
        <v>263</v>
      </c>
      <c r="B266" s="12">
        <f t="shared" si="65"/>
        <v>88802.99933109805</v>
      </c>
      <c r="C266" s="12">
        <f t="shared" si="70"/>
        <v>10193192.912373835</v>
      </c>
      <c r="D266" s="12">
        <f>Decision!$J$21</f>
        <v>31366.502587254861</v>
      </c>
      <c r="E266" s="12" t="e">
        <f>-IPMT(Decision!$J$20/12,'Calculations - ignore'!A266,Decision!$J$17*12,Decision!$J$15)</f>
        <v>#NUM!</v>
      </c>
      <c r="F266" s="12" t="e">
        <f t="shared" si="67"/>
        <v>#NUM!</v>
      </c>
      <c r="G266" s="12">
        <f t="shared" si="66"/>
        <v>5804.0887300034256</v>
      </c>
      <c r="H266" s="12">
        <f t="shared" si="71"/>
        <v>956826.27123085875</v>
      </c>
      <c r="I266" s="12">
        <f t="shared" si="68"/>
        <v>0</v>
      </c>
      <c r="J266" s="12">
        <f>I266*(1+Decision!$D$30/12)^(Decision!$C$3*12-'Calculations - ignore'!A266)/(1+'Calculations - ignore'!$B$1/12)^(Decision!$C$3*12-'Calculations - ignore'!A266)</f>
        <v>0</v>
      </c>
      <c r="K266" s="12">
        <f t="shared" si="72"/>
        <v>10591363.284014484</v>
      </c>
    </row>
    <row r="267" spans="1:11" x14ac:dyDescent="0.25">
      <c r="A267">
        <f t="shared" si="69"/>
        <v>264</v>
      </c>
      <c r="B267" s="12">
        <f t="shared" si="65"/>
        <v>88802.99933109805</v>
      </c>
      <c r="C267" s="12">
        <f t="shared" si="70"/>
        <v>10281995.911704933</v>
      </c>
      <c r="D267" s="12">
        <f>Decision!$J$21</f>
        <v>31366.502587254861</v>
      </c>
      <c r="E267" s="12" t="e">
        <f>-IPMT(Decision!$J$20/12,'Calculations - ignore'!A267,Decision!$J$17*12,Decision!$J$15)</f>
        <v>#NUM!</v>
      </c>
      <c r="F267" s="12" t="e">
        <f t="shared" si="67"/>
        <v>#NUM!</v>
      </c>
      <c r="G267" s="12">
        <f t="shared" si="66"/>
        <v>5804.0887300034256</v>
      </c>
      <c r="H267" s="12">
        <f t="shared" si="71"/>
        <v>962630.3599608622</v>
      </c>
      <c r="I267" s="12">
        <f t="shared" si="68"/>
        <v>0</v>
      </c>
      <c r="J267" s="12">
        <f>I267*(1+Decision!$D$30/12)^(Decision!$C$3*12-'Calculations - ignore'!A267)/(1+'Calculations - ignore'!$B$1/12)^(Decision!$C$3*12-'Calculations - ignore'!A267)</f>
        <v>0</v>
      </c>
      <c r="K267" s="12">
        <f t="shared" si="72"/>
        <v>10591363.284014484</v>
      </c>
    </row>
    <row r="268" spans="1:11" x14ac:dyDescent="0.25">
      <c r="A268">
        <f t="shared" si="69"/>
        <v>265</v>
      </c>
      <c r="B268" s="12">
        <f>B267*(1+Decision!$D$14)</f>
        <v>97683.299264207861</v>
      </c>
      <c r="C268" s="12">
        <f t="shared" si="70"/>
        <v>10379679.210969141</v>
      </c>
      <c r="D268" s="12">
        <f>Decision!$J$21</f>
        <v>31366.502587254861</v>
      </c>
      <c r="E268" s="12" t="e">
        <f>-IPMT(Decision!$J$20/12,'Calculations - ignore'!A268,Decision!$J$17*12,Decision!$J$15)</f>
        <v>#NUM!</v>
      </c>
      <c r="F268" s="12" t="e">
        <f t="shared" si="67"/>
        <v>#NUM!</v>
      </c>
      <c r="G268" s="12">
        <f>G267*(1+Decision!$J$27)</f>
        <v>6094.2931665035967</v>
      </c>
      <c r="H268" s="12">
        <f t="shared" si="71"/>
        <v>968724.65312736575</v>
      </c>
      <c r="I268" s="12">
        <f t="shared" si="68"/>
        <v>0</v>
      </c>
      <c r="J268" s="12">
        <f>I268*(1+Decision!$D$30/12)^(Decision!$C$3*12-'Calculations - ignore'!A268)/(1+'Calculations - ignore'!$B$1/12)^(Decision!$C$3*12-'Calculations - ignore'!A268)</f>
        <v>0</v>
      </c>
      <c r="K268" s="12">
        <f t="shared" si="72"/>
        <v>10591363.284014484</v>
      </c>
    </row>
    <row r="269" spans="1:11" x14ac:dyDescent="0.25">
      <c r="A269">
        <f t="shared" si="69"/>
        <v>266</v>
      </c>
      <c r="B269" s="12">
        <f>B268</f>
        <v>97683.299264207861</v>
      </c>
      <c r="C269" s="12">
        <f t="shared" si="70"/>
        <v>10477362.510233348</v>
      </c>
      <c r="D269" s="12">
        <f>Decision!$J$21</f>
        <v>31366.502587254861</v>
      </c>
      <c r="E269" s="12" t="e">
        <f>-IPMT(Decision!$J$20/12,'Calculations - ignore'!A269,Decision!$J$17*12,Decision!$J$15)</f>
        <v>#NUM!</v>
      </c>
      <c r="F269" s="12" t="e">
        <f t="shared" si="67"/>
        <v>#NUM!</v>
      </c>
      <c r="G269" s="12">
        <f>G268</f>
        <v>6094.2931665035967</v>
      </c>
      <c r="H269" s="12">
        <f t="shared" si="71"/>
        <v>974818.94629386929</v>
      </c>
      <c r="I269" s="12">
        <f t="shared" si="68"/>
        <v>0</v>
      </c>
      <c r="J269" s="12">
        <f>I269*(1+Decision!$D$30/12)^(Decision!$C$3*12-'Calculations - ignore'!A269)/(1+'Calculations - ignore'!$B$1/12)^(Decision!$C$3*12-'Calculations - ignore'!A269)</f>
        <v>0</v>
      </c>
      <c r="K269" s="12">
        <f t="shared" si="72"/>
        <v>10591363.284014484</v>
      </c>
    </row>
    <row r="270" spans="1:11" x14ac:dyDescent="0.25">
      <c r="A270">
        <f t="shared" si="69"/>
        <v>267</v>
      </c>
      <c r="B270" s="12">
        <f t="shared" ref="B270:B279" si="73">B269</f>
        <v>97683.299264207861</v>
      </c>
      <c r="C270" s="12">
        <f t="shared" si="70"/>
        <v>10575045.809497556</v>
      </c>
      <c r="D270" s="12">
        <f>Decision!$J$21</f>
        <v>31366.502587254861</v>
      </c>
      <c r="E270" s="12" t="e">
        <f>-IPMT(Decision!$J$20/12,'Calculations - ignore'!A270,Decision!$J$17*12,Decision!$J$15)</f>
        <v>#NUM!</v>
      </c>
      <c r="F270" s="12" t="e">
        <f t="shared" si="67"/>
        <v>#NUM!</v>
      </c>
      <c r="G270" s="12">
        <f t="shared" ref="G270:G279" si="74">G269</f>
        <v>6094.2931665035967</v>
      </c>
      <c r="H270" s="12">
        <f t="shared" si="71"/>
        <v>980913.23946037283</v>
      </c>
      <c r="I270" s="12">
        <f t="shared" si="68"/>
        <v>0</v>
      </c>
      <c r="J270" s="12">
        <f>I270*(1+Decision!$D$30/12)^(Decision!$C$3*12-'Calculations - ignore'!A270)/(1+'Calculations - ignore'!$B$1/12)^(Decision!$C$3*12-'Calculations - ignore'!A270)</f>
        <v>0</v>
      </c>
      <c r="K270" s="12">
        <f t="shared" si="72"/>
        <v>10591363.284014484</v>
      </c>
    </row>
    <row r="271" spans="1:11" x14ac:dyDescent="0.25">
      <c r="A271">
        <f t="shared" si="69"/>
        <v>268</v>
      </c>
      <c r="B271" s="12">
        <f t="shared" si="73"/>
        <v>97683.299264207861</v>
      </c>
      <c r="C271" s="12">
        <f t="shared" si="70"/>
        <v>10672729.108761763</v>
      </c>
      <c r="D271" s="12">
        <f>Decision!$J$21</f>
        <v>31366.502587254861</v>
      </c>
      <c r="E271" s="12" t="e">
        <f>-IPMT(Decision!$J$20/12,'Calculations - ignore'!A271,Decision!$J$17*12,Decision!$J$15)</f>
        <v>#NUM!</v>
      </c>
      <c r="F271" s="12" t="e">
        <f t="shared" si="67"/>
        <v>#NUM!</v>
      </c>
      <c r="G271" s="12">
        <f t="shared" si="74"/>
        <v>6094.2931665035967</v>
      </c>
      <c r="H271" s="12">
        <f t="shared" si="71"/>
        <v>987007.53262687637</v>
      </c>
      <c r="I271" s="12">
        <f t="shared" si="68"/>
        <v>0</v>
      </c>
      <c r="J271" s="12">
        <f>I271*(1+Decision!$D$30/12)^(Decision!$C$3*12-'Calculations - ignore'!A271)/(1+'Calculations - ignore'!$B$1/12)^(Decision!$C$3*12-'Calculations - ignore'!A271)</f>
        <v>0</v>
      </c>
      <c r="K271" s="12">
        <f t="shared" si="72"/>
        <v>10591363.284014484</v>
      </c>
    </row>
    <row r="272" spans="1:11" x14ac:dyDescent="0.25">
      <c r="A272">
        <f t="shared" si="69"/>
        <v>269</v>
      </c>
      <c r="B272" s="12">
        <f t="shared" si="73"/>
        <v>97683.299264207861</v>
      </c>
      <c r="C272" s="12">
        <f t="shared" si="70"/>
        <v>10770412.408025971</v>
      </c>
      <c r="D272" s="12">
        <f>Decision!$J$21</f>
        <v>31366.502587254861</v>
      </c>
      <c r="E272" s="12" t="e">
        <f>-IPMT(Decision!$J$20/12,'Calculations - ignore'!A272,Decision!$J$17*12,Decision!$J$15)</f>
        <v>#NUM!</v>
      </c>
      <c r="F272" s="12" t="e">
        <f t="shared" si="67"/>
        <v>#NUM!</v>
      </c>
      <c r="G272" s="12">
        <f t="shared" si="74"/>
        <v>6094.2931665035967</v>
      </c>
      <c r="H272" s="12">
        <f t="shared" si="71"/>
        <v>993101.82579337992</v>
      </c>
      <c r="I272" s="12">
        <f t="shared" si="68"/>
        <v>0</v>
      </c>
      <c r="J272" s="12">
        <f>I272*(1+Decision!$D$30/12)^(Decision!$C$3*12-'Calculations - ignore'!A272)/(1+'Calculations - ignore'!$B$1/12)^(Decision!$C$3*12-'Calculations - ignore'!A272)</f>
        <v>0</v>
      </c>
      <c r="K272" s="12">
        <f t="shared" si="72"/>
        <v>10591363.284014484</v>
      </c>
    </row>
    <row r="273" spans="1:11" x14ac:dyDescent="0.25">
      <c r="A273">
        <f t="shared" si="69"/>
        <v>270</v>
      </c>
      <c r="B273" s="12">
        <f t="shared" si="73"/>
        <v>97683.299264207861</v>
      </c>
      <c r="C273" s="12">
        <f t="shared" si="70"/>
        <v>10868095.707290178</v>
      </c>
      <c r="D273" s="12">
        <f>Decision!$J$21</f>
        <v>31366.502587254861</v>
      </c>
      <c r="E273" s="12" t="e">
        <f>-IPMT(Decision!$J$20/12,'Calculations - ignore'!A273,Decision!$J$17*12,Decision!$J$15)</f>
        <v>#NUM!</v>
      </c>
      <c r="F273" s="12" t="e">
        <f t="shared" si="67"/>
        <v>#NUM!</v>
      </c>
      <c r="G273" s="12">
        <f t="shared" si="74"/>
        <v>6094.2931665035967</v>
      </c>
      <c r="H273" s="12">
        <f t="shared" si="71"/>
        <v>999196.11895988346</v>
      </c>
      <c r="I273" s="12">
        <f t="shared" si="68"/>
        <v>0</v>
      </c>
      <c r="J273" s="12">
        <f>I273*(1+Decision!$D$30/12)^(Decision!$C$3*12-'Calculations - ignore'!A273)/(1+'Calculations - ignore'!$B$1/12)^(Decision!$C$3*12-'Calculations - ignore'!A273)</f>
        <v>0</v>
      </c>
      <c r="K273" s="12">
        <f t="shared" si="72"/>
        <v>10591363.284014484</v>
      </c>
    </row>
    <row r="274" spans="1:11" x14ac:dyDescent="0.25">
      <c r="A274">
        <f t="shared" si="69"/>
        <v>271</v>
      </c>
      <c r="B274" s="12">
        <f t="shared" si="73"/>
        <v>97683.299264207861</v>
      </c>
      <c r="C274" s="12">
        <f t="shared" si="70"/>
        <v>10965779.006554386</v>
      </c>
      <c r="D274" s="12">
        <f>Decision!$J$21</f>
        <v>31366.502587254861</v>
      </c>
      <c r="E274" s="12" t="e">
        <f>-IPMT(Decision!$J$20/12,'Calculations - ignore'!A274,Decision!$J$17*12,Decision!$J$15)</f>
        <v>#NUM!</v>
      </c>
      <c r="F274" s="12" t="e">
        <f t="shared" si="67"/>
        <v>#NUM!</v>
      </c>
      <c r="G274" s="12">
        <f t="shared" si="74"/>
        <v>6094.2931665035967</v>
      </c>
      <c r="H274" s="12">
        <f t="shared" si="71"/>
        <v>1005290.412126387</v>
      </c>
      <c r="I274" s="12">
        <f t="shared" si="68"/>
        <v>0</v>
      </c>
      <c r="J274" s="12">
        <f>I274*(1+Decision!$D$30/12)^(Decision!$C$3*12-'Calculations - ignore'!A274)/(1+'Calculations - ignore'!$B$1/12)^(Decision!$C$3*12-'Calculations - ignore'!A274)</f>
        <v>0</v>
      </c>
      <c r="K274" s="12">
        <f t="shared" si="72"/>
        <v>10591363.284014484</v>
      </c>
    </row>
    <row r="275" spans="1:11" x14ac:dyDescent="0.25">
      <c r="A275">
        <f t="shared" si="69"/>
        <v>272</v>
      </c>
      <c r="B275" s="12">
        <f t="shared" si="73"/>
        <v>97683.299264207861</v>
      </c>
      <c r="C275" s="12">
        <f t="shared" si="70"/>
        <v>11063462.305818593</v>
      </c>
      <c r="D275" s="12">
        <f>Decision!$J$21</f>
        <v>31366.502587254861</v>
      </c>
      <c r="E275" s="12" t="e">
        <f>-IPMT(Decision!$J$20/12,'Calculations - ignore'!A275,Decision!$J$17*12,Decision!$J$15)</f>
        <v>#NUM!</v>
      </c>
      <c r="F275" s="12" t="e">
        <f t="shared" si="67"/>
        <v>#NUM!</v>
      </c>
      <c r="G275" s="12">
        <f t="shared" si="74"/>
        <v>6094.2931665035967</v>
      </c>
      <c r="H275" s="12">
        <f t="shared" si="71"/>
        <v>1011384.7052928905</v>
      </c>
      <c r="I275" s="12">
        <f t="shared" si="68"/>
        <v>0</v>
      </c>
      <c r="J275" s="12">
        <f>I275*(1+Decision!$D$30/12)^(Decision!$C$3*12-'Calculations - ignore'!A275)/(1+'Calculations - ignore'!$B$1/12)^(Decision!$C$3*12-'Calculations - ignore'!A275)</f>
        <v>0</v>
      </c>
      <c r="K275" s="12">
        <f t="shared" si="72"/>
        <v>10591363.284014484</v>
      </c>
    </row>
    <row r="276" spans="1:11" x14ac:dyDescent="0.25">
      <c r="A276">
        <f t="shared" si="69"/>
        <v>273</v>
      </c>
      <c r="B276" s="12">
        <f t="shared" si="73"/>
        <v>97683.299264207861</v>
      </c>
      <c r="C276" s="12">
        <f t="shared" si="70"/>
        <v>11161145.605082801</v>
      </c>
      <c r="D276" s="12">
        <f>Decision!$J$21</f>
        <v>31366.502587254861</v>
      </c>
      <c r="E276" s="12" t="e">
        <f>-IPMT(Decision!$J$20/12,'Calculations - ignore'!A276,Decision!$J$17*12,Decision!$J$15)</f>
        <v>#NUM!</v>
      </c>
      <c r="F276" s="12" t="e">
        <f t="shared" si="67"/>
        <v>#NUM!</v>
      </c>
      <c r="G276" s="12">
        <f t="shared" si="74"/>
        <v>6094.2931665035967</v>
      </c>
      <c r="H276" s="12">
        <f t="shared" si="71"/>
        <v>1017478.9984593941</v>
      </c>
      <c r="I276" s="12">
        <f t="shared" si="68"/>
        <v>0</v>
      </c>
      <c r="J276" s="12">
        <f>I276*(1+Decision!$D$30/12)^(Decision!$C$3*12-'Calculations - ignore'!A276)/(1+'Calculations - ignore'!$B$1/12)^(Decision!$C$3*12-'Calculations - ignore'!A276)</f>
        <v>0</v>
      </c>
      <c r="K276" s="12">
        <f t="shared" si="72"/>
        <v>10591363.284014484</v>
      </c>
    </row>
    <row r="277" spans="1:11" x14ac:dyDescent="0.25">
      <c r="A277">
        <f t="shared" si="69"/>
        <v>274</v>
      </c>
      <c r="B277" s="12">
        <f t="shared" si="73"/>
        <v>97683.299264207861</v>
      </c>
      <c r="C277" s="12">
        <f t="shared" si="70"/>
        <v>11258828.904347008</v>
      </c>
      <c r="D277" s="12">
        <f>Decision!$J$21</f>
        <v>31366.502587254861</v>
      </c>
      <c r="E277" s="12" t="e">
        <f>-IPMT(Decision!$J$20/12,'Calculations - ignore'!A277,Decision!$J$17*12,Decision!$J$15)</f>
        <v>#NUM!</v>
      </c>
      <c r="F277" s="12" t="e">
        <f t="shared" si="67"/>
        <v>#NUM!</v>
      </c>
      <c r="G277" s="12">
        <f t="shared" si="74"/>
        <v>6094.2931665035967</v>
      </c>
      <c r="H277" s="12">
        <f t="shared" si="71"/>
        <v>1023573.2916258976</v>
      </c>
      <c r="I277" s="12">
        <f t="shared" si="68"/>
        <v>0</v>
      </c>
      <c r="J277" s="12">
        <f>I277*(1+Decision!$D$30/12)^(Decision!$C$3*12-'Calculations - ignore'!A277)/(1+'Calculations - ignore'!$B$1/12)^(Decision!$C$3*12-'Calculations - ignore'!A277)</f>
        <v>0</v>
      </c>
      <c r="K277" s="12">
        <f t="shared" si="72"/>
        <v>10591363.284014484</v>
      </c>
    </row>
    <row r="278" spans="1:11" x14ac:dyDescent="0.25">
      <c r="A278">
        <f t="shared" si="69"/>
        <v>275</v>
      </c>
      <c r="B278" s="12">
        <f t="shared" si="73"/>
        <v>97683.299264207861</v>
      </c>
      <c r="C278" s="12">
        <f t="shared" si="70"/>
        <v>11356512.203611216</v>
      </c>
      <c r="D278" s="12">
        <f>Decision!$J$21</f>
        <v>31366.502587254861</v>
      </c>
      <c r="E278" s="12" t="e">
        <f>-IPMT(Decision!$J$20/12,'Calculations - ignore'!A278,Decision!$J$17*12,Decision!$J$15)</f>
        <v>#NUM!</v>
      </c>
      <c r="F278" s="12" t="e">
        <f t="shared" si="67"/>
        <v>#NUM!</v>
      </c>
      <c r="G278" s="12">
        <f t="shared" si="74"/>
        <v>6094.2931665035967</v>
      </c>
      <c r="H278" s="12">
        <f t="shared" si="71"/>
        <v>1029667.5847924012</v>
      </c>
      <c r="I278" s="12">
        <f t="shared" si="68"/>
        <v>0</v>
      </c>
      <c r="J278" s="12">
        <f>I278*(1+Decision!$D$30/12)^(Decision!$C$3*12-'Calculations - ignore'!A278)/(1+'Calculations - ignore'!$B$1/12)^(Decision!$C$3*12-'Calculations - ignore'!A278)</f>
        <v>0</v>
      </c>
      <c r="K278" s="12">
        <f t="shared" si="72"/>
        <v>10591363.284014484</v>
      </c>
    </row>
    <row r="279" spans="1:11" x14ac:dyDescent="0.25">
      <c r="A279">
        <f t="shared" si="69"/>
        <v>276</v>
      </c>
      <c r="B279" s="12">
        <f t="shared" si="73"/>
        <v>97683.299264207861</v>
      </c>
      <c r="C279" s="12">
        <f t="shared" si="70"/>
        <v>11454195.502875423</v>
      </c>
      <c r="D279" s="12">
        <f>Decision!$J$21</f>
        <v>31366.502587254861</v>
      </c>
      <c r="E279" s="12" t="e">
        <f>-IPMT(Decision!$J$20/12,'Calculations - ignore'!A279,Decision!$J$17*12,Decision!$J$15)</f>
        <v>#NUM!</v>
      </c>
      <c r="F279" s="12" t="e">
        <f t="shared" si="67"/>
        <v>#NUM!</v>
      </c>
      <c r="G279" s="12">
        <f t="shared" si="74"/>
        <v>6094.2931665035967</v>
      </c>
      <c r="H279" s="12">
        <f t="shared" si="71"/>
        <v>1035761.8779589047</v>
      </c>
      <c r="I279" s="12">
        <f t="shared" si="68"/>
        <v>0</v>
      </c>
      <c r="J279" s="12">
        <f>I279*(1+Decision!$D$30/12)^(Decision!$C$3*12-'Calculations - ignore'!A279)/(1+'Calculations - ignore'!$B$1/12)^(Decision!$C$3*12-'Calculations - ignore'!A279)</f>
        <v>0</v>
      </c>
      <c r="K279" s="12">
        <f t="shared" si="72"/>
        <v>10591363.284014484</v>
      </c>
    </row>
    <row r="280" spans="1:11" x14ac:dyDescent="0.25">
      <c r="A280">
        <f t="shared" si="69"/>
        <v>277</v>
      </c>
      <c r="B280" s="12">
        <f>B279*(1+Decision!$D$14)</f>
        <v>107451.62919062865</v>
      </c>
      <c r="C280" s="12">
        <f t="shared" si="70"/>
        <v>11561647.132066052</v>
      </c>
      <c r="D280" s="12">
        <f>Decision!$J$21</f>
        <v>31366.502587254861</v>
      </c>
      <c r="E280" s="12" t="e">
        <f>-IPMT(Decision!$J$20/12,'Calculations - ignore'!A280,Decision!$J$17*12,Decision!$J$15)</f>
        <v>#NUM!</v>
      </c>
      <c r="F280" s="12" t="e">
        <f t="shared" si="67"/>
        <v>#NUM!</v>
      </c>
      <c r="G280" s="12">
        <f>G279*(1+Decision!$J$27)</f>
        <v>6399.0078248287764</v>
      </c>
      <c r="H280" s="12">
        <f t="shared" si="71"/>
        <v>1042160.8857837335</v>
      </c>
      <c r="I280" s="12">
        <f t="shared" si="68"/>
        <v>0</v>
      </c>
      <c r="J280" s="12">
        <f>I280*(1+Decision!$D$30/12)^(Decision!$C$3*12-'Calculations - ignore'!A280)/(1+'Calculations - ignore'!$B$1/12)^(Decision!$C$3*12-'Calculations - ignore'!A280)</f>
        <v>0</v>
      </c>
      <c r="K280" s="12">
        <f t="shared" si="72"/>
        <v>10591363.284014484</v>
      </c>
    </row>
    <row r="281" spans="1:11" x14ac:dyDescent="0.25">
      <c r="A281">
        <f t="shared" si="69"/>
        <v>278</v>
      </c>
      <c r="B281" s="12">
        <f>B280</f>
        <v>107451.62919062865</v>
      </c>
      <c r="C281" s="12">
        <f t="shared" si="70"/>
        <v>11669098.761256682</v>
      </c>
      <c r="D281" s="12">
        <f>Decision!$J$21</f>
        <v>31366.502587254861</v>
      </c>
      <c r="E281" s="12" t="e">
        <f>-IPMT(Decision!$J$20/12,'Calculations - ignore'!A281,Decision!$J$17*12,Decision!$J$15)</f>
        <v>#NUM!</v>
      </c>
      <c r="F281" s="12" t="e">
        <f t="shared" si="67"/>
        <v>#NUM!</v>
      </c>
      <c r="G281" s="12">
        <f>G280</f>
        <v>6399.0078248287764</v>
      </c>
      <c r="H281" s="12">
        <f t="shared" si="71"/>
        <v>1048559.8936085622</v>
      </c>
      <c r="I281" s="12">
        <f t="shared" si="68"/>
        <v>0</v>
      </c>
      <c r="J281" s="12">
        <f>I281*(1+Decision!$D$30/12)^(Decision!$C$3*12-'Calculations - ignore'!A281)/(1+'Calculations - ignore'!$B$1/12)^(Decision!$C$3*12-'Calculations - ignore'!A281)</f>
        <v>0</v>
      </c>
      <c r="K281" s="12">
        <f t="shared" si="72"/>
        <v>10591363.284014484</v>
      </c>
    </row>
    <row r="282" spans="1:11" x14ac:dyDescent="0.25">
      <c r="A282">
        <f t="shared" si="69"/>
        <v>279</v>
      </c>
      <c r="B282" s="12">
        <f t="shared" ref="B282:B291" si="75">B281</f>
        <v>107451.62919062865</v>
      </c>
      <c r="C282" s="12">
        <f t="shared" si="70"/>
        <v>11776550.390447311</v>
      </c>
      <c r="D282" s="12">
        <f>Decision!$J$21</f>
        <v>31366.502587254861</v>
      </c>
      <c r="E282" s="12" t="e">
        <f>-IPMT(Decision!$J$20/12,'Calculations - ignore'!A282,Decision!$J$17*12,Decision!$J$15)</f>
        <v>#NUM!</v>
      </c>
      <c r="F282" s="12" t="e">
        <f t="shared" si="67"/>
        <v>#NUM!</v>
      </c>
      <c r="G282" s="12">
        <f t="shared" ref="G282:G291" si="76">G281</f>
        <v>6399.0078248287764</v>
      </c>
      <c r="H282" s="12">
        <f t="shared" si="71"/>
        <v>1054958.901433391</v>
      </c>
      <c r="I282" s="12">
        <f t="shared" si="68"/>
        <v>0</v>
      </c>
      <c r="J282" s="12">
        <f>I282*(1+Decision!$D$30/12)^(Decision!$C$3*12-'Calculations - ignore'!A282)/(1+'Calculations - ignore'!$B$1/12)^(Decision!$C$3*12-'Calculations - ignore'!A282)</f>
        <v>0</v>
      </c>
      <c r="K282" s="12">
        <f t="shared" si="72"/>
        <v>10591363.284014484</v>
      </c>
    </row>
    <row r="283" spans="1:11" x14ac:dyDescent="0.25">
      <c r="A283">
        <f t="shared" si="69"/>
        <v>280</v>
      </c>
      <c r="B283" s="12">
        <f t="shared" si="75"/>
        <v>107451.62919062865</v>
      </c>
      <c r="C283" s="12">
        <f t="shared" si="70"/>
        <v>11884002.01963794</v>
      </c>
      <c r="D283" s="12">
        <f>Decision!$J$21</f>
        <v>31366.502587254861</v>
      </c>
      <c r="E283" s="12" t="e">
        <f>-IPMT(Decision!$J$20/12,'Calculations - ignore'!A283,Decision!$J$17*12,Decision!$J$15)</f>
        <v>#NUM!</v>
      </c>
      <c r="F283" s="12" t="e">
        <f t="shared" si="67"/>
        <v>#NUM!</v>
      </c>
      <c r="G283" s="12">
        <f t="shared" si="76"/>
        <v>6399.0078248287764</v>
      </c>
      <c r="H283" s="12">
        <f t="shared" si="71"/>
        <v>1061357.9092582199</v>
      </c>
      <c r="I283" s="12">
        <f t="shared" si="68"/>
        <v>0</v>
      </c>
      <c r="J283" s="12">
        <f>I283*(1+Decision!$D$30/12)^(Decision!$C$3*12-'Calculations - ignore'!A283)/(1+'Calculations - ignore'!$B$1/12)^(Decision!$C$3*12-'Calculations - ignore'!A283)</f>
        <v>0</v>
      </c>
      <c r="K283" s="12">
        <f t="shared" si="72"/>
        <v>10591363.284014484</v>
      </c>
    </row>
    <row r="284" spans="1:11" x14ac:dyDescent="0.25">
      <c r="A284">
        <f t="shared" si="69"/>
        <v>281</v>
      </c>
      <c r="B284" s="12">
        <f t="shared" si="75"/>
        <v>107451.62919062865</v>
      </c>
      <c r="C284" s="12">
        <f t="shared" si="70"/>
        <v>11991453.64882857</v>
      </c>
      <c r="D284" s="12">
        <f>Decision!$J$21</f>
        <v>31366.502587254861</v>
      </c>
      <c r="E284" s="12" t="e">
        <f>-IPMT(Decision!$J$20/12,'Calculations - ignore'!A284,Decision!$J$17*12,Decision!$J$15)</f>
        <v>#NUM!</v>
      </c>
      <c r="F284" s="12" t="e">
        <f t="shared" si="67"/>
        <v>#NUM!</v>
      </c>
      <c r="G284" s="12">
        <f t="shared" si="76"/>
        <v>6399.0078248287764</v>
      </c>
      <c r="H284" s="12">
        <f t="shared" si="71"/>
        <v>1067756.9170830487</v>
      </c>
      <c r="I284" s="12">
        <f t="shared" si="68"/>
        <v>0</v>
      </c>
      <c r="J284" s="12">
        <f>I284*(1+Decision!$D$30/12)^(Decision!$C$3*12-'Calculations - ignore'!A284)/(1+'Calculations - ignore'!$B$1/12)^(Decision!$C$3*12-'Calculations - ignore'!A284)</f>
        <v>0</v>
      </c>
      <c r="K284" s="12">
        <f t="shared" si="72"/>
        <v>10591363.284014484</v>
      </c>
    </row>
    <row r="285" spans="1:11" x14ac:dyDescent="0.25">
      <c r="A285">
        <f t="shared" si="69"/>
        <v>282</v>
      </c>
      <c r="B285" s="12">
        <f t="shared" si="75"/>
        <v>107451.62919062865</v>
      </c>
      <c r="C285" s="12">
        <f t="shared" si="70"/>
        <v>12098905.278019199</v>
      </c>
      <c r="D285" s="12">
        <f>Decision!$J$21</f>
        <v>31366.502587254861</v>
      </c>
      <c r="E285" s="12" t="e">
        <f>-IPMT(Decision!$J$20/12,'Calculations - ignore'!A285,Decision!$J$17*12,Decision!$J$15)</f>
        <v>#NUM!</v>
      </c>
      <c r="F285" s="12" t="e">
        <f t="shared" si="67"/>
        <v>#NUM!</v>
      </c>
      <c r="G285" s="12">
        <f t="shared" si="76"/>
        <v>6399.0078248287764</v>
      </c>
      <c r="H285" s="12">
        <f t="shared" si="71"/>
        <v>1074155.9249078776</v>
      </c>
      <c r="I285" s="12">
        <f t="shared" si="68"/>
        <v>0</v>
      </c>
      <c r="J285" s="12">
        <f>I285*(1+Decision!$D$30/12)^(Decision!$C$3*12-'Calculations - ignore'!A285)/(1+'Calculations - ignore'!$B$1/12)^(Decision!$C$3*12-'Calculations - ignore'!A285)</f>
        <v>0</v>
      </c>
      <c r="K285" s="12">
        <f t="shared" si="72"/>
        <v>10591363.284014484</v>
      </c>
    </row>
    <row r="286" spans="1:11" x14ac:dyDescent="0.25">
      <c r="A286">
        <f t="shared" si="69"/>
        <v>283</v>
      </c>
      <c r="B286" s="12">
        <f t="shared" si="75"/>
        <v>107451.62919062865</v>
      </c>
      <c r="C286" s="12">
        <f t="shared" si="70"/>
        <v>12206356.907209828</v>
      </c>
      <c r="D286" s="12">
        <f>Decision!$J$21</f>
        <v>31366.502587254861</v>
      </c>
      <c r="E286" s="12" t="e">
        <f>-IPMT(Decision!$J$20/12,'Calculations - ignore'!A286,Decision!$J$17*12,Decision!$J$15)</f>
        <v>#NUM!</v>
      </c>
      <c r="F286" s="12" t="e">
        <f t="shared" si="67"/>
        <v>#NUM!</v>
      </c>
      <c r="G286" s="12">
        <f t="shared" si="76"/>
        <v>6399.0078248287764</v>
      </c>
      <c r="H286" s="12">
        <f t="shared" si="71"/>
        <v>1080554.9327327064</v>
      </c>
      <c r="I286" s="12">
        <f t="shared" si="68"/>
        <v>0</v>
      </c>
      <c r="J286" s="12">
        <f>I286*(1+Decision!$D$30/12)^(Decision!$C$3*12-'Calculations - ignore'!A286)/(1+'Calculations - ignore'!$B$1/12)^(Decision!$C$3*12-'Calculations - ignore'!A286)</f>
        <v>0</v>
      </c>
      <c r="K286" s="12">
        <f t="shared" si="72"/>
        <v>10591363.284014484</v>
      </c>
    </row>
    <row r="287" spans="1:11" x14ac:dyDescent="0.25">
      <c r="A287">
        <f t="shared" si="69"/>
        <v>284</v>
      </c>
      <c r="B287" s="12">
        <f t="shared" si="75"/>
        <v>107451.62919062865</v>
      </c>
      <c r="C287" s="12">
        <f t="shared" si="70"/>
        <v>12313808.536400458</v>
      </c>
      <c r="D287" s="12">
        <f>Decision!$J$21</f>
        <v>31366.502587254861</v>
      </c>
      <c r="E287" s="12" t="e">
        <f>-IPMT(Decision!$J$20/12,'Calculations - ignore'!A287,Decision!$J$17*12,Decision!$J$15)</f>
        <v>#NUM!</v>
      </c>
      <c r="F287" s="12" t="e">
        <f t="shared" si="67"/>
        <v>#NUM!</v>
      </c>
      <c r="G287" s="12">
        <f t="shared" si="76"/>
        <v>6399.0078248287764</v>
      </c>
      <c r="H287" s="12">
        <f t="shared" si="71"/>
        <v>1086953.9405575353</v>
      </c>
      <c r="I287" s="12">
        <f t="shared" si="68"/>
        <v>0</v>
      </c>
      <c r="J287" s="12">
        <f>I287*(1+Decision!$D$30/12)^(Decision!$C$3*12-'Calculations - ignore'!A287)/(1+'Calculations - ignore'!$B$1/12)^(Decision!$C$3*12-'Calculations - ignore'!A287)</f>
        <v>0</v>
      </c>
      <c r="K287" s="12">
        <f t="shared" si="72"/>
        <v>10591363.284014484</v>
      </c>
    </row>
    <row r="288" spans="1:11" x14ac:dyDescent="0.25">
      <c r="A288">
        <f t="shared" si="69"/>
        <v>285</v>
      </c>
      <c r="B288" s="12">
        <f t="shared" si="75"/>
        <v>107451.62919062865</v>
      </c>
      <c r="C288" s="12">
        <f t="shared" si="70"/>
        <v>12421260.165591087</v>
      </c>
      <c r="D288" s="12">
        <f>Decision!$J$21</f>
        <v>31366.502587254861</v>
      </c>
      <c r="E288" s="12" t="e">
        <f>-IPMT(Decision!$J$20/12,'Calculations - ignore'!A288,Decision!$J$17*12,Decision!$J$15)</f>
        <v>#NUM!</v>
      </c>
      <c r="F288" s="12" t="e">
        <f t="shared" si="67"/>
        <v>#NUM!</v>
      </c>
      <c r="G288" s="12">
        <f t="shared" si="76"/>
        <v>6399.0078248287764</v>
      </c>
      <c r="H288" s="12">
        <f t="shared" si="71"/>
        <v>1093352.9483823641</v>
      </c>
      <c r="I288" s="12">
        <f t="shared" si="68"/>
        <v>0</v>
      </c>
      <c r="J288" s="12">
        <f>I288*(1+Decision!$D$30/12)^(Decision!$C$3*12-'Calculations - ignore'!A288)/(1+'Calculations - ignore'!$B$1/12)^(Decision!$C$3*12-'Calculations - ignore'!A288)</f>
        <v>0</v>
      </c>
      <c r="K288" s="12">
        <f t="shared" si="72"/>
        <v>10591363.284014484</v>
      </c>
    </row>
    <row r="289" spans="1:11" x14ac:dyDescent="0.25">
      <c r="A289">
        <f t="shared" si="69"/>
        <v>286</v>
      </c>
      <c r="B289" s="12">
        <f t="shared" si="75"/>
        <v>107451.62919062865</v>
      </c>
      <c r="C289" s="12">
        <f t="shared" si="70"/>
        <v>12528711.794781717</v>
      </c>
      <c r="D289" s="12">
        <f>Decision!$J$21</f>
        <v>31366.502587254861</v>
      </c>
      <c r="E289" s="12" t="e">
        <f>-IPMT(Decision!$J$20/12,'Calculations - ignore'!A289,Decision!$J$17*12,Decision!$J$15)</f>
        <v>#NUM!</v>
      </c>
      <c r="F289" s="12" t="e">
        <f t="shared" si="67"/>
        <v>#NUM!</v>
      </c>
      <c r="G289" s="12">
        <f t="shared" si="76"/>
        <v>6399.0078248287764</v>
      </c>
      <c r="H289" s="12">
        <f t="shared" si="71"/>
        <v>1099751.956207193</v>
      </c>
      <c r="I289" s="12">
        <f t="shared" si="68"/>
        <v>0</v>
      </c>
      <c r="J289" s="12">
        <f>I289*(1+Decision!$D$30/12)^(Decision!$C$3*12-'Calculations - ignore'!A289)/(1+'Calculations - ignore'!$B$1/12)^(Decision!$C$3*12-'Calculations - ignore'!A289)</f>
        <v>0</v>
      </c>
      <c r="K289" s="12">
        <f t="shared" si="72"/>
        <v>10591363.284014484</v>
      </c>
    </row>
    <row r="290" spans="1:11" x14ac:dyDescent="0.25">
      <c r="A290">
        <f t="shared" si="69"/>
        <v>287</v>
      </c>
      <c r="B290" s="12">
        <f t="shared" si="75"/>
        <v>107451.62919062865</v>
      </c>
      <c r="C290" s="12">
        <f t="shared" si="70"/>
        <v>12636163.423972346</v>
      </c>
      <c r="D290" s="12">
        <f>Decision!$J$21</f>
        <v>31366.502587254861</v>
      </c>
      <c r="E290" s="12" t="e">
        <f>-IPMT(Decision!$J$20/12,'Calculations - ignore'!A290,Decision!$J$17*12,Decision!$J$15)</f>
        <v>#NUM!</v>
      </c>
      <c r="F290" s="12" t="e">
        <f t="shared" si="67"/>
        <v>#NUM!</v>
      </c>
      <c r="G290" s="12">
        <f t="shared" si="76"/>
        <v>6399.0078248287764</v>
      </c>
      <c r="H290" s="12">
        <f t="shared" si="71"/>
        <v>1106150.9640320218</v>
      </c>
      <c r="I290" s="12">
        <f t="shared" si="68"/>
        <v>0</v>
      </c>
      <c r="J290" s="12">
        <f>I290*(1+Decision!$D$30/12)^(Decision!$C$3*12-'Calculations - ignore'!A290)/(1+'Calculations - ignore'!$B$1/12)^(Decision!$C$3*12-'Calculations - ignore'!A290)</f>
        <v>0</v>
      </c>
      <c r="K290" s="12">
        <f t="shared" si="72"/>
        <v>10591363.284014484</v>
      </c>
    </row>
    <row r="291" spans="1:11" x14ac:dyDescent="0.25">
      <c r="A291">
        <f t="shared" si="69"/>
        <v>288</v>
      </c>
      <c r="B291" s="12">
        <f t="shared" si="75"/>
        <v>107451.62919062865</v>
      </c>
      <c r="C291" s="12">
        <f t="shared" si="70"/>
        <v>12743615.053162975</v>
      </c>
      <c r="D291" s="12">
        <f>Decision!$J$21</f>
        <v>31366.502587254861</v>
      </c>
      <c r="E291" s="12" t="e">
        <f>-IPMT(Decision!$J$20/12,'Calculations - ignore'!A291,Decision!$J$17*12,Decision!$J$15)</f>
        <v>#NUM!</v>
      </c>
      <c r="F291" s="12" t="e">
        <f t="shared" si="67"/>
        <v>#NUM!</v>
      </c>
      <c r="G291" s="12">
        <f t="shared" si="76"/>
        <v>6399.0078248287764</v>
      </c>
      <c r="H291" s="12">
        <f t="shared" si="71"/>
        <v>1112549.9718568507</v>
      </c>
      <c r="I291" s="12">
        <f t="shared" si="68"/>
        <v>0</v>
      </c>
      <c r="J291" s="12">
        <f>I291*(1+Decision!$D$30/12)^(Decision!$C$3*12-'Calculations - ignore'!A291)/(1+'Calculations - ignore'!$B$1/12)^(Decision!$C$3*12-'Calculations - ignore'!A291)</f>
        <v>0</v>
      </c>
      <c r="K291" s="12">
        <f t="shared" si="72"/>
        <v>10591363.284014484</v>
      </c>
    </row>
    <row r="292" spans="1:11" x14ac:dyDescent="0.25">
      <c r="A292">
        <f t="shared" si="69"/>
        <v>289</v>
      </c>
      <c r="B292" s="12">
        <f>B291*(1+Decision!$D$14)</f>
        <v>118196.79210969152</v>
      </c>
      <c r="C292" s="12">
        <f t="shared" si="70"/>
        <v>12861811.845272666</v>
      </c>
      <c r="D292" s="12">
        <f>Decision!$J$21</f>
        <v>31366.502587254861</v>
      </c>
      <c r="E292" s="12" t="e">
        <f>-IPMT(Decision!$J$20/12,'Calculations - ignore'!A292,Decision!$J$17*12,Decision!$J$15)</f>
        <v>#NUM!</v>
      </c>
      <c r="F292" s="12" t="e">
        <f t="shared" si="67"/>
        <v>#NUM!</v>
      </c>
      <c r="G292" s="12">
        <f>G291*(1+Decision!$J$27)</f>
        <v>6718.9582160702157</v>
      </c>
      <c r="H292" s="12">
        <f t="shared" si="71"/>
        <v>1119268.9300729209</v>
      </c>
      <c r="I292" s="12">
        <f t="shared" si="68"/>
        <v>0</v>
      </c>
      <c r="J292" s="12">
        <f>I292*(1+Decision!$D$30/12)^(Decision!$C$3*12-'Calculations - ignore'!A292)/(1+'Calculations - ignore'!$B$1/12)^(Decision!$C$3*12-'Calculations - ignore'!A292)</f>
        <v>0</v>
      </c>
      <c r="K292" s="12">
        <f t="shared" si="72"/>
        <v>10591363.284014484</v>
      </c>
    </row>
    <row r="293" spans="1:11" x14ac:dyDescent="0.25">
      <c r="A293">
        <f t="shared" si="69"/>
        <v>290</v>
      </c>
      <c r="B293" s="12">
        <f>B292</f>
        <v>118196.79210969152</v>
      </c>
      <c r="C293" s="12">
        <f t="shared" si="70"/>
        <v>12980008.637382356</v>
      </c>
      <c r="D293" s="12">
        <f>Decision!$J$21</f>
        <v>31366.502587254861</v>
      </c>
      <c r="E293" s="12" t="e">
        <f>-IPMT(Decision!$J$20/12,'Calculations - ignore'!A293,Decision!$J$17*12,Decision!$J$15)</f>
        <v>#NUM!</v>
      </c>
      <c r="F293" s="12" t="e">
        <f t="shared" si="67"/>
        <v>#NUM!</v>
      </c>
      <c r="G293" s="12">
        <f>G292</f>
        <v>6718.9582160702157</v>
      </c>
      <c r="H293" s="12">
        <f t="shared" si="71"/>
        <v>1125987.8882889911</v>
      </c>
      <c r="I293" s="12">
        <f t="shared" si="68"/>
        <v>0</v>
      </c>
      <c r="J293" s="12">
        <f>I293*(1+Decision!$D$30/12)^(Decision!$C$3*12-'Calculations - ignore'!A293)/(1+'Calculations - ignore'!$B$1/12)^(Decision!$C$3*12-'Calculations - ignore'!A293)</f>
        <v>0</v>
      </c>
      <c r="K293" s="12">
        <f t="shared" si="72"/>
        <v>10591363.284014484</v>
      </c>
    </row>
    <row r="294" spans="1:11" x14ac:dyDescent="0.25">
      <c r="A294">
        <f t="shared" si="69"/>
        <v>291</v>
      </c>
      <c r="B294" s="12">
        <f t="shared" ref="B294:B303" si="77">B293</f>
        <v>118196.79210969152</v>
      </c>
      <c r="C294" s="12">
        <f t="shared" si="70"/>
        <v>13098205.429492047</v>
      </c>
      <c r="D294" s="12">
        <f>Decision!$J$21</f>
        <v>31366.502587254861</v>
      </c>
      <c r="E294" s="12" t="e">
        <f>-IPMT(Decision!$J$20/12,'Calculations - ignore'!A294,Decision!$J$17*12,Decision!$J$15)</f>
        <v>#NUM!</v>
      </c>
      <c r="F294" s="12" t="e">
        <f t="shared" si="67"/>
        <v>#NUM!</v>
      </c>
      <c r="G294" s="12">
        <f t="shared" ref="G294:G303" si="78">G293</f>
        <v>6718.9582160702157</v>
      </c>
      <c r="H294" s="12">
        <f t="shared" si="71"/>
        <v>1132706.8465050613</v>
      </c>
      <c r="I294" s="12">
        <f t="shared" si="68"/>
        <v>0</v>
      </c>
      <c r="J294" s="12">
        <f>I294*(1+Decision!$D$30/12)^(Decision!$C$3*12-'Calculations - ignore'!A294)/(1+'Calculations - ignore'!$B$1/12)^(Decision!$C$3*12-'Calculations - ignore'!A294)</f>
        <v>0</v>
      </c>
      <c r="K294" s="12">
        <f t="shared" si="72"/>
        <v>10591363.284014484</v>
      </c>
    </row>
    <row r="295" spans="1:11" x14ac:dyDescent="0.25">
      <c r="A295">
        <f t="shared" si="69"/>
        <v>292</v>
      </c>
      <c r="B295" s="12">
        <f t="shared" si="77"/>
        <v>118196.79210969152</v>
      </c>
      <c r="C295" s="12">
        <f t="shared" si="70"/>
        <v>13216402.221601738</v>
      </c>
      <c r="D295" s="12">
        <f>Decision!$J$21</f>
        <v>31366.502587254861</v>
      </c>
      <c r="E295" s="12" t="e">
        <f>-IPMT(Decision!$J$20/12,'Calculations - ignore'!A295,Decision!$J$17*12,Decision!$J$15)</f>
        <v>#NUM!</v>
      </c>
      <c r="F295" s="12" t="e">
        <f t="shared" si="67"/>
        <v>#NUM!</v>
      </c>
      <c r="G295" s="12">
        <f t="shared" si="78"/>
        <v>6718.9582160702157</v>
      </c>
      <c r="H295" s="12">
        <f t="shared" si="71"/>
        <v>1139425.8047211315</v>
      </c>
      <c r="I295" s="12">
        <f t="shared" si="68"/>
        <v>0</v>
      </c>
      <c r="J295" s="12">
        <f>I295*(1+Decision!$D$30/12)^(Decision!$C$3*12-'Calculations - ignore'!A295)/(1+'Calculations - ignore'!$B$1/12)^(Decision!$C$3*12-'Calculations - ignore'!A295)</f>
        <v>0</v>
      </c>
      <c r="K295" s="12">
        <f t="shared" si="72"/>
        <v>10591363.284014484</v>
      </c>
    </row>
    <row r="296" spans="1:11" x14ac:dyDescent="0.25">
      <c r="A296">
        <f t="shared" si="69"/>
        <v>293</v>
      </c>
      <c r="B296" s="12">
        <f t="shared" si="77"/>
        <v>118196.79210969152</v>
      </c>
      <c r="C296" s="12">
        <f t="shared" si="70"/>
        <v>13334599.013711428</v>
      </c>
      <c r="D296" s="12">
        <f>Decision!$J$21</f>
        <v>31366.502587254861</v>
      </c>
      <c r="E296" s="12" t="e">
        <f>-IPMT(Decision!$J$20/12,'Calculations - ignore'!A296,Decision!$J$17*12,Decision!$J$15)</f>
        <v>#NUM!</v>
      </c>
      <c r="F296" s="12" t="e">
        <f t="shared" si="67"/>
        <v>#NUM!</v>
      </c>
      <c r="G296" s="12">
        <f t="shared" si="78"/>
        <v>6718.9582160702157</v>
      </c>
      <c r="H296" s="12">
        <f t="shared" si="71"/>
        <v>1146144.7629372017</v>
      </c>
      <c r="I296" s="12">
        <f t="shared" si="68"/>
        <v>0</v>
      </c>
      <c r="J296" s="12">
        <f>I296*(1+Decision!$D$30/12)^(Decision!$C$3*12-'Calculations - ignore'!A296)/(1+'Calculations - ignore'!$B$1/12)^(Decision!$C$3*12-'Calculations - ignore'!A296)</f>
        <v>0</v>
      </c>
      <c r="K296" s="12">
        <f t="shared" si="72"/>
        <v>10591363.284014484</v>
      </c>
    </row>
    <row r="297" spans="1:11" x14ac:dyDescent="0.25">
      <c r="A297">
        <f t="shared" si="69"/>
        <v>294</v>
      </c>
      <c r="B297" s="12">
        <f t="shared" si="77"/>
        <v>118196.79210969152</v>
      </c>
      <c r="C297" s="12">
        <f t="shared" si="70"/>
        <v>13452795.805821119</v>
      </c>
      <c r="D297" s="12">
        <f>Decision!$J$21</f>
        <v>31366.502587254861</v>
      </c>
      <c r="E297" s="12" t="e">
        <f>-IPMT(Decision!$J$20/12,'Calculations - ignore'!A297,Decision!$J$17*12,Decision!$J$15)</f>
        <v>#NUM!</v>
      </c>
      <c r="F297" s="12" t="e">
        <f t="shared" si="67"/>
        <v>#NUM!</v>
      </c>
      <c r="G297" s="12">
        <f t="shared" si="78"/>
        <v>6718.9582160702157</v>
      </c>
      <c r="H297" s="12">
        <f t="shared" si="71"/>
        <v>1152863.7211532719</v>
      </c>
      <c r="I297" s="12">
        <f t="shared" si="68"/>
        <v>0</v>
      </c>
      <c r="J297" s="12">
        <f>I297*(1+Decision!$D$30/12)^(Decision!$C$3*12-'Calculations - ignore'!A297)/(1+'Calculations - ignore'!$B$1/12)^(Decision!$C$3*12-'Calculations - ignore'!A297)</f>
        <v>0</v>
      </c>
      <c r="K297" s="12">
        <f t="shared" si="72"/>
        <v>10591363.284014484</v>
      </c>
    </row>
    <row r="298" spans="1:11" x14ac:dyDescent="0.25">
      <c r="A298">
        <f t="shared" si="69"/>
        <v>295</v>
      </c>
      <c r="B298" s="12">
        <f t="shared" si="77"/>
        <v>118196.79210969152</v>
      </c>
      <c r="C298" s="12">
        <f t="shared" si="70"/>
        <v>13570992.597930809</v>
      </c>
      <c r="D298" s="12">
        <f>Decision!$J$21</f>
        <v>31366.502587254861</v>
      </c>
      <c r="E298" s="12" t="e">
        <f>-IPMT(Decision!$J$20/12,'Calculations - ignore'!A298,Decision!$J$17*12,Decision!$J$15)</f>
        <v>#NUM!</v>
      </c>
      <c r="F298" s="12" t="e">
        <f t="shared" si="67"/>
        <v>#NUM!</v>
      </c>
      <c r="G298" s="12">
        <f t="shared" si="78"/>
        <v>6718.9582160702157</v>
      </c>
      <c r="H298" s="12">
        <f t="shared" si="71"/>
        <v>1159582.679369342</v>
      </c>
      <c r="I298" s="12">
        <f t="shared" si="68"/>
        <v>0</v>
      </c>
      <c r="J298" s="12">
        <f>I298*(1+Decision!$D$30/12)^(Decision!$C$3*12-'Calculations - ignore'!A298)/(1+'Calculations - ignore'!$B$1/12)^(Decision!$C$3*12-'Calculations - ignore'!A298)</f>
        <v>0</v>
      </c>
      <c r="K298" s="12">
        <f t="shared" si="72"/>
        <v>10591363.284014484</v>
      </c>
    </row>
    <row r="299" spans="1:11" x14ac:dyDescent="0.25">
      <c r="A299">
        <f t="shared" si="69"/>
        <v>296</v>
      </c>
      <c r="B299" s="12">
        <f t="shared" si="77"/>
        <v>118196.79210969152</v>
      </c>
      <c r="C299" s="12">
        <f t="shared" si="70"/>
        <v>13689189.3900405</v>
      </c>
      <c r="D299" s="12">
        <f>Decision!$J$21</f>
        <v>31366.502587254861</v>
      </c>
      <c r="E299" s="12" t="e">
        <f>-IPMT(Decision!$J$20/12,'Calculations - ignore'!A299,Decision!$J$17*12,Decision!$J$15)</f>
        <v>#NUM!</v>
      </c>
      <c r="F299" s="12" t="e">
        <f t="shared" si="67"/>
        <v>#NUM!</v>
      </c>
      <c r="G299" s="12">
        <f t="shared" si="78"/>
        <v>6718.9582160702157</v>
      </c>
      <c r="H299" s="12">
        <f t="shared" si="71"/>
        <v>1166301.6375854122</v>
      </c>
      <c r="I299" s="12">
        <f t="shared" si="68"/>
        <v>0</v>
      </c>
      <c r="J299" s="12">
        <f>I299*(1+Decision!$D$30/12)^(Decision!$C$3*12-'Calculations - ignore'!A299)/(1+'Calculations - ignore'!$B$1/12)^(Decision!$C$3*12-'Calculations - ignore'!A299)</f>
        <v>0</v>
      </c>
      <c r="K299" s="12">
        <f t="shared" si="72"/>
        <v>10591363.284014484</v>
      </c>
    </row>
    <row r="300" spans="1:11" x14ac:dyDescent="0.25">
      <c r="A300">
        <f t="shared" si="69"/>
        <v>297</v>
      </c>
      <c r="B300" s="12">
        <f t="shared" si="77"/>
        <v>118196.79210969152</v>
      </c>
      <c r="C300" s="12">
        <f t="shared" si="70"/>
        <v>13807386.182150191</v>
      </c>
      <c r="D300" s="12">
        <f>Decision!$J$21</f>
        <v>31366.502587254861</v>
      </c>
      <c r="E300" s="12" t="e">
        <f>-IPMT(Decision!$J$20/12,'Calculations - ignore'!A300,Decision!$J$17*12,Decision!$J$15)</f>
        <v>#NUM!</v>
      </c>
      <c r="F300" s="12" t="e">
        <f t="shared" si="67"/>
        <v>#NUM!</v>
      </c>
      <c r="G300" s="12">
        <f t="shared" si="78"/>
        <v>6718.9582160702157</v>
      </c>
      <c r="H300" s="12">
        <f t="shared" si="71"/>
        <v>1173020.5958014824</v>
      </c>
      <c r="I300" s="12">
        <f t="shared" si="68"/>
        <v>0</v>
      </c>
      <c r="J300" s="12">
        <f>I300*(1+Decision!$D$30/12)^(Decision!$C$3*12-'Calculations - ignore'!A300)/(1+'Calculations - ignore'!$B$1/12)^(Decision!$C$3*12-'Calculations - ignore'!A300)</f>
        <v>0</v>
      </c>
      <c r="K300" s="12">
        <f t="shared" si="72"/>
        <v>10591363.284014484</v>
      </c>
    </row>
    <row r="301" spans="1:11" x14ac:dyDescent="0.25">
      <c r="A301">
        <f t="shared" si="69"/>
        <v>298</v>
      </c>
      <c r="B301" s="12">
        <f t="shared" si="77"/>
        <v>118196.79210969152</v>
      </c>
      <c r="C301" s="12">
        <f t="shared" si="70"/>
        <v>13925582.974259881</v>
      </c>
      <c r="D301" s="12">
        <f>Decision!$J$21</f>
        <v>31366.502587254861</v>
      </c>
      <c r="E301" s="12" t="e">
        <f>-IPMT(Decision!$J$20/12,'Calculations - ignore'!A301,Decision!$J$17*12,Decision!$J$15)</f>
        <v>#NUM!</v>
      </c>
      <c r="F301" s="12" t="e">
        <f t="shared" si="67"/>
        <v>#NUM!</v>
      </c>
      <c r="G301" s="12">
        <f t="shared" si="78"/>
        <v>6718.9582160702157</v>
      </c>
      <c r="H301" s="12">
        <f t="shared" si="71"/>
        <v>1179739.5540175526</v>
      </c>
      <c r="I301" s="12">
        <f t="shared" si="68"/>
        <v>0</v>
      </c>
      <c r="J301" s="12">
        <f>I301*(1+Decision!$D$30/12)^(Decision!$C$3*12-'Calculations - ignore'!A301)/(1+'Calculations - ignore'!$B$1/12)^(Decision!$C$3*12-'Calculations - ignore'!A301)</f>
        <v>0</v>
      </c>
      <c r="K301" s="12">
        <f t="shared" si="72"/>
        <v>10591363.284014484</v>
      </c>
    </row>
    <row r="302" spans="1:11" x14ac:dyDescent="0.25">
      <c r="A302">
        <f t="shared" si="69"/>
        <v>299</v>
      </c>
      <c r="B302" s="12">
        <f t="shared" si="77"/>
        <v>118196.79210969152</v>
      </c>
      <c r="C302" s="12">
        <f t="shared" si="70"/>
        <v>14043779.766369572</v>
      </c>
      <c r="D302" s="12">
        <f>Decision!$J$21</f>
        <v>31366.502587254861</v>
      </c>
      <c r="E302" s="12" t="e">
        <f>-IPMT(Decision!$J$20/12,'Calculations - ignore'!A302,Decision!$J$17*12,Decision!$J$15)</f>
        <v>#NUM!</v>
      </c>
      <c r="F302" s="12" t="e">
        <f t="shared" si="67"/>
        <v>#NUM!</v>
      </c>
      <c r="G302" s="12">
        <f t="shared" si="78"/>
        <v>6718.9582160702157</v>
      </c>
      <c r="H302" s="12">
        <f t="shared" si="71"/>
        <v>1186458.5122336228</v>
      </c>
      <c r="I302" s="12">
        <f t="shared" si="68"/>
        <v>0</v>
      </c>
      <c r="J302" s="12">
        <f>I302*(1+Decision!$D$30/12)^(Decision!$C$3*12-'Calculations - ignore'!A302)/(1+'Calculations - ignore'!$B$1/12)^(Decision!$C$3*12-'Calculations - ignore'!A302)</f>
        <v>0</v>
      </c>
      <c r="K302" s="12">
        <f t="shared" si="72"/>
        <v>10591363.284014484</v>
      </c>
    </row>
    <row r="303" spans="1:11" x14ac:dyDescent="0.25">
      <c r="A303">
        <f t="shared" si="69"/>
        <v>300</v>
      </c>
      <c r="B303" s="12">
        <f t="shared" si="77"/>
        <v>118196.79210969152</v>
      </c>
      <c r="C303" s="12">
        <f t="shared" si="70"/>
        <v>14161976.558479263</v>
      </c>
      <c r="D303" s="12">
        <f>Decision!$J$21</f>
        <v>31366.502587254861</v>
      </c>
      <c r="E303" s="12" t="e">
        <f>-IPMT(Decision!$J$20/12,'Calculations - ignore'!A303,Decision!$J$17*12,Decision!$J$15)</f>
        <v>#NUM!</v>
      </c>
      <c r="F303" s="12" t="e">
        <f t="shared" si="67"/>
        <v>#NUM!</v>
      </c>
      <c r="G303" s="12">
        <f t="shared" si="78"/>
        <v>6718.9582160702157</v>
      </c>
      <c r="H303" s="12">
        <f t="shared" si="71"/>
        <v>1193177.470449693</v>
      </c>
      <c r="I303" s="12">
        <f t="shared" si="68"/>
        <v>0</v>
      </c>
      <c r="J303" s="12">
        <f>I303*(1+Decision!$D$30/12)^(Decision!$C$3*12-'Calculations - ignore'!A303)/(1+'Calculations - ignore'!$B$1/12)^(Decision!$C$3*12-'Calculations - ignore'!A303)</f>
        <v>0</v>
      </c>
      <c r="K303" s="12">
        <f t="shared" si="72"/>
        <v>10591363.284014484</v>
      </c>
    </row>
    <row r="304" spans="1:11" x14ac:dyDescent="0.25">
      <c r="A304">
        <f t="shared" si="69"/>
        <v>301</v>
      </c>
      <c r="B304" s="12">
        <f>B303*(1+Decision!$D$14)</f>
        <v>130016.47132066068</v>
      </c>
      <c r="C304" s="12">
        <f t="shared" si="70"/>
        <v>14291993.029799923</v>
      </c>
      <c r="D304" s="12">
        <f>Decision!$J$21</f>
        <v>31366.502587254861</v>
      </c>
      <c r="E304" s="12" t="e">
        <f>-IPMT(Decision!$J$20/12,'Calculations - ignore'!A304,Decision!$J$17*12,Decision!$J$15)</f>
        <v>#NUM!</v>
      </c>
      <c r="F304" s="12" t="e">
        <f t="shared" si="67"/>
        <v>#NUM!</v>
      </c>
      <c r="G304" s="12">
        <f>G303*(1+Decision!$J$27)</f>
        <v>7054.9061268737269</v>
      </c>
      <c r="H304" s="12">
        <f t="shared" si="71"/>
        <v>1200232.3765765668</v>
      </c>
      <c r="I304" s="12">
        <f t="shared" si="68"/>
        <v>0</v>
      </c>
      <c r="J304" s="12">
        <f>I304*(1+Decision!$D$30/12)^(Decision!$C$3*12-'Calculations - ignore'!A304)/(1+'Calculations - ignore'!$B$1/12)^(Decision!$C$3*12-'Calculations - ignore'!A304)</f>
        <v>0</v>
      </c>
      <c r="K304" s="12">
        <f t="shared" si="72"/>
        <v>10591363.284014484</v>
      </c>
    </row>
    <row r="305" spans="1:11" x14ac:dyDescent="0.25">
      <c r="A305">
        <f t="shared" si="69"/>
        <v>302</v>
      </c>
      <c r="B305" s="12">
        <f>B304</f>
        <v>130016.47132066068</v>
      </c>
      <c r="C305" s="12">
        <f t="shared" si="70"/>
        <v>14422009.501120584</v>
      </c>
      <c r="D305" s="12">
        <f>Decision!$J$21</f>
        <v>31366.502587254861</v>
      </c>
      <c r="E305" s="12" t="e">
        <f>-IPMT(Decision!$J$20/12,'Calculations - ignore'!A305,Decision!$J$17*12,Decision!$J$15)</f>
        <v>#NUM!</v>
      </c>
      <c r="F305" s="12" t="e">
        <f t="shared" si="67"/>
        <v>#NUM!</v>
      </c>
      <c r="G305" s="12">
        <f>G304</f>
        <v>7054.9061268737269</v>
      </c>
      <c r="H305" s="12">
        <f t="shared" si="71"/>
        <v>1207287.2827034406</v>
      </c>
      <c r="I305" s="12">
        <f t="shared" si="68"/>
        <v>0</v>
      </c>
      <c r="J305" s="12">
        <f>I305*(1+Decision!$D$30/12)^(Decision!$C$3*12-'Calculations - ignore'!A305)/(1+'Calculations - ignore'!$B$1/12)^(Decision!$C$3*12-'Calculations - ignore'!A305)</f>
        <v>0</v>
      </c>
      <c r="K305" s="12">
        <f t="shared" si="72"/>
        <v>10591363.284014484</v>
      </c>
    </row>
    <row r="306" spans="1:11" x14ac:dyDescent="0.25">
      <c r="A306">
        <f t="shared" si="69"/>
        <v>303</v>
      </c>
      <c r="B306" s="12">
        <f t="shared" ref="B306:B315" si="79">B305</f>
        <v>130016.47132066068</v>
      </c>
      <c r="C306" s="12">
        <f t="shared" si="70"/>
        <v>14552025.972441245</v>
      </c>
      <c r="D306" s="12">
        <f>Decision!$J$21</f>
        <v>31366.502587254861</v>
      </c>
      <c r="E306" s="12" t="e">
        <f>-IPMT(Decision!$J$20/12,'Calculations - ignore'!A306,Decision!$J$17*12,Decision!$J$15)</f>
        <v>#NUM!</v>
      </c>
      <c r="F306" s="12" t="e">
        <f t="shared" si="67"/>
        <v>#NUM!</v>
      </c>
      <c r="G306" s="12">
        <f t="shared" ref="G306:G315" si="80">G305</f>
        <v>7054.9061268737269</v>
      </c>
      <c r="H306" s="12">
        <f t="shared" si="71"/>
        <v>1214342.1888303144</v>
      </c>
      <c r="I306" s="12">
        <f t="shared" si="68"/>
        <v>0</v>
      </c>
      <c r="J306" s="12">
        <f>I306*(1+Decision!$D$30/12)^(Decision!$C$3*12-'Calculations - ignore'!A306)/(1+'Calculations - ignore'!$B$1/12)^(Decision!$C$3*12-'Calculations - ignore'!A306)</f>
        <v>0</v>
      </c>
      <c r="K306" s="12">
        <f t="shared" si="72"/>
        <v>10591363.284014484</v>
      </c>
    </row>
    <row r="307" spans="1:11" x14ac:dyDescent="0.25">
      <c r="A307">
        <f t="shared" si="69"/>
        <v>304</v>
      </c>
      <c r="B307" s="12">
        <f t="shared" si="79"/>
        <v>130016.47132066068</v>
      </c>
      <c r="C307" s="12">
        <f t="shared" si="70"/>
        <v>14682042.443761906</v>
      </c>
      <c r="D307" s="12">
        <f>Decision!$J$21</f>
        <v>31366.502587254861</v>
      </c>
      <c r="E307" s="12" t="e">
        <f>-IPMT(Decision!$J$20/12,'Calculations - ignore'!A307,Decision!$J$17*12,Decision!$J$15)</f>
        <v>#NUM!</v>
      </c>
      <c r="F307" s="12" t="e">
        <f t="shared" si="67"/>
        <v>#NUM!</v>
      </c>
      <c r="G307" s="12">
        <f t="shared" si="80"/>
        <v>7054.9061268737269</v>
      </c>
      <c r="H307" s="12">
        <f t="shared" si="71"/>
        <v>1221397.0949571882</v>
      </c>
      <c r="I307" s="12">
        <f t="shared" si="68"/>
        <v>0</v>
      </c>
      <c r="J307" s="12">
        <f>I307*(1+Decision!$D$30/12)^(Decision!$C$3*12-'Calculations - ignore'!A307)/(1+'Calculations - ignore'!$B$1/12)^(Decision!$C$3*12-'Calculations - ignore'!A307)</f>
        <v>0</v>
      </c>
      <c r="K307" s="12">
        <f t="shared" si="72"/>
        <v>10591363.284014484</v>
      </c>
    </row>
    <row r="308" spans="1:11" x14ac:dyDescent="0.25">
      <c r="A308">
        <f t="shared" si="69"/>
        <v>305</v>
      </c>
      <c r="B308" s="12">
        <f t="shared" si="79"/>
        <v>130016.47132066068</v>
      </c>
      <c r="C308" s="12">
        <f t="shared" si="70"/>
        <v>14812058.915082566</v>
      </c>
      <c r="D308" s="12">
        <f>Decision!$J$21</f>
        <v>31366.502587254861</v>
      </c>
      <c r="E308" s="12" t="e">
        <f>-IPMT(Decision!$J$20/12,'Calculations - ignore'!A308,Decision!$J$17*12,Decision!$J$15)</f>
        <v>#NUM!</v>
      </c>
      <c r="F308" s="12" t="e">
        <f t="shared" si="67"/>
        <v>#NUM!</v>
      </c>
      <c r="G308" s="12">
        <f t="shared" si="80"/>
        <v>7054.9061268737269</v>
      </c>
      <c r="H308" s="12">
        <f t="shared" si="71"/>
        <v>1228452.001084062</v>
      </c>
      <c r="I308" s="12">
        <f t="shared" si="68"/>
        <v>0</v>
      </c>
      <c r="J308" s="12">
        <f>I308*(1+Decision!$D$30/12)^(Decision!$C$3*12-'Calculations - ignore'!A308)/(1+'Calculations - ignore'!$B$1/12)^(Decision!$C$3*12-'Calculations - ignore'!A308)</f>
        <v>0</v>
      </c>
      <c r="K308" s="12">
        <f t="shared" si="72"/>
        <v>10591363.284014484</v>
      </c>
    </row>
    <row r="309" spans="1:11" x14ac:dyDescent="0.25">
      <c r="A309">
        <f t="shared" si="69"/>
        <v>306</v>
      </c>
      <c r="B309" s="12">
        <f t="shared" si="79"/>
        <v>130016.47132066068</v>
      </c>
      <c r="C309" s="12">
        <f t="shared" si="70"/>
        <v>14942075.386403227</v>
      </c>
      <c r="D309" s="12">
        <f>Decision!$J$21</f>
        <v>31366.502587254861</v>
      </c>
      <c r="E309" s="12" t="e">
        <f>-IPMT(Decision!$J$20/12,'Calculations - ignore'!A309,Decision!$J$17*12,Decision!$J$15)</f>
        <v>#NUM!</v>
      </c>
      <c r="F309" s="12" t="e">
        <f t="shared" si="67"/>
        <v>#NUM!</v>
      </c>
      <c r="G309" s="12">
        <f t="shared" si="80"/>
        <v>7054.9061268737269</v>
      </c>
      <c r="H309" s="12">
        <f t="shared" si="71"/>
        <v>1235506.9072109358</v>
      </c>
      <c r="I309" s="12">
        <f t="shared" si="68"/>
        <v>0</v>
      </c>
      <c r="J309" s="12">
        <f>I309*(1+Decision!$D$30/12)^(Decision!$C$3*12-'Calculations - ignore'!A309)/(1+'Calculations - ignore'!$B$1/12)^(Decision!$C$3*12-'Calculations - ignore'!A309)</f>
        <v>0</v>
      </c>
      <c r="K309" s="12">
        <f t="shared" si="72"/>
        <v>10591363.284014484</v>
      </c>
    </row>
    <row r="310" spans="1:11" x14ac:dyDescent="0.25">
      <c r="A310">
        <f t="shared" si="69"/>
        <v>307</v>
      </c>
      <c r="B310" s="12">
        <f t="shared" si="79"/>
        <v>130016.47132066068</v>
      </c>
      <c r="C310" s="12">
        <f t="shared" si="70"/>
        <v>15072091.857723888</v>
      </c>
      <c r="D310" s="12">
        <f>Decision!$J$21</f>
        <v>31366.502587254861</v>
      </c>
      <c r="E310" s="12" t="e">
        <f>-IPMT(Decision!$J$20/12,'Calculations - ignore'!A310,Decision!$J$17*12,Decision!$J$15)</f>
        <v>#NUM!</v>
      </c>
      <c r="F310" s="12" t="e">
        <f t="shared" si="67"/>
        <v>#NUM!</v>
      </c>
      <c r="G310" s="12">
        <f t="shared" si="80"/>
        <v>7054.9061268737269</v>
      </c>
      <c r="H310" s="12">
        <f t="shared" si="71"/>
        <v>1242561.8133378096</v>
      </c>
      <c r="I310" s="12">
        <f t="shared" si="68"/>
        <v>0</v>
      </c>
      <c r="J310" s="12">
        <f>I310*(1+Decision!$D$30/12)^(Decision!$C$3*12-'Calculations - ignore'!A310)/(1+'Calculations - ignore'!$B$1/12)^(Decision!$C$3*12-'Calculations - ignore'!A310)</f>
        <v>0</v>
      </c>
      <c r="K310" s="12">
        <f t="shared" si="72"/>
        <v>10591363.284014484</v>
      </c>
    </row>
    <row r="311" spans="1:11" x14ac:dyDescent="0.25">
      <c r="A311">
        <f t="shared" si="69"/>
        <v>308</v>
      </c>
      <c r="B311" s="12">
        <f t="shared" si="79"/>
        <v>130016.47132066068</v>
      </c>
      <c r="C311" s="12">
        <f t="shared" si="70"/>
        <v>15202108.329044549</v>
      </c>
      <c r="D311" s="12">
        <f>Decision!$J$21</f>
        <v>31366.502587254861</v>
      </c>
      <c r="E311" s="12" t="e">
        <f>-IPMT(Decision!$J$20/12,'Calculations - ignore'!A311,Decision!$J$17*12,Decision!$J$15)</f>
        <v>#NUM!</v>
      </c>
      <c r="F311" s="12" t="e">
        <f t="shared" si="67"/>
        <v>#NUM!</v>
      </c>
      <c r="G311" s="12">
        <f t="shared" si="80"/>
        <v>7054.9061268737269</v>
      </c>
      <c r="H311" s="12">
        <f t="shared" si="71"/>
        <v>1249616.7194646834</v>
      </c>
      <c r="I311" s="12">
        <f t="shared" si="68"/>
        <v>0</v>
      </c>
      <c r="J311" s="12">
        <f>I311*(1+Decision!$D$30/12)^(Decision!$C$3*12-'Calculations - ignore'!A311)/(1+'Calculations - ignore'!$B$1/12)^(Decision!$C$3*12-'Calculations - ignore'!A311)</f>
        <v>0</v>
      </c>
      <c r="K311" s="12">
        <f t="shared" si="72"/>
        <v>10591363.284014484</v>
      </c>
    </row>
    <row r="312" spans="1:11" x14ac:dyDescent="0.25">
      <c r="A312">
        <f t="shared" si="69"/>
        <v>309</v>
      </c>
      <c r="B312" s="12">
        <f t="shared" si="79"/>
        <v>130016.47132066068</v>
      </c>
      <c r="C312" s="12">
        <f t="shared" si="70"/>
        <v>15332124.80036521</v>
      </c>
      <c r="D312" s="12">
        <f>Decision!$J$21</f>
        <v>31366.502587254861</v>
      </c>
      <c r="E312" s="12" t="e">
        <f>-IPMT(Decision!$J$20/12,'Calculations - ignore'!A312,Decision!$J$17*12,Decision!$J$15)</f>
        <v>#NUM!</v>
      </c>
      <c r="F312" s="12" t="e">
        <f t="shared" si="67"/>
        <v>#NUM!</v>
      </c>
      <c r="G312" s="12">
        <f t="shared" si="80"/>
        <v>7054.9061268737269</v>
      </c>
      <c r="H312" s="12">
        <f t="shared" si="71"/>
        <v>1256671.6255915572</v>
      </c>
      <c r="I312" s="12">
        <f t="shared" si="68"/>
        <v>0</v>
      </c>
      <c r="J312" s="12">
        <f>I312*(1+Decision!$D$30/12)^(Decision!$C$3*12-'Calculations - ignore'!A312)/(1+'Calculations - ignore'!$B$1/12)^(Decision!$C$3*12-'Calculations - ignore'!A312)</f>
        <v>0</v>
      </c>
      <c r="K312" s="12">
        <f t="shared" si="72"/>
        <v>10591363.284014484</v>
      </c>
    </row>
    <row r="313" spans="1:11" x14ac:dyDescent="0.25">
      <c r="A313">
        <f t="shared" si="69"/>
        <v>310</v>
      </c>
      <c r="B313" s="12">
        <f t="shared" si="79"/>
        <v>130016.47132066068</v>
      </c>
      <c r="C313" s="12">
        <f t="shared" si="70"/>
        <v>15462141.27168587</v>
      </c>
      <c r="D313" s="12">
        <f>Decision!$J$21</f>
        <v>31366.502587254861</v>
      </c>
      <c r="E313" s="12" t="e">
        <f>-IPMT(Decision!$J$20/12,'Calculations - ignore'!A313,Decision!$J$17*12,Decision!$J$15)</f>
        <v>#NUM!</v>
      </c>
      <c r="F313" s="12" t="e">
        <f t="shared" si="67"/>
        <v>#NUM!</v>
      </c>
      <c r="G313" s="12">
        <f t="shared" si="80"/>
        <v>7054.9061268737269</v>
      </c>
      <c r="H313" s="12">
        <f t="shared" si="71"/>
        <v>1263726.531718431</v>
      </c>
      <c r="I313" s="12">
        <f t="shared" si="68"/>
        <v>0</v>
      </c>
      <c r="J313" s="12">
        <f>I313*(1+Decision!$D$30/12)^(Decision!$C$3*12-'Calculations - ignore'!A313)/(1+'Calculations - ignore'!$B$1/12)^(Decision!$C$3*12-'Calculations - ignore'!A313)</f>
        <v>0</v>
      </c>
      <c r="K313" s="12">
        <f t="shared" si="72"/>
        <v>10591363.284014484</v>
      </c>
    </row>
    <row r="314" spans="1:11" x14ac:dyDescent="0.25">
      <c r="A314">
        <f t="shared" si="69"/>
        <v>311</v>
      </c>
      <c r="B314" s="12">
        <f t="shared" si="79"/>
        <v>130016.47132066068</v>
      </c>
      <c r="C314" s="12">
        <f t="shared" si="70"/>
        <v>15592157.743006531</v>
      </c>
      <c r="D314" s="12">
        <f>Decision!$J$21</f>
        <v>31366.502587254861</v>
      </c>
      <c r="E314" s="12" t="e">
        <f>-IPMT(Decision!$J$20/12,'Calculations - ignore'!A314,Decision!$J$17*12,Decision!$J$15)</f>
        <v>#NUM!</v>
      </c>
      <c r="F314" s="12" t="e">
        <f t="shared" si="67"/>
        <v>#NUM!</v>
      </c>
      <c r="G314" s="12">
        <f t="shared" si="80"/>
        <v>7054.9061268737269</v>
      </c>
      <c r="H314" s="12">
        <f t="shared" si="71"/>
        <v>1270781.4378453048</v>
      </c>
      <c r="I314" s="12">
        <f t="shared" si="68"/>
        <v>0</v>
      </c>
      <c r="J314" s="12">
        <f>I314*(1+Decision!$D$30/12)^(Decision!$C$3*12-'Calculations - ignore'!A314)/(1+'Calculations - ignore'!$B$1/12)^(Decision!$C$3*12-'Calculations - ignore'!A314)</f>
        <v>0</v>
      </c>
      <c r="K314" s="12">
        <f t="shared" si="72"/>
        <v>10591363.284014484</v>
      </c>
    </row>
    <row r="315" spans="1:11" x14ac:dyDescent="0.25">
      <c r="A315">
        <f t="shared" si="69"/>
        <v>312</v>
      </c>
      <c r="B315" s="12">
        <f t="shared" si="79"/>
        <v>130016.47132066068</v>
      </c>
      <c r="C315" s="12">
        <f t="shared" si="70"/>
        <v>15722174.214327192</v>
      </c>
      <c r="D315" s="12">
        <f>Decision!$J$21</f>
        <v>31366.502587254861</v>
      </c>
      <c r="E315" s="12" t="e">
        <f>-IPMT(Decision!$J$20/12,'Calculations - ignore'!A315,Decision!$J$17*12,Decision!$J$15)</f>
        <v>#NUM!</v>
      </c>
      <c r="F315" s="12" t="e">
        <f t="shared" si="67"/>
        <v>#NUM!</v>
      </c>
      <c r="G315" s="12">
        <f t="shared" si="80"/>
        <v>7054.9061268737269</v>
      </c>
      <c r="H315" s="12">
        <f t="shared" si="71"/>
        <v>1277836.3439721786</v>
      </c>
      <c r="I315" s="12">
        <f t="shared" si="68"/>
        <v>0</v>
      </c>
      <c r="J315" s="12">
        <f>I315*(1+Decision!$D$30/12)^(Decision!$C$3*12-'Calculations - ignore'!A315)/(1+'Calculations - ignore'!$B$1/12)^(Decision!$C$3*12-'Calculations - ignore'!A315)</f>
        <v>0</v>
      </c>
      <c r="K315" s="12">
        <f t="shared" si="72"/>
        <v>10591363.284014484</v>
      </c>
    </row>
    <row r="316" spans="1:11" x14ac:dyDescent="0.25">
      <c r="A316">
        <f t="shared" si="69"/>
        <v>313</v>
      </c>
      <c r="B316" s="12">
        <f>B315*(1+Decision!$D$14)</f>
        <v>143018.11845272678</v>
      </c>
      <c r="C316" s="12">
        <f t="shared" si="70"/>
        <v>15865192.332779918</v>
      </c>
      <c r="D316" s="12">
        <f>Decision!$J$21</f>
        <v>31366.502587254861</v>
      </c>
      <c r="E316" s="12" t="e">
        <f>-IPMT(Decision!$J$20/12,'Calculations - ignore'!A316,Decision!$J$17*12,Decision!$J$15)</f>
        <v>#NUM!</v>
      </c>
      <c r="F316" s="12" t="e">
        <f t="shared" si="67"/>
        <v>#NUM!</v>
      </c>
      <c r="G316" s="12">
        <f>G315*(1+Decision!$J$27)</f>
        <v>7407.6514332174138</v>
      </c>
      <c r="H316" s="12">
        <f t="shared" si="71"/>
        <v>1285243.995405396</v>
      </c>
      <c r="I316" s="12">
        <f t="shared" si="68"/>
        <v>0</v>
      </c>
      <c r="J316" s="12">
        <f>I316*(1+Decision!$D$30/12)^(Decision!$C$3*12-'Calculations - ignore'!A316)/(1+'Calculations - ignore'!$B$1/12)^(Decision!$C$3*12-'Calculations - ignore'!A316)</f>
        <v>0</v>
      </c>
      <c r="K316" s="12">
        <f t="shared" si="72"/>
        <v>10591363.284014484</v>
      </c>
    </row>
    <row r="317" spans="1:11" x14ac:dyDescent="0.25">
      <c r="A317">
        <f t="shared" si="69"/>
        <v>314</v>
      </c>
      <c r="B317" s="12">
        <f>B316</f>
        <v>143018.11845272678</v>
      </c>
      <c r="C317" s="12">
        <f t="shared" si="70"/>
        <v>16008210.451232644</v>
      </c>
      <c r="D317" s="12">
        <f>Decision!$J$21</f>
        <v>31366.502587254861</v>
      </c>
      <c r="E317" s="12" t="e">
        <f>-IPMT(Decision!$J$20/12,'Calculations - ignore'!A317,Decision!$J$17*12,Decision!$J$15)</f>
        <v>#NUM!</v>
      </c>
      <c r="F317" s="12" t="e">
        <f t="shared" si="67"/>
        <v>#NUM!</v>
      </c>
      <c r="G317" s="12">
        <f>G316</f>
        <v>7407.6514332174138</v>
      </c>
      <c r="H317" s="12">
        <f t="shared" si="71"/>
        <v>1292651.6468386133</v>
      </c>
      <c r="I317" s="12">
        <f t="shared" si="68"/>
        <v>0</v>
      </c>
      <c r="J317" s="12">
        <f>I317*(1+Decision!$D$30/12)^(Decision!$C$3*12-'Calculations - ignore'!A317)/(1+'Calculations - ignore'!$B$1/12)^(Decision!$C$3*12-'Calculations - ignore'!A317)</f>
        <v>0</v>
      </c>
      <c r="K317" s="12">
        <f t="shared" si="72"/>
        <v>10591363.284014484</v>
      </c>
    </row>
    <row r="318" spans="1:11" x14ac:dyDescent="0.25">
      <c r="A318">
        <f t="shared" si="69"/>
        <v>315</v>
      </c>
      <c r="B318" s="12">
        <f t="shared" ref="B318:B327" si="81">B317</f>
        <v>143018.11845272678</v>
      </c>
      <c r="C318" s="12">
        <f t="shared" si="70"/>
        <v>16151228.56968537</v>
      </c>
      <c r="D318" s="12">
        <f>Decision!$J$21</f>
        <v>31366.502587254861</v>
      </c>
      <c r="E318" s="12" t="e">
        <f>-IPMT(Decision!$J$20/12,'Calculations - ignore'!A318,Decision!$J$17*12,Decision!$J$15)</f>
        <v>#NUM!</v>
      </c>
      <c r="F318" s="12" t="e">
        <f t="shared" si="67"/>
        <v>#NUM!</v>
      </c>
      <c r="G318" s="12">
        <f t="shared" ref="G318:G327" si="82">G317</f>
        <v>7407.6514332174138</v>
      </c>
      <c r="H318" s="12">
        <f t="shared" si="71"/>
        <v>1300059.2982718307</v>
      </c>
      <c r="I318" s="12">
        <f t="shared" si="68"/>
        <v>0</v>
      </c>
      <c r="J318" s="12">
        <f>I318*(1+Decision!$D$30/12)^(Decision!$C$3*12-'Calculations - ignore'!A318)/(1+'Calculations - ignore'!$B$1/12)^(Decision!$C$3*12-'Calculations - ignore'!A318)</f>
        <v>0</v>
      </c>
      <c r="K318" s="12">
        <f t="shared" si="72"/>
        <v>10591363.284014484</v>
      </c>
    </row>
    <row r="319" spans="1:11" x14ac:dyDescent="0.25">
      <c r="A319">
        <f t="shared" si="69"/>
        <v>316</v>
      </c>
      <c r="B319" s="12">
        <f t="shared" si="81"/>
        <v>143018.11845272678</v>
      </c>
      <c r="C319" s="12">
        <f t="shared" si="70"/>
        <v>16294246.688138096</v>
      </c>
      <c r="D319" s="12">
        <f>Decision!$J$21</f>
        <v>31366.502587254861</v>
      </c>
      <c r="E319" s="12" t="e">
        <f>-IPMT(Decision!$J$20/12,'Calculations - ignore'!A319,Decision!$J$17*12,Decision!$J$15)</f>
        <v>#NUM!</v>
      </c>
      <c r="F319" s="12" t="e">
        <f t="shared" si="67"/>
        <v>#NUM!</v>
      </c>
      <c r="G319" s="12">
        <f t="shared" si="82"/>
        <v>7407.6514332174138</v>
      </c>
      <c r="H319" s="12">
        <f t="shared" si="71"/>
        <v>1307466.949705048</v>
      </c>
      <c r="I319" s="12">
        <f t="shared" si="68"/>
        <v>0</v>
      </c>
      <c r="J319" s="12">
        <f>I319*(1+Decision!$D$30/12)^(Decision!$C$3*12-'Calculations - ignore'!A319)/(1+'Calculations - ignore'!$B$1/12)^(Decision!$C$3*12-'Calculations - ignore'!A319)</f>
        <v>0</v>
      </c>
      <c r="K319" s="12">
        <f t="shared" si="72"/>
        <v>10591363.284014484</v>
      </c>
    </row>
    <row r="320" spans="1:11" x14ac:dyDescent="0.25">
      <c r="A320">
        <f t="shared" si="69"/>
        <v>317</v>
      </c>
      <c r="B320" s="12">
        <f t="shared" si="81"/>
        <v>143018.11845272678</v>
      </c>
      <c r="C320" s="12">
        <f t="shared" si="70"/>
        <v>16437264.806590822</v>
      </c>
      <c r="D320" s="12">
        <f>Decision!$J$21</f>
        <v>31366.502587254861</v>
      </c>
      <c r="E320" s="12" t="e">
        <f>-IPMT(Decision!$J$20/12,'Calculations - ignore'!A320,Decision!$J$17*12,Decision!$J$15)</f>
        <v>#NUM!</v>
      </c>
      <c r="F320" s="12" t="e">
        <f t="shared" si="67"/>
        <v>#NUM!</v>
      </c>
      <c r="G320" s="12">
        <f t="shared" si="82"/>
        <v>7407.6514332174138</v>
      </c>
      <c r="H320" s="12">
        <f t="shared" si="71"/>
        <v>1314874.6011382653</v>
      </c>
      <c r="I320" s="12">
        <f t="shared" si="68"/>
        <v>0</v>
      </c>
      <c r="J320" s="12">
        <f>I320*(1+Decision!$D$30/12)^(Decision!$C$3*12-'Calculations - ignore'!A320)/(1+'Calculations - ignore'!$B$1/12)^(Decision!$C$3*12-'Calculations - ignore'!A320)</f>
        <v>0</v>
      </c>
      <c r="K320" s="12">
        <f t="shared" si="72"/>
        <v>10591363.284014484</v>
      </c>
    </row>
    <row r="321" spans="1:11" x14ac:dyDescent="0.25">
      <c r="A321">
        <f t="shared" si="69"/>
        <v>318</v>
      </c>
      <c r="B321" s="12">
        <f t="shared" si="81"/>
        <v>143018.11845272678</v>
      </c>
      <c r="C321" s="12">
        <f t="shared" si="70"/>
        <v>16580282.925043548</v>
      </c>
      <c r="D321" s="12">
        <f>Decision!$J$21</f>
        <v>31366.502587254861</v>
      </c>
      <c r="E321" s="12" t="e">
        <f>-IPMT(Decision!$J$20/12,'Calculations - ignore'!A321,Decision!$J$17*12,Decision!$J$15)</f>
        <v>#NUM!</v>
      </c>
      <c r="F321" s="12" t="e">
        <f t="shared" si="67"/>
        <v>#NUM!</v>
      </c>
      <c r="G321" s="12">
        <f t="shared" si="82"/>
        <v>7407.6514332174138</v>
      </c>
      <c r="H321" s="12">
        <f t="shared" si="71"/>
        <v>1322282.2525714827</v>
      </c>
      <c r="I321" s="12">
        <f t="shared" si="68"/>
        <v>0</v>
      </c>
      <c r="J321" s="12">
        <f>I321*(1+Decision!$D$30/12)^(Decision!$C$3*12-'Calculations - ignore'!A321)/(1+'Calculations - ignore'!$B$1/12)^(Decision!$C$3*12-'Calculations - ignore'!A321)</f>
        <v>0</v>
      </c>
      <c r="K321" s="12">
        <f t="shared" si="72"/>
        <v>10591363.284014484</v>
      </c>
    </row>
    <row r="322" spans="1:11" x14ac:dyDescent="0.25">
      <c r="A322">
        <f t="shared" si="69"/>
        <v>319</v>
      </c>
      <c r="B322" s="12">
        <f t="shared" si="81"/>
        <v>143018.11845272678</v>
      </c>
      <c r="C322" s="12">
        <f t="shared" si="70"/>
        <v>16723301.043496273</v>
      </c>
      <c r="D322" s="12">
        <f>Decision!$J$21</f>
        <v>31366.502587254861</v>
      </c>
      <c r="E322" s="12" t="e">
        <f>-IPMT(Decision!$J$20/12,'Calculations - ignore'!A322,Decision!$J$17*12,Decision!$J$15)</f>
        <v>#NUM!</v>
      </c>
      <c r="F322" s="12" t="e">
        <f t="shared" si="67"/>
        <v>#NUM!</v>
      </c>
      <c r="G322" s="12">
        <f t="shared" si="82"/>
        <v>7407.6514332174138</v>
      </c>
      <c r="H322" s="12">
        <f t="shared" si="71"/>
        <v>1329689.9040047</v>
      </c>
      <c r="I322" s="12">
        <f t="shared" si="68"/>
        <v>0</v>
      </c>
      <c r="J322" s="12">
        <f>I322*(1+Decision!$D$30/12)^(Decision!$C$3*12-'Calculations - ignore'!A322)/(1+'Calculations - ignore'!$B$1/12)^(Decision!$C$3*12-'Calculations - ignore'!A322)</f>
        <v>0</v>
      </c>
      <c r="K322" s="12">
        <f t="shared" si="72"/>
        <v>10591363.284014484</v>
      </c>
    </row>
    <row r="323" spans="1:11" x14ac:dyDescent="0.25">
      <c r="A323">
        <f t="shared" si="69"/>
        <v>320</v>
      </c>
      <c r="B323" s="12">
        <f t="shared" si="81"/>
        <v>143018.11845272678</v>
      </c>
      <c r="C323" s="12">
        <f t="shared" si="70"/>
        <v>16866319.161949001</v>
      </c>
      <c r="D323" s="12">
        <f>Decision!$J$21</f>
        <v>31366.502587254861</v>
      </c>
      <c r="E323" s="12" t="e">
        <f>-IPMT(Decision!$J$20/12,'Calculations - ignore'!A323,Decision!$J$17*12,Decision!$J$15)</f>
        <v>#NUM!</v>
      </c>
      <c r="F323" s="12" t="e">
        <f t="shared" si="67"/>
        <v>#NUM!</v>
      </c>
      <c r="G323" s="12">
        <f t="shared" si="82"/>
        <v>7407.6514332174138</v>
      </c>
      <c r="H323" s="12">
        <f t="shared" si="71"/>
        <v>1337097.5554379174</v>
      </c>
      <c r="I323" s="12">
        <f t="shared" si="68"/>
        <v>0</v>
      </c>
      <c r="J323" s="12">
        <f>I323*(1+Decision!$D$30/12)^(Decision!$C$3*12-'Calculations - ignore'!A323)/(1+'Calculations - ignore'!$B$1/12)^(Decision!$C$3*12-'Calculations - ignore'!A323)</f>
        <v>0</v>
      </c>
      <c r="K323" s="12">
        <f t="shared" si="72"/>
        <v>10591363.284014484</v>
      </c>
    </row>
    <row r="324" spans="1:11" x14ac:dyDescent="0.25">
      <c r="A324">
        <f t="shared" si="69"/>
        <v>321</v>
      </c>
      <c r="B324" s="12">
        <f t="shared" si="81"/>
        <v>143018.11845272678</v>
      </c>
      <c r="C324" s="12">
        <f t="shared" si="70"/>
        <v>17009337.280401729</v>
      </c>
      <c r="D324" s="12">
        <f>Decision!$J$21</f>
        <v>31366.502587254861</v>
      </c>
      <c r="E324" s="12" t="e">
        <f>-IPMT(Decision!$J$20/12,'Calculations - ignore'!A324,Decision!$J$17*12,Decision!$J$15)</f>
        <v>#NUM!</v>
      </c>
      <c r="F324" s="12" t="e">
        <f t="shared" si="67"/>
        <v>#NUM!</v>
      </c>
      <c r="G324" s="12">
        <f t="shared" si="82"/>
        <v>7407.6514332174138</v>
      </c>
      <c r="H324" s="12">
        <f t="shared" si="71"/>
        <v>1344505.2068711347</v>
      </c>
      <c r="I324" s="12">
        <f t="shared" si="68"/>
        <v>0</v>
      </c>
      <c r="J324" s="12">
        <f>I324*(1+Decision!$D$30/12)^(Decision!$C$3*12-'Calculations - ignore'!A324)/(1+'Calculations - ignore'!$B$1/12)^(Decision!$C$3*12-'Calculations - ignore'!A324)</f>
        <v>0</v>
      </c>
      <c r="K324" s="12">
        <f t="shared" si="72"/>
        <v>10591363.284014484</v>
      </c>
    </row>
    <row r="325" spans="1:11" x14ac:dyDescent="0.25">
      <c r="A325">
        <f t="shared" si="69"/>
        <v>322</v>
      </c>
      <c r="B325" s="12">
        <f t="shared" si="81"/>
        <v>143018.11845272678</v>
      </c>
      <c r="C325" s="12">
        <f t="shared" si="70"/>
        <v>17152355.398854457</v>
      </c>
      <c r="D325" s="12">
        <f>Decision!$J$21</f>
        <v>31366.502587254861</v>
      </c>
      <c r="E325" s="12" t="e">
        <f>-IPMT(Decision!$J$20/12,'Calculations - ignore'!A325,Decision!$J$17*12,Decision!$J$15)</f>
        <v>#NUM!</v>
      </c>
      <c r="F325" s="12" t="e">
        <f t="shared" ref="F325:F388" si="83">E325+F324</f>
        <v>#NUM!</v>
      </c>
      <c r="G325" s="12">
        <f t="shared" si="82"/>
        <v>7407.6514332174138</v>
      </c>
      <c r="H325" s="12">
        <f t="shared" si="71"/>
        <v>1351912.858304352</v>
      </c>
      <c r="I325" s="12">
        <f t="shared" ref="I325:I388" si="84">IF(D325&gt;B325,D325-B325,0)</f>
        <v>0</v>
      </c>
      <c r="J325" s="12">
        <f>I325*(1+Decision!$D$30/12)^(Decision!$C$3*12-'Calculations - ignore'!A325)/(1+'Calculations - ignore'!$B$1/12)^(Decision!$C$3*12-'Calculations - ignore'!A325)</f>
        <v>0</v>
      </c>
      <c r="K325" s="12">
        <f t="shared" si="72"/>
        <v>10591363.284014484</v>
      </c>
    </row>
    <row r="326" spans="1:11" x14ac:dyDescent="0.25">
      <c r="A326">
        <f t="shared" ref="A326:A389" si="85">A325+1</f>
        <v>323</v>
      </c>
      <c r="B326" s="12">
        <f t="shared" si="81"/>
        <v>143018.11845272678</v>
      </c>
      <c r="C326" s="12">
        <f t="shared" ref="C326:C389" si="86">B326+C325</f>
        <v>17295373.517307185</v>
      </c>
      <c r="D326" s="12">
        <f>Decision!$J$21</f>
        <v>31366.502587254861</v>
      </c>
      <c r="E326" s="12" t="e">
        <f>-IPMT(Decision!$J$20/12,'Calculations - ignore'!A326,Decision!$J$17*12,Decision!$J$15)</f>
        <v>#NUM!</v>
      </c>
      <c r="F326" s="12" t="e">
        <f t="shared" si="83"/>
        <v>#NUM!</v>
      </c>
      <c r="G326" s="12">
        <f t="shared" si="82"/>
        <v>7407.6514332174138</v>
      </c>
      <c r="H326" s="12">
        <f t="shared" ref="H326:H389" si="87">G326+H325</f>
        <v>1359320.5097375694</v>
      </c>
      <c r="I326" s="12">
        <f t="shared" si="84"/>
        <v>0</v>
      </c>
      <c r="J326" s="12">
        <f>I326*(1+Decision!$D$30/12)^(Decision!$C$3*12-'Calculations - ignore'!A326)/(1+'Calculations - ignore'!$B$1/12)^(Decision!$C$3*12-'Calculations - ignore'!A326)</f>
        <v>0</v>
      </c>
      <c r="K326" s="12">
        <f t="shared" ref="K326:K389" si="88">J326+K325</f>
        <v>10591363.284014484</v>
      </c>
    </row>
    <row r="327" spans="1:11" x14ac:dyDescent="0.25">
      <c r="A327">
        <f t="shared" si="85"/>
        <v>324</v>
      </c>
      <c r="B327" s="12">
        <f t="shared" si="81"/>
        <v>143018.11845272678</v>
      </c>
      <c r="C327" s="12">
        <f t="shared" si="86"/>
        <v>17438391.635759912</v>
      </c>
      <c r="D327" s="12">
        <f>Decision!$J$21</f>
        <v>31366.502587254861</v>
      </c>
      <c r="E327" s="12" t="e">
        <f>-IPMT(Decision!$J$20/12,'Calculations - ignore'!A327,Decision!$J$17*12,Decision!$J$15)</f>
        <v>#NUM!</v>
      </c>
      <c r="F327" s="12" t="e">
        <f t="shared" si="83"/>
        <v>#NUM!</v>
      </c>
      <c r="G327" s="12">
        <f t="shared" si="82"/>
        <v>7407.6514332174138</v>
      </c>
      <c r="H327" s="12">
        <f t="shared" si="87"/>
        <v>1366728.1611707867</v>
      </c>
      <c r="I327" s="12">
        <f t="shared" si="84"/>
        <v>0</v>
      </c>
      <c r="J327" s="12">
        <f>I327*(1+Decision!$D$30/12)^(Decision!$C$3*12-'Calculations - ignore'!A327)/(1+'Calculations - ignore'!$B$1/12)^(Decision!$C$3*12-'Calculations - ignore'!A327)</f>
        <v>0</v>
      </c>
      <c r="K327" s="12">
        <f t="shared" si="88"/>
        <v>10591363.284014484</v>
      </c>
    </row>
    <row r="328" spans="1:11" x14ac:dyDescent="0.25">
      <c r="A328">
        <f t="shared" si="85"/>
        <v>325</v>
      </c>
      <c r="B328" s="12">
        <f>B327*(1+Decision!$D$14)</f>
        <v>157319.93029799947</v>
      </c>
      <c r="C328" s="12">
        <f t="shared" si="86"/>
        <v>17595711.566057913</v>
      </c>
      <c r="D328" s="12">
        <f>Decision!$J$21</f>
        <v>31366.502587254861</v>
      </c>
      <c r="E328" s="12" t="e">
        <f>-IPMT(Decision!$J$20/12,'Calculations - ignore'!A328,Decision!$J$17*12,Decision!$J$15)</f>
        <v>#NUM!</v>
      </c>
      <c r="F328" s="12" t="e">
        <f t="shared" si="83"/>
        <v>#NUM!</v>
      </c>
      <c r="G328" s="12">
        <f>G327*(1+Decision!$J$27)</f>
        <v>7778.0340048782846</v>
      </c>
      <c r="H328" s="12">
        <f t="shared" si="87"/>
        <v>1374506.195175665</v>
      </c>
      <c r="I328" s="12">
        <f t="shared" si="84"/>
        <v>0</v>
      </c>
      <c r="J328" s="12">
        <f>I328*(1+Decision!$D$30/12)^(Decision!$C$3*12-'Calculations - ignore'!A328)/(1+'Calculations - ignore'!$B$1/12)^(Decision!$C$3*12-'Calculations - ignore'!A328)</f>
        <v>0</v>
      </c>
      <c r="K328" s="12">
        <f t="shared" si="88"/>
        <v>10591363.284014484</v>
      </c>
    </row>
    <row r="329" spans="1:11" x14ac:dyDescent="0.25">
      <c r="A329">
        <f t="shared" si="85"/>
        <v>326</v>
      </c>
      <c r="B329" s="12">
        <f>B328</f>
        <v>157319.93029799947</v>
      </c>
      <c r="C329" s="12">
        <f t="shared" si="86"/>
        <v>17753031.496355914</v>
      </c>
      <c r="D329" s="12">
        <f>Decision!$J$21</f>
        <v>31366.502587254861</v>
      </c>
      <c r="E329" s="12" t="e">
        <f>-IPMT(Decision!$J$20/12,'Calculations - ignore'!A329,Decision!$J$17*12,Decision!$J$15)</f>
        <v>#NUM!</v>
      </c>
      <c r="F329" s="12" t="e">
        <f t="shared" si="83"/>
        <v>#NUM!</v>
      </c>
      <c r="G329" s="12">
        <f>G328</f>
        <v>7778.0340048782846</v>
      </c>
      <c r="H329" s="12">
        <f t="shared" si="87"/>
        <v>1382284.2291805432</v>
      </c>
      <c r="I329" s="12">
        <f t="shared" si="84"/>
        <v>0</v>
      </c>
      <c r="J329" s="12">
        <f>I329*(1+Decision!$D$30/12)^(Decision!$C$3*12-'Calculations - ignore'!A329)/(1+'Calculations - ignore'!$B$1/12)^(Decision!$C$3*12-'Calculations - ignore'!A329)</f>
        <v>0</v>
      </c>
      <c r="K329" s="12">
        <f t="shared" si="88"/>
        <v>10591363.284014484</v>
      </c>
    </row>
    <row r="330" spans="1:11" x14ac:dyDescent="0.25">
      <c r="A330">
        <f t="shared" si="85"/>
        <v>327</v>
      </c>
      <c r="B330" s="12">
        <f t="shared" ref="B330:B339" si="89">B329</f>
        <v>157319.93029799947</v>
      </c>
      <c r="C330" s="12">
        <f t="shared" si="86"/>
        <v>17910351.426653914</v>
      </c>
      <c r="D330" s="12">
        <f>Decision!$J$21</f>
        <v>31366.502587254861</v>
      </c>
      <c r="E330" s="12" t="e">
        <f>-IPMT(Decision!$J$20/12,'Calculations - ignore'!A330,Decision!$J$17*12,Decision!$J$15)</f>
        <v>#NUM!</v>
      </c>
      <c r="F330" s="12" t="e">
        <f t="shared" si="83"/>
        <v>#NUM!</v>
      </c>
      <c r="G330" s="12">
        <f t="shared" ref="G330:G339" si="90">G329</f>
        <v>7778.0340048782846</v>
      </c>
      <c r="H330" s="12">
        <f t="shared" si="87"/>
        <v>1390062.2631854215</v>
      </c>
      <c r="I330" s="12">
        <f t="shared" si="84"/>
        <v>0</v>
      </c>
      <c r="J330" s="12">
        <f>I330*(1+Decision!$D$30/12)^(Decision!$C$3*12-'Calculations - ignore'!A330)/(1+'Calculations - ignore'!$B$1/12)^(Decision!$C$3*12-'Calculations - ignore'!A330)</f>
        <v>0</v>
      </c>
      <c r="K330" s="12">
        <f t="shared" si="88"/>
        <v>10591363.284014484</v>
      </c>
    </row>
    <row r="331" spans="1:11" x14ac:dyDescent="0.25">
      <c r="A331">
        <f t="shared" si="85"/>
        <v>328</v>
      </c>
      <c r="B331" s="12">
        <f t="shared" si="89"/>
        <v>157319.93029799947</v>
      </c>
      <c r="C331" s="12">
        <f t="shared" si="86"/>
        <v>18067671.356951915</v>
      </c>
      <c r="D331" s="12">
        <f>Decision!$J$21</f>
        <v>31366.502587254861</v>
      </c>
      <c r="E331" s="12" t="e">
        <f>-IPMT(Decision!$J$20/12,'Calculations - ignore'!A331,Decision!$J$17*12,Decision!$J$15)</f>
        <v>#NUM!</v>
      </c>
      <c r="F331" s="12" t="e">
        <f t="shared" si="83"/>
        <v>#NUM!</v>
      </c>
      <c r="G331" s="12">
        <f t="shared" si="90"/>
        <v>7778.0340048782846</v>
      </c>
      <c r="H331" s="12">
        <f t="shared" si="87"/>
        <v>1397840.2971902997</v>
      </c>
      <c r="I331" s="12">
        <f t="shared" si="84"/>
        <v>0</v>
      </c>
      <c r="J331" s="12">
        <f>I331*(1+Decision!$D$30/12)^(Decision!$C$3*12-'Calculations - ignore'!A331)/(1+'Calculations - ignore'!$B$1/12)^(Decision!$C$3*12-'Calculations - ignore'!A331)</f>
        <v>0</v>
      </c>
      <c r="K331" s="12">
        <f t="shared" si="88"/>
        <v>10591363.284014484</v>
      </c>
    </row>
    <row r="332" spans="1:11" x14ac:dyDescent="0.25">
      <c r="A332">
        <f t="shared" si="85"/>
        <v>329</v>
      </c>
      <c r="B332" s="12">
        <f t="shared" si="89"/>
        <v>157319.93029799947</v>
      </c>
      <c r="C332" s="12">
        <f t="shared" si="86"/>
        <v>18224991.287249915</v>
      </c>
      <c r="D332" s="12">
        <f>Decision!$J$21</f>
        <v>31366.502587254861</v>
      </c>
      <c r="E332" s="12" t="e">
        <f>-IPMT(Decision!$J$20/12,'Calculations - ignore'!A332,Decision!$J$17*12,Decision!$J$15)</f>
        <v>#NUM!</v>
      </c>
      <c r="F332" s="12" t="e">
        <f t="shared" si="83"/>
        <v>#NUM!</v>
      </c>
      <c r="G332" s="12">
        <f t="shared" si="90"/>
        <v>7778.0340048782846</v>
      </c>
      <c r="H332" s="12">
        <f t="shared" si="87"/>
        <v>1405618.331195178</v>
      </c>
      <c r="I332" s="12">
        <f t="shared" si="84"/>
        <v>0</v>
      </c>
      <c r="J332" s="12">
        <f>I332*(1+Decision!$D$30/12)^(Decision!$C$3*12-'Calculations - ignore'!A332)/(1+'Calculations - ignore'!$B$1/12)^(Decision!$C$3*12-'Calculations - ignore'!A332)</f>
        <v>0</v>
      </c>
      <c r="K332" s="12">
        <f t="shared" si="88"/>
        <v>10591363.284014484</v>
      </c>
    </row>
    <row r="333" spans="1:11" x14ac:dyDescent="0.25">
      <c r="A333">
        <f t="shared" si="85"/>
        <v>330</v>
      </c>
      <c r="B333" s="12">
        <f t="shared" si="89"/>
        <v>157319.93029799947</v>
      </c>
      <c r="C333" s="12">
        <f t="shared" si="86"/>
        <v>18382311.217547916</v>
      </c>
      <c r="D333" s="12">
        <f>Decision!$J$21</f>
        <v>31366.502587254861</v>
      </c>
      <c r="E333" s="12" t="e">
        <f>-IPMT(Decision!$J$20/12,'Calculations - ignore'!A333,Decision!$J$17*12,Decision!$J$15)</f>
        <v>#NUM!</v>
      </c>
      <c r="F333" s="12" t="e">
        <f t="shared" si="83"/>
        <v>#NUM!</v>
      </c>
      <c r="G333" s="12">
        <f t="shared" si="90"/>
        <v>7778.0340048782846</v>
      </c>
      <c r="H333" s="12">
        <f t="shared" si="87"/>
        <v>1413396.3652000562</v>
      </c>
      <c r="I333" s="12">
        <f t="shared" si="84"/>
        <v>0</v>
      </c>
      <c r="J333" s="12">
        <f>I333*(1+Decision!$D$30/12)^(Decision!$C$3*12-'Calculations - ignore'!A333)/(1+'Calculations - ignore'!$B$1/12)^(Decision!$C$3*12-'Calculations - ignore'!A333)</f>
        <v>0</v>
      </c>
      <c r="K333" s="12">
        <f t="shared" si="88"/>
        <v>10591363.284014484</v>
      </c>
    </row>
    <row r="334" spans="1:11" x14ac:dyDescent="0.25">
      <c r="A334">
        <f t="shared" si="85"/>
        <v>331</v>
      </c>
      <c r="B334" s="12">
        <f t="shared" si="89"/>
        <v>157319.93029799947</v>
      </c>
      <c r="C334" s="12">
        <f t="shared" si="86"/>
        <v>18539631.147845916</v>
      </c>
      <c r="D334" s="12">
        <f>Decision!$J$21</f>
        <v>31366.502587254861</v>
      </c>
      <c r="E334" s="12" t="e">
        <f>-IPMT(Decision!$J$20/12,'Calculations - ignore'!A334,Decision!$J$17*12,Decision!$J$15)</f>
        <v>#NUM!</v>
      </c>
      <c r="F334" s="12" t="e">
        <f t="shared" si="83"/>
        <v>#NUM!</v>
      </c>
      <c r="G334" s="12">
        <f t="shared" si="90"/>
        <v>7778.0340048782846</v>
      </c>
      <c r="H334" s="12">
        <f t="shared" si="87"/>
        <v>1421174.3992049345</v>
      </c>
      <c r="I334" s="12">
        <f t="shared" si="84"/>
        <v>0</v>
      </c>
      <c r="J334" s="12">
        <f>I334*(1+Decision!$D$30/12)^(Decision!$C$3*12-'Calculations - ignore'!A334)/(1+'Calculations - ignore'!$B$1/12)^(Decision!$C$3*12-'Calculations - ignore'!A334)</f>
        <v>0</v>
      </c>
      <c r="K334" s="12">
        <f t="shared" si="88"/>
        <v>10591363.284014484</v>
      </c>
    </row>
    <row r="335" spans="1:11" x14ac:dyDescent="0.25">
      <c r="A335">
        <f t="shared" si="85"/>
        <v>332</v>
      </c>
      <c r="B335" s="12">
        <f t="shared" si="89"/>
        <v>157319.93029799947</v>
      </c>
      <c r="C335" s="12">
        <f t="shared" si="86"/>
        <v>18696951.078143917</v>
      </c>
      <c r="D335" s="12">
        <f>Decision!$J$21</f>
        <v>31366.502587254861</v>
      </c>
      <c r="E335" s="12" t="e">
        <f>-IPMT(Decision!$J$20/12,'Calculations - ignore'!A335,Decision!$J$17*12,Decision!$J$15)</f>
        <v>#NUM!</v>
      </c>
      <c r="F335" s="12" t="e">
        <f t="shared" si="83"/>
        <v>#NUM!</v>
      </c>
      <c r="G335" s="12">
        <f t="shared" si="90"/>
        <v>7778.0340048782846</v>
      </c>
      <c r="H335" s="12">
        <f t="shared" si="87"/>
        <v>1428952.4332098127</v>
      </c>
      <c r="I335" s="12">
        <f t="shared" si="84"/>
        <v>0</v>
      </c>
      <c r="J335" s="12">
        <f>I335*(1+Decision!$D$30/12)^(Decision!$C$3*12-'Calculations - ignore'!A335)/(1+'Calculations - ignore'!$B$1/12)^(Decision!$C$3*12-'Calculations - ignore'!A335)</f>
        <v>0</v>
      </c>
      <c r="K335" s="12">
        <f t="shared" si="88"/>
        <v>10591363.284014484</v>
      </c>
    </row>
    <row r="336" spans="1:11" x14ac:dyDescent="0.25">
      <c r="A336">
        <f t="shared" si="85"/>
        <v>333</v>
      </c>
      <c r="B336" s="12">
        <f t="shared" si="89"/>
        <v>157319.93029799947</v>
      </c>
      <c r="C336" s="12">
        <f t="shared" si="86"/>
        <v>18854271.008441918</v>
      </c>
      <c r="D336" s="12">
        <f>Decision!$J$21</f>
        <v>31366.502587254861</v>
      </c>
      <c r="E336" s="12" t="e">
        <f>-IPMT(Decision!$J$20/12,'Calculations - ignore'!A336,Decision!$J$17*12,Decision!$J$15)</f>
        <v>#NUM!</v>
      </c>
      <c r="F336" s="12" t="e">
        <f t="shared" si="83"/>
        <v>#NUM!</v>
      </c>
      <c r="G336" s="12">
        <f t="shared" si="90"/>
        <v>7778.0340048782846</v>
      </c>
      <c r="H336" s="12">
        <f t="shared" si="87"/>
        <v>1436730.467214691</v>
      </c>
      <c r="I336" s="12">
        <f t="shared" si="84"/>
        <v>0</v>
      </c>
      <c r="J336" s="12">
        <f>I336*(1+Decision!$D$30/12)^(Decision!$C$3*12-'Calculations - ignore'!A336)/(1+'Calculations - ignore'!$B$1/12)^(Decision!$C$3*12-'Calculations - ignore'!A336)</f>
        <v>0</v>
      </c>
      <c r="K336" s="12">
        <f t="shared" si="88"/>
        <v>10591363.284014484</v>
      </c>
    </row>
    <row r="337" spans="1:11" x14ac:dyDescent="0.25">
      <c r="A337">
        <f t="shared" si="85"/>
        <v>334</v>
      </c>
      <c r="B337" s="12">
        <f t="shared" si="89"/>
        <v>157319.93029799947</v>
      </c>
      <c r="C337" s="12">
        <f t="shared" si="86"/>
        <v>19011590.938739918</v>
      </c>
      <c r="D337" s="12">
        <f>Decision!$J$21</f>
        <v>31366.502587254861</v>
      </c>
      <c r="E337" s="12" t="e">
        <f>-IPMT(Decision!$J$20/12,'Calculations - ignore'!A337,Decision!$J$17*12,Decision!$J$15)</f>
        <v>#NUM!</v>
      </c>
      <c r="F337" s="12" t="e">
        <f t="shared" si="83"/>
        <v>#NUM!</v>
      </c>
      <c r="G337" s="12">
        <f t="shared" si="90"/>
        <v>7778.0340048782846</v>
      </c>
      <c r="H337" s="12">
        <f t="shared" si="87"/>
        <v>1444508.5012195692</v>
      </c>
      <c r="I337" s="12">
        <f t="shared" si="84"/>
        <v>0</v>
      </c>
      <c r="J337" s="12">
        <f>I337*(1+Decision!$D$30/12)^(Decision!$C$3*12-'Calculations - ignore'!A337)/(1+'Calculations - ignore'!$B$1/12)^(Decision!$C$3*12-'Calculations - ignore'!A337)</f>
        <v>0</v>
      </c>
      <c r="K337" s="12">
        <f t="shared" si="88"/>
        <v>10591363.284014484</v>
      </c>
    </row>
    <row r="338" spans="1:11" x14ac:dyDescent="0.25">
      <c r="A338">
        <f t="shared" si="85"/>
        <v>335</v>
      </c>
      <c r="B338" s="12">
        <f t="shared" si="89"/>
        <v>157319.93029799947</v>
      </c>
      <c r="C338" s="12">
        <f t="shared" si="86"/>
        <v>19168910.869037919</v>
      </c>
      <c r="D338" s="12">
        <f>Decision!$J$21</f>
        <v>31366.502587254861</v>
      </c>
      <c r="E338" s="12" t="e">
        <f>-IPMT(Decision!$J$20/12,'Calculations - ignore'!A338,Decision!$J$17*12,Decision!$J$15)</f>
        <v>#NUM!</v>
      </c>
      <c r="F338" s="12" t="e">
        <f t="shared" si="83"/>
        <v>#NUM!</v>
      </c>
      <c r="G338" s="12">
        <f t="shared" si="90"/>
        <v>7778.0340048782846</v>
      </c>
      <c r="H338" s="12">
        <f t="shared" si="87"/>
        <v>1452286.5352244475</v>
      </c>
      <c r="I338" s="12">
        <f t="shared" si="84"/>
        <v>0</v>
      </c>
      <c r="J338" s="12">
        <f>I338*(1+Decision!$D$30/12)^(Decision!$C$3*12-'Calculations - ignore'!A338)/(1+'Calculations - ignore'!$B$1/12)^(Decision!$C$3*12-'Calculations - ignore'!A338)</f>
        <v>0</v>
      </c>
      <c r="K338" s="12">
        <f t="shared" si="88"/>
        <v>10591363.284014484</v>
      </c>
    </row>
    <row r="339" spans="1:11" x14ac:dyDescent="0.25">
      <c r="A339">
        <f t="shared" si="85"/>
        <v>336</v>
      </c>
      <c r="B339" s="12">
        <f t="shared" si="89"/>
        <v>157319.93029799947</v>
      </c>
      <c r="C339" s="12">
        <f t="shared" si="86"/>
        <v>19326230.799335919</v>
      </c>
      <c r="D339" s="12">
        <f>Decision!$J$21</f>
        <v>31366.502587254861</v>
      </c>
      <c r="E339" s="12" t="e">
        <f>-IPMT(Decision!$J$20/12,'Calculations - ignore'!A339,Decision!$J$17*12,Decision!$J$15)</f>
        <v>#NUM!</v>
      </c>
      <c r="F339" s="12" t="e">
        <f t="shared" si="83"/>
        <v>#NUM!</v>
      </c>
      <c r="G339" s="12">
        <f t="shared" si="90"/>
        <v>7778.0340048782846</v>
      </c>
      <c r="H339" s="12">
        <f t="shared" si="87"/>
        <v>1460064.5692293257</v>
      </c>
      <c r="I339" s="12">
        <f t="shared" si="84"/>
        <v>0</v>
      </c>
      <c r="J339" s="12">
        <f>I339*(1+Decision!$D$30/12)^(Decision!$C$3*12-'Calculations - ignore'!A339)/(1+'Calculations - ignore'!$B$1/12)^(Decision!$C$3*12-'Calculations - ignore'!A339)</f>
        <v>0</v>
      </c>
      <c r="K339" s="12">
        <f t="shared" si="88"/>
        <v>10591363.284014484</v>
      </c>
    </row>
    <row r="340" spans="1:11" x14ac:dyDescent="0.25">
      <c r="A340">
        <f t="shared" si="85"/>
        <v>337</v>
      </c>
      <c r="B340" s="12">
        <f>B339*(1+Decision!$D$14)</f>
        <v>173051.92332779942</v>
      </c>
      <c r="C340" s="12">
        <f t="shared" si="86"/>
        <v>19499282.722663719</v>
      </c>
      <c r="D340" s="12">
        <f>Decision!$J$21</f>
        <v>31366.502587254861</v>
      </c>
      <c r="E340" s="12" t="e">
        <f>-IPMT(Decision!$J$20/12,'Calculations - ignore'!A340,Decision!$J$17*12,Decision!$J$15)</f>
        <v>#NUM!</v>
      </c>
      <c r="F340" s="12" t="e">
        <f t="shared" si="83"/>
        <v>#NUM!</v>
      </c>
      <c r="G340" s="12">
        <f>G339*(1+Decision!$J$27)</f>
        <v>8166.9357051221996</v>
      </c>
      <c r="H340" s="12">
        <f t="shared" si="87"/>
        <v>1468231.5049344481</v>
      </c>
      <c r="I340" s="12">
        <f t="shared" si="84"/>
        <v>0</v>
      </c>
      <c r="J340" s="12">
        <f>I340*(1+Decision!$D$30/12)^(Decision!$C$3*12-'Calculations - ignore'!A340)/(1+'Calculations - ignore'!$B$1/12)^(Decision!$C$3*12-'Calculations - ignore'!A340)</f>
        <v>0</v>
      </c>
      <c r="K340" s="12">
        <f t="shared" si="88"/>
        <v>10591363.284014484</v>
      </c>
    </row>
    <row r="341" spans="1:11" x14ac:dyDescent="0.25">
      <c r="A341">
        <f t="shared" si="85"/>
        <v>338</v>
      </c>
      <c r="B341" s="12">
        <f>B340</f>
        <v>173051.92332779942</v>
      </c>
      <c r="C341" s="12">
        <f t="shared" si="86"/>
        <v>19672334.645991519</v>
      </c>
      <c r="D341" s="12">
        <f>Decision!$J$21</f>
        <v>31366.502587254861</v>
      </c>
      <c r="E341" s="12" t="e">
        <f>-IPMT(Decision!$J$20/12,'Calculations - ignore'!A341,Decision!$J$17*12,Decision!$J$15)</f>
        <v>#NUM!</v>
      </c>
      <c r="F341" s="12" t="e">
        <f t="shared" si="83"/>
        <v>#NUM!</v>
      </c>
      <c r="G341" s="12">
        <f>G340</f>
        <v>8166.9357051221996</v>
      </c>
      <c r="H341" s="12">
        <f t="shared" si="87"/>
        <v>1476398.4406395704</v>
      </c>
      <c r="I341" s="12">
        <f t="shared" si="84"/>
        <v>0</v>
      </c>
      <c r="J341" s="12">
        <f>I341*(1+Decision!$D$30/12)^(Decision!$C$3*12-'Calculations - ignore'!A341)/(1+'Calculations - ignore'!$B$1/12)^(Decision!$C$3*12-'Calculations - ignore'!A341)</f>
        <v>0</v>
      </c>
      <c r="K341" s="12">
        <f t="shared" si="88"/>
        <v>10591363.284014484</v>
      </c>
    </row>
    <row r="342" spans="1:11" x14ac:dyDescent="0.25">
      <c r="A342">
        <f t="shared" si="85"/>
        <v>339</v>
      </c>
      <c r="B342" s="12">
        <f t="shared" ref="B342:B351" si="91">B341</f>
        <v>173051.92332779942</v>
      </c>
      <c r="C342" s="12">
        <f t="shared" si="86"/>
        <v>19845386.569319319</v>
      </c>
      <c r="D342" s="12">
        <f>Decision!$J$21</f>
        <v>31366.502587254861</v>
      </c>
      <c r="E342" s="12" t="e">
        <f>-IPMT(Decision!$J$20/12,'Calculations - ignore'!A342,Decision!$J$17*12,Decision!$J$15)</f>
        <v>#NUM!</v>
      </c>
      <c r="F342" s="12" t="e">
        <f t="shared" si="83"/>
        <v>#NUM!</v>
      </c>
      <c r="G342" s="12">
        <f t="shared" ref="G342:G351" si="92">G341</f>
        <v>8166.9357051221996</v>
      </c>
      <c r="H342" s="12">
        <f t="shared" si="87"/>
        <v>1484565.3763446927</v>
      </c>
      <c r="I342" s="12">
        <f t="shared" si="84"/>
        <v>0</v>
      </c>
      <c r="J342" s="12">
        <f>I342*(1+Decision!$D$30/12)^(Decision!$C$3*12-'Calculations - ignore'!A342)/(1+'Calculations - ignore'!$B$1/12)^(Decision!$C$3*12-'Calculations - ignore'!A342)</f>
        <v>0</v>
      </c>
      <c r="K342" s="12">
        <f t="shared" si="88"/>
        <v>10591363.284014484</v>
      </c>
    </row>
    <row r="343" spans="1:11" x14ac:dyDescent="0.25">
      <c r="A343">
        <f t="shared" si="85"/>
        <v>340</v>
      </c>
      <c r="B343" s="12">
        <f t="shared" si="91"/>
        <v>173051.92332779942</v>
      </c>
      <c r="C343" s="12">
        <f t="shared" si="86"/>
        <v>20018438.492647119</v>
      </c>
      <c r="D343" s="12">
        <f>Decision!$J$21</f>
        <v>31366.502587254861</v>
      </c>
      <c r="E343" s="12" t="e">
        <f>-IPMT(Decision!$J$20/12,'Calculations - ignore'!A343,Decision!$J$17*12,Decision!$J$15)</f>
        <v>#NUM!</v>
      </c>
      <c r="F343" s="12" t="e">
        <f t="shared" si="83"/>
        <v>#NUM!</v>
      </c>
      <c r="G343" s="12">
        <f t="shared" si="92"/>
        <v>8166.9357051221996</v>
      </c>
      <c r="H343" s="12">
        <f t="shared" si="87"/>
        <v>1492732.312049815</v>
      </c>
      <c r="I343" s="12">
        <f t="shared" si="84"/>
        <v>0</v>
      </c>
      <c r="J343" s="12">
        <f>I343*(1+Decision!$D$30/12)^(Decision!$C$3*12-'Calculations - ignore'!A343)/(1+'Calculations - ignore'!$B$1/12)^(Decision!$C$3*12-'Calculations - ignore'!A343)</f>
        <v>0</v>
      </c>
      <c r="K343" s="12">
        <f t="shared" si="88"/>
        <v>10591363.284014484</v>
      </c>
    </row>
    <row r="344" spans="1:11" x14ac:dyDescent="0.25">
      <c r="A344">
        <f t="shared" si="85"/>
        <v>341</v>
      </c>
      <c r="B344" s="12">
        <f t="shared" si="91"/>
        <v>173051.92332779942</v>
      </c>
      <c r="C344" s="12">
        <f t="shared" si="86"/>
        <v>20191490.415974919</v>
      </c>
      <c r="D344" s="12">
        <f>Decision!$J$21</f>
        <v>31366.502587254861</v>
      </c>
      <c r="E344" s="12" t="e">
        <f>-IPMT(Decision!$J$20/12,'Calculations - ignore'!A344,Decision!$J$17*12,Decision!$J$15)</f>
        <v>#NUM!</v>
      </c>
      <c r="F344" s="12" t="e">
        <f t="shared" si="83"/>
        <v>#NUM!</v>
      </c>
      <c r="G344" s="12">
        <f t="shared" si="92"/>
        <v>8166.9357051221996</v>
      </c>
      <c r="H344" s="12">
        <f t="shared" si="87"/>
        <v>1500899.2477549373</v>
      </c>
      <c r="I344" s="12">
        <f t="shared" si="84"/>
        <v>0</v>
      </c>
      <c r="J344" s="12">
        <f>I344*(1+Decision!$D$30/12)^(Decision!$C$3*12-'Calculations - ignore'!A344)/(1+'Calculations - ignore'!$B$1/12)^(Decision!$C$3*12-'Calculations - ignore'!A344)</f>
        <v>0</v>
      </c>
      <c r="K344" s="12">
        <f t="shared" si="88"/>
        <v>10591363.284014484</v>
      </c>
    </row>
    <row r="345" spans="1:11" x14ac:dyDescent="0.25">
      <c r="A345">
        <f t="shared" si="85"/>
        <v>342</v>
      </c>
      <c r="B345" s="12">
        <f t="shared" si="91"/>
        <v>173051.92332779942</v>
      </c>
      <c r="C345" s="12">
        <f t="shared" si="86"/>
        <v>20364542.339302719</v>
      </c>
      <c r="D345" s="12">
        <f>Decision!$J$21</f>
        <v>31366.502587254861</v>
      </c>
      <c r="E345" s="12" t="e">
        <f>-IPMT(Decision!$J$20/12,'Calculations - ignore'!A345,Decision!$J$17*12,Decision!$J$15)</f>
        <v>#NUM!</v>
      </c>
      <c r="F345" s="12" t="e">
        <f t="shared" si="83"/>
        <v>#NUM!</v>
      </c>
      <c r="G345" s="12">
        <f t="shared" si="92"/>
        <v>8166.9357051221996</v>
      </c>
      <c r="H345" s="12">
        <f t="shared" si="87"/>
        <v>1509066.1834600596</v>
      </c>
      <c r="I345" s="12">
        <f t="shared" si="84"/>
        <v>0</v>
      </c>
      <c r="J345" s="12">
        <f>I345*(1+Decision!$D$30/12)^(Decision!$C$3*12-'Calculations - ignore'!A345)/(1+'Calculations - ignore'!$B$1/12)^(Decision!$C$3*12-'Calculations - ignore'!A345)</f>
        <v>0</v>
      </c>
      <c r="K345" s="12">
        <f t="shared" si="88"/>
        <v>10591363.284014484</v>
      </c>
    </row>
    <row r="346" spans="1:11" x14ac:dyDescent="0.25">
      <c r="A346">
        <f t="shared" si="85"/>
        <v>343</v>
      </c>
      <c r="B346" s="12">
        <f t="shared" si="91"/>
        <v>173051.92332779942</v>
      </c>
      <c r="C346" s="12">
        <f t="shared" si="86"/>
        <v>20537594.262630519</v>
      </c>
      <c r="D346" s="12">
        <f>Decision!$J$21</f>
        <v>31366.502587254861</v>
      </c>
      <c r="E346" s="12" t="e">
        <f>-IPMT(Decision!$J$20/12,'Calculations - ignore'!A346,Decision!$J$17*12,Decision!$J$15)</f>
        <v>#NUM!</v>
      </c>
      <c r="F346" s="12" t="e">
        <f t="shared" si="83"/>
        <v>#NUM!</v>
      </c>
      <c r="G346" s="12">
        <f t="shared" si="92"/>
        <v>8166.9357051221996</v>
      </c>
      <c r="H346" s="12">
        <f t="shared" si="87"/>
        <v>1517233.1191651819</v>
      </c>
      <c r="I346" s="12">
        <f t="shared" si="84"/>
        <v>0</v>
      </c>
      <c r="J346" s="12">
        <f>I346*(1+Decision!$D$30/12)^(Decision!$C$3*12-'Calculations - ignore'!A346)/(1+'Calculations - ignore'!$B$1/12)^(Decision!$C$3*12-'Calculations - ignore'!A346)</f>
        <v>0</v>
      </c>
      <c r="K346" s="12">
        <f t="shared" si="88"/>
        <v>10591363.284014484</v>
      </c>
    </row>
    <row r="347" spans="1:11" x14ac:dyDescent="0.25">
      <c r="A347">
        <f t="shared" si="85"/>
        <v>344</v>
      </c>
      <c r="B347" s="12">
        <f t="shared" si="91"/>
        <v>173051.92332779942</v>
      </c>
      <c r="C347" s="12">
        <f t="shared" si="86"/>
        <v>20710646.185958318</v>
      </c>
      <c r="D347" s="12">
        <f>Decision!$J$21</f>
        <v>31366.502587254861</v>
      </c>
      <c r="E347" s="12" t="e">
        <f>-IPMT(Decision!$J$20/12,'Calculations - ignore'!A347,Decision!$J$17*12,Decision!$J$15)</f>
        <v>#NUM!</v>
      </c>
      <c r="F347" s="12" t="e">
        <f t="shared" si="83"/>
        <v>#NUM!</v>
      </c>
      <c r="G347" s="12">
        <f t="shared" si="92"/>
        <v>8166.9357051221996</v>
      </c>
      <c r="H347" s="12">
        <f t="shared" si="87"/>
        <v>1525400.0548703042</v>
      </c>
      <c r="I347" s="12">
        <f t="shared" si="84"/>
        <v>0</v>
      </c>
      <c r="J347" s="12">
        <f>I347*(1+Decision!$D$30/12)^(Decision!$C$3*12-'Calculations - ignore'!A347)/(1+'Calculations - ignore'!$B$1/12)^(Decision!$C$3*12-'Calculations - ignore'!A347)</f>
        <v>0</v>
      </c>
      <c r="K347" s="12">
        <f t="shared" si="88"/>
        <v>10591363.284014484</v>
      </c>
    </row>
    <row r="348" spans="1:11" x14ac:dyDescent="0.25">
      <c r="A348">
        <f t="shared" si="85"/>
        <v>345</v>
      </c>
      <c r="B348" s="12">
        <f t="shared" si="91"/>
        <v>173051.92332779942</v>
      </c>
      <c r="C348" s="12">
        <f t="shared" si="86"/>
        <v>20883698.109286118</v>
      </c>
      <c r="D348" s="12">
        <f>Decision!$J$21</f>
        <v>31366.502587254861</v>
      </c>
      <c r="E348" s="12" t="e">
        <f>-IPMT(Decision!$J$20/12,'Calculations - ignore'!A348,Decision!$J$17*12,Decision!$J$15)</f>
        <v>#NUM!</v>
      </c>
      <c r="F348" s="12" t="e">
        <f t="shared" si="83"/>
        <v>#NUM!</v>
      </c>
      <c r="G348" s="12">
        <f t="shared" si="92"/>
        <v>8166.9357051221996</v>
      </c>
      <c r="H348" s="12">
        <f t="shared" si="87"/>
        <v>1533566.9905754265</v>
      </c>
      <c r="I348" s="12">
        <f t="shared" si="84"/>
        <v>0</v>
      </c>
      <c r="J348" s="12">
        <f>I348*(1+Decision!$D$30/12)^(Decision!$C$3*12-'Calculations - ignore'!A348)/(1+'Calculations - ignore'!$B$1/12)^(Decision!$C$3*12-'Calculations - ignore'!A348)</f>
        <v>0</v>
      </c>
      <c r="K348" s="12">
        <f t="shared" si="88"/>
        <v>10591363.284014484</v>
      </c>
    </row>
    <row r="349" spans="1:11" x14ac:dyDescent="0.25">
      <c r="A349">
        <f t="shared" si="85"/>
        <v>346</v>
      </c>
      <c r="B349" s="12">
        <f t="shared" si="91"/>
        <v>173051.92332779942</v>
      </c>
      <c r="C349" s="12">
        <f t="shared" si="86"/>
        <v>21056750.032613918</v>
      </c>
      <c r="D349" s="12">
        <f>Decision!$J$21</f>
        <v>31366.502587254861</v>
      </c>
      <c r="E349" s="12" t="e">
        <f>-IPMT(Decision!$J$20/12,'Calculations - ignore'!A349,Decision!$J$17*12,Decision!$J$15)</f>
        <v>#NUM!</v>
      </c>
      <c r="F349" s="12" t="e">
        <f t="shared" si="83"/>
        <v>#NUM!</v>
      </c>
      <c r="G349" s="12">
        <f t="shared" si="92"/>
        <v>8166.9357051221996</v>
      </c>
      <c r="H349" s="12">
        <f t="shared" si="87"/>
        <v>1541733.9262805488</v>
      </c>
      <c r="I349" s="12">
        <f t="shared" si="84"/>
        <v>0</v>
      </c>
      <c r="J349" s="12">
        <f>I349*(1+Decision!$D$30/12)^(Decision!$C$3*12-'Calculations - ignore'!A349)/(1+'Calculations - ignore'!$B$1/12)^(Decision!$C$3*12-'Calculations - ignore'!A349)</f>
        <v>0</v>
      </c>
      <c r="K349" s="12">
        <f t="shared" si="88"/>
        <v>10591363.284014484</v>
      </c>
    </row>
    <row r="350" spans="1:11" x14ac:dyDescent="0.25">
      <c r="A350">
        <f t="shared" si="85"/>
        <v>347</v>
      </c>
      <c r="B350" s="12">
        <f t="shared" si="91"/>
        <v>173051.92332779942</v>
      </c>
      <c r="C350" s="12">
        <f t="shared" si="86"/>
        <v>21229801.955941718</v>
      </c>
      <c r="D350" s="12">
        <f>Decision!$J$21</f>
        <v>31366.502587254861</v>
      </c>
      <c r="E350" s="12" t="e">
        <f>-IPMT(Decision!$J$20/12,'Calculations - ignore'!A350,Decision!$J$17*12,Decision!$J$15)</f>
        <v>#NUM!</v>
      </c>
      <c r="F350" s="12" t="e">
        <f t="shared" si="83"/>
        <v>#NUM!</v>
      </c>
      <c r="G350" s="12">
        <f t="shared" si="92"/>
        <v>8166.9357051221996</v>
      </c>
      <c r="H350" s="12">
        <f t="shared" si="87"/>
        <v>1549900.8619856711</v>
      </c>
      <c r="I350" s="12">
        <f t="shared" si="84"/>
        <v>0</v>
      </c>
      <c r="J350" s="12">
        <f>I350*(1+Decision!$D$30/12)^(Decision!$C$3*12-'Calculations - ignore'!A350)/(1+'Calculations - ignore'!$B$1/12)^(Decision!$C$3*12-'Calculations - ignore'!A350)</f>
        <v>0</v>
      </c>
      <c r="K350" s="12">
        <f t="shared" si="88"/>
        <v>10591363.284014484</v>
      </c>
    </row>
    <row r="351" spans="1:11" x14ac:dyDescent="0.25">
      <c r="A351">
        <f t="shared" si="85"/>
        <v>348</v>
      </c>
      <c r="B351" s="12">
        <f t="shared" si="91"/>
        <v>173051.92332779942</v>
      </c>
      <c r="C351" s="12">
        <f t="shared" si="86"/>
        <v>21402853.879269518</v>
      </c>
      <c r="D351" s="12">
        <f>Decision!$J$21</f>
        <v>31366.502587254861</v>
      </c>
      <c r="E351" s="12" t="e">
        <f>-IPMT(Decision!$J$20/12,'Calculations - ignore'!A351,Decision!$J$17*12,Decision!$J$15)</f>
        <v>#NUM!</v>
      </c>
      <c r="F351" s="12" t="e">
        <f t="shared" si="83"/>
        <v>#NUM!</v>
      </c>
      <c r="G351" s="12">
        <f t="shared" si="92"/>
        <v>8166.9357051221996</v>
      </c>
      <c r="H351" s="12">
        <f t="shared" si="87"/>
        <v>1558067.7976907934</v>
      </c>
      <c r="I351" s="12">
        <f t="shared" si="84"/>
        <v>0</v>
      </c>
      <c r="J351" s="12">
        <f>I351*(1+Decision!$D$30/12)^(Decision!$C$3*12-'Calculations - ignore'!A351)/(1+'Calculations - ignore'!$B$1/12)^(Decision!$C$3*12-'Calculations - ignore'!A351)</f>
        <v>0</v>
      </c>
      <c r="K351" s="12">
        <f t="shared" si="88"/>
        <v>10591363.284014484</v>
      </c>
    </row>
    <row r="352" spans="1:11" x14ac:dyDescent="0.25">
      <c r="A352">
        <f t="shared" si="85"/>
        <v>349</v>
      </c>
      <c r="B352" s="12">
        <f>B351*(1+Decision!$D$14)</f>
        <v>190357.11566057938</v>
      </c>
      <c r="C352" s="12">
        <f t="shared" si="86"/>
        <v>21593210.994930096</v>
      </c>
      <c r="D352" s="12">
        <f>Decision!$J$21</f>
        <v>31366.502587254861</v>
      </c>
      <c r="E352" s="12" t="e">
        <f>-IPMT(Decision!$J$20/12,'Calculations - ignore'!A352,Decision!$J$17*12,Decision!$J$15)</f>
        <v>#NUM!</v>
      </c>
      <c r="F352" s="12" t="e">
        <f t="shared" si="83"/>
        <v>#NUM!</v>
      </c>
      <c r="G352" s="12">
        <f>G351*(1+Decision!$J$27)</f>
        <v>8575.2824903783094</v>
      </c>
      <c r="H352" s="12">
        <f t="shared" si="87"/>
        <v>1566643.0801811717</v>
      </c>
      <c r="I352" s="12">
        <f t="shared" si="84"/>
        <v>0</v>
      </c>
      <c r="J352" s="12">
        <f>I352*(1+Decision!$D$30/12)^(Decision!$C$3*12-'Calculations - ignore'!A352)/(1+'Calculations - ignore'!$B$1/12)^(Decision!$C$3*12-'Calculations - ignore'!A352)</f>
        <v>0</v>
      </c>
      <c r="K352" s="12">
        <f t="shared" si="88"/>
        <v>10591363.284014484</v>
      </c>
    </row>
    <row r="353" spans="1:11" x14ac:dyDescent="0.25">
      <c r="A353">
        <f t="shared" si="85"/>
        <v>350</v>
      </c>
      <c r="B353" s="12">
        <f>B352</f>
        <v>190357.11566057938</v>
      </c>
      <c r="C353" s="12">
        <f t="shared" si="86"/>
        <v>21783568.110590674</v>
      </c>
      <c r="D353" s="12">
        <f>Decision!$J$21</f>
        <v>31366.502587254861</v>
      </c>
      <c r="E353" s="12" t="e">
        <f>-IPMT(Decision!$J$20/12,'Calculations - ignore'!A353,Decision!$J$17*12,Decision!$J$15)</f>
        <v>#NUM!</v>
      </c>
      <c r="F353" s="12" t="e">
        <f t="shared" si="83"/>
        <v>#NUM!</v>
      </c>
      <c r="G353" s="12">
        <f>G352</f>
        <v>8575.2824903783094</v>
      </c>
      <c r="H353" s="12">
        <f t="shared" si="87"/>
        <v>1575218.3626715499</v>
      </c>
      <c r="I353" s="12">
        <f t="shared" si="84"/>
        <v>0</v>
      </c>
      <c r="J353" s="12">
        <f>I353*(1+Decision!$D$30/12)^(Decision!$C$3*12-'Calculations - ignore'!A353)/(1+'Calculations - ignore'!$B$1/12)^(Decision!$C$3*12-'Calculations - ignore'!A353)</f>
        <v>0</v>
      </c>
      <c r="K353" s="12">
        <f t="shared" si="88"/>
        <v>10591363.284014484</v>
      </c>
    </row>
    <row r="354" spans="1:11" x14ac:dyDescent="0.25">
      <c r="A354">
        <f t="shared" si="85"/>
        <v>351</v>
      </c>
      <c r="B354" s="12">
        <f t="shared" ref="B354:B363" si="93">B353</f>
        <v>190357.11566057938</v>
      </c>
      <c r="C354" s="12">
        <f t="shared" si="86"/>
        <v>21973925.226251252</v>
      </c>
      <c r="D354" s="12">
        <f>Decision!$J$21</f>
        <v>31366.502587254861</v>
      </c>
      <c r="E354" s="12" t="e">
        <f>-IPMT(Decision!$J$20/12,'Calculations - ignore'!A354,Decision!$J$17*12,Decision!$J$15)</f>
        <v>#NUM!</v>
      </c>
      <c r="F354" s="12" t="e">
        <f t="shared" si="83"/>
        <v>#NUM!</v>
      </c>
      <c r="G354" s="12">
        <f t="shared" ref="G354:G363" si="94">G353</f>
        <v>8575.2824903783094</v>
      </c>
      <c r="H354" s="12">
        <f t="shared" si="87"/>
        <v>1583793.6451619281</v>
      </c>
      <c r="I354" s="12">
        <f t="shared" si="84"/>
        <v>0</v>
      </c>
      <c r="J354" s="12">
        <f>I354*(1+Decision!$D$30/12)^(Decision!$C$3*12-'Calculations - ignore'!A354)/(1+'Calculations - ignore'!$B$1/12)^(Decision!$C$3*12-'Calculations - ignore'!A354)</f>
        <v>0</v>
      </c>
      <c r="K354" s="12">
        <f t="shared" si="88"/>
        <v>10591363.284014484</v>
      </c>
    </row>
    <row r="355" spans="1:11" x14ac:dyDescent="0.25">
      <c r="A355">
        <f t="shared" si="85"/>
        <v>352</v>
      </c>
      <c r="B355" s="12">
        <f t="shared" si="93"/>
        <v>190357.11566057938</v>
      </c>
      <c r="C355" s="12">
        <f t="shared" si="86"/>
        <v>22164282.34191183</v>
      </c>
      <c r="D355" s="12">
        <f>Decision!$J$21</f>
        <v>31366.502587254861</v>
      </c>
      <c r="E355" s="12" t="e">
        <f>-IPMT(Decision!$J$20/12,'Calculations - ignore'!A355,Decision!$J$17*12,Decision!$J$15)</f>
        <v>#NUM!</v>
      </c>
      <c r="F355" s="12" t="e">
        <f t="shared" si="83"/>
        <v>#NUM!</v>
      </c>
      <c r="G355" s="12">
        <f t="shared" si="94"/>
        <v>8575.2824903783094</v>
      </c>
      <c r="H355" s="12">
        <f t="shared" si="87"/>
        <v>1592368.9276523064</v>
      </c>
      <c r="I355" s="12">
        <f t="shared" si="84"/>
        <v>0</v>
      </c>
      <c r="J355" s="12">
        <f>I355*(1+Decision!$D$30/12)^(Decision!$C$3*12-'Calculations - ignore'!A355)/(1+'Calculations - ignore'!$B$1/12)^(Decision!$C$3*12-'Calculations - ignore'!A355)</f>
        <v>0</v>
      </c>
      <c r="K355" s="12">
        <f t="shared" si="88"/>
        <v>10591363.284014484</v>
      </c>
    </row>
    <row r="356" spans="1:11" x14ac:dyDescent="0.25">
      <c r="A356">
        <f t="shared" si="85"/>
        <v>353</v>
      </c>
      <c r="B356" s="12">
        <f t="shared" si="93"/>
        <v>190357.11566057938</v>
      </c>
      <c r="C356" s="12">
        <f t="shared" si="86"/>
        <v>22354639.457572408</v>
      </c>
      <c r="D356" s="12">
        <f>Decision!$J$21</f>
        <v>31366.502587254861</v>
      </c>
      <c r="E356" s="12" t="e">
        <f>-IPMT(Decision!$J$20/12,'Calculations - ignore'!A356,Decision!$J$17*12,Decision!$J$15)</f>
        <v>#NUM!</v>
      </c>
      <c r="F356" s="12" t="e">
        <f t="shared" si="83"/>
        <v>#NUM!</v>
      </c>
      <c r="G356" s="12">
        <f t="shared" si="94"/>
        <v>8575.2824903783094</v>
      </c>
      <c r="H356" s="12">
        <f t="shared" si="87"/>
        <v>1600944.2101426846</v>
      </c>
      <c r="I356" s="12">
        <f t="shared" si="84"/>
        <v>0</v>
      </c>
      <c r="J356" s="12">
        <f>I356*(1+Decision!$D$30/12)^(Decision!$C$3*12-'Calculations - ignore'!A356)/(1+'Calculations - ignore'!$B$1/12)^(Decision!$C$3*12-'Calculations - ignore'!A356)</f>
        <v>0</v>
      </c>
      <c r="K356" s="12">
        <f t="shared" si="88"/>
        <v>10591363.284014484</v>
      </c>
    </row>
    <row r="357" spans="1:11" x14ac:dyDescent="0.25">
      <c r="A357">
        <f t="shared" si="85"/>
        <v>354</v>
      </c>
      <c r="B357" s="12">
        <f t="shared" si="93"/>
        <v>190357.11566057938</v>
      </c>
      <c r="C357" s="12">
        <f t="shared" si="86"/>
        <v>22544996.573232986</v>
      </c>
      <c r="D357" s="12">
        <f>Decision!$J$21</f>
        <v>31366.502587254861</v>
      </c>
      <c r="E357" s="12" t="e">
        <f>-IPMT(Decision!$J$20/12,'Calculations - ignore'!A357,Decision!$J$17*12,Decision!$J$15)</f>
        <v>#NUM!</v>
      </c>
      <c r="F357" s="12" t="e">
        <f t="shared" si="83"/>
        <v>#NUM!</v>
      </c>
      <c r="G357" s="12">
        <f t="shared" si="94"/>
        <v>8575.2824903783094</v>
      </c>
      <c r="H357" s="12">
        <f t="shared" si="87"/>
        <v>1609519.4926330629</v>
      </c>
      <c r="I357" s="12">
        <f t="shared" si="84"/>
        <v>0</v>
      </c>
      <c r="J357" s="12">
        <f>I357*(1+Decision!$D$30/12)^(Decision!$C$3*12-'Calculations - ignore'!A357)/(1+'Calculations - ignore'!$B$1/12)^(Decision!$C$3*12-'Calculations - ignore'!A357)</f>
        <v>0</v>
      </c>
      <c r="K357" s="12">
        <f t="shared" si="88"/>
        <v>10591363.284014484</v>
      </c>
    </row>
    <row r="358" spans="1:11" x14ac:dyDescent="0.25">
      <c r="A358">
        <f t="shared" si="85"/>
        <v>355</v>
      </c>
      <c r="B358" s="12">
        <f t="shared" si="93"/>
        <v>190357.11566057938</v>
      </c>
      <c r="C358" s="12">
        <f t="shared" si="86"/>
        <v>22735353.688893564</v>
      </c>
      <c r="D358" s="12">
        <f>Decision!$J$21</f>
        <v>31366.502587254861</v>
      </c>
      <c r="E358" s="12" t="e">
        <f>-IPMT(Decision!$J$20/12,'Calculations - ignore'!A358,Decision!$J$17*12,Decision!$J$15)</f>
        <v>#NUM!</v>
      </c>
      <c r="F358" s="12" t="e">
        <f t="shared" si="83"/>
        <v>#NUM!</v>
      </c>
      <c r="G358" s="12">
        <f t="shared" si="94"/>
        <v>8575.2824903783094</v>
      </c>
      <c r="H358" s="12">
        <f t="shared" si="87"/>
        <v>1618094.7751234411</v>
      </c>
      <c r="I358" s="12">
        <f t="shared" si="84"/>
        <v>0</v>
      </c>
      <c r="J358" s="12">
        <f>I358*(1+Decision!$D$30/12)^(Decision!$C$3*12-'Calculations - ignore'!A358)/(1+'Calculations - ignore'!$B$1/12)^(Decision!$C$3*12-'Calculations - ignore'!A358)</f>
        <v>0</v>
      </c>
      <c r="K358" s="12">
        <f t="shared" si="88"/>
        <v>10591363.284014484</v>
      </c>
    </row>
    <row r="359" spans="1:11" x14ac:dyDescent="0.25">
      <c r="A359">
        <f t="shared" si="85"/>
        <v>356</v>
      </c>
      <c r="B359" s="12">
        <f t="shared" si="93"/>
        <v>190357.11566057938</v>
      </c>
      <c r="C359" s="12">
        <f t="shared" si="86"/>
        <v>22925710.804554142</v>
      </c>
      <c r="D359" s="12">
        <f>Decision!$J$21</f>
        <v>31366.502587254861</v>
      </c>
      <c r="E359" s="12" t="e">
        <f>-IPMT(Decision!$J$20/12,'Calculations - ignore'!A359,Decision!$J$17*12,Decision!$J$15)</f>
        <v>#NUM!</v>
      </c>
      <c r="F359" s="12" t="e">
        <f t="shared" si="83"/>
        <v>#NUM!</v>
      </c>
      <c r="G359" s="12">
        <f t="shared" si="94"/>
        <v>8575.2824903783094</v>
      </c>
      <c r="H359" s="12">
        <f t="shared" si="87"/>
        <v>1626670.0576138194</v>
      </c>
      <c r="I359" s="12">
        <f t="shared" si="84"/>
        <v>0</v>
      </c>
      <c r="J359" s="12">
        <f>I359*(1+Decision!$D$30/12)^(Decision!$C$3*12-'Calculations - ignore'!A359)/(1+'Calculations - ignore'!$B$1/12)^(Decision!$C$3*12-'Calculations - ignore'!A359)</f>
        <v>0</v>
      </c>
      <c r="K359" s="12">
        <f t="shared" si="88"/>
        <v>10591363.284014484</v>
      </c>
    </row>
    <row r="360" spans="1:11" x14ac:dyDescent="0.25">
      <c r="A360">
        <f t="shared" si="85"/>
        <v>357</v>
      </c>
      <c r="B360" s="12">
        <f t="shared" si="93"/>
        <v>190357.11566057938</v>
      </c>
      <c r="C360" s="12">
        <f t="shared" si="86"/>
        <v>23116067.92021472</v>
      </c>
      <c r="D360" s="12">
        <f>Decision!$J$21</f>
        <v>31366.502587254861</v>
      </c>
      <c r="E360" s="12" t="e">
        <f>-IPMT(Decision!$J$20/12,'Calculations - ignore'!A360,Decision!$J$17*12,Decision!$J$15)</f>
        <v>#NUM!</v>
      </c>
      <c r="F360" s="12" t="e">
        <f t="shared" si="83"/>
        <v>#NUM!</v>
      </c>
      <c r="G360" s="12">
        <f t="shared" si="94"/>
        <v>8575.2824903783094</v>
      </c>
      <c r="H360" s="12">
        <f t="shared" si="87"/>
        <v>1635245.3401041976</v>
      </c>
      <c r="I360" s="12">
        <f t="shared" si="84"/>
        <v>0</v>
      </c>
      <c r="J360" s="12">
        <f>I360*(1+Decision!$D$30/12)^(Decision!$C$3*12-'Calculations - ignore'!A360)/(1+'Calculations - ignore'!$B$1/12)^(Decision!$C$3*12-'Calculations - ignore'!A360)</f>
        <v>0</v>
      </c>
      <c r="K360" s="12">
        <f t="shared" si="88"/>
        <v>10591363.284014484</v>
      </c>
    </row>
    <row r="361" spans="1:11" x14ac:dyDescent="0.25">
      <c r="A361">
        <f t="shared" si="85"/>
        <v>358</v>
      </c>
      <c r="B361" s="12">
        <f t="shared" si="93"/>
        <v>190357.11566057938</v>
      </c>
      <c r="C361" s="12">
        <f t="shared" si="86"/>
        <v>23306425.035875298</v>
      </c>
      <c r="D361" s="12">
        <f>Decision!$J$21</f>
        <v>31366.502587254861</v>
      </c>
      <c r="E361" s="12" t="e">
        <f>-IPMT(Decision!$J$20/12,'Calculations - ignore'!A361,Decision!$J$17*12,Decision!$J$15)</f>
        <v>#NUM!</v>
      </c>
      <c r="F361" s="12" t="e">
        <f t="shared" si="83"/>
        <v>#NUM!</v>
      </c>
      <c r="G361" s="12">
        <f t="shared" si="94"/>
        <v>8575.2824903783094</v>
      </c>
      <c r="H361" s="12">
        <f t="shared" si="87"/>
        <v>1643820.6225945759</v>
      </c>
      <c r="I361" s="12">
        <f t="shared" si="84"/>
        <v>0</v>
      </c>
      <c r="J361" s="12">
        <f>I361*(1+Decision!$D$30/12)^(Decision!$C$3*12-'Calculations - ignore'!A361)/(1+'Calculations - ignore'!$B$1/12)^(Decision!$C$3*12-'Calculations - ignore'!A361)</f>
        <v>0</v>
      </c>
      <c r="K361" s="12">
        <f t="shared" si="88"/>
        <v>10591363.284014484</v>
      </c>
    </row>
    <row r="362" spans="1:11" x14ac:dyDescent="0.25">
      <c r="A362">
        <f t="shared" si="85"/>
        <v>359</v>
      </c>
      <c r="B362" s="12">
        <f t="shared" si="93"/>
        <v>190357.11566057938</v>
      </c>
      <c r="C362" s="12">
        <f t="shared" si="86"/>
        <v>23496782.151535876</v>
      </c>
      <c r="D362" s="12">
        <f>Decision!$J$21</f>
        <v>31366.502587254861</v>
      </c>
      <c r="E362" s="12" t="e">
        <f>-IPMT(Decision!$J$20/12,'Calculations - ignore'!A362,Decision!$J$17*12,Decision!$J$15)</f>
        <v>#NUM!</v>
      </c>
      <c r="F362" s="12" t="e">
        <f t="shared" si="83"/>
        <v>#NUM!</v>
      </c>
      <c r="G362" s="12">
        <f t="shared" si="94"/>
        <v>8575.2824903783094</v>
      </c>
      <c r="H362" s="12">
        <f t="shared" si="87"/>
        <v>1652395.9050849541</v>
      </c>
      <c r="I362" s="12">
        <f t="shared" si="84"/>
        <v>0</v>
      </c>
      <c r="J362" s="12">
        <f>I362*(1+Decision!$D$30/12)^(Decision!$C$3*12-'Calculations - ignore'!A362)/(1+'Calculations - ignore'!$B$1/12)^(Decision!$C$3*12-'Calculations - ignore'!A362)</f>
        <v>0</v>
      </c>
      <c r="K362" s="12">
        <f t="shared" si="88"/>
        <v>10591363.284014484</v>
      </c>
    </row>
    <row r="363" spans="1:11" x14ac:dyDescent="0.25">
      <c r="A363">
        <f t="shared" si="85"/>
        <v>360</v>
      </c>
      <c r="B363" s="12">
        <f t="shared" si="93"/>
        <v>190357.11566057938</v>
      </c>
      <c r="C363" s="12">
        <f t="shared" si="86"/>
        <v>23687139.267196454</v>
      </c>
      <c r="D363" s="12">
        <f>Decision!$J$21</f>
        <v>31366.502587254861</v>
      </c>
      <c r="E363" s="12" t="e">
        <f>-IPMT(Decision!$J$20/12,'Calculations - ignore'!A363,Decision!$J$17*12,Decision!$J$15)</f>
        <v>#NUM!</v>
      </c>
      <c r="F363" s="12" t="e">
        <f t="shared" si="83"/>
        <v>#NUM!</v>
      </c>
      <c r="G363" s="12">
        <f t="shared" si="94"/>
        <v>8575.2824903783094</v>
      </c>
      <c r="H363" s="12">
        <f t="shared" si="87"/>
        <v>1660971.1875753324</v>
      </c>
      <c r="I363" s="12">
        <f t="shared" si="84"/>
        <v>0</v>
      </c>
      <c r="J363" s="12">
        <f>I363*(1+Decision!$D$30/12)^(Decision!$C$3*12-'Calculations - ignore'!A363)/(1+'Calculations - ignore'!$B$1/12)^(Decision!$C$3*12-'Calculations - ignore'!A363)</f>
        <v>0</v>
      </c>
      <c r="K363" s="12">
        <f t="shared" si="88"/>
        <v>10591363.284014484</v>
      </c>
    </row>
    <row r="364" spans="1:11" x14ac:dyDescent="0.25">
      <c r="A364">
        <f t="shared" si="85"/>
        <v>361</v>
      </c>
      <c r="B364" s="12">
        <f>B363*(1+Decision!$D$14)</f>
        <v>209392.82722663734</v>
      </c>
      <c r="C364" s="12">
        <f t="shared" si="86"/>
        <v>23896532.094423093</v>
      </c>
      <c r="D364" s="12">
        <f>Decision!$J$21</f>
        <v>31366.502587254861</v>
      </c>
      <c r="E364" s="12" t="e">
        <f>-IPMT(Decision!$J$20/12,'Calculations - ignore'!A364,Decision!$J$17*12,Decision!$J$15)</f>
        <v>#NUM!</v>
      </c>
      <c r="F364" s="12" t="e">
        <f t="shared" si="83"/>
        <v>#NUM!</v>
      </c>
      <c r="G364" s="12">
        <f>G363*(1+Decision!$J$27)</f>
        <v>9004.0466148972246</v>
      </c>
      <c r="H364" s="12">
        <f t="shared" si="87"/>
        <v>1669975.2341902296</v>
      </c>
      <c r="I364" s="12">
        <f t="shared" si="84"/>
        <v>0</v>
      </c>
      <c r="J364" s="12">
        <f>I364*(1+Decision!$D$30/12)^(Decision!$C$3*12-'Calculations - ignore'!A364)/(1+'Calculations - ignore'!$B$1/12)^(Decision!$C$3*12-'Calculations - ignore'!A364)</f>
        <v>0</v>
      </c>
      <c r="K364" s="12">
        <f t="shared" si="88"/>
        <v>10591363.284014484</v>
      </c>
    </row>
    <row r="365" spans="1:11" x14ac:dyDescent="0.25">
      <c r="A365">
        <f t="shared" si="85"/>
        <v>362</v>
      </c>
      <c r="B365" s="12">
        <f>B364</f>
        <v>209392.82722663734</v>
      </c>
      <c r="C365" s="12">
        <f t="shared" si="86"/>
        <v>24105924.921649732</v>
      </c>
      <c r="D365" s="12">
        <f>Decision!$J$21</f>
        <v>31366.502587254861</v>
      </c>
      <c r="E365" s="12" t="e">
        <f>-IPMT(Decision!$J$20/12,'Calculations - ignore'!A365,Decision!$J$17*12,Decision!$J$15)</f>
        <v>#NUM!</v>
      </c>
      <c r="F365" s="12" t="e">
        <f t="shared" si="83"/>
        <v>#NUM!</v>
      </c>
      <c r="G365" s="12">
        <f>G364</f>
        <v>9004.0466148972246</v>
      </c>
      <c r="H365" s="12">
        <f t="shared" si="87"/>
        <v>1678979.2808051268</v>
      </c>
      <c r="I365" s="12">
        <f t="shared" si="84"/>
        <v>0</v>
      </c>
      <c r="J365" s="12">
        <f>I365*(1+Decision!$D$30/12)^(Decision!$C$3*12-'Calculations - ignore'!A365)/(1+'Calculations - ignore'!$B$1/12)^(Decision!$C$3*12-'Calculations - ignore'!A365)</f>
        <v>0</v>
      </c>
      <c r="K365" s="12">
        <f t="shared" si="88"/>
        <v>10591363.284014484</v>
      </c>
    </row>
    <row r="366" spans="1:11" x14ac:dyDescent="0.25">
      <c r="A366">
        <f t="shared" si="85"/>
        <v>363</v>
      </c>
      <c r="B366" s="12">
        <f t="shared" ref="B366:B375" si="95">B365</f>
        <v>209392.82722663734</v>
      </c>
      <c r="C366" s="12">
        <f t="shared" si="86"/>
        <v>24315317.74887637</v>
      </c>
      <c r="D366" s="12">
        <f>Decision!$J$21</f>
        <v>31366.502587254861</v>
      </c>
      <c r="E366" s="12" t="e">
        <f>-IPMT(Decision!$J$20/12,'Calculations - ignore'!A366,Decision!$J$17*12,Decision!$J$15)</f>
        <v>#NUM!</v>
      </c>
      <c r="F366" s="12" t="e">
        <f t="shared" si="83"/>
        <v>#NUM!</v>
      </c>
      <c r="G366" s="12">
        <f t="shared" ref="G366:G375" si="96">G365</f>
        <v>9004.0466148972246</v>
      </c>
      <c r="H366" s="12">
        <f t="shared" si="87"/>
        <v>1687983.327420024</v>
      </c>
      <c r="I366" s="12">
        <f t="shared" si="84"/>
        <v>0</v>
      </c>
      <c r="J366" s="12">
        <f>I366*(1+Decision!$D$30/12)^(Decision!$C$3*12-'Calculations - ignore'!A366)/(1+'Calculations - ignore'!$B$1/12)^(Decision!$C$3*12-'Calculations - ignore'!A366)</f>
        <v>0</v>
      </c>
      <c r="K366" s="12">
        <f t="shared" si="88"/>
        <v>10591363.284014484</v>
      </c>
    </row>
    <row r="367" spans="1:11" x14ac:dyDescent="0.25">
      <c r="A367">
        <f t="shared" si="85"/>
        <v>364</v>
      </c>
      <c r="B367" s="12">
        <f t="shared" si="95"/>
        <v>209392.82722663734</v>
      </c>
      <c r="C367" s="12">
        <f t="shared" si="86"/>
        <v>24524710.576103009</v>
      </c>
      <c r="D367" s="12">
        <f>Decision!$J$21</f>
        <v>31366.502587254861</v>
      </c>
      <c r="E367" s="12" t="e">
        <f>-IPMT(Decision!$J$20/12,'Calculations - ignore'!A367,Decision!$J$17*12,Decision!$J$15)</f>
        <v>#NUM!</v>
      </c>
      <c r="F367" s="12" t="e">
        <f t="shared" si="83"/>
        <v>#NUM!</v>
      </c>
      <c r="G367" s="12">
        <f t="shared" si="96"/>
        <v>9004.0466148972246</v>
      </c>
      <c r="H367" s="12">
        <f t="shared" si="87"/>
        <v>1696987.3740349212</v>
      </c>
      <c r="I367" s="12">
        <f t="shared" si="84"/>
        <v>0</v>
      </c>
      <c r="J367" s="12">
        <f>I367*(1+Decision!$D$30/12)^(Decision!$C$3*12-'Calculations - ignore'!A367)/(1+'Calculations - ignore'!$B$1/12)^(Decision!$C$3*12-'Calculations - ignore'!A367)</f>
        <v>0</v>
      </c>
      <c r="K367" s="12">
        <f t="shared" si="88"/>
        <v>10591363.284014484</v>
      </c>
    </row>
    <row r="368" spans="1:11" x14ac:dyDescent="0.25">
      <c r="A368">
        <f t="shared" si="85"/>
        <v>365</v>
      </c>
      <c r="B368" s="12">
        <f t="shared" si="95"/>
        <v>209392.82722663734</v>
      </c>
      <c r="C368" s="12">
        <f t="shared" si="86"/>
        <v>24734103.403329648</v>
      </c>
      <c r="D368" s="12">
        <f>Decision!$J$21</f>
        <v>31366.502587254861</v>
      </c>
      <c r="E368" s="12" t="e">
        <f>-IPMT(Decision!$J$20/12,'Calculations - ignore'!A368,Decision!$J$17*12,Decision!$J$15)</f>
        <v>#NUM!</v>
      </c>
      <c r="F368" s="12" t="e">
        <f t="shared" si="83"/>
        <v>#NUM!</v>
      </c>
      <c r="G368" s="12">
        <f t="shared" si="96"/>
        <v>9004.0466148972246</v>
      </c>
      <c r="H368" s="12">
        <f t="shared" si="87"/>
        <v>1705991.4206498184</v>
      </c>
      <c r="I368" s="12">
        <f t="shared" si="84"/>
        <v>0</v>
      </c>
      <c r="J368" s="12">
        <f>I368*(1+Decision!$D$30/12)^(Decision!$C$3*12-'Calculations - ignore'!A368)/(1+'Calculations - ignore'!$B$1/12)^(Decision!$C$3*12-'Calculations - ignore'!A368)</f>
        <v>0</v>
      </c>
      <c r="K368" s="12">
        <f t="shared" si="88"/>
        <v>10591363.284014484</v>
      </c>
    </row>
    <row r="369" spans="1:11" x14ac:dyDescent="0.25">
      <c r="A369">
        <f t="shared" si="85"/>
        <v>366</v>
      </c>
      <c r="B369" s="12">
        <f t="shared" si="95"/>
        <v>209392.82722663734</v>
      </c>
      <c r="C369" s="12">
        <f t="shared" si="86"/>
        <v>24943496.230556287</v>
      </c>
      <c r="D369" s="12">
        <f>Decision!$J$21</f>
        <v>31366.502587254861</v>
      </c>
      <c r="E369" s="12" t="e">
        <f>-IPMT(Decision!$J$20/12,'Calculations - ignore'!A369,Decision!$J$17*12,Decision!$J$15)</f>
        <v>#NUM!</v>
      </c>
      <c r="F369" s="12" t="e">
        <f t="shared" si="83"/>
        <v>#NUM!</v>
      </c>
      <c r="G369" s="12">
        <f t="shared" si="96"/>
        <v>9004.0466148972246</v>
      </c>
      <c r="H369" s="12">
        <f t="shared" si="87"/>
        <v>1714995.4672647156</v>
      </c>
      <c r="I369" s="12">
        <f t="shared" si="84"/>
        <v>0</v>
      </c>
      <c r="J369" s="12">
        <f>I369*(1+Decision!$D$30/12)^(Decision!$C$3*12-'Calculations - ignore'!A369)/(1+'Calculations - ignore'!$B$1/12)^(Decision!$C$3*12-'Calculations - ignore'!A369)</f>
        <v>0</v>
      </c>
      <c r="K369" s="12">
        <f t="shared" si="88"/>
        <v>10591363.284014484</v>
      </c>
    </row>
    <row r="370" spans="1:11" x14ac:dyDescent="0.25">
      <c r="A370">
        <f t="shared" si="85"/>
        <v>367</v>
      </c>
      <c r="B370" s="12">
        <f t="shared" si="95"/>
        <v>209392.82722663734</v>
      </c>
      <c r="C370" s="12">
        <f t="shared" si="86"/>
        <v>25152889.057782926</v>
      </c>
      <c r="D370" s="12">
        <f>Decision!$J$21</f>
        <v>31366.502587254861</v>
      </c>
      <c r="E370" s="12" t="e">
        <f>-IPMT(Decision!$J$20/12,'Calculations - ignore'!A370,Decision!$J$17*12,Decision!$J$15)</f>
        <v>#NUM!</v>
      </c>
      <c r="F370" s="12" t="e">
        <f t="shared" si="83"/>
        <v>#NUM!</v>
      </c>
      <c r="G370" s="12">
        <f t="shared" si="96"/>
        <v>9004.0466148972246</v>
      </c>
      <c r="H370" s="12">
        <f t="shared" si="87"/>
        <v>1723999.5138796128</v>
      </c>
      <c r="I370" s="12">
        <f t="shared" si="84"/>
        <v>0</v>
      </c>
      <c r="J370" s="12">
        <f>I370*(1+Decision!$D$30/12)^(Decision!$C$3*12-'Calculations - ignore'!A370)/(1+'Calculations - ignore'!$B$1/12)^(Decision!$C$3*12-'Calculations - ignore'!A370)</f>
        <v>0</v>
      </c>
      <c r="K370" s="12">
        <f t="shared" si="88"/>
        <v>10591363.284014484</v>
      </c>
    </row>
    <row r="371" spans="1:11" x14ac:dyDescent="0.25">
      <c r="A371">
        <f t="shared" si="85"/>
        <v>368</v>
      </c>
      <c r="B371" s="12">
        <f t="shared" si="95"/>
        <v>209392.82722663734</v>
      </c>
      <c r="C371" s="12">
        <f t="shared" si="86"/>
        <v>25362281.885009564</v>
      </c>
      <c r="D371" s="12">
        <f>Decision!$J$21</f>
        <v>31366.502587254861</v>
      </c>
      <c r="E371" s="12" t="e">
        <f>-IPMT(Decision!$J$20/12,'Calculations - ignore'!A371,Decision!$J$17*12,Decision!$J$15)</f>
        <v>#NUM!</v>
      </c>
      <c r="F371" s="12" t="e">
        <f t="shared" si="83"/>
        <v>#NUM!</v>
      </c>
      <c r="G371" s="12">
        <f t="shared" si="96"/>
        <v>9004.0466148972246</v>
      </c>
      <c r="H371" s="12">
        <f t="shared" si="87"/>
        <v>1733003.56049451</v>
      </c>
      <c r="I371" s="12">
        <f t="shared" si="84"/>
        <v>0</v>
      </c>
      <c r="J371" s="12">
        <f>I371*(1+Decision!$D$30/12)^(Decision!$C$3*12-'Calculations - ignore'!A371)/(1+'Calculations - ignore'!$B$1/12)^(Decision!$C$3*12-'Calculations - ignore'!A371)</f>
        <v>0</v>
      </c>
      <c r="K371" s="12">
        <f t="shared" si="88"/>
        <v>10591363.284014484</v>
      </c>
    </row>
    <row r="372" spans="1:11" x14ac:dyDescent="0.25">
      <c r="A372">
        <f t="shared" si="85"/>
        <v>369</v>
      </c>
      <c r="B372" s="12">
        <f t="shared" si="95"/>
        <v>209392.82722663734</v>
      </c>
      <c r="C372" s="12">
        <f t="shared" si="86"/>
        <v>25571674.712236203</v>
      </c>
      <c r="D372" s="12">
        <f>Decision!$J$21</f>
        <v>31366.502587254861</v>
      </c>
      <c r="E372" s="12" t="e">
        <f>-IPMT(Decision!$J$20/12,'Calculations - ignore'!A372,Decision!$J$17*12,Decision!$J$15)</f>
        <v>#NUM!</v>
      </c>
      <c r="F372" s="12" t="e">
        <f t="shared" si="83"/>
        <v>#NUM!</v>
      </c>
      <c r="G372" s="12">
        <f t="shared" si="96"/>
        <v>9004.0466148972246</v>
      </c>
      <c r="H372" s="12">
        <f t="shared" si="87"/>
        <v>1742007.6071094072</v>
      </c>
      <c r="I372" s="12">
        <f t="shared" si="84"/>
        <v>0</v>
      </c>
      <c r="J372" s="12">
        <f>I372*(1+Decision!$D$30/12)^(Decision!$C$3*12-'Calculations - ignore'!A372)/(1+'Calculations - ignore'!$B$1/12)^(Decision!$C$3*12-'Calculations - ignore'!A372)</f>
        <v>0</v>
      </c>
      <c r="K372" s="12">
        <f t="shared" si="88"/>
        <v>10591363.284014484</v>
      </c>
    </row>
    <row r="373" spans="1:11" x14ac:dyDescent="0.25">
      <c r="A373">
        <f t="shared" si="85"/>
        <v>370</v>
      </c>
      <c r="B373" s="12">
        <f t="shared" si="95"/>
        <v>209392.82722663734</v>
      </c>
      <c r="C373" s="12">
        <f t="shared" si="86"/>
        <v>25781067.539462842</v>
      </c>
      <c r="D373" s="12">
        <f>Decision!$J$21</f>
        <v>31366.502587254861</v>
      </c>
      <c r="E373" s="12" t="e">
        <f>-IPMT(Decision!$J$20/12,'Calculations - ignore'!A373,Decision!$J$17*12,Decision!$J$15)</f>
        <v>#NUM!</v>
      </c>
      <c r="F373" s="12" t="e">
        <f t="shared" si="83"/>
        <v>#NUM!</v>
      </c>
      <c r="G373" s="12">
        <f t="shared" si="96"/>
        <v>9004.0466148972246</v>
      </c>
      <c r="H373" s="12">
        <f t="shared" si="87"/>
        <v>1751011.6537243044</v>
      </c>
      <c r="I373" s="12">
        <f t="shared" si="84"/>
        <v>0</v>
      </c>
      <c r="J373" s="12">
        <f>I373*(1+Decision!$D$30/12)^(Decision!$C$3*12-'Calculations - ignore'!A373)/(1+'Calculations - ignore'!$B$1/12)^(Decision!$C$3*12-'Calculations - ignore'!A373)</f>
        <v>0</v>
      </c>
      <c r="K373" s="12">
        <f t="shared" si="88"/>
        <v>10591363.284014484</v>
      </c>
    </row>
    <row r="374" spans="1:11" x14ac:dyDescent="0.25">
      <c r="A374">
        <f t="shared" si="85"/>
        <v>371</v>
      </c>
      <c r="B374" s="12">
        <f t="shared" si="95"/>
        <v>209392.82722663734</v>
      </c>
      <c r="C374" s="12">
        <f t="shared" si="86"/>
        <v>25990460.366689481</v>
      </c>
      <c r="D374" s="12">
        <f>Decision!$J$21</f>
        <v>31366.502587254861</v>
      </c>
      <c r="E374" s="12" t="e">
        <f>-IPMT(Decision!$J$20/12,'Calculations - ignore'!A374,Decision!$J$17*12,Decision!$J$15)</f>
        <v>#NUM!</v>
      </c>
      <c r="F374" s="12" t="e">
        <f t="shared" si="83"/>
        <v>#NUM!</v>
      </c>
      <c r="G374" s="12">
        <f t="shared" si="96"/>
        <v>9004.0466148972246</v>
      </c>
      <c r="H374" s="12">
        <f t="shared" si="87"/>
        <v>1760015.7003392016</v>
      </c>
      <c r="I374" s="12">
        <f t="shared" si="84"/>
        <v>0</v>
      </c>
      <c r="J374" s="12">
        <f>I374*(1+Decision!$D$30/12)^(Decision!$C$3*12-'Calculations - ignore'!A374)/(1+'Calculations - ignore'!$B$1/12)^(Decision!$C$3*12-'Calculations - ignore'!A374)</f>
        <v>0</v>
      </c>
      <c r="K374" s="12">
        <f t="shared" si="88"/>
        <v>10591363.284014484</v>
      </c>
    </row>
    <row r="375" spans="1:11" x14ac:dyDescent="0.25">
      <c r="A375">
        <f t="shared" si="85"/>
        <v>372</v>
      </c>
      <c r="B375" s="12">
        <f t="shared" si="95"/>
        <v>209392.82722663734</v>
      </c>
      <c r="C375" s="12">
        <f t="shared" si="86"/>
        <v>26199853.19391612</v>
      </c>
      <c r="D375" s="12">
        <f>Decision!$J$21</f>
        <v>31366.502587254861</v>
      </c>
      <c r="E375" s="12" t="e">
        <f>-IPMT(Decision!$J$20/12,'Calculations - ignore'!A375,Decision!$J$17*12,Decision!$J$15)</f>
        <v>#NUM!</v>
      </c>
      <c r="F375" s="12" t="e">
        <f t="shared" si="83"/>
        <v>#NUM!</v>
      </c>
      <c r="G375" s="12">
        <f t="shared" si="96"/>
        <v>9004.0466148972246</v>
      </c>
      <c r="H375" s="12">
        <f t="shared" si="87"/>
        <v>1769019.7469540988</v>
      </c>
      <c r="I375" s="12">
        <f t="shared" si="84"/>
        <v>0</v>
      </c>
      <c r="J375" s="12">
        <f>I375*(1+Decision!$D$30/12)^(Decision!$C$3*12-'Calculations - ignore'!A375)/(1+'Calculations - ignore'!$B$1/12)^(Decision!$C$3*12-'Calculations - ignore'!A375)</f>
        <v>0</v>
      </c>
      <c r="K375" s="12">
        <f t="shared" si="88"/>
        <v>10591363.284014484</v>
      </c>
    </row>
    <row r="376" spans="1:11" x14ac:dyDescent="0.25">
      <c r="A376">
        <f t="shared" si="85"/>
        <v>373</v>
      </c>
      <c r="B376" s="12">
        <f>B375*(1+Decision!$D$14)</f>
        <v>230332.10994930108</v>
      </c>
      <c r="C376" s="12">
        <f t="shared" si="86"/>
        <v>26430185.303865422</v>
      </c>
      <c r="D376" s="12">
        <f>Decision!$J$21</f>
        <v>31366.502587254861</v>
      </c>
      <c r="E376" s="12" t="e">
        <f>-IPMT(Decision!$J$20/12,'Calculations - ignore'!A376,Decision!$J$17*12,Decision!$J$15)</f>
        <v>#NUM!</v>
      </c>
      <c r="F376" s="12" t="e">
        <f t="shared" si="83"/>
        <v>#NUM!</v>
      </c>
      <c r="G376" s="12">
        <f>G375*(1+Decision!$J$27)</f>
        <v>9454.2489456420863</v>
      </c>
      <c r="H376" s="12">
        <f t="shared" si="87"/>
        <v>1778473.9958997408</v>
      </c>
      <c r="I376" s="12">
        <f t="shared" si="84"/>
        <v>0</v>
      </c>
      <c r="J376" s="12">
        <f>I376*(1+Decision!$D$30/12)^(Decision!$C$3*12-'Calculations - ignore'!A376)/(1+'Calculations - ignore'!$B$1/12)^(Decision!$C$3*12-'Calculations - ignore'!A376)</f>
        <v>0</v>
      </c>
      <c r="K376" s="12">
        <f t="shared" si="88"/>
        <v>10591363.284014484</v>
      </c>
    </row>
    <row r="377" spans="1:11" x14ac:dyDescent="0.25">
      <c r="A377">
        <f t="shared" si="85"/>
        <v>374</v>
      </c>
      <c r="B377" s="12">
        <f>B376</f>
        <v>230332.10994930108</v>
      </c>
      <c r="C377" s="12">
        <f t="shared" si="86"/>
        <v>26660517.413814723</v>
      </c>
      <c r="D377" s="12">
        <f>Decision!$J$21</f>
        <v>31366.502587254861</v>
      </c>
      <c r="E377" s="12" t="e">
        <f>-IPMT(Decision!$J$20/12,'Calculations - ignore'!A377,Decision!$J$17*12,Decision!$J$15)</f>
        <v>#NUM!</v>
      </c>
      <c r="F377" s="12" t="e">
        <f t="shared" si="83"/>
        <v>#NUM!</v>
      </c>
      <c r="G377" s="12">
        <f>G376</f>
        <v>9454.2489456420863</v>
      </c>
      <c r="H377" s="12">
        <f t="shared" si="87"/>
        <v>1787928.2448453829</v>
      </c>
      <c r="I377" s="12">
        <f t="shared" si="84"/>
        <v>0</v>
      </c>
      <c r="J377" s="12">
        <f>I377*(1+Decision!$D$30/12)^(Decision!$C$3*12-'Calculations - ignore'!A377)/(1+'Calculations - ignore'!$B$1/12)^(Decision!$C$3*12-'Calculations - ignore'!A377)</f>
        <v>0</v>
      </c>
      <c r="K377" s="12">
        <f t="shared" si="88"/>
        <v>10591363.284014484</v>
      </c>
    </row>
    <row r="378" spans="1:11" x14ac:dyDescent="0.25">
      <c r="A378">
        <f t="shared" si="85"/>
        <v>375</v>
      </c>
      <c r="B378" s="12">
        <f t="shared" ref="B378:B387" si="97">B377</f>
        <v>230332.10994930108</v>
      </c>
      <c r="C378" s="12">
        <f t="shared" si="86"/>
        <v>26890849.523764025</v>
      </c>
      <c r="D378" s="12">
        <f>Decision!$J$21</f>
        <v>31366.502587254861</v>
      </c>
      <c r="E378" s="12" t="e">
        <f>-IPMT(Decision!$J$20/12,'Calculations - ignore'!A378,Decision!$J$17*12,Decision!$J$15)</f>
        <v>#NUM!</v>
      </c>
      <c r="F378" s="12" t="e">
        <f t="shared" si="83"/>
        <v>#NUM!</v>
      </c>
      <c r="G378" s="12">
        <f t="shared" ref="G378:G387" si="98">G377</f>
        <v>9454.2489456420863</v>
      </c>
      <c r="H378" s="12">
        <f t="shared" si="87"/>
        <v>1797382.4937910249</v>
      </c>
      <c r="I378" s="12">
        <f t="shared" si="84"/>
        <v>0</v>
      </c>
      <c r="J378" s="12">
        <f>I378*(1+Decision!$D$30/12)^(Decision!$C$3*12-'Calculations - ignore'!A378)/(1+'Calculations - ignore'!$B$1/12)^(Decision!$C$3*12-'Calculations - ignore'!A378)</f>
        <v>0</v>
      </c>
      <c r="K378" s="12">
        <f t="shared" si="88"/>
        <v>10591363.284014484</v>
      </c>
    </row>
    <row r="379" spans="1:11" x14ac:dyDescent="0.25">
      <c r="A379">
        <f t="shared" si="85"/>
        <v>376</v>
      </c>
      <c r="B379" s="12">
        <f t="shared" si="97"/>
        <v>230332.10994930108</v>
      </c>
      <c r="C379" s="12">
        <f t="shared" si="86"/>
        <v>27121181.633713327</v>
      </c>
      <c r="D379" s="12">
        <f>Decision!$J$21</f>
        <v>31366.502587254861</v>
      </c>
      <c r="E379" s="12" t="e">
        <f>-IPMT(Decision!$J$20/12,'Calculations - ignore'!A379,Decision!$J$17*12,Decision!$J$15)</f>
        <v>#NUM!</v>
      </c>
      <c r="F379" s="12" t="e">
        <f t="shared" si="83"/>
        <v>#NUM!</v>
      </c>
      <c r="G379" s="12">
        <f t="shared" si="98"/>
        <v>9454.2489456420863</v>
      </c>
      <c r="H379" s="12">
        <f t="shared" si="87"/>
        <v>1806836.7427366669</v>
      </c>
      <c r="I379" s="12">
        <f t="shared" si="84"/>
        <v>0</v>
      </c>
      <c r="J379" s="12">
        <f>I379*(1+Decision!$D$30/12)^(Decision!$C$3*12-'Calculations - ignore'!A379)/(1+'Calculations - ignore'!$B$1/12)^(Decision!$C$3*12-'Calculations - ignore'!A379)</f>
        <v>0</v>
      </c>
      <c r="K379" s="12">
        <f t="shared" si="88"/>
        <v>10591363.284014484</v>
      </c>
    </row>
    <row r="380" spans="1:11" x14ac:dyDescent="0.25">
      <c r="A380">
        <f t="shared" si="85"/>
        <v>377</v>
      </c>
      <c r="B380" s="12">
        <f t="shared" si="97"/>
        <v>230332.10994930108</v>
      </c>
      <c r="C380" s="12">
        <f t="shared" si="86"/>
        <v>27351513.743662629</v>
      </c>
      <c r="D380" s="12">
        <f>Decision!$J$21</f>
        <v>31366.502587254861</v>
      </c>
      <c r="E380" s="12" t="e">
        <f>-IPMT(Decision!$J$20/12,'Calculations - ignore'!A380,Decision!$J$17*12,Decision!$J$15)</f>
        <v>#NUM!</v>
      </c>
      <c r="F380" s="12" t="e">
        <f t="shared" si="83"/>
        <v>#NUM!</v>
      </c>
      <c r="G380" s="12">
        <f t="shared" si="98"/>
        <v>9454.2489456420863</v>
      </c>
      <c r="H380" s="12">
        <f t="shared" si="87"/>
        <v>1816290.991682309</v>
      </c>
      <c r="I380" s="12">
        <f t="shared" si="84"/>
        <v>0</v>
      </c>
      <c r="J380" s="12">
        <f>I380*(1+Decision!$D$30/12)^(Decision!$C$3*12-'Calculations - ignore'!A380)/(1+'Calculations - ignore'!$B$1/12)^(Decision!$C$3*12-'Calculations - ignore'!A380)</f>
        <v>0</v>
      </c>
      <c r="K380" s="12">
        <f t="shared" si="88"/>
        <v>10591363.284014484</v>
      </c>
    </row>
    <row r="381" spans="1:11" x14ac:dyDescent="0.25">
      <c r="A381">
        <f t="shared" si="85"/>
        <v>378</v>
      </c>
      <c r="B381" s="12">
        <f t="shared" si="97"/>
        <v>230332.10994930108</v>
      </c>
      <c r="C381" s="12">
        <f t="shared" si="86"/>
        <v>27581845.853611931</v>
      </c>
      <c r="D381" s="12">
        <f>Decision!$J$21</f>
        <v>31366.502587254861</v>
      </c>
      <c r="E381" s="12" t="e">
        <f>-IPMT(Decision!$J$20/12,'Calculations - ignore'!A381,Decision!$J$17*12,Decision!$J$15)</f>
        <v>#NUM!</v>
      </c>
      <c r="F381" s="12" t="e">
        <f t="shared" si="83"/>
        <v>#NUM!</v>
      </c>
      <c r="G381" s="12">
        <f t="shared" si="98"/>
        <v>9454.2489456420863</v>
      </c>
      <c r="H381" s="12">
        <f t="shared" si="87"/>
        <v>1825745.240627951</v>
      </c>
      <c r="I381" s="12">
        <f t="shared" si="84"/>
        <v>0</v>
      </c>
      <c r="J381" s="12">
        <f>I381*(1+Decision!$D$30/12)^(Decision!$C$3*12-'Calculations - ignore'!A381)/(1+'Calculations - ignore'!$B$1/12)^(Decision!$C$3*12-'Calculations - ignore'!A381)</f>
        <v>0</v>
      </c>
      <c r="K381" s="12">
        <f t="shared" si="88"/>
        <v>10591363.284014484</v>
      </c>
    </row>
    <row r="382" spans="1:11" x14ac:dyDescent="0.25">
      <c r="A382">
        <f t="shared" si="85"/>
        <v>379</v>
      </c>
      <c r="B382" s="12">
        <f t="shared" si="97"/>
        <v>230332.10994930108</v>
      </c>
      <c r="C382" s="12">
        <f t="shared" si="86"/>
        <v>27812177.963561233</v>
      </c>
      <c r="D382" s="12">
        <f>Decision!$J$21</f>
        <v>31366.502587254861</v>
      </c>
      <c r="E382" s="12" t="e">
        <f>-IPMT(Decision!$J$20/12,'Calculations - ignore'!A382,Decision!$J$17*12,Decision!$J$15)</f>
        <v>#NUM!</v>
      </c>
      <c r="F382" s="12" t="e">
        <f t="shared" si="83"/>
        <v>#NUM!</v>
      </c>
      <c r="G382" s="12">
        <f t="shared" si="98"/>
        <v>9454.2489456420863</v>
      </c>
      <c r="H382" s="12">
        <f t="shared" si="87"/>
        <v>1835199.489573593</v>
      </c>
      <c r="I382" s="12">
        <f t="shared" si="84"/>
        <v>0</v>
      </c>
      <c r="J382" s="12">
        <f>I382*(1+Decision!$D$30/12)^(Decision!$C$3*12-'Calculations - ignore'!A382)/(1+'Calculations - ignore'!$B$1/12)^(Decision!$C$3*12-'Calculations - ignore'!A382)</f>
        <v>0</v>
      </c>
      <c r="K382" s="12">
        <f t="shared" si="88"/>
        <v>10591363.284014484</v>
      </c>
    </row>
    <row r="383" spans="1:11" x14ac:dyDescent="0.25">
      <c r="A383">
        <f t="shared" si="85"/>
        <v>380</v>
      </c>
      <c r="B383" s="12">
        <f t="shared" si="97"/>
        <v>230332.10994930108</v>
      </c>
      <c r="C383" s="12">
        <f t="shared" si="86"/>
        <v>28042510.073510535</v>
      </c>
      <c r="D383" s="12">
        <f>Decision!$J$21</f>
        <v>31366.502587254861</v>
      </c>
      <c r="E383" s="12" t="e">
        <f>-IPMT(Decision!$J$20/12,'Calculations - ignore'!A383,Decision!$J$17*12,Decision!$J$15)</f>
        <v>#NUM!</v>
      </c>
      <c r="F383" s="12" t="e">
        <f t="shared" si="83"/>
        <v>#NUM!</v>
      </c>
      <c r="G383" s="12">
        <f t="shared" si="98"/>
        <v>9454.2489456420863</v>
      </c>
      <c r="H383" s="12">
        <f t="shared" si="87"/>
        <v>1844653.738519235</v>
      </c>
      <c r="I383" s="12">
        <f t="shared" si="84"/>
        <v>0</v>
      </c>
      <c r="J383" s="12">
        <f>I383*(1+Decision!$D$30/12)^(Decision!$C$3*12-'Calculations - ignore'!A383)/(1+'Calculations - ignore'!$B$1/12)^(Decision!$C$3*12-'Calculations - ignore'!A383)</f>
        <v>0</v>
      </c>
      <c r="K383" s="12">
        <f t="shared" si="88"/>
        <v>10591363.284014484</v>
      </c>
    </row>
    <row r="384" spans="1:11" x14ac:dyDescent="0.25">
      <c r="A384">
        <f t="shared" si="85"/>
        <v>381</v>
      </c>
      <c r="B384" s="12">
        <f t="shared" si="97"/>
        <v>230332.10994930108</v>
      </c>
      <c r="C384" s="12">
        <f t="shared" si="86"/>
        <v>28272842.183459837</v>
      </c>
      <c r="D384" s="12">
        <f>Decision!$J$21</f>
        <v>31366.502587254861</v>
      </c>
      <c r="E384" s="12" t="e">
        <f>-IPMT(Decision!$J$20/12,'Calculations - ignore'!A384,Decision!$J$17*12,Decision!$J$15)</f>
        <v>#NUM!</v>
      </c>
      <c r="F384" s="12" t="e">
        <f t="shared" si="83"/>
        <v>#NUM!</v>
      </c>
      <c r="G384" s="12">
        <f t="shared" si="98"/>
        <v>9454.2489456420863</v>
      </c>
      <c r="H384" s="12">
        <f t="shared" si="87"/>
        <v>1854107.9874648771</v>
      </c>
      <c r="I384" s="12">
        <f t="shared" si="84"/>
        <v>0</v>
      </c>
      <c r="J384" s="12">
        <f>I384*(1+Decision!$D$30/12)^(Decision!$C$3*12-'Calculations - ignore'!A384)/(1+'Calculations - ignore'!$B$1/12)^(Decision!$C$3*12-'Calculations - ignore'!A384)</f>
        <v>0</v>
      </c>
      <c r="K384" s="12">
        <f t="shared" si="88"/>
        <v>10591363.284014484</v>
      </c>
    </row>
    <row r="385" spans="1:11" x14ac:dyDescent="0.25">
      <c r="A385">
        <f t="shared" si="85"/>
        <v>382</v>
      </c>
      <c r="B385" s="12">
        <f t="shared" si="97"/>
        <v>230332.10994930108</v>
      </c>
      <c r="C385" s="12">
        <f t="shared" si="86"/>
        <v>28503174.293409139</v>
      </c>
      <c r="D385" s="12">
        <f>Decision!$J$21</f>
        <v>31366.502587254861</v>
      </c>
      <c r="E385" s="12" t="e">
        <f>-IPMT(Decision!$J$20/12,'Calculations - ignore'!A385,Decision!$J$17*12,Decision!$J$15)</f>
        <v>#NUM!</v>
      </c>
      <c r="F385" s="12" t="e">
        <f t="shared" si="83"/>
        <v>#NUM!</v>
      </c>
      <c r="G385" s="12">
        <f t="shared" si="98"/>
        <v>9454.2489456420863</v>
      </c>
      <c r="H385" s="12">
        <f t="shared" si="87"/>
        <v>1863562.2364105191</v>
      </c>
      <c r="I385" s="12">
        <f t="shared" si="84"/>
        <v>0</v>
      </c>
      <c r="J385" s="12">
        <f>I385*(1+Decision!$D$30/12)^(Decision!$C$3*12-'Calculations - ignore'!A385)/(1+'Calculations - ignore'!$B$1/12)^(Decision!$C$3*12-'Calculations - ignore'!A385)</f>
        <v>0</v>
      </c>
      <c r="K385" s="12">
        <f t="shared" si="88"/>
        <v>10591363.284014484</v>
      </c>
    </row>
    <row r="386" spans="1:11" x14ac:dyDescent="0.25">
      <c r="A386">
        <f t="shared" si="85"/>
        <v>383</v>
      </c>
      <c r="B386" s="12">
        <f t="shared" si="97"/>
        <v>230332.10994930108</v>
      </c>
      <c r="C386" s="12">
        <f t="shared" si="86"/>
        <v>28733506.403358441</v>
      </c>
      <c r="D386" s="12">
        <f>Decision!$J$21</f>
        <v>31366.502587254861</v>
      </c>
      <c r="E386" s="12" t="e">
        <f>-IPMT(Decision!$J$20/12,'Calculations - ignore'!A386,Decision!$J$17*12,Decision!$J$15)</f>
        <v>#NUM!</v>
      </c>
      <c r="F386" s="12" t="e">
        <f t="shared" si="83"/>
        <v>#NUM!</v>
      </c>
      <c r="G386" s="12">
        <f t="shared" si="98"/>
        <v>9454.2489456420863</v>
      </c>
      <c r="H386" s="12">
        <f t="shared" si="87"/>
        <v>1873016.4853561611</v>
      </c>
      <c r="I386" s="12">
        <f t="shared" si="84"/>
        <v>0</v>
      </c>
      <c r="J386" s="12">
        <f>I386*(1+Decision!$D$30/12)^(Decision!$C$3*12-'Calculations - ignore'!A386)/(1+'Calculations - ignore'!$B$1/12)^(Decision!$C$3*12-'Calculations - ignore'!A386)</f>
        <v>0</v>
      </c>
      <c r="K386" s="12">
        <f t="shared" si="88"/>
        <v>10591363.284014484</v>
      </c>
    </row>
    <row r="387" spans="1:11" x14ac:dyDescent="0.25">
      <c r="A387">
        <f t="shared" si="85"/>
        <v>384</v>
      </c>
      <c r="B387" s="12">
        <f t="shared" si="97"/>
        <v>230332.10994930108</v>
      </c>
      <c r="C387" s="12">
        <f t="shared" si="86"/>
        <v>28963838.513307743</v>
      </c>
      <c r="D387" s="12">
        <f>Decision!$J$21</f>
        <v>31366.502587254861</v>
      </c>
      <c r="E387" s="12" t="e">
        <f>-IPMT(Decision!$J$20/12,'Calculations - ignore'!A387,Decision!$J$17*12,Decision!$J$15)</f>
        <v>#NUM!</v>
      </c>
      <c r="F387" s="12" t="e">
        <f t="shared" si="83"/>
        <v>#NUM!</v>
      </c>
      <c r="G387" s="12">
        <f t="shared" si="98"/>
        <v>9454.2489456420863</v>
      </c>
      <c r="H387" s="12">
        <f t="shared" si="87"/>
        <v>1882470.7343018032</v>
      </c>
      <c r="I387" s="12">
        <f t="shared" si="84"/>
        <v>0</v>
      </c>
      <c r="J387" s="12">
        <f>I387*(1+Decision!$D$30/12)^(Decision!$C$3*12-'Calculations - ignore'!A387)/(1+'Calculations - ignore'!$B$1/12)^(Decision!$C$3*12-'Calculations - ignore'!A387)</f>
        <v>0</v>
      </c>
      <c r="K387" s="12">
        <f t="shared" si="88"/>
        <v>10591363.284014484</v>
      </c>
    </row>
    <row r="388" spans="1:11" x14ac:dyDescent="0.25">
      <c r="A388">
        <f t="shared" si="85"/>
        <v>385</v>
      </c>
      <c r="B388" s="12">
        <f>B387*(1+Decision!$D$14)</f>
        <v>253365.32094423121</v>
      </c>
      <c r="C388" s="12">
        <f t="shared" si="86"/>
        <v>29217203.834251974</v>
      </c>
      <c r="D388" s="12">
        <f>Decision!$J$21</f>
        <v>31366.502587254861</v>
      </c>
      <c r="E388" s="12" t="e">
        <f>-IPMT(Decision!$J$20/12,'Calculations - ignore'!A388,Decision!$J$17*12,Decision!$J$15)</f>
        <v>#NUM!</v>
      </c>
      <c r="F388" s="12" t="e">
        <f t="shared" si="83"/>
        <v>#NUM!</v>
      </c>
      <c r="G388" s="12">
        <f>G387*(1+Decision!$J$27)</f>
        <v>9926.9613929241914</v>
      </c>
      <c r="H388" s="12">
        <f t="shared" si="87"/>
        <v>1892397.6956947274</v>
      </c>
      <c r="I388" s="12">
        <f t="shared" si="84"/>
        <v>0</v>
      </c>
      <c r="J388" s="12">
        <f>I388*(1+Decision!$D$30/12)^(Decision!$C$3*12-'Calculations - ignore'!A388)/(1+'Calculations - ignore'!$B$1/12)^(Decision!$C$3*12-'Calculations - ignore'!A388)</f>
        <v>0</v>
      </c>
      <c r="K388" s="12">
        <f t="shared" si="88"/>
        <v>10591363.284014484</v>
      </c>
    </row>
    <row r="389" spans="1:11" x14ac:dyDescent="0.25">
      <c r="A389">
        <f t="shared" si="85"/>
        <v>386</v>
      </c>
      <c r="B389" s="12">
        <f>B388</f>
        <v>253365.32094423121</v>
      </c>
      <c r="C389" s="12">
        <f t="shared" si="86"/>
        <v>29470569.155196205</v>
      </c>
      <c r="D389" s="12">
        <f>Decision!$J$21</f>
        <v>31366.502587254861</v>
      </c>
      <c r="E389" s="12" t="e">
        <f>-IPMT(Decision!$J$20/12,'Calculations - ignore'!A389,Decision!$J$17*12,Decision!$J$15)</f>
        <v>#NUM!</v>
      </c>
      <c r="F389" s="12" t="e">
        <f t="shared" ref="F389:F452" si="99">E389+F388</f>
        <v>#NUM!</v>
      </c>
      <c r="G389" s="12">
        <f>G388</f>
        <v>9926.9613929241914</v>
      </c>
      <c r="H389" s="12">
        <f t="shared" si="87"/>
        <v>1902324.6570876515</v>
      </c>
      <c r="I389" s="12">
        <f t="shared" ref="I389:I452" si="100">IF(D389&gt;B389,D389-B389,0)</f>
        <v>0</v>
      </c>
      <c r="J389" s="12">
        <f>I389*(1+Decision!$D$30/12)^(Decision!$C$3*12-'Calculations - ignore'!A389)/(1+'Calculations - ignore'!$B$1/12)^(Decision!$C$3*12-'Calculations - ignore'!A389)</f>
        <v>0</v>
      </c>
      <c r="K389" s="12">
        <f t="shared" si="88"/>
        <v>10591363.284014484</v>
      </c>
    </row>
    <row r="390" spans="1:11" x14ac:dyDescent="0.25">
      <c r="A390">
        <f t="shared" ref="A390:A453" si="101">A389+1</f>
        <v>387</v>
      </c>
      <c r="B390" s="12">
        <f t="shared" ref="B390:B399" si="102">B389</f>
        <v>253365.32094423121</v>
      </c>
      <c r="C390" s="12">
        <f t="shared" ref="C390:C453" si="103">B390+C389</f>
        <v>29723934.476140436</v>
      </c>
      <c r="D390" s="12">
        <f>Decision!$J$21</f>
        <v>31366.502587254861</v>
      </c>
      <c r="E390" s="12" t="e">
        <f>-IPMT(Decision!$J$20/12,'Calculations - ignore'!A390,Decision!$J$17*12,Decision!$J$15)</f>
        <v>#NUM!</v>
      </c>
      <c r="F390" s="12" t="e">
        <f t="shared" si="99"/>
        <v>#NUM!</v>
      </c>
      <c r="G390" s="12">
        <f t="shared" ref="G390:G399" si="104">G389</f>
        <v>9926.9613929241914</v>
      </c>
      <c r="H390" s="12">
        <f t="shared" ref="H390:H453" si="105">G390+H389</f>
        <v>1912251.6184805757</v>
      </c>
      <c r="I390" s="12">
        <f t="shared" si="100"/>
        <v>0</v>
      </c>
      <c r="J390" s="12">
        <f>I390*(1+Decision!$D$30/12)^(Decision!$C$3*12-'Calculations - ignore'!A390)/(1+'Calculations - ignore'!$B$1/12)^(Decision!$C$3*12-'Calculations - ignore'!A390)</f>
        <v>0</v>
      </c>
      <c r="K390" s="12">
        <f t="shared" ref="K390:K453" si="106">J390+K389</f>
        <v>10591363.284014484</v>
      </c>
    </row>
    <row r="391" spans="1:11" x14ac:dyDescent="0.25">
      <c r="A391">
        <f t="shared" si="101"/>
        <v>388</v>
      </c>
      <c r="B391" s="12">
        <f t="shared" si="102"/>
        <v>253365.32094423121</v>
      </c>
      <c r="C391" s="12">
        <f t="shared" si="103"/>
        <v>29977299.797084667</v>
      </c>
      <c r="D391" s="12">
        <f>Decision!$J$21</f>
        <v>31366.502587254861</v>
      </c>
      <c r="E391" s="12" t="e">
        <f>-IPMT(Decision!$J$20/12,'Calculations - ignore'!A391,Decision!$J$17*12,Decision!$J$15)</f>
        <v>#NUM!</v>
      </c>
      <c r="F391" s="12" t="e">
        <f t="shared" si="99"/>
        <v>#NUM!</v>
      </c>
      <c r="G391" s="12">
        <f t="shared" si="104"/>
        <v>9926.9613929241914</v>
      </c>
      <c r="H391" s="12">
        <f t="shared" si="105"/>
        <v>1922178.5798734999</v>
      </c>
      <c r="I391" s="12">
        <f t="shared" si="100"/>
        <v>0</v>
      </c>
      <c r="J391" s="12">
        <f>I391*(1+Decision!$D$30/12)^(Decision!$C$3*12-'Calculations - ignore'!A391)/(1+'Calculations - ignore'!$B$1/12)^(Decision!$C$3*12-'Calculations - ignore'!A391)</f>
        <v>0</v>
      </c>
      <c r="K391" s="12">
        <f t="shared" si="106"/>
        <v>10591363.284014484</v>
      </c>
    </row>
    <row r="392" spans="1:11" x14ac:dyDescent="0.25">
      <c r="A392">
        <f t="shared" si="101"/>
        <v>389</v>
      </c>
      <c r="B392" s="12">
        <f t="shared" si="102"/>
        <v>253365.32094423121</v>
      </c>
      <c r="C392" s="12">
        <f t="shared" si="103"/>
        <v>30230665.118028898</v>
      </c>
      <c r="D392" s="12">
        <f>Decision!$J$21</f>
        <v>31366.502587254861</v>
      </c>
      <c r="E392" s="12" t="e">
        <f>-IPMT(Decision!$J$20/12,'Calculations - ignore'!A392,Decision!$J$17*12,Decision!$J$15)</f>
        <v>#NUM!</v>
      </c>
      <c r="F392" s="12" t="e">
        <f t="shared" si="99"/>
        <v>#NUM!</v>
      </c>
      <c r="G392" s="12">
        <f t="shared" si="104"/>
        <v>9926.9613929241914</v>
      </c>
      <c r="H392" s="12">
        <f t="shared" si="105"/>
        <v>1932105.5412664241</v>
      </c>
      <c r="I392" s="12">
        <f t="shared" si="100"/>
        <v>0</v>
      </c>
      <c r="J392" s="12">
        <f>I392*(1+Decision!$D$30/12)^(Decision!$C$3*12-'Calculations - ignore'!A392)/(1+'Calculations - ignore'!$B$1/12)^(Decision!$C$3*12-'Calculations - ignore'!A392)</f>
        <v>0</v>
      </c>
      <c r="K392" s="12">
        <f t="shared" si="106"/>
        <v>10591363.284014484</v>
      </c>
    </row>
    <row r="393" spans="1:11" x14ac:dyDescent="0.25">
      <c r="A393">
        <f t="shared" si="101"/>
        <v>390</v>
      </c>
      <c r="B393" s="12">
        <f t="shared" si="102"/>
        <v>253365.32094423121</v>
      </c>
      <c r="C393" s="12">
        <f t="shared" si="103"/>
        <v>30484030.438973129</v>
      </c>
      <c r="D393" s="12">
        <f>Decision!$J$21</f>
        <v>31366.502587254861</v>
      </c>
      <c r="E393" s="12" t="e">
        <f>-IPMT(Decision!$J$20/12,'Calculations - ignore'!A393,Decision!$J$17*12,Decision!$J$15)</f>
        <v>#NUM!</v>
      </c>
      <c r="F393" s="12" t="e">
        <f t="shared" si="99"/>
        <v>#NUM!</v>
      </c>
      <c r="G393" s="12">
        <f t="shared" si="104"/>
        <v>9926.9613929241914</v>
      </c>
      <c r="H393" s="12">
        <f t="shared" si="105"/>
        <v>1942032.5026593483</v>
      </c>
      <c r="I393" s="12">
        <f t="shared" si="100"/>
        <v>0</v>
      </c>
      <c r="J393" s="12">
        <f>I393*(1+Decision!$D$30/12)^(Decision!$C$3*12-'Calculations - ignore'!A393)/(1+'Calculations - ignore'!$B$1/12)^(Decision!$C$3*12-'Calculations - ignore'!A393)</f>
        <v>0</v>
      </c>
      <c r="K393" s="12">
        <f t="shared" si="106"/>
        <v>10591363.284014484</v>
      </c>
    </row>
    <row r="394" spans="1:11" x14ac:dyDescent="0.25">
      <c r="A394">
        <f t="shared" si="101"/>
        <v>391</v>
      </c>
      <c r="B394" s="12">
        <f t="shared" si="102"/>
        <v>253365.32094423121</v>
      </c>
      <c r="C394" s="12">
        <f t="shared" si="103"/>
        <v>30737395.75991736</v>
      </c>
      <c r="D394" s="12">
        <f>Decision!$J$21</f>
        <v>31366.502587254861</v>
      </c>
      <c r="E394" s="12" t="e">
        <f>-IPMT(Decision!$J$20/12,'Calculations - ignore'!A394,Decision!$J$17*12,Decision!$J$15)</f>
        <v>#NUM!</v>
      </c>
      <c r="F394" s="12" t="e">
        <f t="shared" si="99"/>
        <v>#NUM!</v>
      </c>
      <c r="G394" s="12">
        <f t="shared" si="104"/>
        <v>9926.9613929241914</v>
      </c>
      <c r="H394" s="12">
        <f t="shared" si="105"/>
        <v>1951959.4640522725</v>
      </c>
      <c r="I394" s="12">
        <f t="shared" si="100"/>
        <v>0</v>
      </c>
      <c r="J394" s="12">
        <f>I394*(1+Decision!$D$30/12)^(Decision!$C$3*12-'Calculations - ignore'!A394)/(1+'Calculations - ignore'!$B$1/12)^(Decision!$C$3*12-'Calculations - ignore'!A394)</f>
        <v>0</v>
      </c>
      <c r="K394" s="12">
        <f t="shared" si="106"/>
        <v>10591363.284014484</v>
      </c>
    </row>
    <row r="395" spans="1:11" x14ac:dyDescent="0.25">
      <c r="A395">
        <f t="shared" si="101"/>
        <v>392</v>
      </c>
      <c r="B395" s="12">
        <f t="shared" si="102"/>
        <v>253365.32094423121</v>
      </c>
      <c r="C395" s="12">
        <f t="shared" si="103"/>
        <v>30990761.080861591</v>
      </c>
      <c r="D395" s="12">
        <f>Decision!$J$21</f>
        <v>31366.502587254861</v>
      </c>
      <c r="E395" s="12" t="e">
        <f>-IPMT(Decision!$J$20/12,'Calculations - ignore'!A395,Decision!$J$17*12,Decision!$J$15)</f>
        <v>#NUM!</v>
      </c>
      <c r="F395" s="12" t="e">
        <f t="shared" si="99"/>
        <v>#NUM!</v>
      </c>
      <c r="G395" s="12">
        <f t="shared" si="104"/>
        <v>9926.9613929241914</v>
      </c>
      <c r="H395" s="12">
        <f t="shared" si="105"/>
        <v>1961886.4254451967</v>
      </c>
      <c r="I395" s="12">
        <f t="shared" si="100"/>
        <v>0</v>
      </c>
      <c r="J395" s="12">
        <f>I395*(1+Decision!$D$30/12)^(Decision!$C$3*12-'Calculations - ignore'!A395)/(1+'Calculations - ignore'!$B$1/12)^(Decision!$C$3*12-'Calculations - ignore'!A395)</f>
        <v>0</v>
      </c>
      <c r="K395" s="12">
        <f t="shared" si="106"/>
        <v>10591363.284014484</v>
      </c>
    </row>
    <row r="396" spans="1:11" x14ac:dyDescent="0.25">
      <c r="A396">
        <f t="shared" si="101"/>
        <v>393</v>
      </c>
      <c r="B396" s="12">
        <f t="shared" si="102"/>
        <v>253365.32094423121</v>
      </c>
      <c r="C396" s="12">
        <f t="shared" si="103"/>
        <v>31244126.401805822</v>
      </c>
      <c r="D396" s="12">
        <f>Decision!$J$21</f>
        <v>31366.502587254861</v>
      </c>
      <c r="E396" s="12" t="e">
        <f>-IPMT(Decision!$J$20/12,'Calculations - ignore'!A396,Decision!$J$17*12,Decision!$J$15)</f>
        <v>#NUM!</v>
      </c>
      <c r="F396" s="12" t="e">
        <f t="shared" si="99"/>
        <v>#NUM!</v>
      </c>
      <c r="G396" s="12">
        <f t="shared" si="104"/>
        <v>9926.9613929241914</v>
      </c>
      <c r="H396" s="12">
        <f t="shared" si="105"/>
        <v>1971813.3868381209</v>
      </c>
      <c r="I396" s="12">
        <f t="shared" si="100"/>
        <v>0</v>
      </c>
      <c r="J396" s="12">
        <f>I396*(1+Decision!$D$30/12)^(Decision!$C$3*12-'Calculations - ignore'!A396)/(1+'Calculations - ignore'!$B$1/12)^(Decision!$C$3*12-'Calculations - ignore'!A396)</f>
        <v>0</v>
      </c>
      <c r="K396" s="12">
        <f t="shared" si="106"/>
        <v>10591363.284014484</v>
      </c>
    </row>
    <row r="397" spans="1:11" x14ac:dyDescent="0.25">
      <c r="A397">
        <f t="shared" si="101"/>
        <v>394</v>
      </c>
      <c r="B397" s="12">
        <f t="shared" si="102"/>
        <v>253365.32094423121</v>
      </c>
      <c r="C397" s="12">
        <f t="shared" si="103"/>
        <v>31497491.722750053</v>
      </c>
      <c r="D397" s="12">
        <f>Decision!$J$21</f>
        <v>31366.502587254861</v>
      </c>
      <c r="E397" s="12" t="e">
        <f>-IPMT(Decision!$J$20/12,'Calculations - ignore'!A397,Decision!$J$17*12,Decision!$J$15)</f>
        <v>#NUM!</v>
      </c>
      <c r="F397" s="12" t="e">
        <f t="shared" si="99"/>
        <v>#NUM!</v>
      </c>
      <c r="G397" s="12">
        <f t="shared" si="104"/>
        <v>9926.9613929241914</v>
      </c>
      <c r="H397" s="12">
        <f t="shared" si="105"/>
        <v>1981740.3482310451</v>
      </c>
      <c r="I397" s="12">
        <f t="shared" si="100"/>
        <v>0</v>
      </c>
      <c r="J397" s="12">
        <f>I397*(1+Decision!$D$30/12)^(Decision!$C$3*12-'Calculations - ignore'!A397)/(1+'Calculations - ignore'!$B$1/12)^(Decision!$C$3*12-'Calculations - ignore'!A397)</f>
        <v>0</v>
      </c>
      <c r="K397" s="12">
        <f t="shared" si="106"/>
        <v>10591363.284014484</v>
      </c>
    </row>
    <row r="398" spans="1:11" x14ac:dyDescent="0.25">
      <c r="A398">
        <f t="shared" si="101"/>
        <v>395</v>
      </c>
      <c r="B398" s="12">
        <f t="shared" si="102"/>
        <v>253365.32094423121</v>
      </c>
      <c r="C398" s="12">
        <f t="shared" si="103"/>
        <v>31750857.043694284</v>
      </c>
      <c r="D398" s="12">
        <f>Decision!$J$21</f>
        <v>31366.502587254861</v>
      </c>
      <c r="E398" s="12" t="e">
        <f>-IPMT(Decision!$J$20/12,'Calculations - ignore'!A398,Decision!$J$17*12,Decision!$J$15)</f>
        <v>#NUM!</v>
      </c>
      <c r="F398" s="12" t="e">
        <f t="shared" si="99"/>
        <v>#NUM!</v>
      </c>
      <c r="G398" s="12">
        <f t="shared" si="104"/>
        <v>9926.9613929241914</v>
      </c>
      <c r="H398" s="12">
        <f t="shared" si="105"/>
        <v>1991667.3096239693</v>
      </c>
      <c r="I398" s="12">
        <f t="shared" si="100"/>
        <v>0</v>
      </c>
      <c r="J398" s="12">
        <f>I398*(1+Decision!$D$30/12)^(Decision!$C$3*12-'Calculations - ignore'!A398)/(1+'Calculations - ignore'!$B$1/12)^(Decision!$C$3*12-'Calculations - ignore'!A398)</f>
        <v>0</v>
      </c>
      <c r="K398" s="12">
        <f t="shared" si="106"/>
        <v>10591363.284014484</v>
      </c>
    </row>
    <row r="399" spans="1:11" x14ac:dyDescent="0.25">
      <c r="A399">
        <f t="shared" si="101"/>
        <v>396</v>
      </c>
      <c r="B399" s="12">
        <f t="shared" si="102"/>
        <v>253365.32094423121</v>
      </c>
      <c r="C399" s="12">
        <f t="shared" si="103"/>
        <v>32004222.364638515</v>
      </c>
      <c r="D399" s="12">
        <f>Decision!$J$21</f>
        <v>31366.502587254861</v>
      </c>
      <c r="E399" s="12" t="e">
        <f>-IPMT(Decision!$J$20/12,'Calculations - ignore'!A399,Decision!$J$17*12,Decision!$J$15)</f>
        <v>#NUM!</v>
      </c>
      <c r="F399" s="12" t="e">
        <f t="shared" si="99"/>
        <v>#NUM!</v>
      </c>
      <c r="G399" s="12">
        <f t="shared" si="104"/>
        <v>9926.9613929241914</v>
      </c>
      <c r="H399" s="12">
        <f t="shared" si="105"/>
        <v>2001594.2710168934</v>
      </c>
      <c r="I399" s="12">
        <f t="shared" si="100"/>
        <v>0</v>
      </c>
      <c r="J399" s="12">
        <f>I399*(1+Decision!$D$30/12)^(Decision!$C$3*12-'Calculations - ignore'!A399)/(1+'Calculations - ignore'!$B$1/12)^(Decision!$C$3*12-'Calculations - ignore'!A399)</f>
        <v>0</v>
      </c>
      <c r="K399" s="12">
        <f t="shared" si="106"/>
        <v>10591363.284014484</v>
      </c>
    </row>
    <row r="400" spans="1:11" x14ac:dyDescent="0.25">
      <c r="A400">
        <f t="shared" si="101"/>
        <v>397</v>
      </c>
      <c r="B400" s="12">
        <f>B399*(1+Decision!$D$14)</f>
        <v>278701.85303865437</v>
      </c>
      <c r="C400" s="12">
        <f t="shared" si="103"/>
        <v>32282924.217677169</v>
      </c>
      <c r="D400" s="12">
        <f>Decision!$J$21</f>
        <v>31366.502587254861</v>
      </c>
      <c r="E400" s="12" t="e">
        <f>-IPMT(Decision!$J$20/12,'Calculations - ignore'!A400,Decision!$J$17*12,Decision!$J$15)</f>
        <v>#NUM!</v>
      </c>
      <c r="F400" s="12" t="e">
        <f t="shared" si="99"/>
        <v>#NUM!</v>
      </c>
      <c r="G400" s="12">
        <f>G399*(1+Decision!$J$27)</f>
        <v>10423.309462570402</v>
      </c>
      <c r="H400" s="12">
        <f t="shared" si="105"/>
        <v>2012017.5804794638</v>
      </c>
      <c r="I400" s="12">
        <f t="shared" si="100"/>
        <v>0</v>
      </c>
      <c r="J400" s="12">
        <f>I400*(1+Decision!$D$30/12)^(Decision!$C$3*12-'Calculations - ignore'!A400)/(1+'Calculations - ignore'!$B$1/12)^(Decision!$C$3*12-'Calculations - ignore'!A400)</f>
        <v>0</v>
      </c>
      <c r="K400" s="12">
        <f t="shared" si="106"/>
        <v>10591363.284014484</v>
      </c>
    </row>
    <row r="401" spans="1:11" x14ac:dyDescent="0.25">
      <c r="A401">
        <f t="shared" si="101"/>
        <v>398</v>
      </c>
      <c r="B401" s="12">
        <f>B400</f>
        <v>278701.85303865437</v>
      </c>
      <c r="C401" s="12">
        <f t="shared" si="103"/>
        <v>32561626.070715822</v>
      </c>
      <c r="D401" s="12">
        <f>Decision!$J$21</f>
        <v>31366.502587254861</v>
      </c>
      <c r="E401" s="12" t="e">
        <f>-IPMT(Decision!$J$20/12,'Calculations - ignore'!A401,Decision!$J$17*12,Decision!$J$15)</f>
        <v>#NUM!</v>
      </c>
      <c r="F401" s="12" t="e">
        <f t="shared" si="99"/>
        <v>#NUM!</v>
      </c>
      <c r="G401" s="12">
        <f>G400</f>
        <v>10423.309462570402</v>
      </c>
      <c r="H401" s="12">
        <f t="shared" si="105"/>
        <v>2022440.8899420341</v>
      </c>
      <c r="I401" s="12">
        <f t="shared" si="100"/>
        <v>0</v>
      </c>
      <c r="J401" s="12">
        <f>I401*(1+Decision!$D$30/12)^(Decision!$C$3*12-'Calculations - ignore'!A401)/(1+'Calculations - ignore'!$B$1/12)^(Decision!$C$3*12-'Calculations - ignore'!A401)</f>
        <v>0</v>
      </c>
      <c r="K401" s="12">
        <f t="shared" si="106"/>
        <v>10591363.284014484</v>
      </c>
    </row>
    <row r="402" spans="1:11" x14ac:dyDescent="0.25">
      <c r="A402">
        <f t="shared" si="101"/>
        <v>399</v>
      </c>
      <c r="B402" s="12">
        <f t="shared" ref="B402:B411" si="107">B401</f>
        <v>278701.85303865437</v>
      </c>
      <c r="C402" s="12">
        <f t="shared" si="103"/>
        <v>32840327.923754476</v>
      </c>
      <c r="D402" s="12">
        <f>Decision!$J$21</f>
        <v>31366.502587254861</v>
      </c>
      <c r="E402" s="12" t="e">
        <f>-IPMT(Decision!$J$20/12,'Calculations - ignore'!A402,Decision!$J$17*12,Decision!$J$15)</f>
        <v>#NUM!</v>
      </c>
      <c r="F402" s="12" t="e">
        <f t="shared" si="99"/>
        <v>#NUM!</v>
      </c>
      <c r="G402" s="12">
        <f t="shared" ref="G402:G411" si="108">G401</f>
        <v>10423.309462570402</v>
      </c>
      <c r="H402" s="12">
        <f t="shared" si="105"/>
        <v>2032864.1994046045</v>
      </c>
      <c r="I402" s="12">
        <f t="shared" si="100"/>
        <v>0</v>
      </c>
      <c r="J402" s="12">
        <f>I402*(1+Decision!$D$30/12)^(Decision!$C$3*12-'Calculations - ignore'!A402)/(1+'Calculations - ignore'!$B$1/12)^(Decision!$C$3*12-'Calculations - ignore'!A402)</f>
        <v>0</v>
      </c>
      <c r="K402" s="12">
        <f t="shared" si="106"/>
        <v>10591363.284014484</v>
      </c>
    </row>
    <row r="403" spans="1:11" x14ac:dyDescent="0.25">
      <c r="A403">
        <f t="shared" si="101"/>
        <v>400</v>
      </c>
      <c r="B403" s="12">
        <f t="shared" si="107"/>
        <v>278701.85303865437</v>
      </c>
      <c r="C403" s="12">
        <f t="shared" si="103"/>
        <v>33119029.77679313</v>
      </c>
      <c r="D403" s="12">
        <f>Decision!$J$21</f>
        <v>31366.502587254861</v>
      </c>
      <c r="E403" s="12" t="e">
        <f>-IPMT(Decision!$J$20/12,'Calculations - ignore'!A403,Decision!$J$17*12,Decision!$J$15)</f>
        <v>#NUM!</v>
      </c>
      <c r="F403" s="12" t="e">
        <f t="shared" si="99"/>
        <v>#NUM!</v>
      </c>
      <c r="G403" s="12">
        <f t="shared" si="108"/>
        <v>10423.309462570402</v>
      </c>
      <c r="H403" s="12">
        <f t="shared" si="105"/>
        <v>2043287.5088671749</v>
      </c>
      <c r="I403" s="12">
        <f t="shared" si="100"/>
        <v>0</v>
      </c>
      <c r="J403" s="12">
        <f>I403*(1+Decision!$D$30/12)^(Decision!$C$3*12-'Calculations - ignore'!A403)/(1+'Calculations - ignore'!$B$1/12)^(Decision!$C$3*12-'Calculations - ignore'!A403)</f>
        <v>0</v>
      </c>
      <c r="K403" s="12">
        <f t="shared" si="106"/>
        <v>10591363.284014484</v>
      </c>
    </row>
    <row r="404" spans="1:11" x14ac:dyDescent="0.25">
      <c r="A404">
        <f t="shared" si="101"/>
        <v>401</v>
      </c>
      <c r="B404" s="12">
        <f t="shared" si="107"/>
        <v>278701.85303865437</v>
      </c>
      <c r="C404" s="12">
        <f t="shared" si="103"/>
        <v>33397731.629831783</v>
      </c>
      <c r="D404" s="12">
        <f>Decision!$J$21</f>
        <v>31366.502587254861</v>
      </c>
      <c r="E404" s="12" t="e">
        <f>-IPMT(Decision!$J$20/12,'Calculations - ignore'!A404,Decision!$J$17*12,Decision!$J$15)</f>
        <v>#NUM!</v>
      </c>
      <c r="F404" s="12" t="e">
        <f t="shared" si="99"/>
        <v>#NUM!</v>
      </c>
      <c r="G404" s="12">
        <f t="shared" si="108"/>
        <v>10423.309462570402</v>
      </c>
      <c r="H404" s="12">
        <f t="shared" si="105"/>
        <v>2053710.8183297452</v>
      </c>
      <c r="I404" s="12">
        <f t="shared" si="100"/>
        <v>0</v>
      </c>
      <c r="J404" s="12">
        <f>I404*(1+Decision!$D$30/12)^(Decision!$C$3*12-'Calculations - ignore'!A404)/(1+'Calculations - ignore'!$B$1/12)^(Decision!$C$3*12-'Calculations - ignore'!A404)</f>
        <v>0</v>
      </c>
      <c r="K404" s="12">
        <f t="shared" si="106"/>
        <v>10591363.284014484</v>
      </c>
    </row>
    <row r="405" spans="1:11" x14ac:dyDescent="0.25">
      <c r="A405">
        <f t="shared" si="101"/>
        <v>402</v>
      </c>
      <c r="B405" s="12">
        <f t="shared" si="107"/>
        <v>278701.85303865437</v>
      </c>
      <c r="C405" s="12">
        <f t="shared" si="103"/>
        <v>33676433.482870437</v>
      </c>
      <c r="D405" s="12">
        <f>Decision!$J$21</f>
        <v>31366.502587254861</v>
      </c>
      <c r="E405" s="12" t="e">
        <f>-IPMT(Decision!$J$20/12,'Calculations - ignore'!A405,Decision!$J$17*12,Decision!$J$15)</f>
        <v>#NUM!</v>
      </c>
      <c r="F405" s="12" t="e">
        <f t="shared" si="99"/>
        <v>#NUM!</v>
      </c>
      <c r="G405" s="12">
        <f t="shared" si="108"/>
        <v>10423.309462570402</v>
      </c>
      <c r="H405" s="12">
        <f t="shared" si="105"/>
        <v>2064134.1277923156</v>
      </c>
      <c r="I405" s="12">
        <f t="shared" si="100"/>
        <v>0</v>
      </c>
      <c r="J405" s="12">
        <f>I405*(1+Decision!$D$30/12)^(Decision!$C$3*12-'Calculations - ignore'!A405)/(1+'Calculations - ignore'!$B$1/12)^(Decision!$C$3*12-'Calculations - ignore'!A405)</f>
        <v>0</v>
      </c>
      <c r="K405" s="12">
        <f t="shared" si="106"/>
        <v>10591363.284014484</v>
      </c>
    </row>
    <row r="406" spans="1:11" x14ac:dyDescent="0.25">
      <c r="A406">
        <f t="shared" si="101"/>
        <v>403</v>
      </c>
      <c r="B406" s="12">
        <f t="shared" si="107"/>
        <v>278701.85303865437</v>
      </c>
      <c r="C406" s="12">
        <f t="shared" si="103"/>
        <v>33955135.335909091</v>
      </c>
      <c r="D406" s="12">
        <f>Decision!$J$21</f>
        <v>31366.502587254861</v>
      </c>
      <c r="E406" s="12" t="e">
        <f>-IPMT(Decision!$J$20/12,'Calculations - ignore'!A406,Decision!$J$17*12,Decision!$J$15)</f>
        <v>#NUM!</v>
      </c>
      <c r="F406" s="12" t="e">
        <f t="shared" si="99"/>
        <v>#NUM!</v>
      </c>
      <c r="G406" s="12">
        <f t="shared" si="108"/>
        <v>10423.309462570402</v>
      </c>
      <c r="H406" s="12">
        <f t="shared" si="105"/>
        <v>2074557.4372548859</v>
      </c>
      <c r="I406" s="12">
        <f t="shared" si="100"/>
        <v>0</v>
      </c>
      <c r="J406" s="12">
        <f>I406*(1+Decision!$D$30/12)^(Decision!$C$3*12-'Calculations - ignore'!A406)/(1+'Calculations - ignore'!$B$1/12)^(Decision!$C$3*12-'Calculations - ignore'!A406)</f>
        <v>0</v>
      </c>
      <c r="K406" s="12">
        <f t="shared" si="106"/>
        <v>10591363.284014484</v>
      </c>
    </row>
    <row r="407" spans="1:11" x14ac:dyDescent="0.25">
      <c r="A407">
        <f t="shared" si="101"/>
        <v>404</v>
      </c>
      <c r="B407" s="12">
        <f t="shared" si="107"/>
        <v>278701.85303865437</v>
      </c>
      <c r="C407" s="12">
        <f t="shared" si="103"/>
        <v>34233837.188947745</v>
      </c>
      <c r="D407" s="12">
        <f>Decision!$J$21</f>
        <v>31366.502587254861</v>
      </c>
      <c r="E407" s="12" t="e">
        <f>-IPMT(Decision!$J$20/12,'Calculations - ignore'!A407,Decision!$J$17*12,Decision!$J$15)</f>
        <v>#NUM!</v>
      </c>
      <c r="F407" s="12" t="e">
        <f t="shared" si="99"/>
        <v>#NUM!</v>
      </c>
      <c r="G407" s="12">
        <f t="shared" si="108"/>
        <v>10423.309462570402</v>
      </c>
      <c r="H407" s="12">
        <f t="shared" si="105"/>
        <v>2084980.7467174563</v>
      </c>
      <c r="I407" s="12">
        <f t="shared" si="100"/>
        <v>0</v>
      </c>
      <c r="J407" s="12">
        <f>I407*(1+Decision!$D$30/12)^(Decision!$C$3*12-'Calculations - ignore'!A407)/(1+'Calculations - ignore'!$B$1/12)^(Decision!$C$3*12-'Calculations - ignore'!A407)</f>
        <v>0</v>
      </c>
      <c r="K407" s="12">
        <f t="shared" si="106"/>
        <v>10591363.284014484</v>
      </c>
    </row>
    <row r="408" spans="1:11" x14ac:dyDescent="0.25">
      <c r="A408">
        <f t="shared" si="101"/>
        <v>405</v>
      </c>
      <c r="B408" s="12">
        <f t="shared" si="107"/>
        <v>278701.85303865437</v>
      </c>
      <c r="C408" s="12">
        <f t="shared" si="103"/>
        <v>34512539.041986398</v>
      </c>
      <c r="D408" s="12">
        <f>Decision!$J$21</f>
        <v>31366.502587254861</v>
      </c>
      <c r="E408" s="12" t="e">
        <f>-IPMT(Decision!$J$20/12,'Calculations - ignore'!A408,Decision!$J$17*12,Decision!$J$15)</f>
        <v>#NUM!</v>
      </c>
      <c r="F408" s="12" t="e">
        <f t="shared" si="99"/>
        <v>#NUM!</v>
      </c>
      <c r="G408" s="12">
        <f t="shared" si="108"/>
        <v>10423.309462570402</v>
      </c>
      <c r="H408" s="12">
        <f t="shared" si="105"/>
        <v>2095404.0561800266</v>
      </c>
      <c r="I408" s="12">
        <f t="shared" si="100"/>
        <v>0</v>
      </c>
      <c r="J408" s="12">
        <f>I408*(1+Decision!$D$30/12)^(Decision!$C$3*12-'Calculations - ignore'!A408)/(1+'Calculations - ignore'!$B$1/12)^(Decision!$C$3*12-'Calculations - ignore'!A408)</f>
        <v>0</v>
      </c>
      <c r="K408" s="12">
        <f t="shared" si="106"/>
        <v>10591363.284014484</v>
      </c>
    </row>
    <row r="409" spans="1:11" x14ac:dyDescent="0.25">
      <c r="A409">
        <f t="shared" si="101"/>
        <v>406</v>
      </c>
      <c r="B409" s="12">
        <f t="shared" si="107"/>
        <v>278701.85303865437</v>
      </c>
      <c r="C409" s="12">
        <f t="shared" si="103"/>
        <v>34791240.895025052</v>
      </c>
      <c r="D409" s="12">
        <f>Decision!$J$21</f>
        <v>31366.502587254861</v>
      </c>
      <c r="E409" s="12" t="e">
        <f>-IPMT(Decision!$J$20/12,'Calculations - ignore'!A409,Decision!$J$17*12,Decision!$J$15)</f>
        <v>#NUM!</v>
      </c>
      <c r="F409" s="12" t="e">
        <f t="shared" si="99"/>
        <v>#NUM!</v>
      </c>
      <c r="G409" s="12">
        <f t="shared" si="108"/>
        <v>10423.309462570402</v>
      </c>
      <c r="H409" s="12">
        <f t="shared" si="105"/>
        <v>2105827.365642597</v>
      </c>
      <c r="I409" s="12">
        <f t="shared" si="100"/>
        <v>0</v>
      </c>
      <c r="J409" s="12">
        <f>I409*(1+Decision!$D$30/12)^(Decision!$C$3*12-'Calculations - ignore'!A409)/(1+'Calculations - ignore'!$B$1/12)^(Decision!$C$3*12-'Calculations - ignore'!A409)</f>
        <v>0</v>
      </c>
      <c r="K409" s="12">
        <f t="shared" si="106"/>
        <v>10591363.284014484</v>
      </c>
    </row>
    <row r="410" spans="1:11" x14ac:dyDescent="0.25">
      <c r="A410">
        <f t="shared" si="101"/>
        <v>407</v>
      </c>
      <c r="B410" s="12">
        <f t="shared" si="107"/>
        <v>278701.85303865437</v>
      </c>
      <c r="C410" s="12">
        <f t="shared" si="103"/>
        <v>35069942.748063706</v>
      </c>
      <c r="D410" s="12">
        <f>Decision!$J$21</f>
        <v>31366.502587254861</v>
      </c>
      <c r="E410" s="12" t="e">
        <f>-IPMT(Decision!$J$20/12,'Calculations - ignore'!A410,Decision!$J$17*12,Decision!$J$15)</f>
        <v>#NUM!</v>
      </c>
      <c r="F410" s="12" t="e">
        <f t="shared" si="99"/>
        <v>#NUM!</v>
      </c>
      <c r="G410" s="12">
        <f t="shared" si="108"/>
        <v>10423.309462570402</v>
      </c>
      <c r="H410" s="12">
        <f t="shared" si="105"/>
        <v>2116250.6751051676</v>
      </c>
      <c r="I410" s="12">
        <f t="shared" si="100"/>
        <v>0</v>
      </c>
      <c r="J410" s="12">
        <f>I410*(1+Decision!$D$30/12)^(Decision!$C$3*12-'Calculations - ignore'!A410)/(1+'Calculations - ignore'!$B$1/12)^(Decision!$C$3*12-'Calculations - ignore'!A410)</f>
        <v>0</v>
      </c>
      <c r="K410" s="12">
        <f t="shared" si="106"/>
        <v>10591363.284014484</v>
      </c>
    </row>
    <row r="411" spans="1:11" x14ac:dyDescent="0.25">
      <c r="A411">
        <f t="shared" si="101"/>
        <v>408</v>
      </c>
      <c r="B411" s="12">
        <f t="shared" si="107"/>
        <v>278701.85303865437</v>
      </c>
      <c r="C411" s="12">
        <f t="shared" si="103"/>
        <v>35348644.60110236</v>
      </c>
      <c r="D411" s="12">
        <f>Decision!$J$21</f>
        <v>31366.502587254861</v>
      </c>
      <c r="E411" s="12" t="e">
        <f>-IPMT(Decision!$J$20/12,'Calculations - ignore'!A411,Decision!$J$17*12,Decision!$J$15)</f>
        <v>#NUM!</v>
      </c>
      <c r="F411" s="12" t="e">
        <f t="shared" si="99"/>
        <v>#NUM!</v>
      </c>
      <c r="G411" s="12">
        <f t="shared" si="108"/>
        <v>10423.309462570402</v>
      </c>
      <c r="H411" s="12">
        <f t="shared" si="105"/>
        <v>2126673.9845677381</v>
      </c>
      <c r="I411" s="12">
        <f t="shared" si="100"/>
        <v>0</v>
      </c>
      <c r="J411" s="12">
        <f>I411*(1+Decision!$D$30/12)^(Decision!$C$3*12-'Calculations - ignore'!A411)/(1+'Calculations - ignore'!$B$1/12)^(Decision!$C$3*12-'Calculations - ignore'!A411)</f>
        <v>0</v>
      </c>
      <c r="K411" s="12">
        <f t="shared" si="106"/>
        <v>10591363.284014484</v>
      </c>
    </row>
    <row r="412" spans="1:11" x14ac:dyDescent="0.25">
      <c r="A412">
        <f t="shared" si="101"/>
        <v>409</v>
      </c>
      <c r="B412" s="12">
        <f>B411*(1+Decision!$D$14)</f>
        <v>306572.03834251984</v>
      </c>
      <c r="C412" s="12">
        <f t="shared" si="103"/>
        <v>35655216.63944488</v>
      </c>
      <c r="D412" s="12">
        <f>Decision!$J$21</f>
        <v>31366.502587254861</v>
      </c>
      <c r="E412" s="12" t="e">
        <f>-IPMT(Decision!$J$20/12,'Calculations - ignore'!A412,Decision!$J$17*12,Decision!$J$15)</f>
        <v>#NUM!</v>
      </c>
      <c r="F412" s="12" t="e">
        <f t="shared" si="99"/>
        <v>#NUM!</v>
      </c>
      <c r="G412" s="12">
        <f>G411*(1+Decision!$J$27)</f>
        <v>10944.474935698921</v>
      </c>
      <c r="H412" s="12">
        <f t="shared" si="105"/>
        <v>2137618.4595034369</v>
      </c>
      <c r="I412" s="12">
        <f t="shared" si="100"/>
        <v>0</v>
      </c>
      <c r="J412" s="12">
        <f>I412*(1+Decision!$D$30/12)^(Decision!$C$3*12-'Calculations - ignore'!A412)/(1+'Calculations - ignore'!$B$1/12)^(Decision!$C$3*12-'Calculations - ignore'!A412)</f>
        <v>0</v>
      </c>
      <c r="K412" s="12">
        <f t="shared" si="106"/>
        <v>10591363.284014484</v>
      </c>
    </row>
    <row r="413" spans="1:11" x14ac:dyDescent="0.25">
      <c r="A413">
        <f t="shared" si="101"/>
        <v>410</v>
      </c>
      <c r="B413" s="12">
        <f>B412</f>
        <v>306572.03834251984</v>
      </c>
      <c r="C413" s="12">
        <f t="shared" si="103"/>
        <v>35961788.677787401</v>
      </c>
      <c r="D413" s="12">
        <f>Decision!$J$21</f>
        <v>31366.502587254861</v>
      </c>
      <c r="E413" s="12" t="e">
        <f>-IPMT(Decision!$J$20/12,'Calculations - ignore'!A413,Decision!$J$17*12,Decision!$J$15)</f>
        <v>#NUM!</v>
      </c>
      <c r="F413" s="12" t="e">
        <f t="shared" si="99"/>
        <v>#NUM!</v>
      </c>
      <c r="G413" s="12">
        <f>G412</f>
        <v>10944.474935698921</v>
      </c>
      <c r="H413" s="12">
        <f t="shared" si="105"/>
        <v>2148562.9344391357</v>
      </c>
      <c r="I413" s="12">
        <f t="shared" si="100"/>
        <v>0</v>
      </c>
      <c r="J413" s="12">
        <f>I413*(1+Decision!$D$30/12)^(Decision!$C$3*12-'Calculations - ignore'!A413)/(1+'Calculations - ignore'!$B$1/12)^(Decision!$C$3*12-'Calculations - ignore'!A413)</f>
        <v>0</v>
      </c>
      <c r="K413" s="12">
        <f t="shared" si="106"/>
        <v>10591363.284014484</v>
      </c>
    </row>
    <row r="414" spans="1:11" x14ac:dyDescent="0.25">
      <c r="A414">
        <f t="shared" si="101"/>
        <v>411</v>
      </c>
      <c r="B414" s="12">
        <f t="shared" ref="B414:B423" si="109">B413</f>
        <v>306572.03834251984</v>
      </c>
      <c r="C414" s="12">
        <f t="shared" si="103"/>
        <v>36268360.716129921</v>
      </c>
      <c r="D414" s="12">
        <f>Decision!$J$21</f>
        <v>31366.502587254861</v>
      </c>
      <c r="E414" s="12" t="e">
        <f>-IPMT(Decision!$J$20/12,'Calculations - ignore'!A414,Decision!$J$17*12,Decision!$J$15)</f>
        <v>#NUM!</v>
      </c>
      <c r="F414" s="12" t="e">
        <f t="shared" si="99"/>
        <v>#NUM!</v>
      </c>
      <c r="G414" s="12">
        <f t="shared" ref="G414:G423" si="110">G413</f>
        <v>10944.474935698921</v>
      </c>
      <c r="H414" s="12">
        <f t="shared" si="105"/>
        <v>2159507.4093748345</v>
      </c>
      <c r="I414" s="12">
        <f t="shared" si="100"/>
        <v>0</v>
      </c>
      <c r="J414" s="12">
        <f>I414*(1+Decision!$D$30/12)^(Decision!$C$3*12-'Calculations - ignore'!A414)/(1+'Calculations - ignore'!$B$1/12)^(Decision!$C$3*12-'Calculations - ignore'!A414)</f>
        <v>0</v>
      </c>
      <c r="K414" s="12">
        <f t="shared" si="106"/>
        <v>10591363.284014484</v>
      </c>
    </row>
    <row r="415" spans="1:11" x14ac:dyDescent="0.25">
      <c r="A415">
        <f t="shared" si="101"/>
        <v>412</v>
      </c>
      <c r="B415" s="12">
        <f t="shared" si="109"/>
        <v>306572.03834251984</v>
      </c>
      <c r="C415" s="12">
        <f t="shared" si="103"/>
        <v>36574932.754472442</v>
      </c>
      <c r="D415" s="12">
        <f>Decision!$J$21</f>
        <v>31366.502587254861</v>
      </c>
      <c r="E415" s="12" t="e">
        <f>-IPMT(Decision!$J$20/12,'Calculations - ignore'!A415,Decision!$J$17*12,Decision!$J$15)</f>
        <v>#NUM!</v>
      </c>
      <c r="F415" s="12" t="e">
        <f t="shared" si="99"/>
        <v>#NUM!</v>
      </c>
      <c r="G415" s="12">
        <f t="shared" si="110"/>
        <v>10944.474935698921</v>
      </c>
      <c r="H415" s="12">
        <f t="shared" si="105"/>
        <v>2170451.8843105333</v>
      </c>
      <c r="I415" s="12">
        <f t="shared" si="100"/>
        <v>0</v>
      </c>
      <c r="J415" s="12">
        <f>I415*(1+Decision!$D$30/12)^(Decision!$C$3*12-'Calculations - ignore'!A415)/(1+'Calculations - ignore'!$B$1/12)^(Decision!$C$3*12-'Calculations - ignore'!A415)</f>
        <v>0</v>
      </c>
      <c r="K415" s="12">
        <f t="shared" si="106"/>
        <v>10591363.284014484</v>
      </c>
    </row>
    <row r="416" spans="1:11" x14ac:dyDescent="0.25">
      <c r="A416">
        <f t="shared" si="101"/>
        <v>413</v>
      </c>
      <c r="B416" s="12">
        <f t="shared" si="109"/>
        <v>306572.03834251984</v>
      </c>
      <c r="C416" s="12">
        <f t="shared" si="103"/>
        <v>36881504.792814963</v>
      </c>
      <c r="D416" s="12">
        <f>Decision!$J$21</f>
        <v>31366.502587254861</v>
      </c>
      <c r="E416" s="12" t="e">
        <f>-IPMT(Decision!$J$20/12,'Calculations - ignore'!A416,Decision!$J$17*12,Decision!$J$15)</f>
        <v>#NUM!</v>
      </c>
      <c r="F416" s="12" t="e">
        <f t="shared" si="99"/>
        <v>#NUM!</v>
      </c>
      <c r="G416" s="12">
        <f t="shared" si="110"/>
        <v>10944.474935698921</v>
      </c>
      <c r="H416" s="12">
        <f t="shared" si="105"/>
        <v>2181396.3592462321</v>
      </c>
      <c r="I416" s="12">
        <f t="shared" si="100"/>
        <v>0</v>
      </c>
      <c r="J416" s="12">
        <f>I416*(1+Decision!$D$30/12)^(Decision!$C$3*12-'Calculations - ignore'!A416)/(1+'Calculations - ignore'!$B$1/12)^(Decision!$C$3*12-'Calculations - ignore'!A416)</f>
        <v>0</v>
      </c>
      <c r="K416" s="12">
        <f t="shared" si="106"/>
        <v>10591363.284014484</v>
      </c>
    </row>
    <row r="417" spans="1:11" x14ac:dyDescent="0.25">
      <c r="A417">
        <f t="shared" si="101"/>
        <v>414</v>
      </c>
      <c r="B417" s="12">
        <f t="shared" si="109"/>
        <v>306572.03834251984</v>
      </c>
      <c r="C417" s="12">
        <f t="shared" si="103"/>
        <v>37188076.831157483</v>
      </c>
      <c r="D417" s="12">
        <f>Decision!$J$21</f>
        <v>31366.502587254861</v>
      </c>
      <c r="E417" s="12" t="e">
        <f>-IPMT(Decision!$J$20/12,'Calculations - ignore'!A417,Decision!$J$17*12,Decision!$J$15)</f>
        <v>#NUM!</v>
      </c>
      <c r="F417" s="12" t="e">
        <f t="shared" si="99"/>
        <v>#NUM!</v>
      </c>
      <c r="G417" s="12">
        <f t="shared" si="110"/>
        <v>10944.474935698921</v>
      </c>
      <c r="H417" s="12">
        <f t="shared" si="105"/>
        <v>2192340.8341819309</v>
      </c>
      <c r="I417" s="12">
        <f t="shared" si="100"/>
        <v>0</v>
      </c>
      <c r="J417" s="12">
        <f>I417*(1+Decision!$D$30/12)^(Decision!$C$3*12-'Calculations - ignore'!A417)/(1+'Calculations - ignore'!$B$1/12)^(Decision!$C$3*12-'Calculations - ignore'!A417)</f>
        <v>0</v>
      </c>
      <c r="K417" s="12">
        <f t="shared" si="106"/>
        <v>10591363.284014484</v>
      </c>
    </row>
    <row r="418" spans="1:11" x14ac:dyDescent="0.25">
      <c r="A418">
        <f t="shared" si="101"/>
        <v>415</v>
      </c>
      <c r="B418" s="12">
        <f t="shared" si="109"/>
        <v>306572.03834251984</v>
      </c>
      <c r="C418" s="12">
        <f t="shared" si="103"/>
        <v>37494648.869500004</v>
      </c>
      <c r="D418" s="12">
        <f>Decision!$J$21</f>
        <v>31366.502587254861</v>
      </c>
      <c r="E418" s="12" t="e">
        <f>-IPMT(Decision!$J$20/12,'Calculations - ignore'!A418,Decision!$J$17*12,Decision!$J$15)</f>
        <v>#NUM!</v>
      </c>
      <c r="F418" s="12" t="e">
        <f t="shared" si="99"/>
        <v>#NUM!</v>
      </c>
      <c r="G418" s="12">
        <f t="shared" si="110"/>
        <v>10944.474935698921</v>
      </c>
      <c r="H418" s="12">
        <f t="shared" si="105"/>
        <v>2203285.3091176297</v>
      </c>
      <c r="I418" s="12">
        <f t="shared" si="100"/>
        <v>0</v>
      </c>
      <c r="J418" s="12">
        <f>I418*(1+Decision!$D$30/12)^(Decision!$C$3*12-'Calculations - ignore'!A418)/(1+'Calculations - ignore'!$B$1/12)^(Decision!$C$3*12-'Calculations - ignore'!A418)</f>
        <v>0</v>
      </c>
      <c r="K418" s="12">
        <f t="shared" si="106"/>
        <v>10591363.284014484</v>
      </c>
    </row>
    <row r="419" spans="1:11" x14ac:dyDescent="0.25">
      <c r="A419">
        <f t="shared" si="101"/>
        <v>416</v>
      </c>
      <c r="B419" s="12">
        <f t="shared" si="109"/>
        <v>306572.03834251984</v>
      </c>
      <c r="C419" s="12">
        <f t="shared" si="103"/>
        <v>37801220.907842524</v>
      </c>
      <c r="D419" s="12">
        <f>Decision!$J$21</f>
        <v>31366.502587254861</v>
      </c>
      <c r="E419" s="12" t="e">
        <f>-IPMT(Decision!$J$20/12,'Calculations - ignore'!A419,Decision!$J$17*12,Decision!$J$15)</f>
        <v>#NUM!</v>
      </c>
      <c r="F419" s="12" t="e">
        <f t="shared" si="99"/>
        <v>#NUM!</v>
      </c>
      <c r="G419" s="12">
        <f t="shared" si="110"/>
        <v>10944.474935698921</v>
      </c>
      <c r="H419" s="12">
        <f t="shared" si="105"/>
        <v>2214229.7840533284</v>
      </c>
      <c r="I419" s="12">
        <f t="shared" si="100"/>
        <v>0</v>
      </c>
      <c r="J419" s="12">
        <f>I419*(1+Decision!$D$30/12)^(Decision!$C$3*12-'Calculations - ignore'!A419)/(1+'Calculations - ignore'!$B$1/12)^(Decision!$C$3*12-'Calculations - ignore'!A419)</f>
        <v>0</v>
      </c>
      <c r="K419" s="12">
        <f t="shared" si="106"/>
        <v>10591363.284014484</v>
      </c>
    </row>
    <row r="420" spans="1:11" x14ac:dyDescent="0.25">
      <c r="A420">
        <f t="shared" si="101"/>
        <v>417</v>
      </c>
      <c r="B420" s="12">
        <f t="shared" si="109"/>
        <v>306572.03834251984</v>
      </c>
      <c r="C420" s="12">
        <f t="shared" si="103"/>
        <v>38107792.946185045</v>
      </c>
      <c r="D420" s="12">
        <f>Decision!$J$21</f>
        <v>31366.502587254861</v>
      </c>
      <c r="E420" s="12" t="e">
        <f>-IPMT(Decision!$J$20/12,'Calculations - ignore'!A420,Decision!$J$17*12,Decision!$J$15)</f>
        <v>#NUM!</v>
      </c>
      <c r="F420" s="12" t="e">
        <f t="shared" si="99"/>
        <v>#NUM!</v>
      </c>
      <c r="G420" s="12">
        <f t="shared" si="110"/>
        <v>10944.474935698921</v>
      </c>
      <c r="H420" s="12">
        <f t="shared" si="105"/>
        <v>2225174.2589890272</v>
      </c>
      <c r="I420" s="12">
        <f t="shared" si="100"/>
        <v>0</v>
      </c>
      <c r="J420" s="12">
        <f>I420*(1+Decision!$D$30/12)^(Decision!$C$3*12-'Calculations - ignore'!A420)/(1+'Calculations - ignore'!$B$1/12)^(Decision!$C$3*12-'Calculations - ignore'!A420)</f>
        <v>0</v>
      </c>
      <c r="K420" s="12">
        <f t="shared" si="106"/>
        <v>10591363.284014484</v>
      </c>
    </row>
    <row r="421" spans="1:11" x14ac:dyDescent="0.25">
      <c r="A421">
        <f t="shared" si="101"/>
        <v>418</v>
      </c>
      <c r="B421" s="12">
        <f t="shared" si="109"/>
        <v>306572.03834251984</v>
      </c>
      <c r="C421" s="12">
        <f t="shared" si="103"/>
        <v>38414364.984527566</v>
      </c>
      <c r="D421" s="12">
        <f>Decision!$J$21</f>
        <v>31366.502587254861</v>
      </c>
      <c r="E421" s="12" t="e">
        <f>-IPMT(Decision!$J$20/12,'Calculations - ignore'!A421,Decision!$J$17*12,Decision!$J$15)</f>
        <v>#NUM!</v>
      </c>
      <c r="F421" s="12" t="e">
        <f t="shared" si="99"/>
        <v>#NUM!</v>
      </c>
      <c r="G421" s="12">
        <f t="shared" si="110"/>
        <v>10944.474935698921</v>
      </c>
      <c r="H421" s="12">
        <f t="shared" si="105"/>
        <v>2236118.733924726</v>
      </c>
      <c r="I421" s="12">
        <f t="shared" si="100"/>
        <v>0</v>
      </c>
      <c r="J421" s="12">
        <f>I421*(1+Decision!$D$30/12)^(Decision!$C$3*12-'Calculations - ignore'!A421)/(1+'Calculations - ignore'!$B$1/12)^(Decision!$C$3*12-'Calculations - ignore'!A421)</f>
        <v>0</v>
      </c>
      <c r="K421" s="12">
        <f t="shared" si="106"/>
        <v>10591363.284014484</v>
      </c>
    </row>
    <row r="422" spans="1:11" x14ac:dyDescent="0.25">
      <c r="A422">
        <f t="shared" si="101"/>
        <v>419</v>
      </c>
      <c r="B422" s="12">
        <f t="shared" si="109"/>
        <v>306572.03834251984</v>
      </c>
      <c r="C422" s="12">
        <f t="shared" si="103"/>
        <v>38720937.022870086</v>
      </c>
      <c r="D422" s="12">
        <f>Decision!$J$21</f>
        <v>31366.502587254861</v>
      </c>
      <c r="E422" s="12" t="e">
        <f>-IPMT(Decision!$J$20/12,'Calculations - ignore'!A422,Decision!$J$17*12,Decision!$J$15)</f>
        <v>#NUM!</v>
      </c>
      <c r="F422" s="12" t="e">
        <f t="shared" si="99"/>
        <v>#NUM!</v>
      </c>
      <c r="G422" s="12">
        <f t="shared" si="110"/>
        <v>10944.474935698921</v>
      </c>
      <c r="H422" s="12">
        <f t="shared" si="105"/>
        <v>2247063.2088604248</v>
      </c>
      <c r="I422" s="12">
        <f t="shared" si="100"/>
        <v>0</v>
      </c>
      <c r="J422" s="12">
        <f>I422*(1+Decision!$D$30/12)^(Decision!$C$3*12-'Calculations - ignore'!A422)/(1+'Calculations - ignore'!$B$1/12)^(Decision!$C$3*12-'Calculations - ignore'!A422)</f>
        <v>0</v>
      </c>
      <c r="K422" s="12">
        <f t="shared" si="106"/>
        <v>10591363.284014484</v>
      </c>
    </row>
    <row r="423" spans="1:11" x14ac:dyDescent="0.25">
      <c r="A423">
        <f t="shared" si="101"/>
        <v>420</v>
      </c>
      <c r="B423" s="12">
        <f t="shared" si="109"/>
        <v>306572.03834251984</v>
      </c>
      <c r="C423" s="12">
        <f t="shared" si="103"/>
        <v>39027509.061212607</v>
      </c>
      <c r="D423" s="12">
        <f>Decision!$J$21</f>
        <v>31366.502587254861</v>
      </c>
      <c r="E423" s="12" t="e">
        <f>-IPMT(Decision!$J$20/12,'Calculations - ignore'!A423,Decision!$J$17*12,Decision!$J$15)</f>
        <v>#NUM!</v>
      </c>
      <c r="F423" s="12" t="e">
        <f t="shared" si="99"/>
        <v>#NUM!</v>
      </c>
      <c r="G423" s="12">
        <f t="shared" si="110"/>
        <v>10944.474935698921</v>
      </c>
      <c r="H423" s="12">
        <f t="shared" si="105"/>
        <v>2258007.6837961236</v>
      </c>
      <c r="I423" s="12">
        <f t="shared" si="100"/>
        <v>0</v>
      </c>
      <c r="J423" s="12">
        <f>I423*(1+Decision!$D$30/12)^(Decision!$C$3*12-'Calculations - ignore'!A423)/(1+'Calculations - ignore'!$B$1/12)^(Decision!$C$3*12-'Calculations - ignore'!A423)</f>
        <v>0</v>
      </c>
      <c r="K423" s="12">
        <f t="shared" si="106"/>
        <v>10591363.284014484</v>
      </c>
    </row>
    <row r="424" spans="1:11" x14ac:dyDescent="0.25">
      <c r="A424">
        <f t="shared" si="101"/>
        <v>421</v>
      </c>
      <c r="B424" s="12">
        <f>B423*(1+Decision!$D$14)</f>
        <v>337229.24217677186</v>
      </c>
      <c r="C424" s="12">
        <f t="shared" si="103"/>
        <v>39364738.303389378</v>
      </c>
      <c r="D424" s="12">
        <f>Decision!$J$21</f>
        <v>31366.502587254861</v>
      </c>
      <c r="E424" s="12" t="e">
        <f>-IPMT(Decision!$J$20/12,'Calculations - ignore'!A424,Decision!$J$17*12,Decision!$J$15)</f>
        <v>#NUM!</v>
      </c>
      <c r="F424" s="12" t="e">
        <f t="shared" si="99"/>
        <v>#NUM!</v>
      </c>
      <c r="G424" s="12">
        <f>G423*(1+Decision!$J$27)</f>
        <v>11491.698682483868</v>
      </c>
      <c r="H424" s="12">
        <f t="shared" si="105"/>
        <v>2269499.3824786074</v>
      </c>
      <c r="I424" s="12">
        <f t="shared" si="100"/>
        <v>0</v>
      </c>
      <c r="J424" s="12">
        <f>I424*(1+Decision!$D$30/12)^(Decision!$C$3*12-'Calculations - ignore'!A424)/(1+'Calculations - ignore'!$B$1/12)^(Decision!$C$3*12-'Calculations - ignore'!A424)</f>
        <v>0</v>
      </c>
      <c r="K424" s="12">
        <f t="shared" si="106"/>
        <v>10591363.284014484</v>
      </c>
    </row>
    <row r="425" spans="1:11" x14ac:dyDescent="0.25">
      <c r="A425">
        <f t="shared" si="101"/>
        <v>422</v>
      </c>
      <c r="B425" s="12">
        <f>B424</f>
        <v>337229.24217677186</v>
      </c>
      <c r="C425" s="12">
        <f t="shared" si="103"/>
        <v>39701967.545566149</v>
      </c>
      <c r="D425" s="12">
        <f>Decision!$J$21</f>
        <v>31366.502587254861</v>
      </c>
      <c r="E425" s="12" t="e">
        <f>-IPMT(Decision!$J$20/12,'Calculations - ignore'!A425,Decision!$J$17*12,Decision!$J$15)</f>
        <v>#NUM!</v>
      </c>
      <c r="F425" s="12" t="e">
        <f t="shared" si="99"/>
        <v>#NUM!</v>
      </c>
      <c r="G425" s="12">
        <f>G424</f>
        <v>11491.698682483868</v>
      </c>
      <c r="H425" s="12">
        <f t="shared" si="105"/>
        <v>2280991.0811610911</v>
      </c>
      <c r="I425" s="12">
        <f t="shared" si="100"/>
        <v>0</v>
      </c>
      <c r="J425" s="12">
        <f>I425*(1+Decision!$D$30/12)^(Decision!$C$3*12-'Calculations - ignore'!A425)/(1+'Calculations - ignore'!$B$1/12)^(Decision!$C$3*12-'Calculations - ignore'!A425)</f>
        <v>0</v>
      </c>
      <c r="K425" s="12">
        <f t="shared" si="106"/>
        <v>10591363.284014484</v>
      </c>
    </row>
    <row r="426" spans="1:11" x14ac:dyDescent="0.25">
      <c r="A426">
        <f t="shared" si="101"/>
        <v>423</v>
      </c>
      <c r="B426" s="12">
        <f t="shared" ref="B426:B435" si="111">B425</f>
        <v>337229.24217677186</v>
      </c>
      <c r="C426" s="12">
        <f t="shared" si="103"/>
        <v>40039196.78774292</v>
      </c>
      <c r="D426" s="12">
        <f>Decision!$J$21</f>
        <v>31366.502587254861</v>
      </c>
      <c r="E426" s="12" t="e">
        <f>-IPMT(Decision!$J$20/12,'Calculations - ignore'!A426,Decision!$J$17*12,Decision!$J$15)</f>
        <v>#NUM!</v>
      </c>
      <c r="F426" s="12" t="e">
        <f t="shared" si="99"/>
        <v>#NUM!</v>
      </c>
      <c r="G426" s="12">
        <f t="shared" ref="G426:G435" si="112">G425</f>
        <v>11491.698682483868</v>
      </c>
      <c r="H426" s="12">
        <f t="shared" si="105"/>
        <v>2292482.7798435749</v>
      </c>
      <c r="I426" s="12">
        <f t="shared" si="100"/>
        <v>0</v>
      </c>
      <c r="J426" s="12">
        <f>I426*(1+Decision!$D$30/12)^(Decision!$C$3*12-'Calculations - ignore'!A426)/(1+'Calculations - ignore'!$B$1/12)^(Decision!$C$3*12-'Calculations - ignore'!A426)</f>
        <v>0</v>
      </c>
      <c r="K426" s="12">
        <f t="shared" si="106"/>
        <v>10591363.284014484</v>
      </c>
    </row>
    <row r="427" spans="1:11" x14ac:dyDescent="0.25">
      <c r="A427">
        <f t="shared" si="101"/>
        <v>424</v>
      </c>
      <c r="B427" s="12">
        <f t="shared" si="111"/>
        <v>337229.24217677186</v>
      </c>
      <c r="C427" s="12">
        <f t="shared" si="103"/>
        <v>40376426.029919691</v>
      </c>
      <c r="D427" s="12">
        <f>Decision!$J$21</f>
        <v>31366.502587254861</v>
      </c>
      <c r="E427" s="12" t="e">
        <f>-IPMT(Decision!$J$20/12,'Calculations - ignore'!A427,Decision!$J$17*12,Decision!$J$15)</f>
        <v>#NUM!</v>
      </c>
      <c r="F427" s="12" t="e">
        <f t="shared" si="99"/>
        <v>#NUM!</v>
      </c>
      <c r="G427" s="12">
        <f t="shared" si="112"/>
        <v>11491.698682483868</v>
      </c>
      <c r="H427" s="12">
        <f t="shared" si="105"/>
        <v>2303974.4785260586</v>
      </c>
      <c r="I427" s="12">
        <f t="shared" si="100"/>
        <v>0</v>
      </c>
      <c r="J427" s="12">
        <f>I427*(1+Decision!$D$30/12)^(Decision!$C$3*12-'Calculations - ignore'!A427)/(1+'Calculations - ignore'!$B$1/12)^(Decision!$C$3*12-'Calculations - ignore'!A427)</f>
        <v>0</v>
      </c>
      <c r="K427" s="12">
        <f t="shared" si="106"/>
        <v>10591363.284014484</v>
      </c>
    </row>
    <row r="428" spans="1:11" x14ac:dyDescent="0.25">
      <c r="A428">
        <f t="shared" si="101"/>
        <v>425</v>
      </c>
      <c r="B428" s="12">
        <f t="shared" si="111"/>
        <v>337229.24217677186</v>
      </c>
      <c r="C428" s="12">
        <f t="shared" si="103"/>
        <v>40713655.272096463</v>
      </c>
      <c r="D428" s="12">
        <f>Decision!$J$21</f>
        <v>31366.502587254861</v>
      </c>
      <c r="E428" s="12" t="e">
        <f>-IPMT(Decision!$J$20/12,'Calculations - ignore'!A428,Decision!$J$17*12,Decision!$J$15)</f>
        <v>#NUM!</v>
      </c>
      <c r="F428" s="12" t="e">
        <f t="shared" si="99"/>
        <v>#NUM!</v>
      </c>
      <c r="G428" s="12">
        <f t="shared" si="112"/>
        <v>11491.698682483868</v>
      </c>
      <c r="H428" s="12">
        <f t="shared" si="105"/>
        <v>2315466.1772085424</v>
      </c>
      <c r="I428" s="12">
        <f t="shared" si="100"/>
        <v>0</v>
      </c>
      <c r="J428" s="12">
        <f>I428*(1+Decision!$D$30/12)^(Decision!$C$3*12-'Calculations - ignore'!A428)/(1+'Calculations - ignore'!$B$1/12)^(Decision!$C$3*12-'Calculations - ignore'!A428)</f>
        <v>0</v>
      </c>
      <c r="K428" s="12">
        <f t="shared" si="106"/>
        <v>10591363.284014484</v>
      </c>
    </row>
    <row r="429" spans="1:11" x14ac:dyDescent="0.25">
      <c r="A429">
        <f t="shared" si="101"/>
        <v>426</v>
      </c>
      <c r="B429" s="12">
        <f t="shared" si="111"/>
        <v>337229.24217677186</v>
      </c>
      <c r="C429" s="12">
        <f t="shared" si="103"/>
        <v>41050884.514273234</v>
      </c>
      <c r="D429" s="12">
        <f>Decision!$J$21</f>
        <v>31366.502587254861</v>
      </c>
      <c r="E429" s="12" t="e">
        <f>-IPMT(Decision!$J$20/12,'Calculations - ignore'!A429,Decision!$J$17*12,Decision!$J$15)</f>
        <v>#NUM!</v>
      </c>
      <c r="F429" s="12" t="e">
        <f t="shared" si="99"/>
        <v>#NUM!</v>
      </c>
      <c r="G429" s="12">
        <f t="shared" si="112"/>
        <v>11491.698682483868</v>
      </c>
      <c r="H429" s="12">
        <f t="shared" si="105"/>
        <v>2326957.8758910261</v>
      </c>
      <c r="I429" s="12">
        <f t="shared" si="100"/>
        <v>0</v>
      </c>
      <c r="J429" s="12">
        <f>I429*(1+Decision!$D$30/12)^(Decision!$C$3*12-'Calculations - ignore'!A429)/(1+'Calculations - ignore'!$B$1/12)^(Decision!$C$3*12-'Calculations - ignore'!A429)</f>
        <v>0</v>
      </c>
      <c r="K429" s="12">
        <f t="shared" si="106"/>
        <v>10591363.284014484</v>
      </c>
    </row>
    <row r="430" spans="1:11" x14ac:dyDescent="0.25">
      <c r="A430">
        <f t="shared" si="101"/>
        <v>427</v>
      </c>
      <c r="B430" s="12">
        <f t="shared" si="111"/>
        <v>337229.24217677186</v>
      </c>
      <c r="C430" s="12">
        <f t="shared" si="103"/>
        <v>41388113.756450005</v>
      </c>
      <c r="D430" s="12">
        <f>Decision!$J$21</f>
        <v>31366.502587254861</v>
      </c>
      <c r="E430" s="12" t="e">
        <f>-IPMT(Decision!$J$20/12,'Calculations - ignore'!A430,Decision!$J$17*12,Decision!$J$15)</f>
        <v>#NUM!</v>
      </c>
      <c r="F430" s="12" t="e">
        <f t="shared" si="99"/>
        <v>#NUM!</v>
      </c>
      <c r="G430" s="12">
        <f t="shared" si="112"/>
        <v>11491.698682483868</v>
      </c>
      <c r="H430" s="12">
        <f t="shared" si="105"/>
        <v>2338449.5745735099</v>
      </c>
      <c r="I430" s="12">
        <f t="shared" si="100"/>
        <v>0</v>
      </c>
      <c r="J430" s="12">
        <f>I430*(1+Decision!$D$30/12)^(Decision!$C$3*12-'Calculations - ignore'!A430)/(1+'Calculations - ignore'!$B$1/12)^(Decision!$C$3*12-'Calculations - ignore'!A430)</f>
        <v>0</v>
      </c>
      <c r="K430" s="12">
        <f t="shared" si="106"/>
        <v>10591363.284014484</v>
      </c>
    </row>
    <row r="431" spans="1:11" x14ac:dyDescent="0.25">
      <c r="A431">
        <f t="shared" si="101"/>
        <v>428</v>
      </c>
      <c r="B431" s="12">
        <f t="shared" si="111"/>
        <v>337229.24217677186</v>
      </c>
      <c r="C431" s="12">
        <f t="shared" si="103"/>
        <v>41725342.998626776</v>
      </c>
      <c r="D431" s="12">
        <f>Decision!$J$21</f>
        <v>31366.502587254861</v>
      </c>
      <c r="E431" s="12" t="e">
        <f>-IPMT(Decision!$J$20/12,'Calculations - ignore'!A431,Decision!$J$17*12,Decision!$J$15)</f>
        <v>#NUM!</v>
      </c>
      <c r="F431" s="12" t="e">
        <f t="shared" si="99"/>
        <v>#NUM!</v>
      </c>
      <c r="G431" s="12">
        <f t="shared" si="112"/>
        <v>11491.698682483868</v>
      </c>
      <c r="H431" s="12">
        <f t="shared" si="105"/>
        <v>2349941.2732559936</v>
      </c>
      <c r="I431" s="12">
        <f t="shared" si="100"/>
        <v>0</v>
      </c>
      <c r="J431" s="12">
        <f>I431*(1+Decision!$D$30/12)^(Decision!$C$3*12-'Calculations - ignore'!A431)/(1+'Calculations - ignore'!$B$1/12)^(Decision!$C$3*12-'Calculations - ignore'!A431)</f>
        <v>0</v>
      </c>
      <c r="K431" s="12">
        <f t="shared" si="106"/>
        <v>10591363.284014484</v>
      </c>
    </row>
    <row r="432" spans="1:11" x14ac:dyDescent="0.25">
      <c r="A432">
        <f t="shared" si="101"/>
        <v>429</v>
      </c>
      <c r="B432" s="12">
        <f t="shared" si="111"/>
        <v>337229.24217677186</v>
      </c>
      <c r="C432" s="12">
        <f t="shared" si="103"/>
        <v>42062572.240803547</v>
      </c>
      <c r="D432" s="12">
        <f>Decision!$J$21</f>
        <v>31366.502587254861</v>
      </c>
      <c r="E432" s="12" t="e">
        <f>-IPMT(Decision!$J$20/12,'Calculations - ignore'!A432,Decision!$J$17*12,Decision!$J$15)</f>
        <v>#NUM!</v>
      </c>
      <c r="F432" s="12" t="e">
        <f t="shared" si="99"/>
        <v>#NUM!</v>
      </c>
      <c r="G432" s="12">
        <f t="shared" si="112"/>
        <v>11491.698682483868</v>
      </c>
      <c r="H432" s="12">
        <f t="shared" si="105"/>
        <v>2361432.9719384774</v>
      </c>
      <c r="I432" s="12">
        <f t="shared" si="100"/>
        <v>0</v>
      </c>
      <c r="J432" s="12">
        <f>I432*(1+Decision!$D$30/12)^(Decision!$C$3*12-'Calculations - ignore'!A432)/(1+'Calculations - ignore'!$B$1/12)^(Decision!$C$3*12-'Calculations - ignore'!A432)</f>
        <v>0</v>
      </c>
      <c r="K432" s="12">
        <f t="shared" si="106"/>
        <v>10591363.284014484</v>
      </c>
    </row>
    <row r="433" spans="1:11" x14ac:dyDescent="0.25">
      <c r="A433">
        <f t="shared" si="101"/>
        <v>430</v>
      </c>
      <c r="B433" s="12">
        <f t="shared" si="111"/>
        <v>337229.24217677186</v>
      </c>
      <c r="C433" s="12">
        <f t="shared" si="103"/>
        <v>42399801.482980318</v>
      </c>
      <c r="D433" s="12">
        <f>Decision!$J$21</f>
        <v>31366.502587254861</v>
      </c>
      <c r="E433" s="12" t="e">
        <f>-IPMT(Decision!$J$20/12,'Calculations - ignore'!A433,Decision!$J$17*12,Decision!$J$15)</f>
        <v>#NUM!</v>
      </c>
      <c r="F433" s="12" t="e">
        <f t="shared" si="99"/>
        <v>#NUM!</v>
      </c>
      <c r="G433" s="12">
        <f t="shared" si="112"/>
        <v>11491.698682483868</v>
      </c>
      <c r="H433" s="12">
        <f t="shared" si="105"/>
        <v>2372924.6706209611</v>
      </c>
      <c r="I433" s="12">
        <f t="shared" si="100"/>
        <v>0</v>
      </c>
      <c r="J433" s="12">
        <f>I433*(1+Decision!$D$30/12)^(Decision!$C$3*12-'Calculations - ignore'!A433)/(1+'Calculations - ignore'!$B$1/12)^(Decision!$C$3*12-'Calculations - ignore'!A433)</f>
        <v>0</v>
      </c>
      <c r="K433" s="12">
        <f t="shared" si="106"/>
        <v>10591363.284014484</v>
      </c>
    </row>
    <row r="434" spans="1:11" x14ac:dyDescent="0.25">
      <c r="A434">
        <f t="shared" si="101"/>
        <v>431</v>
      </c>
      <c r="B434" s="12">
        <f t="shared" si="111"/>
        <v>337229.24217677186</v>
      </c>
      <c r="C434" s="12">
        <f t="shared" si="103"/>
        <v>42737030.72515709</v>
      </c>
      <c r="D434" s="12">
        <f>Decision!$J$21</f>
        <v>31366.502587254861</v>
      </c>
      <c r="E434" s="12" t="e">
        <f>-IPMT(Decision!$J$20/12,'Calculations - ignore'!A434,Decision!$J$17*12,Decision!$J$15)</f>
        <v>#NUM!</v>
      </c>
      <c r="F434" s="12" t="e">
        <f t="shared" si="99"/>
        <v>#NUM!</v>
      </c>
      <c r="G434" s="12">
        <f t="shared" si="112"/>
        <v>11491.698682483868</v>
      </c>
      <c r="H434" s="12">
        <f t="shared" si="105"/>
        <v>2384416.3693034449</v>
      </c>
      <c r="I434" s="12">
        <f t="shared" si="100"/>
        <v>0</v>
      </c>
      <c r="J434" s="12">
        <f>I434*(1+Decision!$D$30/12)^(Decision!$C$3*12-'Calculations - ignore'!A434)/(1+'Calculations - ignore'!$B$1/12)^(Decision!$C$3*12-'Calculations - ignore'!A434)</f>
        <v>0</v>
      </c>
      <c r="K434" s="12">
        <f t="shared" si="106"/>
        <v>10591363.284014484</v>
      </c>
    </row>
    <row r="435" spans="1:11" x14ac:dyDescent="0.25">
      <c r="A435">
        <f t="shared" si="101"/>
        <v>432</v>
      </c>
      <c r="B435" s="12">
        <f t="shared" si="111"/>
        <v>337229.24217677186</v>
      </c>
      <c r="C435" s="12">
        <f t="shared" si="103"/>
        <v>43074259.967333861</v>
      </c>
      <c r="D435" s="12">
        <f>Decision!$J$21</f>
        <v>31366.502587254861</v>
      </c>
      <c r="E435" s="12" t="e">
        <f>-IPMT(Decision!$J$20/12,'Calculations - ignore'!A435,Decision!$J$17*12,Decision!$J$15)</f>
        <v>#NUM!</v>
      </c>
      <c r="F435" s="12" t="e">
        <f t="shared" si="99"/>
        <v>#NUM!</v>
      </c>
      <c r="G435" s="12">
        <f t="shared" si="112"/>
        <v>11491.698682483868</v>
      </c>
      <c r="H435" s="12">
        <f t="shared" si="105"/>
        <v>2395908.0679859286</v>
      </c>
      <c r="I435" s="12">
        <f t="shared" si="100"/>
        <v>0</v>
      </c>
      <c r="J435" s="12">
        <f>I435*(1+Decision!$D$30/12)^(Decision!$C$3*12-'Calculations - ignore'!A435)/(1+'Calculations - ignore'!$B$1/12)^(Decision!$C$3*12-'Calculations - ignore'!A435)</f>
        <v>0</v>
      </c>
      <c r="K435" s="12">
        <f t="shared" si="106"/>
        <v>10591363.284014484</v>
      </c>
    </row>
    <row r="436" spans="1:11" x14ac:dyDescent="0.25">
      <c r="A436">
        <f t="shared" si="101"/>
        <v>433</v>
      </c>
      <c r="B436" s="12">
        <f>B435*(1+Decision!$D$14)</f>
        <v>370952.16639444907</v>
      </c>
      <c r="C436" s="12">
        <f t="shared" si="103"/>
        <v>43445212.13372831</v>
      </c>
      <c r="D436" s="12">
        <f>Decision!$J$21</f>
        <v>31366.502587254861</v>
      </c>
      <c r="E436" s="12" t="e">
        <f>-IPMT(Decision!$J$20/12,'Calculations - ignore'!A436,Decision!$J$17*12,Decision!$J$15)</f>
        <v>#NUM!</v>
      </c>
      <c r="F436" s="12" t="e">
        <f t="shared" si="99"/>
        <v>#NUM!</v>
      </c>
      <c r="G436" s="12">
        <f>G435*(1+Decision!$J$27)</f>
        <v>12066.283616608061</v>
      </c>
      <c r="H436" s="12">
        <f t="shared" si="105"/>
        <v>2407974.3516025366</v>
      </c>
      <c r="I436" s="12">
        <f t="shared" si="100"/>
        <v>0</v>
      </c>
      <c r="J436" s="12">
        <f>I436*(1+Decision!$D$30/12)^(Decision!$C$3*12-'Calculations - ignore'!A436)/(1+'Calculations - ignore'!$B$1/12)^(Decision!$C$3*12-'Calculations - ignore'!A436)</f>
        <v>0</v>
      </c>
      <c r="K436" s="12">
        <f t="shared" si="106"/>
        <v>10591363.284014484</v>
      </c>
    </row>
    <row r="437" spans="1:11" x14ac:dyDescent="0.25">
      <c r="A437">
        <f t="shared" si="101"/>
        <v>434</v>
      </c>
      <c r="B437" s="12">
        <f>B436</f>
        <v>370952.16639444907</v>
      </c>
      <c r="C437" s="12">
        <f t="shared" si="103"/>
        <v>43816164.30012276</v>
      </c>
      <c r="D437" s="12">
        <f>Decision!$J$21</f>
        <v>31366.502587254861</v>
      </c>
      <c r="E437" s="12" t="e">
        <f>-IPMT(Decision!$J$20/12,'Calculations - ignore'!A437,Decision!$J$17*12,Decision!$J$15)</f>
        <v>#NUM!</v>
      </c>
      <c r="F437" s="12" t="e">
        <f t="shared" si="99"/>
        <v>#NUM!</v>
      </c>
      <c r="G437" s="12">
        <f>G436</f>
        <v>12066.283616608061</v>
      </c>
      <c r="H437" s="12">
        <f t="shared" si="105"/>
        <v>2420040.6352191446</v>
      </c>
      <c r="I437" s="12">
        <f t="shared" si="100"/>
        <v>0</v>
      </c>
      <c r="J437" s="12">
        <f>I437*(1+Decision!$D$30/12)^(Decision!$C$3*12-'Calculations - ignore'!A437)/(1+'Calculations - ignore'!$B$1/12)^(Decision!$C$3*12-'Calculations - ignore'!A437)</f>
        <v>0</v>
      </c>
      <c r="K437" s="12">
        <f t="shared" si="106"/>
        <v>10591363.284014484</v>
      </c>
    </row>
    <row r="438" spans="1:11" x14ac:dyDescent="0.25">
      <c r="A438">
        <f t="shared" si="101"/>
        <v>435</v>
      </c>
      <c r="B438" s="12">
        <f t="shared" ref="B438:B447" si="113">B437</f>
        <v>370952.16639444907</v>
      </c>
      <c r="C438" s="12">
        <f t="shared" si="103"/>
        <v>44187116.46651721</v>
      </c>
      <c r="D438" s="12">
        <f>Decision!$J$21</f>
        <v>31366.502587254861</v>
      </c>
      <c r="E438" s="12" t="e">
        <f>-IPMT(Decision!$J$20/12,'Calculations - ignore'!A438,Decision!$J$17*12,Decision!$J$15)</f>
        <v>#NUM!</v>
      </c>
      <c r="F438" s="12" t="e">
        <f t="shared" si="99"/>
        <v>#NUM!</v>
      </c>
      <c r="G438" s="12">
        <f t="shared" ref="G438:G447" si="114">G437</f>
        <v>12066.283616608061</v>
      </c>
      <c r="H438" s="12">
        <f t="shared" si="105"/>
        <v>2432106.9188357526</v>
      </c>
      <c r="I438" s="12">
        <f t="shared" si="100"/>
        <v>0</v>
      </c>
      <c r="J438" s="12">
        <f>I438*(1+Decision!$D$30/12)^(Decision!$C$3*12-'Calculations - ignore'!A438)/(1+'Calculations - ignore'!$B$1/12)^(Decision!$C$3*12-'Calculations - ignore'!A438)</f>
        <v>0</v>
      </c>
      <c r="K438" s="12">
        <f t="shared" si="106"/>
        <v>10591363.284014484</v>
      </c>
    </row>
    <row r="439" spans="1:11" x14ac:dyDescent="0.25">
      <c r="A439">
        <f t="shared" si="101"/>
        <v>436</v>
      </c>
      <c r="B439" s="12">
        <f t="shared" si="113"/>
        <v>370952.16639444907</v>
      </c>
      <c r="C439" s="12">
        <f t="shared" si="103"/>
        <v>44558068.63291166</v>
      </c>
      <c r="D439" s="12">
        <f>Decision!$J$21</f>
        <v>31366.502587254861</v>
      </c>
      <c r="E439" s="12" t="e">
        <f>-IPMT(Decision!$J$20/12,'Calculations - ignore'!A439,Decision!$J$17*12,Decision!$J$15)</f>
        <v>#NUM!</v>
      </c>
      <c r="F439" s="12" t="e">
        <f t="shared" si="99"/>
        <v>#NUM!</v>
      </c>
      <c r="G439" s="12">
        <f t="shared" si="114"/>
        <v>12066.283616608061</v>
      </c>
      <c r="H439" s="12">
        <f t="shared" si="105"/>
        <v>2444173.2024523607</v>
      </c>
      <c r="I439" s="12">
        <f t="shared" si="100"/>
        <v>0</v>
      </c>
      <c r="J439" s="12">
        <f>I439*(1+Decision!$D$30/12)^(Decision!$C$3*12-'Calculations - ignore'!A439)/(1+'Calculations - ignore'!$B$1/12)^(Decision!$C$3*12-'Calculations - ignore'!A439)</f>
        <v>0</v>
      </c>
      <c r="K439" s="12">
        <f t="shared" si="106"/>
        <v>10591363.284014484</v>
      </c>
    </row>
    <row r="440" spans="1:11" x14ac:dyDescent="0.25">
      <c r="A440">
        <f t="shared" si="101"/>
        <v>437</v>
      </c>
      <c r="B440" s="12">
        <f t="shared" si="113"/>
        <v>370952.16639444907</v>
      </c>
      <c r="C440" s="12">
        <f t="shared" si="103"/>
        <v>44929020.79930611</v>
      </c>
      <c r="D440" s="12">
        <f>Decision!$J$21</f>
        <v>31366.502587254861</v>
      </c>
      <c r="E440" s="12" t="e">
        <f>-IPMT(Decision!$J$20/12,'Calculations - ignore'!A440,Decision!$J$17*12,Decision!$J$15)</f>
        <v>#NUM!</v>
      </c>
      <c r="F440" s="12" t="e">
        <f t="shared" si="99"/>
        <v>#NUM!</v>
      </c>
      <c r="G440" s="12">
        <f t="shared" si="114"/>
        <v>12066.283616608061</v>
      </c>
      <c r="H440" s="12">
        <f t="shared" si="105"/>
        <v>2456239.4860689687</v>
      </c>
      <c r="I440" s="12">
        <f t="shared" si="100"/>
        <v>0</v>
      </c>
      <c r="J440" s="12">
        <f>I440*(1+Decision!$D$30/12)^(Decision!$C$3*12-'Calculations - ignore'!A440)/(1+'Calculations - ignore'!$B$1/12)^(Decision!$C$3*12-'Calculations - ignore'!A440)</f>
        <v>0</v>
      </c>
      <c r="K440" s="12">
        <f t="shared" si="106"/>
        <v>10591363.284014484</v>
      </c>
    </row>
    <row r="441" spans="1:11" x14ac:dyDescent="0.25">
      <c r="A441">
        <f t="shared" si="101"/>
        <v>438</v>
      </c>
      <c r="B441" s="12">
        <f t="shared" si="113"/>
        <v>370952.16639444907</v>
      </c>
      <c r="C441" s="12">
        <f t="shared" si="103"/>
        <v>45299972.965700559</v>
      </c>
      <c r="D441" s="12">
        <f>Decision!$J$21</f>
        <v>31366.502587254861</v>
      </c>
      <c r="E441" s="12" t="e">
        <f>-IPMT(Decision!$J$20/12,'Calculations - ignore'!A441,Decision!$J$17*12,Decision!$J$15)</f>
        <v>#NUM!</v>
      </c>
      <c r="F441" s="12" t="e">
        <f t="shared" si="99"/>
        <v>#NUM!</v>
      </c>
      <c r="G441" s="12">
        <f t="shared" si="114"/>
        <v>12066.283616608061</v>
      </c>
      <c r="H441" s="12">
        <f t="shared" si="105"/>
        <v>2468305.7696855767</v>
      </c>
      <c r="I441" s="12">
        <f t="shared" si="100"/>
        <v>0</v>
      </c>
      <c r="J441" s="12">
        <f>I441*(1+Decision!$D$30/12)^(Decision!$C$3*12-'Calculations - ignore'!A441)/(1+'Calculations - ignore'!$B$1/12)^(Decision!$C$3*12-'Calculations - ignore'!A441)</f>
        <v>0</v>
      </c>
      <c r="K441" s="12">
        <f t="shared" si="106"/>
        <v>10591363.284014484</v>
      </c>
    </row>
    <row r="442" spans="1:11" x14ac:dyDescent="0.25">
      <c r="A442">
        <f t="shared" si="101"/>
        <v>439</v>
      </c>
      <c r="B442" s="12">
        <f t="shared" si="113"/>
        <v>370952.16639444907</v>
      </c>
      <c r="C442" s="12">
        <f t="shared" si="103"/>
        <v>45670925.132095009</v>
      </c>
      <c r="D442" s="12">
        <f>Decision!$J$21</f>
        <v>31366.502587254861</v>
      </c>
      <c r="E442" s="12" t="e">
        <f>-IPMT(Decision!$J$20/12,'Calculations - ignore'!A442,Decision!$J$17*12,Decision!$J$15)</f>
        <v>#NUM!</v>
      </c>
      <c r="F442" s="12" t="e">
        <f t="shared" si="99"/>
        <v>#NUM!</v>
      </c>
      <c r="G442" s="12">
        <f t="shared" si="114"/>
        <v>12066.283616608061</v>
      </c>
      <c r="H442" s="12">
        <f t="shared" si="105"/>
        <v>2480372.0533021847</v>
      </c>
      <c r="I442" s="12">
        <f t="shared" si="100"/>
        <v>0</v>
      </c>
      <c r="J442" s="12">
        <f>I442*(1+Decision!$D$30/12)^(Decision!$C$3*12-'Calculations - ignore'!A442)/(1+'Calculations - ignore'!$B$1/12)^(Decision!$C$3*12-'Calculations - ignore'!A442)</f>
        <v>0</v>
      </c>
      <c r="K442" s="12">
        <f t="shared" si="106"/>
        <v>10591363.284014484</v>
      </c>
    </row>
    <row r="443" spans="1:11" x14ac:dyDescent="0.25">
      <c r="A443">
        <f t="shared" si="101"/>
        <v>440</v>
      </c>
      <c r="B443" s="12">
        <f t="shared" si="113"/>
        <v>370952.16639444907</v>
      </c>
      <c r="C443" s="12">
        <f t="shared" si="103"/>
        <v>46041877.298489459</v>
      </c>
      <c r="D443" s="12">
        <f>Decision!$J$21</f>
        <v>31366.502587254861</v>
      </c>
      <c r="E443" s="12" t="e">
        <f>-IPMT(Decision!$J$20/12,'Calculations - ignore'!A443,Decision!$J$17*12,Decision!$J$15)</f>
        <v>#NUM!</v>
      </c>
      <c r="F443" s="12" t="e">
        <f t="shared" si="99"/>
        <v>#NUM!</v>
      </c>
      <c r="G443" s="12">
        <f t="shared" si="114"/>
        <v>12066.283616608061</v>
      </c>
      <c r="H443" s="12">
        <f t="shared" si="105"/>
        <v>2492438.3369187927</v>
      </c>
      <c r="I443" s="12">
        <f t="shared" si="100"/>
        <v>0</v>
      </c>
      <c r="J443" s="12">
        <f>I443*(1+Decision!$D$30/12)^(Decision!$C$3*12-'Calculations - ignore'!A443)/(1+'Calculations - ignore'!$B$1/12)^(Decision!$C$3*12-'Calculations - ignore'!A443)</f>
        <v>0</v>
      </c>
      <c r="K443" s="12">
        <f t="shared" si="106"/>
        <v>10591363.284014484</v>
      </c>
    </row>
    <row r="444" spans="1:11" x14ac:dyDescent="0.25">
      <c r="A444">
        <f t="shared" si="101"/>
        <v>441</v>
      </c>
      <c r="B444" s="12">
        <f t="shared" si="113"/>
        <v>370952.16639444907</v>
      </c>
      <c r="C444" s="12">
        <f t="shared" si="103"/>
        <v>46412829.464883909</v>
      </c>
      <c r="D444" s="12">
        <f>Decision!$J$21</f>
        <v>31366.502587254861</v>
      </c>
      <c r="E444" s="12" t="e">
        <f>-IPMT(Decision!$J$20/12,'Calculations - ignore'!A444,Decision!$J$17*12,Decision!$J$15)</f>
        <v>#NUM!</v>
      </c>
      <c r="F444" s="12" t="e">
        <f t="shared" si="99"/>
        <v>#NUM!</v>
      </c>
      <c r="G444" s="12">
        <f t="shared" si="114"/>
        <v>12066.283616608061</v>
      </c>
      <c r="H444" s="12">
        <f t="shared" si="105"/>
        <v>2504504.6205354007</v>
      </c>
      <c r="I444" s="12">
        <f t="shared" si="100"/>
        <v>0</v>
      </c>
      <c r="J444" s="12">
        <f>I444*(1+Decision!$D$30/12)^(Decision!$C$3*12-'Calculations - ignore'!A444)/(1+'Calculations - ignore'!$B$1/12)^(Decision!$C$3*12-'Calculations - ignore'!A444)</f>
        <v>0</v>
      </c>
      <c r="K444" s="12">
        <f t="shared" si="106"/>
        <v>10591363.284014484</v>
      </c>
    </row>
    <row r="445" spans="1:11" x14ac:dyDescent="0.25">
      <c r="A445">
        <f t="shared" si="101"/>
        <v>442</v>
      </c>
      <c r="B445" s="12">
        <f t="shared" si="113"/>
        <v>370952.16639444907</v>
      </c>
      <c r="C445" s="12">
        <f t="shared" si="103"/>
        <v>46783781.631278358</v>
      </c>
      <c r="D445" s="12">
        <f>Decision!$J$21</f>
        <v>31366.502587254861</v>
      </c>
      <c r="E445" s="12" t="e">
        <f>-IPMT(Decision!$J$20/12,'Calculations - ignore'!A445,Decision!$J$17*12,Decision!$J$15)</f>
        <v>#NUM!</v>
      </c>
      <c r="F445" s="12" t="e">
        <f t="shared" si="99"/>
        <v>#NUM!</v>
      </c>
      <c r="G445" s="12">
        <f t="shared" si="114"/>
        <v>12066.283616608061</v>
      </c>
      <c r="H445" s="12">
        <f t="shared" si="105"/>
        <v>2516570.9041520087</v>
      </c>
      <c r="I445" s="12">
        <f t="shared" si="100"/>
        <v>0</v>
      </c>
      <c r="J445" s="12">
        <f>I445*(1+Decision!$D$30/12)^(Decision!$C$3*12-'Calculations - ignore'!A445)/(1+'Calculations - ignore'!$B$1/12)^(Decision!$C$3*12-'Calculations - ignore'!A445)</f>
        <v>0</v>
      </c>
      <c r="K445" s="12">
        <f t="shared" si="106"/>
        <v>10591363.284014484</v>
      </c>
    </row>
    <row r="446" spans="1:11" x14ac:dyDescent="0.25">
      <c r="A446">
        <f t="shared" si="101"/>
        <v>443</v>
      </c>
      <c r="B446" s="12">
        <f t="shared" si="113"/>
        <v>370952.16639444907</v>
      </c>
      <c r="C446" s="12">
        <f t="shared" si="103"/>
        <v>47154733.797672808</v>
      </c>
      <c r="D446" s="12">
        <f>Decision!$J$21</f>
        <v>31366.502587254861</v>
      </c>
      <c r="E446" s="12" t="e">
        <f>-IPMT(Decision!$J$20/12,'Calculations - ignore'!A446,Decision!$J$17*12,Decision!$J$15)</f>
        <v>#NUM!</v>
      </c>
      <c r="F446" s="12" t="e">
        <f t="shared" si="99"/>
        <v>#NUM!</v>
      </c>
      <c r="G446" s="12">
        <f t="shared" si="114"/>
        <v>12066.283616608061</v>
      </c>
      <c r="H446" s="12">
        <f t="shared" si="105"/>
        <v>2528637.1877686167</v>
      </c>
      <c r="I446" s="12">
        <f t="shared" si="100"/>
        <v>0</v>
      </c>
      <c r="J446" s="12">
        <f>I446*(1+Decision!$D$30/12)^(Decision!$C$3*12-'Calculations - ignore'!A446)/(1+'Calculations - ignore'!$B$1/12)^(Decision!$C$3*12-'Calculations - ignore'!A446)</f>
        <v>0</v>
      </c>
      <c r="K446" s="12">
        <f t="shared" si="106"/>
        <v>10591363.284014484</v>
      </c>
    </row>
    <row r="447" spans="1:11" x14ac:dyDescent="0.25">
      <c r="A447">
        <f t="shared" si="101"/>
        <v>444</v>
      </c>
      <c r="B447" s="12">
        <f t="shared" si="113"/>
        <v>370952.16639444907</v>
      </c>
      <c r="C447" s="12">
        <f t="shared" si="103"/>
        <v>47525685.964067258</v>
      </c>
      <c r="D447" s="12">
        <f>Decision!$J$21</f>
        <v>31366.502587254861</v>
      </c>
      <c r="E447" s="12" t="e">
        <f>-IPMT(Decision!$J$20/12,'Calculations - ignore'!A447,Decision!$J$17*12,Decision!$J$15)</f>
        <v>#NUM!</v>
      </c>
      <c r="F447" s="12" t="e">
        <f t="shared" si="99"/>
        <v>#NUM!</v>
      </c>
      <c r="G447" s="12">
        <f t="shared" si="114"/>
        <v>12066.283616608061</v>
      </c>
      <c r="H447" s="12">
        <f t="shared" si="105"/>
        <v>2540703.4713852247</v>
      </c>
      <c r="I447" s="12">
        <f t="shared" si="100"/>
        <v>0</v>
      </c>
      <c r="J447" s="12">
        <f>I447*(1+Decision!$D$30/12)^(Decision!$C$3*12-'Calculations - ignore'!A447)/(1+'Calculations - ignore'!$B$1/12)^(Decision!$C$3*12-'Calculations - ignore'!A447)</f>
        <v>0</v>
      </c>
      <c r="K447" s="12">
        <f t="shared" si="106"/>
        <v>10591363.284014484</v>
      </c>
    </row>
    <row r="448" spans="1:11" x14ac:dyDescent="0.25">
      <c r="A448">
        <f t="shared" si="101"/>
        <v>445</v>
      </c>
      <c r="B448" s="12">
        <f>B447*(1+Decision!$D$14)</f>
        <v>408047.383033894</v>
      </c>
      <c r="C448" s="12">
        <f t="shared" si="103"/>
        <v>47933733.347101152</v>
      </c>
      <c r="D448" s="12">
        <f>Decision!$J$21</f>
        <v>31366.502587254861</v>
      </c>
      <c r="E448" s="12" t="e">
        <f>-IPMT(Decision!$J$20/12,'Calculations - ignore'!A448,Decision!$J$17*12,Decision!$J$15)</f>
        <v>#NUM!</v>
      </c>
      <c r="F448" s="12" t="e">
        <f t="shared" si="99"/>
        <v>#NUM!</v>
      </c>
      <c r="G448" s="12">
        <f>G447*(1+Decision!$J$27)</f>
        <v>12669.597797438466</v>
      </c>
      <c r="H448" s="12">
        <f t="shared" si="105"/>
        <v>2553373.0691826632</v>
      </c>
      <c r="I448" s="12">
        <f t="shared" si="100"/>
        <v>0</v>
      </c>
      <c r="J448" s="12">
        <f>I448*(1+Decision!$D$30/12)^(Decision!$C$3*12-'Calculations - ignore'!A448)/(1+'Calculations - ignore'!$B$1/12)^(Decision!$C$3*12-'Calculations - ignore'!A448)</f>
        <v>0</v>
      </c>
      <c r="K448" s="12">
        <f t="shared" si="106"/>
        <v>10591363.284014484</v>
      </c>
    </row>
    <row r="449" spans="1:11" x14ac:dyDescent="0.25">
      <c r="A449">
        <f t="shared" si="101"/>
        <v>446</v>
      </c>
      <c r="B449" s="12">
        <f>B448</f>
        <v>408047.383033894</v>
      </c>
      <c r="C449" s="12">
        <f t="shared" si="103"/>
        <v>48341780.730135046</v>
      </c>
      <c r="D449" s="12">
        <f>Decision!$J$21</f>
        <v>31366.502587254861</v>
      </c>
      <c r="E449" s="12" t="e">
        <f>-IPMT(Decision!$J$20/12,'Calculations - ignore'!A449,Decision!$J$17*12,Decision!$J$15)</f>
        <v>#NUM!</v>
      </c>
      <c r="F449" s="12" t="e">
        <f t="shared" si="99"/>
        <v>#NUM!</v>
      </c>
      <c r="G449" s="12">
        <f>G448</f>
        <v>12669.597797438466</v>
      </c>
      <c r="H449" s="12">
        <f t="shared" si="105"/>
        <v>2566042.6669801017</v>
      </c>
      <c r="I449" s="12">
        <f t="shared" si="100"/>
        <v>0</v>
      </c>
      <c r="J449" s="12">
        <f>I449*(1+Decision!$D$30/12)^(Decision!$C$3*12-'Calculations - ignore'!A449)/(1+'Calculations - ignore'!$B$1/12)^(Decision!$C$3*12-'Calculations - ignore'!A449)</f>
        <v>0</v>
      </c>
      <c r="K449" s="12">
        <f t="shared" si="106"/>
        <v>10591363.284014484</v>
      </c>
    </row>
    <row r="450" spans="1:11" x14ac:dyDescent="0.25">
      <c r="A450">
        <f t="shared" si="101"/>
        <v>447</v>
      </c>
      <c r="B450" s="12">
        <f t="shared" ref="B450:B459" si="115">B449</f>
        <v>408047.383033894</v>
      </c>
      <c r="C450" s="12">
        <f t="shared" si="103"/>
        <v>48749828.11316894</v>
      </c>
      <c r="D450" s="12">
        <f>Decision!$J$21</f>
        <v>31366.502587254861</v>
      </c>
      <c r="E450" s="12" t="e">
        <f>-IPMT(Decision!$J$20/12,'Calculations - ignore'!A450,Decision!$J$17*12,Decision!$J$15)</f>
        <v>#NUM!</v>
      </c>
      <c r="F450" s="12" t="e">
        <f t="shared" si="99"/>
        <v>#NUM!</v>
      </c>
      <c r="G450" s="12">
        <f t="shared" ref="G450:G459" si="116">G449</f>
        <v>12669.597797438466</v>
      </c>
      <c r="H450" s="12">
        <f t="shared" si="105"/>
        <v>2578712.2647775402</v>
      </c>
      <c r="I450" s="12">
        <f t="shared" si="100"/>
        <v>0</v>
      </c>
      <c r="J450" s="12">
        <f>I450*(1+Decision!$D$30/12)^(Decision!$C$3*12-'Calculations - ignore'!A450)/(1+'Calculations - ignore'!$B$1/12)^(Decision!$C$3*12-'Calculations - ignore'!A450)</f>
        <v>0</v>
      </c>
      <c r="K450" s="12">
        <f t="shared" si="106"/>
        <v>10591363.284014484</v>
      </c>
    </row>
    <row r="451" spans="1:11" x14ac:dyDescent="0.25">
      <c r="A451">
        <f t="shared" si="101"/>
        <v>448</v>
      </c>
      <c r="B451" s="12">
        <f t="shared" si="115"/>
        <v>408047.383033894</v>
      </c>
      <c r="C451" s="12">
        <f t="shared" si="103"/>
        <v>49157875.496202834</v>
      </c>
      <c r="D451" s="12">
        <f>Decision!$J$21</f>
        <v>31366.502587254861</v>
      </c>
      <c r="E451" s="12" t="e">
        <f>-IPMT(Decision!$J$20/12,'Calculations - ignore'!A451,Decision!$J$17*12,Decision!$J$15)</f>
        <v>#NUM!</v>
      </c>
      <c r="F451" s="12" t="e">
        <f t="shared" si="99"/>
        <v>#NUM!</v>
      </c>
      <c r="G451" s="12">
        <f t="shared" si="116"/>
        <v>12669.597797438466</v>
      </c>
      <c r="H451" s="12">
        <f t="shared" si="105"/>
        <v>2591381.8625749787</v>
      </c>
      <c r="I451" s="12">
        <f t="shared" si="100"/>
        <v>0</v>
      </c>
      <c r="J451" s="12">
        <f>I451*(1+Decision!$D$30/12)^(Decision!$C$3*12-'Calculations - ignore'!A451)/(1+'Calculations - ignore'!$B$1/12)^(Decision!$C$3*12-'Calculations - ignore'!A451)</f>
        <v>0</v>
      </c>
      <c r="K451" s="12">
        <f t="shared" si="106"/>
        <v>10591363.284014484</v>
      </c>
    </row>
    <row r="452" spans="1:11" x14ac:dyDescent="0.25">
      <c r="A452">
        <f t="shared" si="101"/>
        <v>449</v>
      </c>
      <c r="B452" s="12">
        <f t="shared" si="115"/>
        <v>408047.383033894</v>
      </c>
      <c r="C452" s="12">
        <f t="shared" si="103"/>
        <v>49565922.879236728</v>
      </c>
      <c r="D452" s="12">
        <f>Decision!$J$21</f>
        <v>31366.502587254861</v>
      </c>
      <c r="E452" s="12" t="e">
        <f>-IPMT(Decision!$J$20/12,'Calculations - ignore'!A452,Decision!$J$17*12,Decision!$J$15)</f>
        <v>#NUM!</v>
      </c>
      <c r="F452" s="12" t="e">
        <f t="shared" si="99"/>
        <v>#NUM!</v>
      </c>
      <c r="G452" s="12">
        <f t="shared" si="116"/>
        <v>12669.597797438466</v>
      </c>
      <c r="H452" s="12">
        <f t="shared" si="105"/>
        <v>2604051.4603724172</v>
      </c>
      <c r="I452" s="12">
        <f t="shared" si="100"/>
        <v>0</v>
      </c>
      <c r="J452" s="12">
        <f>I452*(1+Decision!$D$30/12)^(Decision!$C$3*12-'Calculations - ignore'!A452)/(1+'Calculations - ignore'!$B$1/12)^(Decision!$C$3*12-'Calculations - ignore'!A452)</f>
        <v>0</v>
      </c>
      <c r="K452" s="12">
        <f t="shared" si="106"/>
        <v>10591363.284014484</v>
      </c>
    </row>
    <row r="453" spans="1:11" x14ac:dyDescent="0.25">
      <c r="A453">
        <f t="shared" si="101"/>
        <v>450</v>
      </c>
      <c r="B453" s="12">
        <f t="shared" si="115"/>
        <v>408047.383033894</v>
      </c>
      <c r="C453" s="12">
        <f t="shared" si="103"/>
        <v>49973970.262270622</v>
      </c>
      <c r="D453" s="12">
        <f>Decision!$J$21</f>
        <v>31366.502587254861</v>
      </c>
      <c r="E453" s="12" t="e">
        <f>-IPMT(Decision!$J$20/12,'Calculations - ignore'!A453,Decision!$J$17*12,Decision!$J$15)</f>
        <v>#NUM!</v>
      </c>
      <c r="F453" s="12" t="e">
        <f t="shared" ref="F453:F516" si="117">E453+F452</f>
        <v>#NUM!</v>
      </c>
      <c r="G453" s="12">
        <f t="shared" si="116"/>
        <v>12669.597797438466</v>
      </c>
      <c r="H453" s="12">
        <f t="shared" si="105"/>
        <v>2616721.0581698557</v>
      </c>
      <c r="I453" s="12">
        <f t="shared" ref="I453:I516" si="118">IF(D453&gt;B453,D453-B453,0)</f>
        <v>0</v>
      </c>
      <c r="J453" s="12">
        <f>I453*(1+Decision!$D$30/12)^(Decision!$C$3*12-'Calculations - ignore'!A453)/(1+'Calculations - ignore'!$B$1/12)^(Decision!$C$3*12-'Calculations - ignore'!A453)</f>
        <v>0</v>
      </c>
      <c r="K453" s="12">
        <f t="shared" si="106"/>
        <v>10591363.284014484</v>
      </c>
    </row>
    <row r="454" spans="1:11" x14ac:dyDescent="0.25">
      <c r="A454">
        <f t="shared" ref="A454:A517" si="119">A453+1</f>
        <v>451</v>
      </c>
      <c r="B454" s="12">
        <f t="shared" si="115"/>
        <v>408047.383033894</v>
      </c>
      <c r="C454" s="12">
        <f t="shared" ref="C454:C517" si="120">B454+C453</f>
        <v>50382017.645304516</v>
      </c>
      <c r="D454" s="12">
        <f>Decision!$J$21</f>
        <v>31366.502587254861</v>
      </c>
      <c r="E454" s="12" t="e">
        <f>-IPMT(Decision!$J$20/12,'Calculations - ignore'!A454,Decision!$J$17*12,Decision!$J$15)</f>
        <v>#NUM!</v>
      </c>
      <c r="F454" s="12" t="e">
        <f t="shared" si="117"/>
        <v>#NUM!</v>
      </c>
      <c r="G454" s="12">
        <f t="shared" si="116"/>
        <v>12669.597797438466</v>
      </c>
      <c r="H454" s="12">
        <f t="shared" ref="H454:H517" si="121">G454+H453</f>
        <v>2629390.6559672942</v>
      </c>
      <c r="I454" s="12">
        <f t="shared" si="118"/>
        <v>0</v>
      </c>
      <c r="J454" s="12">
        <f>I454*(1+Decision!$D$30/12)^(Decision!$C$3*12-'Calculations - ignore'!A454)/(1+'Calculations - ignore'!$B$1/12)^(Decision!$C$3*12-'Calculations - ignore'!A454)</f>
        <v>0</v>
      </c>
      <c r="K454" s="12">
        <f t="shared" ref="K454:K517" si="122">J454+K453</f>
        <v>10591363.284014484</v>
      </c>
    </row>
    <row r="455" spans="1:11" x14ac:dyDescent="0.25">
      <c r="A455">
        <f t="shared" si="119"/>
        <v>452</v>
      </c>
      <c r="B455" s="12">
        <f t="shared" si="115"/>
        <v>408047.383033894</v>
      </c>
      <c r="C455" s="12">
        <f t="shared" si="120"/>
        <v>50790065.02833841</v>
      </c>
      <c r="D455" s="12">
        <f>Decision!$J$21</f>
        <v>31366.502587254861</v>
      </c>
      <c r="E455" s="12" t="e">
        <f>-IPMT(Decision!$J$20/12,'Calculations - ignore'!A455,Decision!$J$17*12,Decision!$J$15)</f>
        <v>#NUM!</v>
      </c>
      <c r="F455" s="12" t="e">
        <f t="shared" si="117"/>
        <v>#NUM!</v>
      </c>
      <c r="G455" s="12">
        <f t="shared" si="116"/>
        <v>12669.597797438466</v>
      </c>
      <c r="H455" s="12">
        <f t="shared" si="121"/>
        <v>2642060.2537647327</v>
      </c>
      <c r="I455" s="12">
        <f t="shared" si="118"/>
        <v>0</v>
      </c>
      <c r="J455" s="12">
        <f>I455*(1+Decision!$D$30/12)^(Decision!$C$3*12-'Calculations - ignore'!A455)/(1+'Calculations - ignore'!$B$1/12)^(Decision!$C$3*12-'Calculations - ignore'!A455)</f>
        <v>0</v>
      </c>
      <c r="K455" s="12">
        <f t="shared" si="122"/>
        <v>10591363.284014484</v>
      </c>
    </row>
    <row r="456" spans="1:11" x14ac:dyDescent="0.25">
      <c r="A456">
        <f t="shared" si="119"/>
        <v>453</v>
      </c>
      <c r="B456" s="12">
        <f t="shared" si="115"/>
        <v>408047.383033894</v>
      </c>
      <c r="C456" s="12">
        <f t="shared" si="120"/>
        <v>51198112.411372304</v>
      </c>
      <c r="D456" s="12">
        <f>Decision!$J$21</f>
        <v>31366.502587254861</v>
      </c>
      <c r="E456" s="12" t="e">
        <f>-IPMT(Decision!$J$20/12,'Calculations - ignore'!A456,Decision!$J$17*12,Decision!$J$15)</f>
        <v>#NUM!</v>
      </c>
      <c r="F456" s="12" t="e">
        <f t="shared" si="117"/>
        <v>#NUM!</v>
      </c>
      <c r="G456" s="12">
        <f t="shared" si="116"/>
        <v>12669.597797438466</v>
      </c>
      <c r="H456" s="12">
        <f t="shared" si="121"/>
        <v>2654729.8515621712</v>
      </c>
      <c r="I456" s="12">
        <f t="shared" si="118"/>
        <v>0</v>
      </c>
      <c r="J456" s="12">
        <f>I456*(1+Decision!$D$30/12)^(Decision!$C$3*12-'Calculations - ignore'!A456)/(1+'Calculations - ignore'!$B$1/12)^(Decision!$C$3*12-'Calculations - ignore'!A456)</f>
        <v>0</v>
      </c>
      <c r="K456" s="12">
        <f t="shared" si="122"/>
        <v>10591363.284014484</v>
      </c>
    </row>
    <row r="457" spans="1:11" x14ac:dyDescent="0.25">
      <c r="A457">
        <f t="shared" si="119"/>
        <v>454</v>
      </c>
      <c r="B457" s="12">
        <f t="shared" si="115"/>
        <v>408047.383033894</v>
      </c>
      <c r="C457" s="12">
        <f t="shared" si="120"/>
        <v>51606159.794406198</v>
      </c>
      <c r="D457" s="12">
        <f>Decision!$J$21</f>
        <v>31366.502587254861</v>
      </c>
      <c r="E457" s="12" t="e">
        <f>-IPMT(Decision!$J$20/12,'Calculations - ignore'!A457,Decision!$J$17*12,Decision!$J$15)</f>
        <v>#NUM!</v>
      </c>
      <c r="F457" s="12" t="e">
        <f t="shared" si="117"/>
        <v>#NUM!</v>
      </c>
      <c r="G457" s="12">
        <f t="shared" si="116"/>
        <v>12669.597797438466</v>
      </c>
      <c r="H457" s="12">
        <f t="shared" si="121"/>
        <v>2667399.4493596097</v>
      </c>
      <c r="I457" s="12">
        <f t="shared" si="118"/>
        <v>0</v>
      </c>
      <c r="J457" s="12">
        <f>I457*(1+Decision!$D$30/12)^(Decision!$C$3*12-'Calculations - ignore'!A457)/(1+'Calculations - ignore'!$B$1/12)^(Decision!$C$3*12-'Calculations - ignore'!A457)</f>
        <v>0</v>
      </c>
      <c r="K457" s="12">
        <f t="shared" si="122"/>
        <v>10591363.284014484</v>
      </c>
    </row>
    <row r="458" spans="1:11" x14ac:dyDescent="0.25">
      <c r="A458">
        <f t="shared" si="119"/>
        <v>455</v>
      </c>
      <c r="B458" s="12">
        <f t="shared" si="115"/>
        <v>408047.383033894</v>
      </c>
      <c r="C458" s="12">
        <f t="shared" si="120"/>
        <v>52014207.177440092</v>
      </c>
      <c r="D458" s="12">
        <f>Decision!$J$21</f>
        <v>31366.502587254861</v>
      </c>
      <c r="E458" s="12" t="e">
        <f>-IPMT(Decision!$J$20/12,'Calculations - ignore'!A458,Decision!$J$17*12,Decision!$J$15)</f>
        <v>#NUM!</v>
      </c>
      <c r="F458" s="12" t="e">
        <f t="shared" si="117"/>
        <v>#NUM!</v>
      </c>
      <c r="G458" s="12">
        <f t="shared" si="116"/>
        <v>12669.597797438466</v>
      </c>
      <c r="H458" s="12">
        <f t="shared" si="121"/>
        <v>2680069.0471570482</v>
      </c>
      <c r="I458" s="12">
        <f t="shared" si="118"/>
        <v>0</v>
      </c>
      <c r="J458" s="12">
        <f>I458*(1+Decision!$D$30/12)^(Decision!$C$3*12-'Calculations - ignore'!A458)/(1+'Calculations - ignore'!$B$1/12)^(Decision!$C$3*12-'Calculations - ignore'!A458)</f>
        <v>0</v>
      </c>
      <c r="K458" s="12">
        <f t="shared" si="122"/>
        <v>10591363.284014484</v>
      </c>
    </row>
    <row r="459" spans="1:11" x14ac:dyDescent="0.25">
      <c r="A459">
        <f t="shared" si="119"/>
        <v>456</v>
      </c>
      <c r="B459" s="12">
        <f t="shared" si="115"/>
        <v>408047.383033894</v>
      </c>
      <c r="C459" s="12">
        <f t="shared" si="120"/>
        <v>52422254.560473986</v>
      </c>
      <c r="D459" s="12">
        <f>Decision!$J$21</f>
        <v>31366.502587254861</v>
      </c>
      <c r="E459" s="12" t="e">
        <f>-IPMT(Decision!$J$20/12,'Calculations - ignore'!A459,Decision!$J$17*12,Decision!$J$15)</f>
        <v>#NUM!</v>
      </c>
      <c r="F459" s="12" t="e">
        <f t="shared" si="117"/>
        <v>#NUM!</v>
      </c>
      <c r="G459" s="12">
        <f t="shared" si="116"/>
        <v>12669.597797438466</v>
      </c>
      <c r="H459" s="12">
        <f t="shared" si="121"/>
        <v>2692738.6449544868</v>
      </c>
      <c r="I459" s="12">
        <f t="shared" si="118"/>
        <v>0</v>
      </c>
      <c r="J459" s="12">
        <f>I459*(1+Decision!$D$30/12)^(Decision!$C$3*12-'Calculations - ignore'!A459)/(1+'Calculations - ignore'!$B$1/12)^(Decision!$C$3*12-'Calculations - ignore'!A459)</f>
        <v>0</v>
      </c>
      <c r="K459" s="12">
        <f t="shared" si="122"/>
        <v>10591363.284014484</v>
      </c>
    </row>
    <row r="460" spans="1:11" x14ac:dyDescent="0.25">
      <c r="A460">
        <f t="shared" si="119"/>
        <v>457</v>
      </c>
      <c r="B460" s="12">
        <f>B459*(1+Decision!$D$14)</f>
        <v>448852.12133728346</v>
      </c>
      <c r="C460" s="12">
        <f t="shared" si="120"/>
        <v>52871106.681811273</v>
      </c>
      <c r="D460" s="12">
        <f>Decision!$J$21</f>
        <v>31366.502587254861</v>
      </c>
      <c r="E460" s="12" t="e">
        <f>-IPMT(Decision!$J$20/12,'Calculations - ignore'!A460,Decision!$J$17*12,Decision!$J$15)</f>
        <v>#NUM!</v>
      </c>
      <c r="F460" s="12" t="e">
        <f t="shared" si="117"/>
        <v>#NUM!</v>
      </c>
      <c r="G460" s="12">
        <f>G459*(1+Decision!$J$27)</f>
        <v>13303.07768731039</v>
      </c>
      <c r="H460" s="12">
        <f t="shared" si="121"/>
        <v>2706041.7226417973</v>
      </c>
      <c r="I460" s="12">
        <f t="shared" si="118"/>
        <v>0</v>
      </c>
      <c r="J460" s="12">
        <f>I460*(1+Decision!$D$30/12)^(Decision!$C$3*12-'Calculations - ignore'!A460)/(1+'Calculations - ignore'!$B$1/12)^(Decision!$C$3*12-'Calculations - ignore'!A460)</f>
        <v>0</v>
      </c>
      <c r="K460" s="12">
        <f t="shared" si="122"/>
        <v>10591363.284014484</v>
      </c>
    </row>
    <row r="461" spans="1:11" x14ac:dyDescent="0.25">
      <c r="A461">
        <f t="shared" si="119"/>
        <v>458</v>
      </c>
      <c r="B461" s="12">
        <f>B460</f>
        <v>448852.12133728346</v>
      </c>
      <c r="C461" s="12">
        <f t="shared" si="120"/>
        <v>53319958.80314856</v>
      </c>
      <c r="D461" s="12">
        <f>Decision!$J$21</f>
        <v>31366.502587254861</v>
      </c>
      <c r="E461" s="12" t="e">
        <f>-IPMT(Decision!$J$20/12,'Calculations - ignore'!A461,Decision!$J$17*12,Decision!$J$15)</f>
        <v>#NUM!</v>
      </c>
      <c r="F461" s="12" t="e">
        <f t="shared" si="117"/>
        <v>#NUM!</v>
      </c>
      <c r="G461" s="12">
        <f>G460</f>
        <v>13303.07768731039</v>
      </c>
      <c r="H461" s="12">
        <f t="shared" si="121"/>
        <v>2719344.8003291078</v>
      </c>
      <c r="I461" s="12">
        <f t="shared" si="118"/>
        <v>0</v>
      </c>
      <c r="J461" s="12">
        <f>I461*(1+Decision!$D$30/12)^(Decision!$C$3*12-'Calculations - ignore'!A461)/(1+'Calculations - ignore'!$B$1/12)^(Decision!$C$3*12-'Calculations - ignore'!A461)</f>
        <v>0</v>
      </c>
      <c r="K461" s="12">
        <f t="shared" si="122"/>
        <v>10591363.284014484</v>
      </c>
    </row>
    <row r="462" spans="1:11" x14ac:dyDescent="0.25">
      <c r="A462">
        <f t="shared" si="119"/>
        <v>459</v>
      </c>
      <c r="B462" s="12">
        <f t="shared" ref="B462:B471" si="123">B461</f>
        <v>448852.12133728346</v>
      </c>
      <c r="C462" s="12">
        <f t="shared" si="120"/>
        <v>53768810.924485847</v>
      </c>
      <c r="D462" s="12">
        <f>Decision!$J$21</f>
        <v>31366.502587254861</v>
      </c>
      <c r="E462" s="12" t="e">
        <f>-IPMT(Decision!$J$20/12,'Calculations - ignore'!A462,Decision!$J$17*12,Decision!$J$15)</f>
        <v>#NUM!</v>
      </c>
      <c r="F462" s="12" t="e">
        <f t="shared" si="117"/>
        <v>#NUM!</v>
      </c>
      <c r="G462" s="12">
        <f t="shared" ref="G462:G471" si="124">G461</f>
        <v>13303.07768731039</v>
      </c>
      <c r="H462" s="12">
        <f t="shared" si="121"/>
        <v>2732647.8780164183</v>
      </c>
      <c r="I462" s="12">
        <f t="shared" si="118"/>
        <v>0</v>
      </c>
      <c r="J462" s="12">
        <f>I462*(1+Decision!$D$30/12)^(Decision!$C$3*12-'Calculations - ignore'!A462)/(1+'Calculations - ignore'!$B$1/12)^(Decision!$C$3*12-'Calculations - ignore'!A462)</f>
        <v>0</v>
      </c>
      <c r="K462" s="12">
        <f t="shared" si="122"/>
        <v>10591363.284014484</v>
      </c>
    </row>
    <row r="463" spans="1:11" x14ac:dyDescent="0.25">
      <c r="A463">
        <f t="shared" si="119"/>
        <v>460</v>
      </c>
      <c r="B463" s="12">
        <f t="shared" si="123"/>
        <v>448852.12133728346</v>
      </c>
      <c r="C463" s="12">
        <f t="shared" si="120"/>
        <v>54217663.045823134</v>
      </c>
      <c r="D463" s="12">
        <f>Decision!$J$21</f>
        <v>31366.502587254861</v>
      </c>
      <c r="E463" s="12" t="e">
        <f>-IPMT(Decision!$J$20/12,'Calculations - ignore'!A463,Decision!$J$17*12,Decision!$J$15)</f>
        <v>#NUM!</v>
      </c>
      <c r="F463" s="12" t="e">
        <f t="shared" si="117"/>
        <v>#NUM!</v>
      </c>
      <c r="G463" s="12">
        <f t="shared" si="124"/>
        <v>13303.07768731039</v>
      </c>
      <c r="H463" s="12">
        <f t="shared" si="121"/>
        <v>2745950.9557037288</v>
      </c>
      <c r="I463" s="12">
        <f t="shared" si="118"/>
        <v>0</v>
      </c>
      <c r="J463" s="12">
        <f>I463*(1+Decision!$D$30/12)^(Decision!$C$3*12-'Calculations - ignore'!A463)/(1+'Calculations - ignore'!$B$1/12)^(Decision!$C$3*12-'Calculations - ignore'!A463)</f>
        <v>0</v>
      </c>
      <c r="K463" s="12">
        <f t="shared" si="122"/>
        <v>10591363.284014484</v>
      </c>
    </row>
    <row r="464" spans="1:11" x14ac:dyDescent="0.25">
      <c r="A464">
        <f t="shared" si="119"/>
        <v>461</v>
      </c>
      <c r="B464" s="12">
        <f t="shared" si="123"/>
        <v>448852.12133728346</v>
      </c>
      <c r="C464" s="12">
        <f t="shared" si="120"/>
        <v>54666515.167160422</v>
      </c>
      <c r="D464" s="12">
        <f>Decision!$J$21</f>
        <v>31366.502587254861</v>
      </c>
      <c r="E464" s="12" t="e">
        <f>-IPMT(Decision!$J$20/12,'Calculations - ignore'!A464,Decision!$J$17*12,Decision!$J$15)</f>
        <v>#NUM!</v>
      </c>
      <c r="F464" s="12" t="e">
        <f t="shared" si="117"/>
        <v>#NUM!</v>
      </c>
      <c r="G464" s="12">
        <f t="shared" si="124"/>
        <v>13303.07768731039</v>
      </c>
      <c r="H464" s="12">
        <f t="shared" si="121"/>
        <v>2759254.0333910394</v>
      </c>
      <c r="I464" s="12">
        <f t="shared" si="118"/>
        <v>0</v>
      </c>
      <c r="J464" s="12">
        <f>I464*(1+Decision!$D$30/12)^(Decision!$C$3*12-'Calculations - ignore'!A464)/(1+'Calculations - ignore'!$B$1/12)^(Decision!$C$3*12-'Calculations - ignore'!A464)</f>
        <v>0</v>
      </c>
      <c r="K464" s="12">
        <f t="shared" si="122"/>
        <v>10591363.284014484</v>
      </c>
    </row>
    <row r="465" spans="1:11" x14ac:dyDescent="0.25">
      <c r="A465">
        <f t="shared" si="119"/>
        <v>462</v>
      </c>
      <c r="B465" s="12">
        <f t="shared" si="123"/>
        <v>448852.12133728346</v>
      </c>
      <c r="C465" s="12">
        <f t="shared" si="120"/>
        <v>55115367.288497709</v>
      </c>
      <c r="D465" s="12">
        <f>Decision!$J$21</f>
        <v>31366.502587254861</v>
      </c>
      <c r="E465" s="12" t="e">
        <f>-IPMT(Decision!$J$20/12,'Calculations - ignore'!A465,Decision!$J$17*12,Decision!$J$15)</f>
        <v>#NUM!</v>
      </c>
      <c r="F465" s="12" t="e">
        <f t="shared" si="117"/>
        <v>#NUM!</v>
      </c>
      <c r="G465" s="12">
        <f t="shared" si="124"/>
        <v>13303.07768731039</v>
      </c>
      <c r="H465" s="12">
        <f t="shared" si="121"/>
        <v>2772557.1110783499</v>
      </c>
      <c r="I465" s="12">
        <f t="shared" si="118"/>
        <v>0</v>
      </c>
      <c r="J465" s="12">
        <f>I465*(1+Decision!$D$30/12)^(Decision!$C$3*12-'Calculations - ignore'!A465)/(1+'Calculations - ignore'!$B$1/12)^(Decision!$C$3*12-'Calculations - ignore'!A465)</f>
        <v>0</v>
      </c>
      <c r="K465" s="12">
        <f t="shared" si="122"/>
        <v>10591363.284014484</v>
      </c>
    </row>
    <row r="466" spans="1:11" x14ac:dyDescent="0.25">
      <c r="A466">
        <f t="shared" si="119"/>
        <v>463</v>
      </c>
      <c r="B466" s="12">
        <f t="shared" si="123"/>
        <v>448852.12133728346</v>
      </c>
      <c r="C466" s="12">
        <f t="shared" si="120"/>
        <v>55564219.409834996</v>
      </c>
      <c r="D466" s="12">
        <f>Decision!$J$21</f>
        <v>31366.502587254861</v>
      </c>
      <c r="E466" s="12" t="e">
        <f>-IPMT(Decision!$J$20/12,'Calculations - ignore'!A466,Decision!$J$17*12,Decision!$J$15)</f>
        <v>#NUM!</v>
      </c>
      <c r="F466" s="12" t="e">
        <f t="shared" si="117"/>
        <v>#NUM!</v>
      </c>
      <c r="G466" s="12">
        <f t="shared" si="124"/>
        <v>13303.07768731039</v>
      </c>
      <c r="H466" s="12">
        <f t="shared" si="121"/>
        <v>2785860.1887656604</v>
      </c>
      <c r="I466" s="12">
        <f t="shared" si="118"/>
        <v>0</v>
      </c>
      <c r="J466" s="12">
        <f>I466*(1+Decision!$D$30/12)^(Decision!$C$3*12-'Calculations - ignore'!A466)/(1+'Calculations - ignore'!$B$1/12)^(Decision!$C$3*12-'Calculations - ignore'!A466)</f>
        <v>0</v>
      </c>
      <c r="K466" s="12">
        <f t="shared" si="122"/>
        <v>10591363.284014484</v>
      </c>
    </row>
    <row r="467" spans="1:11" x14ac:dyDescent="0.25">
      <c r="A467">
        <f t="shared" si="119"/>
        <v>464</v>
      </c>
      <c r="B467" s="12">
        <f t="shared" si="123"/>
        <v>448852.12133728346</v>
      </c>
      <c r="C467" s="12">
        <f t="shared" si="120"/>
        <v>56013071.531172283</v>
      </c>
      <c r="D467" s="12">
        <f>Decision!$J$21</f>
        <v>31366.502587254861</v>
      </c>
      <c r="E467" s="12" t="e">
        <f>-IPMT(Decision!$J$20/12,'Calculations - ignore'!A467,Decision!$J$17*12,Decision!$J$15)</f>
        <v>#NUM!</v>
      </c>
      <c r="F467" s="12" t="e">
        <f t="shared" si="117"/>
        <v>#NUM!</v>
      </c>
      <c r="G467" s="12">
        <f t="shared" si="124"/>
        <v>13303.07768731039</v>
      </c>
      <c r="H467" s="12">
        <f t="shared" si="121"/>
        <v>2799163.2664529709</v>
      </c>
      <c r="I467" s="12">
        <f t="shared" si="118"/>
        <v>0</v>
      </c>
      <c r="J467" s="12">
        <f>I467*(1+Decision!$D$30/12)^(Decision!$C$3*12-'Calculations - ignore'!A467)/(1+'Calculations - ignore'!$B$1/12)^(Decision!$C$3*12-'Calculations - ignore'!A467)</f>
        <v>0</v>
      </c>
      <c r="K467" s="12">
        <f t="shared" si="122"/>
        <v>10591363.284014484</v>
      </c>
    </row>
    <row r="468" spans="1:11" x14ac:dyDescent="0.25">
      <c r="A468">
        <f t="shared" si="119"/>
        <v>465</v>
      </c>
      <c r="B468" s="12">
        <f t="shared" si="123"/>
        <v>448852.12133728346</v>
      </c>
      <c r="C468" s="12">
        <f t="shared" si="120"/>
        <v>56461923.65250957</v>
      </c>
      <c r="D468" s="12">
        <f>Decision!$J$21</f>
        <v>31366.502587254861</v>
      </c>
      <c r="E468" s="12" t="e">
        <f>-IPMT(Decision!$J$20/12,'Calculations - ignore'!A468,Decision!$J$17*12,Decision!$J$15)</f>
        <v>#NUM!</v>
      </c>
      <c r="F468" s="12" t="e">
        <f t="shared" si="117"/>
        <v>#NUM!</v>
      </c>
      <c r="G468" s="12">
        <f t="shared" si="124"/>
        <v>13303.07768731039</v>
      </c>
      <c r="H468" s="12">
        <f t="shared" si="121"/>
        <v>2812466.3441402814</v>
      </c>
      <c r="I468" s="12">
        <f t="shared" si="118"/>
        <v>0</v>
      </c>
      <c r="J468" s="12">
        <f>I468*(1+Decision!$D$30/12)^(Decision!$C$3*12-'Calculations - ignore'!A468)/(1+'Calculations - ignore'!$B$1/12)^(Decision!$C$3*12-'Calculations - ignore'!A468)</f>
        <v>0</v>
      </c>
      <c r="K468" s="12">
        <f t="shared" si="122"/>
        <v>10591363.284014484</v>
      </c>
    </row>
    <row r="469" spans="1:11" x14ac:dyDescent="0.25">
      <c r="A469">
        <f t="shared" si="119"/>
        <v>466</v>
      </c>
      <c r="B469" s="12">
        <f t="shared" si="123"/>
        <v>448852.12133728346</v>
      </c>
      <c r="C469" s="12">
        <f t="shared" si="120"/>
        <v>56910775.773846857</v>
      </c>
      <c r="D469" s="12">
        <f>Decision!$J$21</f>
        <v>31366.502587254861</v>
      </c>
      <c r="E469" s="12" t="e">
        <f>-IPMT(Decision!$J$20/12,'Calculations - ignore'!A469,Decision!$J$17*12,Decision!$J$15)</f>
        <v>#NUM!</v>
      </c>
      <c r="F469" s="12" t="e">
        <f t="shared" si="117"/>
        <v>#NUM!</v>
      </c>
      <c r="G469" s="12">
        <f t="shared" si="124"/>
        <v>13303.07768731039</v>
      </c>
      <c r="H469" s="12">
        <f t="shared" si="121"/>
        <v>2825769.421827592</v>
      </c>
      <c r="I469" s="12">
        <f t="shared" si="118"/>
        <v>0</v>
      </c>
      <c r="J469" s="12">
        <f>I469*(1+Decision!$D$30/12)^(Decision!$C$3*12-'Calculations - ignore'!A469)/(1+'Calculations - ignore'!$B$1/12)^(Decision!$C$3*12-'Calculations - ignore'!A469)</f>
        <v>0</v>
      </c>
      <c r="K469" s="12">
        <f t="shared" si="122"/>
        <v>10591363.284014484</v>
      </c>
    </row>
    <row r="470" spans="1:11" x14ac:dyDescent="0.25">
      <c r="A470">
        <f t="shared" si="119"/>
        <v>467</v>
      </c>
      <c r="B470" s="12">
        <f t="shared" si="123"/>
        <v>448852.12133728346</v>
      </c>
      <c r="C470" s="12">
        <f t="shared" si="120"/>
        <v>57359627.895184144</v>
      </c>
      <c r="D470" s="12">
        <f>Decision!$J$21</f>
        <v>31366.502587254861</v>
      </c>
      <c r="E470" s="12" t="e">
        <f>-IPMT(Decision!$J$20/12,'Calculations - ignore'!A470,Decision!$J$17*12,Decision!$J$15)</f>
        <v>#NUM!</v>
      </c>
      <c r="F470" s="12" t="e">
        <f t="shared" si="117"/>
        <v>#NUM!</v>
      </c>
      <c r="G470" s="12">
        <f t="shared" si="124"/>
        <v>13303.07768731039</v>
      </c>
      <c r="H470" s="12">
        <f t="shared" si="121"/>
        <v>2839072.4995149025</v>
      </c>
      <c r="I470" s="12">
        <f t="shared" si="118"/>
        <v>0</v>
      </c>
      <c r="J470" s="12">
        <f>I470*(1+Decision!$D$30/12)^(Decision!$C$3*12-'Calculations - ignore'!A470)/(1+'Calculations - ignore'!$B$1/12)^(Decision!$C$3*12-'Calculations - ignore'!A470)</f>
        <v>0</v>
      </c>
      <c r="K470" s="12">
        <f t="shared" si="122"/>
        <v>10591363.284014484</v>
      </c>
    </row>
    <row r="471" spans="1:11" x14ac:dyDescent="0.25">
      <c r="A471">
        <f t="shared" si="119"/>
        <v>468</v>
      </c>
      <c r="B471" s="12">
        <f t="shared" si="123"/>
        <v>448852.12133728346</v>
      </c>
      <c r="C471" s="12">
        <f t="shared" si="120"/>
        <v>57808480.016521432</v>
      </c>
      <c r="D471" s="12">
        <f>Decision!$J$21</f>
        <v>31366.502587254861</v>
      </c>
      <c r="E471" s="12" t="e">
        <f>-IPMT(Decision!$J$20/12,'Calculations - ignore'!A471,Decision!$J$17*12,Decision!$J$15)</f>
        <v>#NUM!</v>
      </c>
      <c r="F471" s="12" t="e">
        <f t="shared" si="117"/>
        <v>#NUM!</v>
      </c>
      <c r="G471" s="12">
        <f t="shared" si="124"/>
        <v>13303.07768731039</v>
      </c>
      <c r="H471" s="12">
        <f t="shared" si="121"/>
        <v>2852375.577202213</v>
      </c>
      <c r="I471" s="12">
        <f t="shared" si="118"/>
        <v>0</v>
      </c>
      <c r="J471" s="12">
        <f>I471*(1+Decision!$D$30/12)^(Decision!$C$3*12-'Calculations - ignore'!A471)/(1+'Calculations - ignore'!$B$1/12)^(Decision!$C$3*12-'Calculations - ignore'!A471)</f>
        <v>0</v>
      </c>
      <c r="K471" s="12">
        <f t="shared" si="122"/>
        <v>10591363.284014484</v>
      </c>
    </row>
    <row r="472" spans="1:11" x14ac:dyDescent="0.25">
      <c r="A472">
        <f t="shared" si="119"/>
        <v>469</v>
      </c>
      <c r="B472" s="12">
        <f>B471*(1+Decision!$D$14)</f>
        <v>493737.33347101184</v>
      </c>
      <c r="C472" s="12">
        <f t="shared" si="120"/>
        <v>58302217.349992447</v>
      </c>
      <c r="D472" s="12">
        <f>Decision!$J$21</f>
        <v>31366.502587254861</v>
      </c>
      <c r="E472" s="12" t="e">
        <f>-IPMT(Decision!$J$20/12,'Calculations - ignore'!A472,Decision!$J$17*12,Decision!$J$15)</f>
        <v>#NUM!</v>
      </c>
      <c r="F472" s="12" t="e">
        <f t="shared" si="117"/>
        <v>#NUM!</v>
      </c>
      <c r="G472" s="12">
        <f>G471*(1+Decision!$J$27)</f>
        <v>13968.231571675909</v>
      </c>
      <c r="H472" s="12">
        <f t="shared" si="121"/>
        <v>2866343.8087738887</v>
      </c>
      <c r="I472" s="12">
        <f t="shared" si="118"/>
        <v>0</v>
      </c>
      <c r="J472" s="12">
        <f>I472*(1+Decision!$D$30/12)^(Decision!$C$3*12-'Calculations - ignore'!A472)/(1+'Calculations - ignore'!$B$1/12)^(Decision!$C$3*12-'Calculations - ignore'!A472)</f>
        <v>0</v>
      </c>
      <c r="K472" s="12">
        <f t="shared" si="122"/>
        <v>10591363.284014484</v>
      </c>
    </row>
    <row r="473" spans="1:11" x14ac:dyDescent="0.25">
      <c r="A473">
        <f t="shared" si="119"/>
        <v>470</v>
      </c>
      <c r="B473" s="12">
        <f>B472</f>
        <v>493737.33347101184</v>
      </c>
      <c r="C473" s="12">
        <f t="shared" si="120"/>
        <v>58795954.683463462</v>
      </c>
      <c r="D473" s="12">
        <f>Decision!$J$21</f>
        <v>31366.502587254861</v>
      </c>
      <c r="E473" s="12" t="e">
        <f>-IPMT(Decision!$J$20/12,'Calculations - ignore'!A473,Decision!$J$17*12,Decision!$J$15)</f>
        <v>#NUM!</v>
      </c>
      <c r="F473" s="12" t="e">
        <f t="shared" si="117"/>
        <v>#NUM!</v>
      </c>
      <c r="G473" s="12">
        <f>G472</f>
        <v>13968.231571675909</v>
      </c>
      <c r="H473" s="12">
        <f t="shared" si="121"/>
        <v>2880312.0403455645</v>
      </c>
      <c r="I473" s="12">
        <f t="shared" si="118"/>
        <v>0</v>
      </c>
      <c r="J473" s="12">
        <f>I473*(1+Decision!$D$30/12)^(Decision!$C$3*12-'Calculations - ignore'!A473)/(1+'Calculations - ignore'!$B$1/12)^(Decision!$C$3*12-'Calculations - ignore'!A473)</f>
        <v>0</v>
      </c>
      <c r="K473" s="12">
        <f t="shared" si="122"/>
        <v>10591363.284014484</v>
      </c>
    </row>
    <row r="474" spans="1:11" x14ac:dyDescent="0.25">
      <c r="A474">
        <f t="shared" si="119"/>
        <v>471</v>
      </c>
      <c r="B474" s="12">
        <f t="shared" ref="B474:B483" si="125">B473</f>
        <v>493737.33347101184</v>
      </c>
      <c r="C474" s="12">
        <f t="shared" si="120"/>
        <v>59289692.016934477</v>
      </c>
      <c r="D474" s="12">
        <f>Decision!$J$21</f>
        <v>31366.502587254861</v>
      </c>
      <c r="E474" s="12" t="e">
        <f>-IPMT(Decision!$J$20/12,'Calculations - ignore'!A474,Decision!$J$17*12,Decision!$J$15)</f>
        <v>#NUM!</v>
      </c>
      <c r="F474" s="12" t="e">
        <f t="shared" si="117"/>
        <v>#NUM!</v>
      </c>
      <c r="G474" s="12">
        <f t="shared" ref="G474:G483" si="126">G473</f>
        <v>13968.231571675909</v>
      </c>
      <c r="H474" s="12">
        <f t="shared" si="121"/>
        <v>2894280.2719172402</v>
      </c>
      <c r="I474" s="12">
        <f t="shared" si="118"/>
        <v>0</v>
      </c>
      <c r="J474" s="12">
        <f>I474*(1+Decision!$D$30/12)^(Decision!$C$3*12-'Calculations - ignore'!A474)/(1+'Calculations - ignore'!$B$1/12)^(Decision!$C$3*12-'Calculations - ignore'!A474)</f>
        <v>0</v>
      </c>
      <c r="K474" s="12">
        <f t="shared" si="122"/>
        <v>10591363.284014484</v>
      </c>
    </row>
    <row r="475" spans="1:11" x14ac:dyDescent="0.25">
      <c r="A475">
        <f t="shared" si="119"/>
        <v>472</v>
      </c>
      <c r="B475" s="12">
        <f t="shared" si="125"/>
        <v>493737.33347101184</v>
      </c>
      <c r="C475" s="12">
        <f t="shared" si="120"/>
        <v>59783429.350405492</v>
      </c>
      <c r="D475" s="12">
        <f>Decision!$J$21</f>
        <v>31366.502587254861</v>
      </c>
      <c r="E475" s="12" t="e">
        <f>-IPMT(Decision!$J$20/12,'Calculations - ignore'!A475,Decision!$J$17*12,Decision!$J$15)</f>
        <v>#NUM!</v>
      </c>
      <c r="F475" s="12" t="e">
        <f t="shared" si="117"/>
        <v>#NUM!</v>
      </c>
      <c r="G475" s="12">
        <f t="shared" si="126"/>
        <v>13968.231571675909</v>
      </c>
      <c r="H475" s="12">
        <f t="shared" si="121"/>
        <v>2908248.503488916</v>
      </c>
      <c r="I475" s="12">
        <f t="shared" si="118"/>
        <v>0</v>
      </c>
      <c r="J475" s="12">
        <f>I475*(1+Decision!$D$30/12)^(Decision!$C$3*12-'Calculations - ignore'!A475)/(1+'Calculations - ignore'!$B$1/12)^(Decision!$C$3*12-'Calculations - ignore'!A475)</f>
        <v>0</v>
      </c>
      <c r="K475" s="12">
        <f t="shared" si="122"/>
        <v>10591363.284014484</v>
      </c>
    </row>
    <row r="476" spans="1:11" x14ac:dyDescent="0.25">
      <c r="A476">
        <f t="shared" si="119"/>
        <v>473</v>
      </c>
      <c r="B476" s="12">
        <f t="shared" si="125"/>
        <v>493737.33347101184</v>
      </c>
      <c r="C476" s="12">
        <f t="shared" si="120"/>
        <v>60277166.683876507</v>
      </c>
      <c r="D476" s="12">
        <f>Decision!$J$21</f>
        <v>31366.502587254861</v>
      </c>
      <c r="E476" s="12" t="e">
        <f>-IPMT(Decision!$J$20/12,'Calculations - ignore'!A476,Decision!$J$17*12,Decision!$J$15)</f>
        <v>#NUM!</v>
      </c>
      <c r="F476" s="12" t="e">
        <f t="shared" si="117"/>
        <v>#NUM!</v>
      </c>
      <c r="G476" s="12">
        <f t="shared" si="126"/>
        <v>13968.231571675909</v>
      </c>
      <c r="H476" s="12">
        <f t="shared" si="121"/>
        <v>2922216.7350605917</v>
      </c>
      <c r="I476" s="12">
        <f t="shared" si="118"/>
        <v>0</v>
      </c>
      <c r="J476" s="12">
        <f>I476*(1+Decision!$D$30/12)^(Decision!$C$3*12-'Calculations - ignore'!A476)/(1+'Calculations - ignore'!$B$1/12)^(Decision!$C$3*12-'Calculations - ignore'!A476)</f>
        <v>0</v>
      </c>
      <c r="K476" s="12">
        <f t="shared" si="122"/>
        <v>10591363.284014484</v>
      </c>
    </row>
    <row r="477" spans="1:11" x14ac:dyDescent="0.25">
      <c r="A477">
        <f t="shared" si="119"/>
        <v>474</v>
      </c>
      <c r="B477" s="12">
        <f t="shared" si="125"/>
        <v>493737.33347101184</v>
      </c>
      <c r="C477" s="12">
        <f t="shared" si="120"/>
        <v>60770904.017347522</v>
      </c>
      <c r="D477" s="12">
        <f>Decision!$J$21</f>
        <v>31366.502587254861</v>
      </c>
      <c r="E477" s="12" t="e">
        <f>-IPMT(Decision!$J$20/12,'Calculations - ignore'!A477,Decision!$J$17*12,Decision!$J$15)</f>
        <v>#NUM!</v>
      </c>
      <c r="F477" s="12" t="e">
        <f t="shared" si="117"/>
        <v>#NUM!</v>
      </c>
      <c r="G477" s="12">
        <f t="shared" si="126"/>
        <v>13968.231571675909</v>
      </c>
      <c r="H477" s="12">
        <f t="shared" si="121"/>
        <v>2936184.9666322675</v>
      </c>
      <c r="I477" s="12">
        <f t="shared" si="118"/>
        <v>0</v>
      </c>
      <c r="J477" s="12">
        <f>I477*(1+Decision!$D$30/12)^(Decision!$C$3*12-'Calculations - ignore'!A477)/(1+'Calculations - ignore'!$B$1/12)^(Decision!$C$3*12-'Calculations - ignore'!A477)</f>
        <v>0</v>
      </c>
      <c r="K477" s="12">
        <f t="shared" si="122"/>
        <v>10591363.284014484</v>
      </c>
    </row>
    <row r="478" spans="1:11" x14ac:dyDescent="0.25">
      <c r="A478">
        <f t="shared" si="119"/>
        <v>475</v>
      </c>
      <c r="B478" s="12">
        <f t="shared" si="125"/>
        <v>493737.33347101184</v>
      </c>
      <c r="C478" s="12">
        <f t="shared" si="120"/>
        <v>61264641.350818537</v>
      </c>
      <c r="D478" s="12">
        <f>Decision!$J$21</f>
        <v>31366.502587254861</v>
      </c>
      <c r="E478" s="12" t="e">
        <f>-IPMT(Decision!$J$20/12,'Calculations - ignore'!A478,Decision!$J$17*12,Decision!$J$15)</f>
        <v>#NUM!</v>
      </c>
      <c r="F478" s="12" t="e">
        <f t="shared" si="117"/>
        <v>#NUM!</v>
      </c>
      <c r="G478" s="12">
        <f t="shared" si="126"/>
        <v>13968.231571675909</v>
      </c>
      <c r="H478" s="12">
        <f t="shared" si="121"/>
        <v>2950153.1982039432</v>
      </c>
      <c r="I478" s="12">
        <f t="shared" si="118"/>
        <v>0</v>
      </c>
      <c r="J478" s="12">
        <f>I478*(1+Decision!$D$30/12)^(Decision!$C$3*12-'Calculations - ignore'!A478)/(1+'Calculations - ignore'!$B$1/12)^(Decision!$C$3*12-'Calculations - ignore'!A478)</f>
        <v>0</v>
      </c>
      <c r="K478" s="12">
        <f t="shared" si="122"/>
        <v>10591363.284014484</v>
      </c>
    </row>
    <row r="479" spans="1:11" x14ac:dyDescent="0.25">
      <c r="A479">
        <f t="shared" si="119"/>
        <v>476</v>
      </c>
      <c r="B479" s="12">
        <f t="shared" si="125"/>
        <v>493737.33347101184</v>
      </c>
      <c r="C479" s="12">
        <f t="shared" si="120"/>
        <v>61758378.684289552</v>
      </c>
      <c r="D479" s="12">
        <f>Decision!$J$21</f>
        <v>31366.502587254861</v>
      </c>
      <c r="E479" s="12" t="e">
        <f>-IPMT(Decision!$J$20/12,'Calculations - ignore'!A479,Decision!$J$17*12,Decision!$J$15)</f>
        <v>#NUM!</v>
      </c>
      <c r="F479" s="12" t="e">
        <f t="shared" si="117"/>
        <v>#NUM!</v>
      </c>
      <c r="G479" s="12">
        <f t="shared" si="126"/>
        <v>13968.231571675909</v>
      </c>
      <c r="H479" s="12">
        <f t="shared" si="121"/>
        <v>2964121.4297756189</v>
      </c>
      <c r="I479" s="12">
        <f t="shared" si="118"/>
        <v>0</v>
      </c>
      <c r="J479" s="12">
        <f>I479*(1+Decision!$D$30/12)^(Decision!$C$3*12-'Calculations - ignore'!A479)/(1+'Calculations - ignore'!$B$1/12)^(Decision!$C$3*12-'Calculations - ignore'!A479)</f>
        <v>0</v>
      </c>
      <c r="K479" s="12">
        <f t="shared" si="122"/>
        <v>10591363.284014484</v>
      </c>
    </row>
    <row r="480" spans="1:11" x14ac:dyDescent="0.25">
      <c r="A480">
        <f t="shared" si="119"/>
        <v>477</v>
      </c>
      <c r="B480" s="12">
        <f t="shared" si="125"/>
        <v>493737.33347101184</v>
      </c>
      <c r="C480" s="12">
        <f t="shared" si="120"/>
        <v>62252116.017760567</v>
      </c>
      <c r="D480" s="12">
        <f>Decision!$J$21</f>
        <v>31366.502587254861</v>
      </c>
      <c r="E480" s="12" t="e">
        <f>-IPMT(Decision!$J$20/12,'Calculations - ignore'!A480,Decision!$J$17*12,Decision!$J$15)</f>
        <v>#NUM!</v>
      </c>
      <c r="F480" s="12" t="e">
        <f t="shared" si="117"/>
        <v>#NUM!</v>
      </c>
      <c r="G480" s="12">
        <f t="shared" si="126"/>
        <v>13968.231571675909</v>
      </c>
      <c r="H480" s="12">
        <f t="shared" si="121"/>
        <v>2978089.6613472947</v>
      </c>
      <c r="I480" s="12">
        <f t="shared" si="118"/>
        <v>0</v>
      </c>
      <c r="J480" s="12">
        <f>I480*(1+Decision!$D$30/12)^(Decision!$C$3*12-'Calculations - ignore'!A480)/(1+'Calculations - ignore'!$B$1/12)^(Decision!$C$3*12-'Calculations - ignore'!A480)</f>
        <v>0</v>
      </c>
      <c r="K480" s="12">
        <f t="shared" si="122"/>
        <v>10591363.284014484</v>
      </c>
    </row>
    <row r="481" spans="1:11" x14ac:dyDescent="0.25">
      <c r="A481">
        <f t="shared" si="119"/>
        <v>478</v>
      </c>
      <c r="B481" s="12">
        <f t="shared" si="125"/>
        <v>493737.33347101184</v>
      </c>
      <c r="C481" s="12">
        <f t="shared" si="120"/>
        <v>62745853.351231582</v>
      </c>
      <c r="D481" s="12">
        <f>Decision!$J$21</f>
        <v>31366.502587254861</v>
      </c>
      <c r="E481" s="12" t="e">
        <f>-IPMT(Decision!$J$20/12,'Calculations - ignore'!A481,Decision!$J$17*12,Decision!$J$15)</f>
        <v>#NUM!</v>
      </c>
      <c r="F481" s="12" t="e">
        <f t="shared" si="117"/>
        <v>#NUM!</v>
      </c>
      <c r="G481" s="12">
        <f t="shared" si="126"/>
        <v>13968.231571675909</v>
      </c>
      <c r="H481" s="12">
        <f t="shared" si="121"/>
        <v>2992057.8929189704</v>
      </c>
      <c r="I481" s="12">
        <f t="shared" si="118"/>
        <v>0</v>
      </c>
      <c r="J481" s="12">
        <f>I481*(1+Decision!$D$30/12)^(Decision!$C$3*12-'Calculations - ignore'!A481)/(1+'Calculations - ignore'!$B$1/12)^(Decision!$C$3*12-'Calculations - ignore'!A481)</f>
        <v>0</v>
      </c>
      <c r="K481" s="12">
        <f t="shared" si="122"/>
        <v>10591363.284014484</v>
      </c>
    </row>
    <row r="482" spans="1:11" x14ac:dyDescent="0.25">
      <c r="A482">
        <f t="shared" si="119"/>
        <v>479</v>
      </c>
      <c r="B482" s="12">
        <f t="shared" si="125"/>
        <v>493737.33347101184</v>
      </c>
      <c r="C482" s="12">
        <f t="shared" si="120"/>
        <v>63239590.684702598</v>
      </c>
      <c r="D482" s="12">
        <f>Decision!$J$21</f>
        <v>31366.502587254861</v>
      </c>
      <c r="E482" s="12" t="e">
        <f>-IPMT(Decision!$J$20/12,'Calculations - ignore'!A482,Decision!$J$17*12,Decision!$J$15)</f>
        <v>#NUM!</v>
      </c>
      <c r="F482" s="12" t="e">
        <f t="shared" si="117"/>
        <v>#NUM!</v>
      </c>
      <c r="G482" s="12">
        <f t="shared" si="126"/>
        <v>13968.231571675909</v>
      </c>
      <c r="H482" s="12">
        <f t="shared" si="121"/>
        <v>3006026.1244906462</v>
      </c>
      <c r="I482" s="12">
        <f t="shared" si="118"/>
        <v>0</v>
      </c>
      <c r="J482" s="12">
        <f>I482*(1+Decision!$D$30/12)^(Decision!$C$3*12-'Calculations - ignore'!A482)/(1+'Calculations - ignore'!$B$1/12)^(Decision!$C$3*12-'Calculations - ignore'!A482)</f>
        <v>0</v>
      </c>
      <c r="K482" s="12">
        <f t="shared" si="122"/>
        <v>10591363.284014484</v>
      </c>
    </row>
    <row r="483" spans="1:11" x14ac:dyDescent="0.25">
      <c r="A483">
        <f t="shared" si="119"/>
        <v>480</v>
      </c>
      <c r="B483" s="12">
        <f t="shared" si="125"/>
        <v>493737.33347101184</v>
      </c>
      <c r="C483" s="12">
        <f t="shared" si="120"/>
        <v>63733328.018173613</v>
      </c>
      <c r="D483" s="12">
        <f>Decision!$J$21</f>
        <v>31366.502587254861</v>
      </c>
      <c r="E483" s="12" t="e">
        <f>-IPMT(Decision!$J$20/12,'Calculations - ignore'!A483,Decision!$J$17*12,Decision!$J$15)</f>
        <v>#NUM!</v>
      </c>
      <c r="F483" s="12" t="e">
        <f t="shared" si="117"/>
        <v>#NUM!</v>
      </c>
      <c r="G483" s="12">
        <f t="shared" si="126"/>
        <v>13968.231571675909</v>
      </c>
      <c r="H483" s="12">
        <f t="shared" si="121"/>
        <v>3019994.3560623219</v>
      </c>
      <c r="I483" s="12">
        <f t="shared" si="118"/>
        <v>0</v>
      </c>
      <c r="J483" s="12">
        <f>I483*(1+Decision!$D$30/12)^(Decision!$C$3*12-'Calculations - ignore'!A483)/(1+'Calculations - ignore'!$B$1/12)^(Decision!$C$3*12-'Calculations - ignore'!A483)</f>
        <v>0</v>
      </c>
      <c r="K483" s="12">
        <f t="shared" si="122"/>
        <v>10591363.284014484</v>
      </c>
    </row>
    <row r="484" spans="1:11" x14ac:dyDescent="0.25">
      <c r="A484">
        <f t="shared" si="119"/>
        <v>481</v>
      </c>
      <c r="B484" s="12">
        <f>B483*(1+Decision!$D$14)</f>
        <v>543111.06681811309</v>
      </c>
      <c r="C484" s="12">
        <f t="shared" si="120"/>
        <v>64276439.084991723</v>
      </c>
      <c r="D484" s="12">
        <f>Decision!$J$21</f>
        <v>31366.502587254861</v>
      </c>
      <c r="E484" s="12" t="e">
        <f>-IPMT(Decision!$J$20/12,'Calculations - ignore'!A484,Decision!$J$17*12,Decision!$J$15)</f>
        <v>#NUM!</v>
      </c>
      <c r="F484" s="12" t="e">
        <f t="shared" si="117"/>
        <v>#NUM!</v>
      </c>
      <c r="G484" s="12">
        <f>G483*(1+Decision!$J$27)</f>
        <v>14666.643150259706</v>
      </c>
      <c r="H484" s="12">
        <f t="shared" si="121"/>
        <v>3034660.9992125817</v>
      </c>
      <c r="I484" s="12">
        <f t="shared" si="118"/>
        <v>0</v>
      </c>
      <c r="J484" s="12">
        <f>I484*(1+Decision!$D$30/12)^(Decision!$C$3*12-'Calculations - ignore'!A484)/(1+'Calculations - ignore'!$B$1/12)^(Decision!$C$3*12-'Calculations - ignore'!A484)</f>
        <v>0</v>
      </c>
      <c r="K484" s="12">
        <f t="shared" si="122"/>
        <v>10591363.284014484</v>
      </c>
    </row>
    <row r="485" spans="1:11" x14ac:dyDescent="0.25">
      <c r="A485">
        <f t="shared" si="119"/>
        <v>482</v>
      </c>
      <c r="B485" s="12">
        <f>B484</f>
        <v>543111.06681811309</v>
      </c>
      <c r="C485" s="12">
        <f t="shared" si="120"/>
        <v>64819550.151809834</v>
      </c>
      <c r="D485" s="12">
        <f>Decision!$J$21</f>
        <v>31366.502587254861</v>
      </c>
      <c r="E485" s="12" t="e">
        <f>-IPMT(Decision!$J$20/12,'Calculations - ignore'!A485,Decision!$J$17*12,Decision!$J$15)</f>
        <v>#NUM!</v>
      </c>
      <c r="F485" s="12" t="e">
        <f t="shared" si="117"/>
        <v>#NUM!</v>
      </c>
      <c r="G485" s="12">
        <f>G484</f>
        <v>14666.643150259706</v>
      </c>
      <c r="H485" s="12">
        <f t="shared" si="121"/>
        <v>3049327.6423628414</v>
      </c>
      <c r="I485" s="12">
        <f t="shared" si="118"/>
        <v>0</v>
      </c>
      <c r="J485" s="12">
        <f>I485*(1+Decision!$D$30/12)^(Decision!$C$3*12-'Calculations - ignore'!A485)/(1+'Calculations - ignore'!$B$1/12)^(Decision!$C$3*12-'Calculations - ignore'!A485)</f>
        <v>0</v>
      </c>
      <c r="K485" s="12">
        <f t="shared" si="122"/>
        <v>10591363.284014484</v>
      </c>
    </row>
    <row r="486" spans="1:11" x14ac:dyDescent="0.25">
      <c r="A486">
        <f t="shared" si="119"/>
        <v>483</v>
      </c>
      <c r="B486" s="12">
        <f t="shared" ref="B486:B495" si="127">B485</f>
        <v>543111.06681811309</v>
      </c>
      <c r="C486" s="12">
        <f t="shared" si="120"/>
        <v>65362661.218627945</v>
      </c>
      <c r="D486" s="12">
        <f>Decision!$J$21</f>
        <v>31366.502587254861</v>
      </c>
      <c r="E486" s="12" t="e">
        <f>-IPMT(Decision!$J$20/12,'Calculations - ignore'!A486,Decision!$J$17*12,Decision!$J$15)</f>
        <v>#NUM!</v>
      </c>
      <c r="F486" s="12" t="e">
        <f t="shared" si="117"/>
        <v>#NUM!</v>
      </c>
      <c r="G486" s="12">
        <f t="shared" ref="G486:G495" si="128">G485</f>
        <v>14666.643150259706</v>
      </c>
      <c r="H486" s="12">
        <f t="shared" si="121"/>
        <v>3063994.2855131011</v>
      </c>
      <c r="I486" s="12">
        <f t="shared" si="118"/>
        <v>0</v>
      </c>
      <c r="J486" s="12">
        <f>I486*(1+Decision!$D$30/12)^(Decision!$C$3*12-'Calculations - ignore'!A486)/(1+'Calculations - ignore'!$B$1/12)^(Decision!$C$3*12-'Calculations - ignore'!A486)</f>
        <v>0</v>
      </c>
      <c r="K486" s="12">
        <f t="shared" si="122"/>
        <v>10591363.284014484</v>
      </c>
    </row>
    <row r="487" spans="1:11" x14ac:dyDescent="0.25">
      <c r="A487">
        <f t="shared" si="119"/>
        <v>484</v>
      </c>
      <c r="B487" s="12">
        <f t="shared" si="127"/>
        <v>543111.06681811309</v>
      </c>
      <c r="C487" s="12">
        <f t="shared" si="120"/>
        <v>65905772.285446055</v>
      </c>
      <c r="D487" s="12">
        <f>Decision!$J$21</f>
        <v>31366.502587254861</v>
      </c>
      <c r="E487" s="12" t="e">
        <f>-IPMT(Decision!$J$20/12,'Calculations - ignore'!A487,Decision!$J$17*12,Decision!$J$15)</f>
        <v>#NUM!</v>
      </c>
      <c r="F487" s="12" t="e">
        <f t="shared" si="117"/>
        <v>#NUM!</v>
      </c>
      <c r="G487" s="12">
        <f t="shared" si="128"/>
        <v>14666.643150259706</v>
      </c>
      <c r="H487" s="12">
        <f t="shared" si="121"/>
        <v>3078660.9286633609</v>
      </c>
      <c r="I487" s="12">
        <f t="shared" si="118"/>
        <v>0</v>
      </c>
      <c r="J487" s="12">
        <f>I487*(1+Decision!$D$30/12)^(Decision!$C$3*12-'Calculations - ignore'!A487)/(1+'Calculations - ignore'!$B$1/12)^(Decision!$C$3*12-'Calculations - ignore'!A487)</f>
        <v>0</v>
      </c>
      <c r="K487" s="12">
        <f t="shared" si="122"/>
        <v>10591363.284014484</v>
      </c>
    </row>
    <row r="488" spans="1:11" x14ac:dyDescent="0.25">
      <c r="A488">
        <f t="shared" si="119"/>
        <v>485</v>
      </c>
      <c r="B488" s="12">
        <f t="shared" si="127"/>
        <v>543111.06681811309</v>
      </c>
      <c r="C488" s="12">
        <f t="shared" si="120"/>
        <v>66448883.352264166</v>
      </c>
      <c r="D488" s="12">
        <f>Decision!$J$21</f>
        <v>31366.502587254861</v>
      </c>
      <c r="E488" s="12" t="e">
        <f>-IPMT(Decision!$J$20/12,'Calculations - ignore'!A488,Decision!$J$17*12,Decision!$J$15)</f>
        <v>#NUM!</v>
      </c>
      <c r="F488" s="12" t="e">
        <f t="shared" si="117"/>
        <v>#NUM!</v>
      </c>
      <c r="G488" s="12">
        <f t="shared" si="128"/>
        <v>14666.643150259706</v>
      </c>
      <c r="H488" s="12">
        <f t="shared" si="121"/>
        <v>3093327.5718136206</v>
      </c>
      <c r="I488" s="12">
        <f t="shared" si="118"/>
        <v>0</v>
      </c>
      <c r="J488" s="12">
        <f>I488*(1+Decision!$D$30/12)^(Decision!$C$3*12-'Calculations - ignore'!A488)/(1+'Calculations - ignore'!$B$1/12)^(Decision!$C$3*12-'Calculations - ignore'!A488)</f>
        <v>0</v>
      </c>
      <c r="K488" s="12">
        <f t="shared" si="122"/>
        <v>10591363.284014484</v>
      </c>
    </row>
    <row r="489" spans="1:11" x14ac:dyDescent="0.25">
      <c r="A489">
        <f t="shared" si="119"/>
        <v>486</v>
      </c>
      <c r="B489" s="12">
        <f t="shared" si="127"/>
        <v>543111.06681811309</v>
      </c>
      <c r="C489" s="12">
        <f t="shared" si="120"/>
        <v>66991994.419082277</v>
      </c>
      <c r="D489" s="12">
        <f>Decision!$J$21</f>
        <v>31366.502587254861</v>
      </c>
      <c r="E489" s="12" t="e">
        <f>-IPMT(Decision!$J$20/12,'Calculations - ignore'!A489,Decision!$J$17*12,Decision!$J$15)</f>
        <v>#NUM!</v>
      </c>
      <c r="F489" s="12" t="e">
        <f t="shared" si="117"/>
        <v>#NUM!</v>
      </c>
      <c r="G489" s="12">
        <f t="shared" si="128"/>
        <v>14666.643150259706</v>
      </c>
      <c r="H489" s="12">
        <f t="shared" si="121"/>
        <v>3107994.2149638804</v>
      </c>
      <c r="I489" s="12">
        <f t="shared" si="118"/>
        <v>0</v>
      </c>
      <c r="J489" s="12">
        <f>I489*(1+Decision!$D$30/12)^(Decision!$C$3*12-'Calculations - ignore'!A489)/(1+'Calculations - ignore'!$B$1/12)^(Decision!$C$3*12-'Calculations - ignore'!A489)</f>
        <v>0</v>
      </c>
      <c r="K489" s="12">
        <f t="shared" si="122"/>
        <v>10591363.284014484</v>
      </c>
    </row>
    <row r="490" spans="1:11" x14ac:dyDescent="0.25">
      <c r="A490">
        <f t="shared" si="119"/>
        <v>487</v>
      </c>
      <c r="B490" s="12">
        <f t="shared" si="127"/>
        <v>543111.06681811309</v>
      </c>
      <c r="C490" s="12">
        <f t="shared" si="120"/>
        <v>67535105.485900387</v>
      </c>
      <c r="D490" s="12">
        <f>Decision!$J$21</f>
        <v>31366.502587254861</v>
      </c>
      <c r="E490" s="12" t="e">
        <f>-IPMT(Decision!$J$20/12,'Calculations - ignore'!A490,Decision!$J$17*12,Decision!$J$15)</f>
        <v>#NUM!</v>
      </c>
      <c r="F490" s="12" t="e">
        <f t="shared" si="117"/>
        <v>#NUM!</v>
      </c>
      <c r="G490" s="12">
        <f t="shared" si="128"/>
        <v>14666.643150259706</v>
      </c>
      <c r="H490" s="12">
        <f t="shared" si="121"/>
        <v>3122660.8581141401</v>
      </c>
      <c r="I490" s="12">
        <f t="shared" si="118"/>
        <v>0</v>
      </c>
      <c r="J490" s="12">
        <f>I490*(1+Decision!$D$30/12)^(Decision!$C$3*12-'Calculations - ignore'!A490)/(1+'Calculations - ignore'!$B$1/12)^(Decision!$C$3*12-'Calculations - ignore'!A490)</f>
        <v>0</v>
      </c>
      <c r="K490" s="12">
        <f t="shared" si="122"/>
        <v>10591363.284014484</v>
      </c>
    </row>
    <row r="491" spans="1:11" x14ac:dyDescent="0.25">
      <c r="A491">
        <f t="shared" si="119"/>
        <v>488</v>
      </c>
      <c r="B491" s="12">
        <f t="shared" si="127"/>
        <v>543111.06681811309</v>
      </c>
      <c r="C491" s="12">
        <f t="shared" si="120"/>
        <v>68078216.552718505</v>
      </c>
      <c r="D491" s="12">
        <f>Decision!$J$21</f>
        <v>31366.502587254861</v>
      </c>
      <c r="E491" s="12" t="e">
        <f>-IPMT(Decision!$J$20/12,'Calculations - ignore'!A491,Decision!$J$17*12,Decision!$J$15)</f>
        <v>#NUM!</v>
      </c>
      <c r="F491" s="12" t="e">
        <f t="shared" si="117"/>
        <v>#NUM!</v>
      </c>
      <c r="G491" s="12">
        <f t="shared" si="128"/>
        <v>14666.643150259706</v>
      </c>
      <c r="H491" s="12">
        <f t="shared" si="121"/>
        <v>3137327.5012643998</v>
      </c>
      <c r="I491" s="12">
        <f t="shared" si="118"/>
        <v>0</v>
      </c>
      <c r="J491" s="12">
        <f>I491*(1+Decision!$D$30/12)^(Decision!$C$3*12-'Calculations - ignore'!A491)/(1+'Calculations - ignore'!$B$1/12)^(Decision!$C$3*12-'Calculations - ignore'!A491)</f>
        <v>0</v>
      </c>
      <c r="K491" s="12">
        <f t="shared" si="122"/>
        <v>10591363.284014484</v>
      </c>
    </row>
    <row r="492" spans="1:11" x14ac:dyDescent="0.25">
      <c r="A492">
        <f t="shared" si="119"/>
        <v>489</v>
      </c>
      <c r="B492" s="12">
        <f t="shared" si="127"/>
        <v>543111.06681811309</v>
      </c>
      <c r="C492" s="12">
        <f t="shared" si="120"/>
        <v>68621327.619536623</v>
      </c>
      <c r="D492" s="12">
        <f>Decision!$J$21</f>
        <v>31366.502587254861</v>
      </c>
      <c r="E492" s="12" t="e">
        <f>-IPMT(Decision!$J$20/12,'Calculations - ignore'!A492,Decision!$J$17*12,Decision!$J$15)</f>
        <v>#NUM!</v>
      </c>
      <c r="F492" s="12" t="e">
        <f t="shared" si="117"/>
        <v>#NUM!</v>
      </c>
      <c r="G492" s="12">
        <f t="shared" si="128"/>
        <v>14666.643150259706</v>
      </c>
      <c r="H492" s="12">
        <f t="shared" si="121"/>
        <v>3151994.1444146596</v>
      </c>
      <c r="I492" s="12">
        <f t="shared" si="118"/>
        <v>0</v>
      </c>
      <c r="J492" s="12">
        <f>I492*(1+Decision!$D$30/12)^(Decision!$C$3*12-'Calculations - ignore'!A492)/(1+'Calculations - ignore'!$B$1/12)^(Decision!$C$3*12-'Calculations - ignore'!A492)</f>
        <v>0</v>
      </c>
      <c r="K492" s="12">
        <f t="shared" si="122"/>
        <v>10591363.284014484</v>
      </c>
    </row>
    <row r="493" spans="1:11" x14ac:dyDescent="0.25">
      <c r="A493">
        <f t="shared" si="119"/>
        <v>490</v>
      </c>
      <c r="B493" s="12">
        <f t="shared" si="127"/>
        <v>543111.06681811309</v>
      </c>
      <c r="C493" s="12">
        <f t="shared" si="120"/>
        <v>69164438.686354741</v>
      </c>
      <c r="D493" s="12">
        <f>Decision!$J$21</f>
        <v>31366.502587254861</v>
      </c>
      <c r="E493" s="12" t="e">
        <f>-IPMT(Decision!$J$20/12,'Calculations - ignore'!A493,Decision!$J$17*12,Decision!$J$15)</f>
        <v>#NUM!</v>
      </c>
      <c r="F493" s="12" t="e">
        <f t="shared" si="117"/>
        <v>#NUM!</v>
      </c>
      <c r="G493" s="12">
        <f t="shared" si="128"/>
        <v>14666.643150259706</v>
      </c>
      <c r="H493" s="12">
        <f t="shared" si="121"/>
        <v>3166660.7875649193</v>
      </c>
      <c r="I493" s="12">
        <f t="shared" si="118"/>
        <v>0</v>
      </c>
      <c r="J493" s="12">
        <f>I493*(1+Decision!$D$30/12)^(Decision!$C$3*12-'Calculations - ignore'!A493)/(1+'Calculations - ignore'!$B$1/12)^(Decision!$C$3*12-'Calculations - ignore'!A493)</f>
        <v>0</v>
      </c>
      <c r="K493" s="12">
        <f t="shared" si="122"/>
        <v>10591363.284014484</v>
      </c>
    </row>
    <row r="494" spans="1:11" x14ac:dyDescent="0.25">
      <c r="A494">
        <f t="shared" si="119"/>
        <v>491</v>
      </c>
      <c r="B494" s="12">
        <f t="shared" si="127"/>
        <v>543111.06681811309</v>
      </c>
      <c r="C494" s="12">
        <f t="shared" si="120"/>
        <v>69707549.75317286</v>
      </c>
      <c r="D494" s="12">
        <f>Decision!$J$21</f>
        <v>31366.502587254861</v>
      </c>
      <c r="E494" s="12" t="e">
        <f>-IPMT(Decision!$J$20/12,'Calculations - ignore'!A494,Decision!$J$17*12,Decision!$J$15)</f>
        <v>#NUM!</v>
      </c>
      <c r="F494" s="12" t="e">
        <f t="shared" si="117"/>
        <v>#NUM!</v>
      </c>
      <c r="G494" s="12">
        <f t="shared" si="128"/>
        <v>14666.643150259706</v>
      </c>
      <c r="H494" s="12">
        <f t="shared" si="121"/>
        <v>3181327.4307151791</v>
      </c>
      <c r="I494" s="12">
        <f t="shared" si="118"/>
        <v>0</v>
      </c>
      <c r="J494" s="12">
        <f>I494*(1+Decision!$D$30/12)^(Decision!$C$3*12-'Calculations - ignore'!A494)/(1+'Calculations - ignore'!$B$1/12)^(Decision!$C$3*12-'Calculations - ignore'!A494)</f>
        <v>0</v>
      </c>
      <c r="K494" s="12">
        <f t="shared" si="122"/>
        <v>10591363.284014484</v>
      </c>
    </row>
    <row r="495" spans="1:11" x14ac:dyDescent="0.25">
      <c r="A495">
        <f t="shared" si="119"/>
        <v>492</v>
      </c>
      <c r="B495" s="12">
        <f t="shared" si="127"/>
        <v>543111.06681811309</v>
      </c>
      <c r="C495" s="12">
        <f t="shared" si="120"/>
        <v>70250660.819990978</v>
      </c>
      <c r="D495" s="12">
        <f>Decision!$J$21</f>
        <v>31366.502587254861</v>
      </c>
      <c r="E495" s="12" t="e">
        <f>-IPMT(Decision!$J$20/12,'Calculations - ignore'!A495,Decision!$J$17*12,Decision!$J$15)</f>
        <v>#NUM!</v>
      </c>
      <c r="F495" s="12" t="e">
        <f t="shared" si="117"/>
        <v>#NUM!</v>
      </c>
      <c r="G495" s="12">
        <f t="shared" si="128"/>
        <v>14666.643150259706</v>
      </c>
      <c r="H495" s="12">
        <f t="shared" si="121"/>
        <v>3195994.0738654388</v>
      </c>
      <c r="I495" s="12">
        <f t="shared" si="118"/>
        <v>0</v>
      </c>
      <c r="J495" s="12">
        <f>I495*(1+Decision!$D$30/12)^(Decision!$C$3*12-'Calculations - ignore'!A495)/(1+'Calculations - ignore'!$B$1/12)^(Decision!$C$3*12-'Calculations - ignore'!A495)</f>
        <v>0</v>
      </c>
      <c r="K495" s="12">
        <f t="shared" si="122"/>
        <v>10591363.284014484</v>
      </c>
    </row>
    <row r="496" spans="1:11" x14ac:dyDescent="0.25">
      <c r="A496">
        <f t="shared" si="119"/>
        <v>493</v>
      </c>
      <c r="B496" s="12">
        <f>B495*(1+Decision!$D$14)</f>
        <v>597422.17349992448</v>
      </c>
      <c r="C496" s="12">
        <f t="shared" si="120"/>
        <v>70848082.993490905</v>
      </c>
      <c r="D496" s="12">
        <f>Decision!$J$21</f>
        <v>31366.502587254861</v>
      </c>
      <c r="E496" s="12" t="e">
        <f>-IPMT(Decision!$J$20/12,'Calculations - ignore'!A496,Decision!$J$17*12,Decision!$J$15)</f>
        <v>#NUM!</v>
      </c>
      <c r="F496" s="12" t="e">
        <f t="shared" si="117"/>
        <v>#NUM!</v>
      </c>
      <c r="G496" s="12">
        <f>G495*(1+Decision!$J$27)</f>
        <v>15399.975307772693</v>
      </c>
      <c r="H496" s="12">
        <f t="shared" si="121"/>
        <v>3211394.0491732117</v>
      </c>
      <c r="I496" s="12">
        <f t="shared" si="118"/>
        <v>0</v>
      </c>
      <c r="J496" s="12">
        <f>I496*(1+Decision!$D$30/12)^(Decision!$C$3*12-'Calculations - ignore'!A496)/(1+'Calculations - ignore'!$B$1/12)^(Decision!$C$3*12-'Calculations - ignore'!A496)</f>
        <v>0</v>
      </c>
      <c r="K496" s="12">
        <f t="shared" si="122"/>
        <v>10591363.284014484</v>
      </c>
    </row>
    <row r="497" spans="1:11" x14ac:dyDescent="0.25">
      <c r="A497">
        <f t="shared" si="119"/>
        <v>494</v>
      </c>
      <c r="B497" s="12">
        <f>B496</f>
        <v>597422.17349992448</v>
      </c>
      <c r="C497" s="12">
        <f t="shared" si="120"/>
        <v>71445505.166990831</v>
      </c>
      <c r="D497" s="12">
        <f>Decision!$J$21</f>
        <v>31366.502587254861</v>
      </c>
      <c r="E497" s="12" t="e">
        <f>-IPMT(Decision!$J$20/12,'Calculations - ignore'!A497,Decision!$J$17*12,Decision!$J$15)</f>
        <v>#NUM!</v>
      </c>
      <c r="F497" s="12" t="e">
        <f t="shared" si="117"/>
        <v>#NUM!</v>
      </c>
      <c r="G497" s="12">
        <f>G496</f>
        <v>15399.975307772693</v>
      </c>
      <c r="H497" s="12">
        <f t="shared" si="121"/>
        <v>3226794.0244809845</v>
      </c>
      <c r="I497" s="12">
        <f t="shared" si="118"/>
        <v>0</v>
      </c>
      <c r="J497" s="12">
        <f>I497*(1+Decision!$D$30/12)^(Decision!$C$3*12-'Calculations - ignore'!A497)/(1+'Calculations - ignore'!$B$1/12)^(Decision!$C$3*12-'Calculations - ignore'!A497)</f>
        <v>0</v>
      </c>
      <c r="K497" s="12">
        <f t="shared" si="122"/>
        <v>10591363.284014484</v>
      </c>
    </row>
    <row r="498" spans="1:11" x14ac:dyDescent="0.25">
      <c r="A498">
        <f t="shared" si="119"/>
        <v>495</v>
      </c>
      <c r="B498" s="12">
        <f t="shared" ref="B498:B507" si="129">B497</f>
        <v>597422.17349992448</v>
      </c>
      <c r="C498" s="12">
        <f t="shared" si="120"/>
        <v>72042927.340490758</v>
      </c>
      <c r="D498" s="12">
        <f>Decision!$J$21</f>
        <v>31366.502587254861</v>
      </c>
      <c r="E498" s="12" t="e">
        <f>-IPMT(Decision!$J$20/12,'Calculations - ignore'!A498,Decision!$J$17*12,Decision!$J$15)</f>
        <v>#NUM!</v>
      </c>
      <c r="F498" s="12" t="e">
        <f t="shared" si="117"/>
        <v>#NUM!</v>
      </c>
      <c r="G498" s="12">
        <f t="shared" ref="G498:G507" si="130">G497</f>
        <v>15399.975307772693</v>
      </c>
      <c r="H498" s="12">
        <f t="shared" si="121"/>
        <v>3242193.9997887574</v>
      </c>
      <c r="I498" s="12">
        <f t="shared" si="118"/>
        <v>0</v>
      </c>
      <c r="J498" s="12">
        <f>I498*(1+Decision!$D$30/12)^(Decision!$C$3*12-'Calculations - ignore'!A498)/(1+'Calculations - ignore'!$B$1/12)^(Decision!$C$3*12-'Calculations - ignore'!A498)</f>
        <v>0</v>
      </c>
      <c r="K498" s="12">
        <f t="shared" si="122"/>
        <v>10591363.284014484</v>
      </c>
    </row>
    <row r="499" spans="1:11" x14ac:dyDescent="0.25">
      <c r="A499">
        <f t="shared" si="119"/>
        <v>496</v>
      </c>
      <c r="B499" s="12">
        <f t="shared" si="129"/>
        <v>597422.17349992448</v>
      </c>
      <c r="C499" s="12">
        <f t="shared" si="120"/>
        <v>72640349.513990685</v>
      </c>
      <c r="D499" s="12">
        <f>Decision!$J$21</f>
        <v>31366.502587254861</v>
      </c>
      <c r="E499" s="12" t="e">
        <f>-IPMT(Decision!$J$20/12,'Calculations - ignore'!A499,Decision!$J$17*12,Decision!$J$15)</f>
        <v>#NUM!</v>
      </c>
      <c r="F499" s="12" t="e">
        <f t="shared" si="117"/>
        <v>#NUM!</v>
      </c>
      <c r="G499" s="12">
        <f t="shared" si="130"/>
        <v>15399.975307772693</v>
      </c>
      <c r="H499" s="12">
        <f t="shared" si="121"/>
        <v>3257593.9750965303</v>
      </c>
      <c r="I499" s="12">
        <f t="shared" si="118"/>
        <v>0</v>
      </c>
      <c r="J499" s="12">
        <f>I499*(1+Decision!$D$30/12)^(Decision!$C$3*12-'Calculations - ignore'!A499)/(1+'Calculations - ignore'!$B$1/12)^(Decision!$C$3*12-'Calculations - ignore'!A499)</f>
        <v>0</v>
      </c>
      <c r="K499" s="12">
        <f t="shared" si="122"/>
        <v>10591363.284014484</v>
      </c>
    </row>
    <row r="500" spans="1:11" x14ac:dyDescent="0.25">
      <c r="A500">
        <f t="shared" si="119"/>
        <v>497</v>
      </c>
      <c r="B500" s="12">
        <f t="shared" si="129"/>
        <v>597422.17349992448</v>
      </c>
      <c r="C500" s="12">
        <f t="shared" si="120"/>
        <v>73237771.687490612</v>
      </c>
      <c r="D500" s="12">
        <f>Decision!$J$21</f>
        <v>31366.502587254861</v>
      </c>
      <c r="E500" s="12" t="e">
        <f>-IPMT(Decision!$J$20/12,'Calculations - ignore'!A500,Decision!$J$17*12,Decision!$J$15)</f>
        <v>#NUM!</v>
      </c>
      <c r="F500" s="12" t="e">
        <f t="shared" si="117"/>
        <v>#NUM!</v>
      </c>
      <c r="G500" s="12">
        <f t="shared" si="130"/>
        <v>15399.975307772693</v>
      </c>
      <c r="H500" s="12">
        <f t="shared" si="121"/>
        <v>3272993.9504043031</v>
      </c>
      <c r="I500" s="12">
        <f t="shared" si="118"/>
        <v>0</v>
      </c>
      <c r="J500" s="12">
        <f>I500*(1+Decision!$D$30/12)^(Decision!$C$3*12-'Calculations - ignore'!A500)/(1+'Calculations - ignore'!$B$1/12)^(Decision!$C$3*12-'Calculations - ignore'!A500)</f>
        <v>0</v>
      </c>
      <c r="K500" s="12">
        <f t="shared" si="122"/>
        <v>10591363.284014484</v>
      </c>
    </row>
    <row r="501" spans="1:11" x14ac:dyDescent="0.25">
      <c r="A501">
        <f t="shared" si="119"/>
        <v>498</v>
      </c>
      <c r="B501" s="12">
        <f t="shared" si="129"/>
        <v>597422.17349992448</v>
      </c>
      <c r="C501" s="12">
        <f t="shared" si="120"/>
        <v>73835193.860990539</v>
      </c>
      <c r="D501" s="12">
        <f>Decision!$J$21</f>
        <v>31366.502587254861</v>
      </c>
      <c r="E501" s="12" t="e">
        <f>-IPMT(Decision!$J$20/12,'Calculations - ignore'!A501,Decision!$J$17*12,Decision!$J$15)</f>
        <v>#NUM!</v>
      </c>
      <c r="F501" s="12" t="e">
        <f t="shared" si="117"/>
        <v>#NUM!</v>
      </c>
      <c r="G501" s="12">
        <f t="shared" si="130"/>
        <v>15399.975307772693</v>
      </c>
      <c r="H501" s="12">
        <f t="shared" si="121"/>
        <v>3288393.925712076</v>
      </c>
      <c r="I501" s="12">
        <f t="shared" si="118"/>
        <v>0</v>
      </c>
      <c r="J501" s="12">
        <f>I501*(1+Decision!$D$30/12)^(Decision!$C$3*12-'Calculations - ignore'!A501)/(1+'Calculations - ignore'!$B$1/12)^(Decision!$C$3*12-'Calculations - ignore'!A501)</f>
        <v>0</v>
      </c>
      <c r="K501" s="12">
        <f t="shared" si="122"/>
        <v>10591363.284014484</v>
      </c>
    </row>
    <row r="502" spans="1:11" x14ac:dyDescent="0.25">
      <c r="A502">
        <f t="shared" si="119"/>
        <v>499</v>
      </c>
      <c r="B502" s="12">
        <f t="shared" si="129"/>
        <v>597422.17349992448</v>
      </c>
      <c r="C502" s="12">
        <f t="shared" si="120"/>
        <v>74432616.034490466</v>
      </c>
      <c r="D502" s="12">
        <f>Decision!$J$21</f>
        <v>31366.502587254861</v>
      </c>
      <c r="E502" s="12" t="e">
        <f>-IPMT(Decision!$J$20/12,'Calculations - ignore'!A502,Decision!$J$17*12,Decision!$J$15)</f>
        <v>#NUM!</v>
      </c>
      <c r="F502" s="12" t="e">
        <f t="shared" si="117"/>
        <v>#NUM!</v>
      </c>
      <c r="G502" s="12">
        <f t="shared" si="130"/>
        <v>15399.975307772693</v>
      </c>
      <c r="H502" s="12">
        <f t="shared" si="121"/>
        <v>3303793.9010198489</v>
      </c>
      <c r="I502" s="12">
        <f t="shared" si="118"/>
        <v>0</v>
      </c>
      <c r="J502" s="12">
        <f>I502*(1+Decision!$D$30/12)^(Decision!$C$3*12-'Calculations - ignore'!A502)/(1+'Calculations - ignore'!$B$1/12)^(Decision!$C$3*12-'Calculations - ignore'!A502)</f>
        <v>0</v>
      </c>
      <c r="K502" s="12">
        <f t="shared" si="122"/>
        <v>10591363.284014484</v>
      </c>
    </row>
    <row r="503" spans="1:11" x14ac:dyDescent="0.25">
      <c r="A503">
        <f t="shared" si="119"/>
        <v>500</v>
      </c>
      <c r="B503" s="12">
        <f t="shared" si="129"/>
        <v>597422.17349992448</v>
      </c>
      <c r="C503" s="12">
        <f t="shared" si="120"/>
        <v>75030038.207990393</v>
      </c>
      <c r="D503" s="12">
        <f>Decision!$J$21</f>
        <v>31366.502587254861</v>
      </c>
      <c r="E503" s="12" t="e">
        <f>-IPMT(Decision!$J$20/12,'Calculations - ignore'!A503,Decision!$J$17*12,Decision!$J$15)</f>
        <v>#NUM!</v>
      </c>
      <c r="F503" s="12" t="e">
        <f t="shared" si="117"/>
        <v>#NUM!</v>
      </c>
      <c r="G503" s="12">
        <f t="shared" si="130"/>
        <v>15399.975307772693</v>
      </c>
      <c r="H503" s="12">
        <f t="shared" si="121"/>
        <v>3319193.8763276218</v>
      </c>
      <c r="I503" s="12">
        <f t="shared" si="118"/>
        <v>0</v>
      </c>
      <c r="J503" s="12">
        <f>I503*(1+Decision!$D$30/12)^(Decision!$C$3*12-'Calculations - ignore'!A503)/(1+'Calculations - ignore'!$B$1/12)^(Decision!$C$3*12-'Calculations - ignore'!A503)</f>
        <v>0</v>
      </c>
      <c r="K503" s="12">
        <f t="shared" si="122"/>
        <v>10591363.284014484</v>
      </c>
    </row>
    <row r="504" spans="1:11" x14ac:dyDescent="0.25">
      <c r="A504">
        <f t="shared" si="119"/>
        <v>501</v>
      </c>
      <c r="B504" s="12">
        <f t="shared" si="129"/>
        <v>597422.17349992448</v>
      </c>
      <c r="C504" s="12">
        <f t="shared" si="120"/>
        <v>75627460.38149032</v>
      </c>
      <c r="D504" s="12">
        <f>Decision!$J$21</f>
        <v>31366.502587254861</v>
      </c>
      <c r="E504" s="12" t="e">
        <f>-IPMT(Decision!$J$20/12,'Calculations - ignore'!A504,Decision!$J$17*12,Decision!$J$15)</f>
        <v>#NUM!</v>
      </c>
      <c r="F504" s="12" t="e">
        <f t="shared" si="117"/>
        <v>#NUM!</v>
      </c>
      <c r="G504" s="12">
        <f t="shared" si="130"/>
        <v>15399.975307772693</v>
      </c>
      <c r="H504" s="12">
        <f t="shared" si="121"/>
        <v>3334593.8516353946</v>
      </c>
      <c r="I504" s="12">
        <f t="shared" si="118"/>
        <v>0</v>
      </c>
      <c r="J504" s="12">
        <f>I504*(1+Decision!$D$30/12)^(Decision!$C$3*12-'Calculations - ignore'!A504)/(1+'Calculations - ignore'!$B$1/12)^(Decision!$C$3*12-'Calculations - ignore'!A504)</f>
        <v>0</v>
      </c>
      <c r="K504" s="12">
        <f t="shared" si="122"/>
        <v>10591363.284014484</v>
      </c>
    </row>
    <row r="505" spans="1:11" x14ac:dyDescent="0.25">
      <c r="A505">
        <f t="shared" si="119"/>
        <v>502</v>
      </c>
      <c r="B505" s="12">
        <f t="shared" si="129"/>
        <v>597422.17349992448</v>
      </c>
      <c r="C505" s="12">
        <f t="shared" si="120"/>
        <v>76224882.554990247</v>
      </c>
      <c r="D505" s="12">
        <f>Decision!$J$21</f>
        <v>31366.502587254861</v>
      </c>
      <c r="E505" s="12" t="e">
        <f>-IPMT(Decision!$J$20/12,'Calculations - ignore'!A505,Decision!$J$17*12,Decision!$J$15)</f>
        <v>#NUM!</v>
      </c>
      <c r="F505" s="12" t="e">
        <f t="shared" si="117"/>
        <v>#NUM!</v>
      </c>
      <c r="G505" s="12">
        <f t="shared" si="130"/>
        <v>15399.975307772693</v>
      </c>
      <c r="H505" s="12">
        <f t="shared" si="121"/>
        <v>3349993.8269431675</v>
      </c>
      <c r="I505" s="12">
        <f t="shared" si="118"/>
        <v>0</v>
      </c>
      <c r="J505" s="12">
        <f>I505*(1+Decision!$D$30/12)^(Decision!$C$3*12-'Calculations - ignore'!A505)/(1+'Calculations - ignore'!$B$1/12)^(Decision!$C$3*12-'Calculations - ignore'!A505)</f>
        <v>0</v>
      </c>
      <c r="K505" s="12">
        <f t="shared" si="122"/>
        <v>10591363.284014484</v>
      </c>
    </row>
    <row r="506" spans="1:11" x14ac:dyDescent="0.25">
      <c r="A506">
        <f t="shared" si="119"/>
        <v>503</v>
      </c>
      <c r="B506" s="12">
        <f t="shared" si="129"/>
        <v>597422.17349992448</v>
      </c>
      <c r="C506" s="12">
        <f t="shared" si="120"/>
        <v>76822304.728490174</v>
      </c>
      <c r="D506" s="12">
        <f>Decision!$J$21</f>
        <v>31366.502587254861</v>
      </c>
      <c r="E506" s="12" t="e">
        <f>-IPMT(Decision!$J$20/12,'Calculations - ignore'!A506,Decision!$J$17*12,Decision!$J$15)</f>
        <v>#NUM!</v>
      </c>
      <c r="F506" s="12" t="e">
        <f t="shared" si="117"/>
        <v>#NUM!</v>
      </c>
      <c r="G506" s="12">
        <f t="shared" si="130"/>
        <v>15399.975307772693</v>
      </c>
      <c r="H506" s="12">
        <f t="shared" si="121"/>
        <v>3365393.8022509404</v>
      </c>
      <c r="I506" s="12">
        <f t="shared" si="118"/>
        <v>0</v>
      </c>
      <c r="J506" s="12">
        <f>I506*(1+Decision!$D$30/12)^(Decision!$C$3*12-'Calculations - ignore'!A506)/(1+'Calculations - ignore'!$B$1/12)^(Decision!$C$3*12-'Calculations - ignore'!A506)</f>
        <v>0</v>
      </c>
      <c r="K506" s="12">
        <f t="shared" si="122"/>
        <v>10591363.284014484</v>
      </c>
    </row>
    <row r="507" spans="1:11" x14ac:dyDescent="0.25">
      <c r="A507">
        <f t="shared" si="119"/>
        <v>504</v>
      </c>
      <c r="B507" s="12">
        <f t="shared" si="129"/>
        <v>597422.17349992448</v>
      </c>
      <c r="C507" s="12">
        <f t="shared" si="120"/>
        <v>77419726.901990101</v>
      </c>
      <c r="D507" s="12">
        <f>Decision!$J$21</f>
        <v>31366.502587254861</v>
      </c>
      <c r="E507" s="12" t="e">
        <f>-IPMT(Decision!$J$20/12,'Calculations - ignore'!A507,Decision!$J$17*12,Decision!$J$15)</f>
        <v>#NUM!</v>
      </c>
      <c r="F507" s="12" t="e">
        <f t="shared" si="117"/>
        <v>#NUM!</v>
      </c>
      <c r="G507" s="12">
        <f t="shared" si="130"/>
        <v>15399.975307772693</v>
      </c>
      <c r="H507" s="12">
        <f t="shared" si="121"/>
        <v>3380793.7775587132</v>
      </c>
      <c r="I507" s="12">
        <f t="shared" si="118"/>
        <v>0</v>
      </c>
      <c r="J507" s="12">
        <f>I507*(1+Decision!$D$30/12)^(Decision!$C$3*12-'Calculations - ignore'!A507)/(1+'Calculations - ignore'!$B$1/12)^(Decision!$C$3*12-'Calculations - ignore'!A507)</f>
        <v>0</v>
      </c>
      <c r="K507" s="12">
        <f t="shared" si="122"/>
        <v>10591363.284014484</v>
      </c>
    </row>
    <row r="508" spans="1:11" x14ac:dyDescent="0.25">
      <c r="A508">
        <f t="shared" si="119"/>
        <v>505</v>
      </c>
      <c r="B508" s="12">
        <f>B507*(1+Decision!$D$14)</f>
        <v>657164.39084991696</v>
      </c>
      <c r="C508" s="12">
        <f t="shared" si="120"/>
        <v>78076891.292840019</v>
      </c>
      <c r="D508" s="12">
        <f>Decision!$J$21</f>
        <v>31366.502587254861</v>
      </c>
      <c r="E508" s="12" t="e">
        <f>-IPMT(Decision!$J$20/12,'Calculations - ignore'!A508,Decision!$J$17*12,Decision!$J$15)</f>
        <v>#NUM!</v>
      </c>
      <c r="F508" s="12" t="e">
        <f t="shared" si="117"/>
        <v>#NUM!</v>
      </c>
      <c r="G508" s="12">
        <f>G507*(1+Decision!$J$27)</f>
        <v>16169.974073161327</v>
      </c>
      <c r="H508" s="12">
        <f t="shared" si="121"/>
        <v>3396963.7516318746</v>
      </c>
      <c r="I508" s="12">
        <f t="shared" si="118"/>
        <v>0</v>
      </c>
      <c r="J508" s="12">
        <f>I508*(1+Decision!$D$30/12)^(Decision!$C$3*12-'Calculations - ignore'!A508)/(1+'Calculations - ignore'!$B$1/12)^(Decision!$C$3*12-'Calculations - ignore'!A508)</f>
        <v>0</v>
      </c>
      <c r="K508" s="12">
        <f t="shared" si="122"/>
        <v>10591363.284014484</v>
      </c>
    </row>
    <row r="509" spans="1:11" x14ac:dyDescent="0.25">
      <c r="A509">
        <f t="shared" si="119"/>
        <v>506</v>
      </c>
      <c r="B509" s="12">
        <f>B508</f>
        <v>657164.39084991696</v>
      </c>
      <c r="C509" s="12">
        <f t="shared" si="120"/>
        <v>78734055.683689937</v>
      </c>
      <c r="D509" s="12">
        <f>Decision!$J$21</f>
        <v>31366.502587254861</v>
      </c>
      <c r="E509" s="12" t="e">
        <f>-IPMT(Decision!$J$20/12,'Calculations - ignore'!A509,Decision!$J$17*12,Decision!$J$15)</f>
        <v>#NUM!</v>
      </c>
      <c r="F509" s="12" t="e">
        <f t="shared" si="117"/>
        <v>#NUM!</v>
      </c>
      <c r="G509" s="12">
        <f>G508</f>
        <v>16169.974073161327</v>
      </c>
      <c r="H509" s="12">
        <f t="shared" si="121"/>
        <v>3413133.725705036</v>
      </c>
      <c r="I509" s="12">
        <f t="shared" si="118"/>
        <v>0</v>
      </c>
      <c r="J509" s="12">
        <f>I509*(1+Decision!$D$30/12)^(Decision!$C$3*12-'Calculations - ignore'!A509)/(1+'Calculations - ignore'!$B$1/12)^(Decision!$C$3*12-'Calculations - ignore'!A509)</f>
        <v>0</v>
      </c>
      <c r="K509" s="12">
        <f t="shared" si="122"/>
        <v>10591363.284014484</v>
      </c>
    </row>
    <row r="510" spans="1:11" x14ac:dyDescent="0.25">
      <c r="A510">
        <f t="shared" si="119"/>
        <v>507</v>
      </c>
      <c r="B510" s="12">
        <f t="shared" ref="B510:B519" si="131">B509</f>
        <v>657164.39084991696</v>
      </c>
      <c r="C510" s="12">
        <f t="shared" si="120"/>
        <v>79391220.074539855</v>
      </c>
      <c r="D510" s="12">
        <f>Decision!$J$21</f>
        <v>31366.502587254861</v>
      </c>
      <c r="E510" s="12" t="e">
        <f>-IPMT(Decision!$J$20/12,'Calculations - ignore'!A510,Decision!$J$17*12,Decision!$J$15)</f>
        <v>#NUM!</v>
      </c>
      <c r="F510" s="12" t="e">
        <f t="shared" si="117"/>
        <v>#NUM!</v>
      </c>
      <c r="G510" s="12">
        <f t="shared" ref="G510:G519" si="132">G509</f>
        <v>16169.974073161327</v>
      </c>
      <c r="H510" s="12">
        <f t="shared" si="121"/>
        <v>3429303.6997781973</v>
      </c>
      <c r="I510" s="12">
        <f t="shared" si="118"/>
        <v>0</v>
      </c>
      <c r="J510" s="12">
        <f>I510*(1+Decision!$D$30/12)^(Decision!$C$3*12-'Calculations - ignore'!A510)/(1+'Calculations - ignore'!$B$1/12)^(Decision!$C$3*12-'Calculations - ignore'!A510)</f>
        <v>0</v>
      </c>
      <c r="K510" s="12">
        <f t="shared" si="122"/>
        <v>10591363.284014484</v>
      </c>
    </row>
    <row r="511" spans="1:11" x14ac:dyDescent="0.25">
      <c r="A511">
        <f t="shared" si="119"/>
        <v>508</v>
      </c>
      <c r="B511" s="12">
        <f t="shared" si="131"/>
        <v>657164.39084991696</v>
      </c>
      <c r="C511" s="12">
        <f t="shared" si="120"/>
        <v>80048384.465389773</v>
      </c>
      <c r="D511" s="12">
        <f>Decision!$J$21</f>
        <v>31366.502587254861</v>
      </c>
      <c r="E511" s="12" t="e">
        <f>-IPMT(Decision!$J$20/12,'Calculations - ignore'!A511,Decision!$J$17*12,Decision!$J$15)</f>
        <v>#NUM!</v>
      </c>
      <c r="F511" s="12" t="e">
        <f t="shared" si="117"/>
        <v>#NUM!</v>
      </c>
      <c r="G511" s="12">
        <f t="shared" si="132"/>
        <v>16169.974073161327</v>
      </c>
      <c r="H511" s="12">
        <f t="shared" si="121"/>
        <v>3445473.6738513587</v>
      </c>
      <c r="I511" s="12">
        <f t="shared" si="118"/>
        <v>0</v>
      </c>
      <c r="J511" s="12">
        <f>I511*(1+Decision!$D$30/12)^(Decision!$C$3*12-'Calculations - ignore'!A511)/(1+'Calculations - ignore'!$B$1/12)^(Decision!$C$3*12-'Calculations - ignore'!A511)</f>
        <v>0</v>
      </c>
      <c r="K511" s="12">
        <f t="shared" si="122"/>
        <v>10591363.284014484</v>
      </c>
    </row>
    <row r="512" spans="1:11" x14ac:dyDescent="0.25">
      <c r="A512">
        <f t="shared" si="119"/>
        <v>509</v>
      </c>
      <c r="B512" s="12">
        <f t="shared" si="131"/>
        <v>657164.39084991696</v>
      </c>
      <c r="C512" s="12">
        <f t="shared" si="120"/>
        <v>80705548.856239691</v>
      </c>
      <c r="D512" s="12">
        <f>Decision!$J$21</f>
        <v>31366.502587254861</v>
      </c>
      <c r="E512" s="12" t="e">
        <f>-IPMT(Decision!$J$20/12,'Calculations - ignore'!A512,Decision!$J$17*12,Decision!$J$15)</f>
        <v>#NUM!</v>
      </c>
      <c r="F512" s="12" t="e">
        <f t="shared" si="117"/>
        <v>#NUM!</v>
      </c>
      <c r="G512" s="12">
        <f t="shared" si="132"/>
        <v>16169.974073161327</v>
      </c>
      <c r="H512" s="12">
        <f t="shared" si="121"/>
        <v>3461643.6479245201</v>
      </c>
      <c r="I512" s="12">
        <f t="shared" si="118"/>
        <v>0</v>
      </c>
      <c r="J512" s="12">
        <f>I512*(1+Decision!$D$30/12)^(Decision!$C$3*12-'Calculations - ignore'!A512)/(1+'Calculations - ignore'!$B$1/12)^(Decision!$C$3*12-'Calculations - ignore'!A512)</f>
        <v>0</v>
      </c>
      <c r="K512" s="12">
        <f t="shared" si="122"/>
        <v>10591363.284014484</v>
      </c>
    </row>
    <row r="513" spans="1:11" x14ac:dyDescent="0.25">
      <c r="A513">
        <f t="shared" si="119"/>
        <v>510</v>
      </c>
      <c r="B513" s="12">
        <f t="shared" si="131"/>
        <v>657164.39084991696</v>
      </c>
      <c r="C513" s="12">
        <f t="shared" si="120"/>
        <v>81362713.24708961</v>
      </c>
      <c r="D513" s="12">
        <f>Decision!$J$21</f>
        <v>31366.502587254861</v>
      </c>
      <c r="E513" s="12" t="e">
        <f>-IPMT(Decision!$J$20/12,'Calculations - ignore'!A513,Decision!$J$17*12,Decision!$J$15)</f>
        <v>#NUM!</v>
      </c>
      <c r="F513" s="12" t="e">
        <f t="shared" si="117"/>
        <v>#NUM!</v>
      </c>
      <c r="G513" s="12">
        <f t="shared" si="132"/>
        <v>16169.974073161327</v>
      </c>
      <c r="H513" s="12">
        <f t="shared" si="121"/>
        <v>3477813.6219976814</v>
      </c>
      <c r="I513" s="12">
        <f t="shared" si="118"/>
        <v>0</v>
      </c>
      <c r="J513" s="12">
        <f>I513*(1+Decision!$D$30/12)^(Decision!$C$3*12-'Calculations - ignore'!A513)/(1+'Calculations - ignore'!$B$1/12)^(Decision!$C$3*12-'Calculations - ignore'!A513)</f>
        <v>0</v>
      </c>
      <c r="K513" s="12">
        <f t="shared" si="122"/>
        <v>10591363.284014484</v>
      </c>
    </row>
    <row r="514" spans="1:11" x14ac:dyDescent="0.25">
      <c r="A514">
        <f t="shared" si="119"/>
        <v>511</v>
      </c>
      <c r="B514" s="12">
        <f t="shared" si="131"/>
        <v>657164.39084991696</v>
      </c>
      <c r="C514" s="12">
        <f t="shared" si="120"/>
        <v>82019877.637939528</v>
      </c>
      <c r="D514" s="12">
        <f>Decision!$J$21</f>
        <v>31366.502587254861</v>
      </c>
      <c r="E514" s="12" t="e">
        <f>-IPMT(Decision!$J$20/12,'Calculations - ignore'!A514,Decision!$J$17*12,Decision!$J$15)</f>
        <v>#NUM!</v>
      </c>
      <c r="F514" s="12" t="e">
        <f t="shared" si="117"/>
        <v>#NUM!</v>
      </c>
      <c r="G514" s="12">
        <f t="shared" si="132"/>
        <v>16169.974073161327</v>
      </c>
      <c r="H514" s="12">
        <f t="shared" si="121"/>
        <v>3493983.5960708428</v>
      </c>
      <c r="I514" s="12">
        <f t="shared" si="118"/>
        <v>0</v>
      </c>
      <c r="J514" s="12">
        <f>I514*(1+Decision!$D$30/12)^(Decision!$C$3*12-'Calculations - ignore'!A514)/(1+'Calculations - ignore'!$B$1/12)^(Decision!$C$3*12-'Calculations - ignore'!A514)</f>
        <v>0</v>
      </c>
      <c r="K514" s="12">
        <f t="shared" si="122"/>
        <v>10591363.284014484</v>
      </c>
    </row>
    <row r="515" spans="1:11" x14ac:dyDescent="0.25">
      <c r="A515">
        <f t="shared" si="119"/>
        <v>512</v>
      </c>
      <c r="B515" s="12">
        <f t="shared" si="131"/>
        <v>657164.39084991696</v>
      </c>
      <c r="C515" s="12">
        <f t="shared" si="120"/>
        <v>82677042.028789446</v>
      </c>
      <c r="D515" s="12">
        <f>Decision!$J$21</f>
        <v>31366.502587254861</v>
      </c>
      <c r="E515" s="12" t="e">
        <f>-IPMT(Decision!$J$20/12,'Calculations - ignore'!A515,Decision!$J$17*12,Decision!$J$15)</f>
        <v>#NUM!</v>
      </c>
      <c r="F515" s="12" t="e">
        <f t="shared" si="117"/>
        <v>#NUM!</v>
      </c>
      <c r="G515" s="12">
        <f t="shared" si="132"/>
        <v>16169.974073161327</v>
      </c>
      <c r="H515" s="12">
        <f t="shared" si="121"/>
        <v>3510153.5701440042</v>
      </c>
      <c r="I515" s="12">
        <f t="shared" si="118"/>
        <v>0</v>
      </c>
      <c r="J515" s="12">
        <f>I515*(1+Decision!$D$30/12)^(Decision!$C$3*12-'Calculations - ignore'!A515)/(1+'Calculations - ignore'!$B$1/12)^(Decision!$C$3*12-'Calculations - ignore'!A515)</f>
        <v>0</v>
      </c>
      <c r="K515" s="12">
        <f t="shared" si="122"/>
        <v>10591363.284014484</v>
      </c>
    </row>
    <row r="516" spans="1:11" x14ac:dyDescent="0.25">
      <c r="A516">
        <f t="shared" si="119"/>
        <v>513</v>
      </c>
      <c r="B516" s="12">
        <f t="shared" si="131"/>
        <v>657164.39084991696</v>
      </c>
      <c r="C516" s="12">
        <f t="shared" si="120"/>
        <v>83334206.419639364</v>
      </c>
      <c r="D516" s="12">
        <f>Decision!$J$21</f>
        <v>31366.502587254861</v>
      </c>
      <c r="E516" s="12" t="e">
        <f>-IPMT(Decision!$J$20/12,'Calculations - ignore'!A516,Decision!$J$17*12,Decision!$J$15)</f>
        <v>#NUM!</v>
      </c>
      <c r="F516" s="12" t="e">
        <f t="shared" si="117"/>
        <v>#NUM!</v>
      </c>
      <c r="G516" s="12">
        <f t="shared" si="132"/>
        <v>16169.974073161327</v>
      </c>
      <c r="H516" s="12">
        <f t="shared" si="121"/>
        <v>3526323.5442171656</v>
      </c>
      <c r="I516" s="12">
        <f t="shared" si="118"/>
        <v>0</v>
      </c>
      <c r="J516" s="12">
        <f>I516*(1+Decision!$D$30/12)^(Decision!$C$3*12-'Calculations - ignore'!A516)/(1+'Calculations - ignore'!$B$1/12)^(Decision!$C$3*12-'Calculations - ignore'!A516)</f>
        <v>0</v>
      </c>
      <c r="K516" s="12">
        <f t="shared" si="122"/>
        <v>10591363.284014484</v>
      </c>
    </row>
    <row r="517" spans="1:11" x14ac:dyDescent="0.25">
      <c r="A517">
        <f t="shared" si="119"/>
        <v>514</v>
      </c>
      <c r="B517" s="12">
        <f t="shared" si="131"/>
        <v>657164.39084991696</v>
      </c>
      <c r="C517" s="12">
        <f t="shared" si="120"/>
        <v>83991370.810489282</v>
      </c>
      <c r="D517" s="12">
        <f>Decision!$J$21</f>
        <v>31366.502587254861</v>
      </c>
      <c r="E517" s="12" t="e">
        <f>-IPMT(Decision!$J$20/12,'Calculations - ignore'!A517,Decision!$J$17*12,Decision!$J$15)</f>
        <v>#NUM!</v>
      </c>
      <c r="F517" s="12" t="e">
        <f t="shared" ref="F517:F580" si="133">E517+F516</f>
        <v>#NUM!</v>
      </c>
      <c r="G517" s="12">
        <f t="shared" si="132"/>
        <v>16169.974073161327</v>
      </c>
      <c r="H517" s="12">
        <f t="shared" si="121"/>
        <v>3542493.5182903269</v>
      </c>
      <c r="I517" s="12">
        <f t="shared" ref="I517:I580" si="134">IF(D517&gt;B517,D517-B517,0)</f>
        <v>0</v>
      </c>
      <c r="J517" s="12">
        <f>I517*(1+Decision!$D$30/12)^(Decision!$C$3*12-'Calculations - ignore'!A517)/(1+'Calculations - ignore'!$B$1/12)^(Decision!$C$3*12-'Calculations - ignore'!A517)</f>
        <v>0</v>
      </c>
      <c r="K517" s="12">
        <f t="shared" si="122"/>
        <v>10591363.284014484</v>
      </c>
    </row>
    <row r="518" spans="1:11" x14ac:dyDescent="0.25">
      <c r="A518">
        <f t="shared" ref="A518:A581" si="135">A517+1</f>
        <v>515</v>
      </c>
      <c r="B518" s="12">
        <f t="shared" si="131"/>
        <v>657164.39084991696</v>
      </c>
      <c r="C518" s="12">
        <f t="shared" ref="C518:C581" si="136">B518+C517</f>
        <v>84648535.2013392</v>
      </c>
      <c r="D518" s="12">
        <f>Decision!$J$21</f>
        <v>31366.502587254861</v>
      </c>
      <c r="E518" s="12" t="e">
        <f>-IPMT(Decision!$J$20/12,'Calculations - ignore'!A518,Decision!$J$17*12,Decision!$J$15)</f>
        <v>#NUM!</v>
      </c>
      <c r="F518" s="12" t="e">
        <f t="shared" si="133"/>
        <v>#NUM!</v>
      </c>
      <c r="G518" s="12">
        <f t="shared" si="132"/>
        <v>16169.974073161327</v>
      </c>
      <c r="H518" s="12">
        <f t="shared" ref="H518:H581" si="137">G518+H517</f>
        <v>3558663.4923634883</v>
      </c>
      <c r="I518" s="12">
        <f t="shared" si="134"/>
        <v>0</v>
      </c>
      <c r="J518" s="12">
        <f>I518*(1+Decision!$D$30/12)^(Decision!$C$3*12-'Calculations - ignore'!A518)/(1+'Calculations - ignore'!$B$1/12)^(Decision!$C$3*12-'Calculations - ignore'!A518)</f>
        <v>0</v>
      </c>
      <c r="K518" s="12">
        <f t="shared" ref="K518:K581" si="138">J518+K517</f>
        <v>10591363.284014484</v>
      </c>
    </row>
    <row r="519" spans="1:11" x14ac:dyDescent="0.25">
      <c r="A519">
        <f t="shared" si="135"/>
        <v>516</v>
      </c>
      <c r="B519" s="12">
        <f t="shared" si="131"/>
        <v>657164.39084991696</v>
      </c>
      <c r="C519" s="12">
        <f t="shared" si="136"/>
        <v>85305699.592189118</v>
      </c>
      <c r="D519" s="12">
        <f>Decision!$J$21</f>
        <v>31366.502587254861</v>
      </c>
      <c r="E519" s="12" t="e">
        <f>-IPMT(Decision!$J$20/12,'Calculations - ignore'!A519,Decision!$J$17*12,Decision!$J$15)</f>
        <v>#NUM!</v>
      </c>
      <c r="F519" s="12" t="e">
        <f t="shared" si="133"/>
        <v>#NUM!</v>
      </c>
      <c r="G519" s="12">
        <f t="shared" si="132"/>
        <v>16169.974073161327</v>
      </c>
      <c r="H519" s="12">
        <f t="shared" si="137"/>
        <v>3574833.4664366497</v>
      </c>
      <c r="I519" s="12">
        <f t="shared" si="134"/>
        <v>0</v>
      </c>
      <c r="J519" s="12">
        <f>I519*(1+Decision!$D$30/12)^(Decision!$C$3*12-'Calculations - ignore'!A519)/(1+'Calculations - ignore'!$B$1/12)^(Decision!$C$3*12-'Calculations - ignore'!A519)</f>
        <v>0</v>
      </c>
      <c r="K519" s="12">
        <f t="shared" si="138"/>
        <v>10591363.284014484</v>
      </c>
    </row>
    <row r="520" spans="1:11" x14ac:dyDescent="0.25">
      <c r="A520">
        <f t="shared" si="135"/>
        <v>517</v>
      </c>
      <c r="B520" s="12">
        <f>B519*(1+Decision!$D$14)</f>
        <v>722880.82993490878</v>
      </c>
      <c r="C520" s="12">
        <f t="shared" si="136"/>
        <v>86028580.422124028</v>
      </c>
      <c r="D520" s="12">
        <f>Decision!$J$21</f>
        <v>31366.502587254861</v>
      </c>
      <c r="E520" s="12" t="e">
        <f>-IPMT(Decision!$J$20/12,'Calculations - ignore'!A520,Decision!$J$17*12,Decision!$J$15)</f>
        <v>#NUM!</v>
      </c>
      <c r="F520" s="12" t="e">
        <f t="shared" si="133"/>
        <v>#NUM!</v>
      </c>
      <c r="G520" s="12">
        <f>G519*(1+Decision!$J$27)</f>
        <v>16978.472776819395</v>
      </c>
      <c r="H520" s="12">
        <f t="shared" si="137"/>
        <v>3591811.9392134692</v>
      </c>
      <c r="I520" s="12">
        <f t="shared" si="134"/>
        <v>0</v>
      </c>
      <c r="J520" s="12">
        <f>I520*(1+Decision!$D$30/12)^(Decision!$C$3*12-'Calculations - ignore'!A520)/(1+'Calculations - ignore'!$B$1/12)^(Decision!$C$3*12-'Calculations - ignore'!A520)</f>
        <v>0</v>
      </c>
      <c r="K520" s="12">
        <f t="shared" si="138"/>
        <v>10591363.284014484</v>
      </c>
    </row>
    <row r="521" spans="1:11" x14ac:dyDescent="0.25">
      <c r="A521">
        <f t="shared" si="135"/>
        <v>518</v>
      </c>
      <c r="B521" s="12">
        <f>B520</f>
        <v>722880.82993490878</v>
      </c>
      <c r="C521" s="12">
        <f t="shared" si="136"/>
        <v>86751461.252058938</v>
      </c>
      <c r="D521" s="12">
        <f>Decision!$J$21</f>
        <v>31366.502587254861</v>
      </c>
      <c r="E521" s="12" t="e">
        <f>-IPMT(Decision!$J$20/12,'Calculations - ignore'!A521,Decision!$J$17*12,Decision!$J$15)</f>
        <v>#NUM!</v>
      </c>
      <c r="F521" s="12" t="e">
        <f t="shared" si="133"/>
        <v>#NUM!</v>
      </c>
      <c r="G521" s="12">
        <f>G520</f>
        <v>16978.472776819395</v>
      </c>
      <c r="H521" s="12">
        <f t="shared" si="137"/>
        <v>3608790.4119902886</v>
      </c>
      <c r="I521" s="12">
        <f t="shared" si="134"/>
        <v>0</v>
      </c>
      <c r="J521" s="12">
        <f>I521*(1+Decision!$D$30/12)^(Decision!$C$3*12-'Calculations - ignore'!A521)/(1+'Calculations - ignore'!$B$1/12)^(Decision!$C$3*12-'Calculations - ignore'!A521)</f>
        <v>0</v>
      </c>
      <c r="K521" s="12">
        <f t="shared" si="138"/>
        <v>10591363.284014484</v>
      </c>
    </row>
    <row r="522" spans="1:11" x14ac:dyDescent="0.25">
      <c r="A522">
        <f t="shared" si="135"/>
        <v>519</v>
      </c>
      <c r="B522" s="12">
        <f t="shared" ref="B522:B531" si="139">B521</f>
        <v>722880.82993490878</v>
      </c>
      <c r="C522" s="12">
        <f t="shared" si="136"/>
        <v>87474342.081993848</v>
      </c>
      <c r="D522" s="12">
        <f>Decision!$J$21</f>
        <v>31366.502587254861</v>
      </c>
      <c r="E522" s="12" t="e">
        <f>-IPMT(Decision!$J$20/12,'Calculations - ignore'!A522,Decision!$J$17*12,Decision!$J$15)</f>
        <v>#NUM!</v>
      </c>
      <c r="F522" s="12" t="e">
        <f t="shared" si="133"/>
        <v>#NUM!</v>
      </c>
      <c r="G522" s="12">
        <f t="shared" ref="G522:G531" si="140">G521</f>
        <v>16978.472776819395</v>
      </c>
      <c r="H522" s="12">
        <f t="shared" si="137"/>
        <v>3625768.8847671081</v>
      </c>
      <c r="I522" s="12">
        <f t="shared" si="134"/>
        <v>0</v>
      </c>
      <c r="J522" s="12">
        <f>I522*(1+Decision!$D$30/12)^(Decision!$C$3*12-'Calculations - ignore'!A522)/(1+'Calculations - ignore'!$B$1/12)^(Decision!$C$3*12-'Calculations - ignore'!A522)</f>
        <v>0</v>
      </c>
      <c r="K522" s="12">
        <f t="shared" si="138"/>
        <v>10591363.284014484</v>
      </c>
    </row>
    <row r="523" spans="1:11" x14ac:dyDescent="0.25">
      <c r="A523">
        <f t="shared" si="135"/>
        <v>520</v>
      </c>
      <c r="B523" s="12">
        <f t="shared" si="139"/>
        <v>722880.82993490878</v>
      </c>
      <c r="C523" s="12">
        <f t="shared" si="136"/>
        <v>88197222.911928758</v>
      </c>
      <c r="D523" s="12">
        <f>Decision!$J$21</f>
        <v>31366.502587254861</v>
      </c>
      <c r="E523" s="12" t="e">
        <f>-IPMT(Decision!$J$20/12,'Calculations - ignore'!A523,Decision!$J$17*12,Decision!$J$15)</f>
        <v>#NUM!</v>
      </c>
      <c r="F523" s="12" t="e">
        <f t="shared" si="133"/>
        <v>#NUM!</v>
      </c>
      <c r="G523" s="12">
        <f t="shared" si="140"/>
        <v>16978.472776819395</v>
      </c>
      <c r="H523" s="12">
        <f t="shared" si="137"/>
        <v>3642747.3575439276</v>
      </c>
      <c r="I523" s="12">
        <f t="shared" si="134"/>
        <v>0</v>
      </c>
      <c r="J523" s="12">
        <f>I523*(1+Decision!$D$30/12)^(Decision!$C$3*12-'Calculations - ignore'!A523)/(1+'Calculations - ignore'!$B$1/12)^(Decision!$C$3*12-'Calculations - ignore'!A523)</f>
        <v>0</v>
      </c>
      <c r="K523" s="12">
        <f t="shared" si="138"/>
        <v>10591363.284014484</v>
      </c>
    </row>
    <row r="524" spans="1:11" x14ac:dyDescent="0.25">
      <c r="A524">
        <f t="shared" si="135"/>
        <v>521</v>
      </c>
      <c r="B524" s="12">
        <f t="shared" si="139"/>
        <v>722880.82993490878</v>
      </c>
      <c r="C524" s="12">
        <f t="shared" si="136"/>
        <v>88920103.741863668</v>
      </c>
      <c r="D524" s="12">
        <f>Decision!$J$21</f>
        <v>31366.502587254861</v>
      </c>
      <c r="E524" s="12" t="e">
        <f>-IPMT(Decision!$J$20/12,'Calculations - ignore'!A524,Decision!$J$17*12,Decision!$J$15)</f>
        <v>#NUM!</v>
      </c>
      <c r="F524" s="12" t="e">
        <f t="shared" si="133"/>
        <v>#NUM!</v>
      </c>
      <c r="G524" s="12">
        <f t="shared" si="140"/>
        <v>16978.472776819395</v>
      </c>
      <c r="H524" s="12">
        <f t="shared" si="137"/>
        <v>3659725.8303207471</v>
      </c>
      <c r="I524" s="12">
        <f t="shared" si="134"/>
        <v>0</v>
      </c>
      <c r="J524" s="12">
        <f>I524*(1+Decision!$D$30/12)^(Decision!$C$3*12-'Calculations - ignore'!A524)/(1+'Calculations - ignore'!$B$1/12)^(Decision!$C$3*12-'Calculations - ignore'!A524)</f>
        <v>0</v>
      </c>
      <c r="K524" s="12">
        <f t="shared" si="138"/>
        <v>10591363.284014484</v>
      </c>
    </row>
    <row r="525" spans="1:11" x14ac:dyDescent="0.25">
      <c r="A525">
        <f t="shared" si="135"/>
        <v>522</v>
      </c>
      <c r="B525" s="12">
        <f t="shared" si="139"/>
        <v>722880.82993490878</v>
      </c>
      <c r="C525" s="12">
        <f t="shared" si="136"/>
        <v>89642984.571798578</v>
      </c>
      <c r="D525" s="12">
        <f>Decision!$J$21</f>
        <v>31366.502587254861</v>
      </c>
      <c r="E525" s="12" t="e">
        <f>-IPMT(Decision!$J$20/12,'Calculations - ignore'!A525,Decision!$J$17*12,Decision!$J$15)</f>
        <v>#NUM!</v>
      </c>
      <c r="F525" s="12" t="e">
        <f t="shared" si="133"/>
        <v>#NUM!</v>
      </c>
      <c r="G525" s="12">
        <f t="shared" si="140"/>
        <v>16978.472776819395</v>
      </c>
      <c r="H525" s="12">
        <f t="shared" si="137"/>
        <v>3676704.3030975666</v>
      </c>
      <c r="I525" s="12">
        <f t="shared" si="134"/>
        <v>0</v>
      </c>
      <c r="J525" s="12">
        <f>I525*(1+Decision!$D$30/12)^(Decision!$C$3*12-'Calculations - ignore'!A525)/(1+'Calculations - ignore'!$B$1/12)^(Decision!$C$3*12-'Calculations - ignore'!A525)</f>
        <v>0</v>
      </c>
      <c r="K525" s="12">
        <f t="shared" si="138"/>
        <v>10591363.284014484</v>
      </c>
    </row>
    <row r="526" spans="1:11" x14ac:dyDescent="0.25">
      <c r="A526">
        <f t="shared" si="135"/>
        <v>523</v>
      </c>
      <c r="B526" s="12">
        <f t="shared" si="139"/>
        <v>722880.82993490878</v>
      </c>
      <c r="C526" s="12">
        <f t="shared" si="136"/>
        <v>90365865.401733488</v>
      </c>
      <c r="D526" s="12">
        <f>Decision!$J$21</f>
        <v>31366.502587254861</v>
      </c>
      <c r="E526" s="12" t="e">
        <f>-IPMT(Decision!$J$20/12,'Calculations - ignore'!A526,Decision!$J$17*12,Decision!$J$15)</f>
        <v>#NUM!</v>
      </c>
      <c r="F526" s="12" t="e">
        <f t="shared" si="133"/>
        <v>#NUM!</v>
      </c>
      <c r="G526" s="12">
        <f t="shared" si="140"/>
        <v>16978.472776819395</v>
      </c>
      <c r="H526" s="12">
        <f t="shared" si="137"/>
        <v>3693682.7758743861</v>
      </c>
      <c r="I526" s="12">
        <f t="shared" si="134"/>
        <v>0</v>
      </c>
      <c r="J526" s="12">
        <f>I526*(1+Decision!$D$30/12)^(Decision!$C$3*12-'Calculations - ignore'!A526)/(1+'Calculations - ignore'!$B$1/12)^(Decision!$C$3*12-'Calculations - ignore'!A526)</f>
        <v>0</v>
      </c>
      <c r="K526" s="12">
        <f t="shared" si="138"/>
        <v>10591363.284014484</v>
      </c>
    </row>
    <row r="527" spans="1:11" x14ac:dyDescent="0.25">
      <c r="A527">
        <f t="shared" si="135"/>
        <v>524</v>
      </c>
      <c r="B527" s="12">
        <f t="shared" si="139"/>
        <v>722880.82993490878</v>
      </c>
      <c r="C527" s="12">
        <f t="shared" si="136"/>
        <v>91088746.231668398</v>
      </c>
      <c r="D527" s="12">
        <f>Decision!$J$21</f>
        <v>31366.502587254861</v>
      </c>
      <c r="E527" s="12" t="e">
        <f>-IPMT(Decision!$J$20/12,'Calculations - ignore'!A527,Decision!$J$17*12,Decision!$J$15)</f>
        <v>#NUM!</v>
      </c>
      <c r="F527" s="12" t="e">
        <f t="shared" si="133"/>
        <v>#NUM!</v>
      </c>
      <c r="G527" s="12">
        <f t="shared" si="140"/>
        <v>16978.472776819395</v>
      </c>
      <c r="H527" s="12">
        <f t="shared" si="137"/>
        <v>3710661.2486512056</v>
      </c>
      <c r="I527" s="12">
        <f t="shared" si="134"/>
        <v>0</v>
      </c>
      <c r="J527" s="12">
        <f>I527*(1+Decision!$D$30/12)^(Decision!$C$3*12-'Calculations - ignore'!A527)/(1+'Calculations - ignore'!$B$1/12)^(Decision!$C$3*12-'Calculations - ignore'!A527)</f>
        <v>0</v>
      </c>
      <c r="K527" s="12">
        <f t="shared" si="138"/>
        <v>10591363.284014484</v>
      </c>
    </row>
    <row r="528" spans="1:11" x14ac:dyDescent="0.25">
      <c r="A528">
        <f t="shared" si="135"/>
        <v>525</v>
      </c>
      <c r="B528" s="12">
        <f t="shared" si="139"/>
        <v>722880.82993490878</v>
      </c>
      <c r="C528" s="12">
        <f t="shared" si="136"/>
        <v>91811627.061603308</v>
      </c>
      <c r="D528" s="12">
        <f>Decision!$J$21</f>
        <v>31366.502587254861</v>
      </c>
      <c r="E528" s="12" t="e">
        <f>-IPMT(Decision!$J$20/12,'Calculations - ignore'!A528,Decision!$J$17*12,Decision!$J$15)</f>
        <v>#NUM!</v>
      </c>
      <c r="F528" s="12" t="e">
        <f t="shared" si="133"/>
        <v>#NUM!</v>
      </c>
      <c r="G528" s="12">
        <f t="shared" si="140"/>
        <v>16978.472776819395</v>
      </c>
      <c r="H528" s="12">
        <f t="shared" si="137"/>
        <v>3727639.721428025</v>
      </c>
      <c r="I528" s="12">
        <f t="shared" si="134"/>
        <v>0</v>
      </c>
      <c r="J528" s="12">
        <f>I528*(1+Decision!$D$30/12)^(Decision!$C$3*12-'Calculations - ignore'!A528)/(1+'Calculations - ignore'!$B$1/12)^(Decision!$C$3*12-'Calculations - ignore'!A528)</f>
        <v>0</v>
      </c>
      <c r="K528" s="12">
        <f t="shared" si="138"/>
        <v>10591363.284014484</v>
      </c>
    </row>
    <row r="529" spans="1:11" x14ac:dyDescent="0.25">
      <c r="A529">
        <f t="shared" si="135"/>
        <v>526</v>
      </c>
      <c r="B529" s="12">
        <f t="shared" si="139"/>
        <v>722880.82993490878</v>
      </c>
      <c r="C529" s="12">
        <f t="shared" si="136"/>
        <v>92534507.891538218</v>
      </c>
      <c r="D529" s="12">
        <f>Decision!$J$21</f>
        <v>31366.502587254861</v>
      </c>
      <c r="E529" s="12" t="e">
        <f>-IPMT(Decision!$J$20/12,'Calculations - ignore'!A529,Decision!$J$17*12,Decision!$J$15)</f>
        <v>#NUM!</v>
      </c>
      <c r="F529" s="12" t="e">
        <f t="shared" si="133"/>
        <v>#NUM!</v>
      </c>
      <c r="G529" s="12">
        <f t="shared" si="140"/>
        <v>16978.472776819395</v>
      </c>
      <c r="H529" s="12">
        <f t="shared" si="137"/>
        <v>3744618.1942048445</v>
      </c>
      <c r="I529" s="12">
        <f t="shared" si="134"/>
        <v>0</v>
      </c>
      <c r="J529" s="12">
        <f>I529*(1+Decision!$D$30/12)^(Decision!$C$3*12-'Calculations - ignore'!A529)/(1+'Calculations - ignore'!$B$1/12)^(Decision!$C$3*12-'Calculations - ignore'!A529)</f>
        <v>0</v>
      </c>
      <c r="K529" s="12">
        <f t="shared" si="138"/>
        <v>10591363.284014484</v>
      </c>
    </row>
    <row r="530" spans="1:11" x14ac:dyDescent="0.25">
      <c r="A530">
        <f t="shared" si="135"/>
        <v>527</v>
      </c>
      <c r="B530" s="12">
        <f t="shared" si="139"/>
        <v>722880.82993490878</v>
      </c>
      <c r="C530" s="12">
        <f t="shared" si="136"/>
        <v>93257388.721473128</v>
      </c>
      <c r="D530" s="12">
        <f>Decision!$J$21</f>
        <v>31366.502587254861</v>
      </c>
      <c r="E530" s="12" t="e">
        <f>-IPMT(Decision!$J$20/12,'Calculations - ignore'!A530,Decision!$J$17*12,Decision!$J$15)</f>
        <v>#NUM!</v>
      </c>
      <c r="F530" s="12" t="e">
        <f t="shared" si="133"/>
        <v>#NUM!</v>
      </c>
      <c r="G530" s="12">
        <f t="shared" si="140"/>
        <v>16978.472776819395</v>
      </c>
      <c r="H530" s="12">
        <f t="shared" si="137"/>
        <v>3761596.666981664</v>
      </c>
      <c r="I530" s="12">
        <f t="shared" si="134"/>
        <v>0</v>
      </c>
      <c r="J530" s="12">
        <f>I530*(1+Decision!$D$30/12)^(Decision!$C$3*12-'Calculations - ignore'!A530)/(1+'Calculations - ignore'!$B$1/12)^(Decision!$C$3*12-'Calculations - ignore'!A530)</f>
        <v>0</v>
      </c>
      <c r="K530" s="12">
        <f t="shared" si="138"/>
        <v>10591363.284014484</v>
      </c>
    </row>
    <row r="531" spans="1:11" x14ac:dyDescent="0.25">
      <c r="A531">
        <f t="shared" si="135"/>
        <v>528</v>
      </c>
      <c r="B531" s="12">
        <f t="shared" si="139"/>
        <v>722880.82993490878</v>
      </c>
      <c r="C531" s="12">
        <f t="shared" si="136"/>
        <v>93980269.551408038</v>
      </c>
      <c r="D531" s="12">
        <f>Decision!$J$21</f>
        <v>31366.502587254861</v>
      </c>
      <c r="E531" s="12" t="e">
        <f>-IPMT(Decision!$J$20/12,'Calculations - ignore'!A531,Decision!$J$17*12,Decision!$J$15)</f>
        <v>#NUM!</v>
      </c>
      <c r="F531" s="12" t="e">
        <f t="shared" si="133"/>
        <v>#NUM!</v>
      </c>
      <c r="G531" s="12">
        <f t="shared" si="140"/>
        <v>16978.472776819395</v>
      </c>
      <c r="H531" s="12">
        <f t="shared" si="137"/>
        <v>3778575.1397584835</v>
      </c>
      <c r="I531" s="12">
        <f t="shared" si="134"/>
        <v>0</v>
      </c>
      <c r="J531" s="12">
        <f>I531*(1+Decision!$D$30/12)^(Decision!$C$3*12-'Calculations - ignore'!A531)/(1+'Calculations - ignore'!$B$1/12)^(Decision!$C$3*12-'Calculations - ignore'!A531)</f>
        <v>0</v>
      </c>
      <c r="K531" s="12">
        <f t="shared" si="138"/>
        <v>10591363.284014484</v>
      </c>
    </row>
    <row r="532" spans="1:11" x14ac:dyDescent="0.25">
      <c r="A532">
        <f t="shared" si="135"/>
        <v>529</v>
      </c>
      <c r="B532" s="12">
        <f>B531*(1+Decision!$D$14)</f>
        <v>795168.91292839975</v>
      </c>
      <c r="C532" s="12">
        <f t="shared" si="136"/>
        <v>94775438.46433644</v>
      </c>
      <c r="D532" s="12">
        <f>Decision!$J$21</f>
        <v>31366.502587254861</v>
      </c>
      <c r="E532" s="12" t="e">
        <f>-IPMT(Decision!$J$20/12,'Calculations - ignore'!A532,Decision!$J$17*12,Decision!$J$15)</f>
        <v>#NUM!</v>
      </c>
      <c r="F532" s="12" t="e">
        <f t="shared" si="133"/>
        <v>#NUM!</v>
      </c>
      <c r="G532" s="12">
        <f>G531*(1+Decision!$J$27)</f>
        <v>17827.396415660365</v>
      </c>
      <c r="H532" s="12">
        <f t="shared" si="137"/>
        <v>3796402.5361741437</v>
      </c>
      <c r="I532" s="12">
        <f t="shared" si="134"/>
        <v>0</v>
      </c>
      <c r="J532" s="12">
        <f>I532*(1+Decision!$D$30/12)^(Decision!$C$3*12-'Calculations - ignore'!A532)/(1+'Calculations - ignore'!$B$1/12)^(Decision!$C$3*12-'Calculations - ignore'!A532)</f>
        <v>0</v>
      </c>
      <c r="K532" s="12">
        <f t="shared" si="138"/>
        <v>10591363.284014484</v>
      </c>
    </row>
    <row r="533" spans="1:11" x14ac:dyDescent="0.25">
      <c r="A533">
        <f t="shared" si="135"/>
        <v>530</v>
      </c>
      <c r="B533" s="12">
        <f>B532</f>
        <v>795168.91292839975</v>
      </c>
      <c r="C533" s="12">
        <f t="shared" si="136"/>
        <v>95570607.377264842</v>
      </c>
      <c r="D533" s="12">
        <f>Decision!$J$21</f>
        <v>31366.502587254861</v>
      </c>
      <c r="E533" s="12" t="e">
        <f>-IPMT(Decision!$J$20/12,'Calculations - ignore'!A533,Decision!$J$17*12,Decision!$J$15)</f>
        <v>#NUM!</v>
      </c>
      <c r="F533" s="12" t="e">
        <f t="shared" si="133"/>
        <v>#NUM!</v>
      </c>
      <c r="G533" s="12">
        <f>G532</f>
        <v>17827.396415660365</v>
      </c>
      <c r="H533" s="12">
        <f t="shared" si="137"/>
        <v>3814229.9325898038</v>
      </c>
      <c r="I533" s="12">
        <f t="shared" si="134"/>
        <v>0</v>
      </c>
      <c r="J533" s="12">
        <f>I533*(1+Decision!$D$30/12)^(Decision!$C$3*12-'Calculations - ignore'!A533)/(1+'Calculations - ignore'!$B$1/12)^(Decision!$C$3*12-'Calculations - ignore'!A533)</f>
        <v>0</v>
      </c>
      <c r="K533" s="12">
        <f t="shared" si="138"/>
        <v>10591363.284014484</v>
      </c>
    </row>
    <row r="534" spans="1:11" x14ac:dyDescent="0.25">
      <c r="A534">
        <f t="shared" si="135"/>
        <v>531</v>
      </c>
      <c r="B534" s="12">
        <f t="shared" ref="B534:B543" si="141">B533</f>
        <v>795168.91292839975</v>
      </c>
      <c r="C534" s="12">
        <f t="shared" si="136"/>
        <v>96365776.290193245</v>
      </c>
      <c r="D534" s="12">
        <f>Decision!$J$21</f>
        <v>31366.502587254861</v>
      </c>
      <c r="E534" s="12" t="e">
        <f>-IPMT(Decision!$J$20/12,'Calculations - ignore'!A534,Decision!$J$17*12,Decision!$J$15)</f>
        <v>#NUM!</v>
      </c>
      <c r="F534" s="12" t="e">
        <f t="shared" si="133"/>
        <v>#NUM!</v>
      </c>
      <c r="G534" s="12">
        <f t="shared" ref="G534:G543" si="142">G533</f>
        <v>17827.396415660365</v>
      </c>
      <c r="H534" s="12">
        <f t="shared" si="137"/>
        <v>3832057.329005464</v>
      </c>
      <c r="I534" s="12">
        <f t="shared" si="134"/>
        <v>0</v>
      </c>
      <c r="J534" s="12">
        <f>I534*(1+Decision!$D$30/12)^(Decision!$C$3*12-'Calculations - ignore'!A534)/(1+'Calculations - ignore'!$B$1/12)^(Decision!$C$3*12-'Calculations - ignore'!A534)</f>
        <v>0</v>
      </c>
      <c r="K534" s="12">
        <f t="shared" si="138"/>
        <v>10591363.284014484</v>
      </c>
    </row>
    <row r="535" spans="1:11" x14ac:dyDescent="0.25">
      <c r="A535">
        <f t="shared" si="135"/>
        <v>532</v>
      </c>
      <c r="B535" s="12">
        <f t="shared" si="141"/>
        <v>795168.91292839975</v>
      </c>
      <c r="C535" s="12">
        <f t="shared" si="136"/>
        <v>97160945.203121647</v>
      </c>
      <c r="D535" s="12">
        <f>Decision!$J$21</f>
        <v>31366.502587254861</v>
      </c>
      <c r="E535" s="12" t="e">
        <f>-IPMT(Decision!$J$20/12,'Calculations - ignore'!A535,Decision!$J$17*12,Decision!$J$15)</f>
        <v>#NUM!</v>
      </c>
      <c r="F535" s="12" t="e">
        <f t="shared" si="133"/>
        <v>#NUM!</v>
      </c>
      <c r="G535" s="12">
        <f t="shared" si="142"/>
        <v>17827.396415660365</v>
      </c>
      <c r="H535" s="12">
        <f t="shared" si="137"/>
        <v>3849884.7254211241</v>
      </c>
      <c r="I535" s="12">
        <f t="shared" si="134"/>
        <v>0</v>
      </c>
      <c r="J535" s="12">
        <f>I535*(1+Decision!$D$30/12)^(Decision!$C$3*12-'Calculations - ignore'!A535)/(1+'Calculations - ignore'!$B$1/12)^(Decision!$C$3*12-'Calculations - ignore'!A535)</f>
        <v>0</v>
      </c>
      <c r="K535" s="12">
        <f t="shared" si="138"/>
        <v>10591363.284014484</v>
      </c>
    </row>
    <row r="536" spans="1:11" x14ac:dyDescent="0.25">
      <c r="A536">
        <f t="shared" si="135"/>
        <v>533</v>
      </c>
      <c r="B536" s="12">
        <f t="shared" si="141"/>
        <v>795168.91292839975</v>
      </c>
      <c r="C536" s="12">
        <f t="shared" si="136"/>
        <v>97956114.11605005</v>
      </c>
      <c r="D536" s="12">
        <f>Decision!$J$21</f>
        <v>31366.502587254861</v>
      </c>
      <c r="E536" s="12" t="e">
        <f>-IPMT(Decision!$J$20/12,'Calculations - ignore'!A536,Decision!$J$17*12,Decision!$J$15)</f>
        <v>#NUM!</v>
      </c>
      <c r="F536" s="12" t="e">
        <f t="shared" si="133"/>
        <v>#NUM!</v>
      </c>
      <c r="G536" s="12">
        <f t="shared" si="142"/>
        <v>17827.396415660365</v>
      </c>
      <c r="H536" s="12">
        <f t="shared" si="137"/>
        <v>3867712.1218367843</v>
      </c>
      <c r="I536" s="12">
        <f t="shared" si="134"/>
        <v>0</v>
      </c>
      <c r="J536" s="12">
        <f>I536*(1+Decision!$D$30/12)^(Decision!$C$3*12-'Calculations - ignore'!A536)/(1+'Calculations - ignore'!$B$1/12)^(Decision!$C$3*12-'Calculations - ignore'!A536)</f>
        <v>0</v>
      </c>
      <c r="K536" s="12">
        <f t="shared" si="138"/>
        <v>10591363.284014484</v>
      </c>
    </row>
    <row r="537" spans="1:11" x14ac:dyDescent="0.25">
      <c r="A537">
        <f t="shared" si="135"/>
        <v>534</v>
      </c>
      <c r="B537" s="12">
        <f t="shared" si="141"/>
        <v>795168.91292839975</v>
      </c>
      <c r="C537" s="12">
        <f t="shared" si="136"/>
        <v>98751283.028978452</v>
      </c>
      <c r="D537" s="12">
        <f>Decision!$J$21</f>
        <v>31366.502587254861</v>
      </c>
      <c r="E537" s="12" t="e">
        <f>-IPMT(Decision!$J$20/12,'Calculations - ignore'!A537,Decision!$J$17*12,Decision!$J$15)</f>
        <v>#NUM!</v>
      </c>
      <c r="F537" s="12" t="e">
        <f t="shared" si="133"/>
        <v>#NUM!</v>
      </c>
      <c r="G537" s="12">
        <f t="shared" si="142"/>
        <v>17827.396415660365</v>
      </c>
      <c r="H537" s="12">
        <f t="shared" si="137"/>
        <v>3885539.5182524445</v>
      </c>
      <c r="I537" s="12">
        <f t="shared" si="134"/>
        <v>0</v>
      </c>
      <c r="J537" s="12">
        <f>I537*(1+Decision!$D$30/12)^(Decision!$C$3*12-'Calculations - ignore'!A537)/(1+'Calculations - ignore'!$B$1/12)^(Decision!$C$3*12-'Calculations - ignore'!A537)</f>
        <v>0</v>
      </c>
      <c r="K537" s="12">
        <f t="shared" si="138"/>
        <v>10591363.284014484</v>
      </c>
    </row>
    <row r="538" spans="1:11" x14ac:dyDescent="0.25">
      <c r="A538">
        <f t="shared" si="135"/>
        <v>535</v>
      </c>
      <c r="B538" s="12">
        <f t="shared" si="141"/>
        <v>795168.91292839975</v>
      </c>
      <c r="C538" s="12">
        <f t="shared" si="136"/>
        <v>99546451.941906855</v>
      </c>
      <c r="D538" s="12">
        <f>Decision!$J$21</f>
        <v>31366.502587254861</v>
      </c>
      <c r="E538" s="12" t="e">
        <f>-IPMT(Decision!$J$20/12,'Calculations - ignore'!A538,Decision!$J$17*12,Decision!$J$15)</f>
        <v>#NUM!</v>
      </c>
      <c r="F538" s="12" t="e">
        <f t="shared" si="133"/>
        <v>#NUM!</v>
      </c>
      <c r="G538" s="12">
        <f t="shared" si="142"/>
        <v>17827.396415660365</v>
      </c>
      <c r="H538" s="12">
        <f t="shared" si="137"/>
        <v>3903366.9146681046</v>
      </c>
      <c r="I538" s="12">
        <f t="shared" si="134"/>
        <v>0</v>
      </c>
      <c r="J538" s="12">
        <f>I538*(1+Decision!$D$30/12)^(Decision!$C$3*12-'Calculations - ignore'!A538)/(1+'Calculations - ignore'!$B$1/12)^(Decision!$C$3*12-'Calculations - ignore'!A538)</f>
        <v>0</v>
      </c>
      <c r="K538" s="12">
        <f t="shared" si="138"/>
        <v>10591363.284014484</v>
      </c>
    </row>
    <row r="539" spans="1:11" x14ac:dyDescent="0.25">
      <c r="A539">
        <f t="shared" si="135"/>
        <v>536</v>
      </c>
      <c r="B539" s="12">
        <f t="shared" si="141"/>
        <v>795168.91292839975</v>
      </c>
      <c r="C539" s="12">
        <f t="shared" si="136"/>
        <v>100341620.85483526</v>
      </c>
      <c r="D539" s="12">
        <f>Decision!$J$21</f>
        <v>31366.502587254861</v>
      </c>
      <c r="E539" s="12" t="e">
        <f>-IPMT(Decision!$J$20/12,'Calculations - ignore'!A539,Decision!$J$17*12,Decision!$J$15)</f>
        <v>#NUM!</v>
      </c>
      <c r="F539" s="12" t="e">
        <f t="shared" si="133"/>
        <v>#NUM!</v>
      </c>
      <c r="G539" s="12">
        <f t="shared" si="142"/>
        <v>17827.396415660365</v>
      </c>
      <c r="H539" s="12">
        <f t="shared" si="137"/>
        <v>3921194.3110837648</v>
      </c>
      <c r="I539" s="12">
        <f t="shared" si="134"/>
        <v>0</v>
      </c>
      <c r="J539" s="12">
        <f>I539*(1+Decision!$D$30/12)^(Decision!$C$3*12-'Calculations - ignore'!A539)/(1+'Calculations - ignore'!$B$1/12)^(Decision!$C$3*12-'Calculations - ignore'!A539)</f>
        <v>0</v>
      </c>
      <c r="K539" s="12">
        <f t="shared" si="138"/>
        <v>10591363.284014484</v>
      </c>
    </row>
    <row r="540" spans="1:11" x14ac:dyDescent="0.25">
      <c r="A540">
        <f t="shared" si="135"/>
        <v>537</v>
      </c>
      <c r="B540" s="12">
        <f t="shared" si="141"/>
        <v>795168.91292839975</v>
      </c>
      <c r="C540" s="12">
        <f t="shared" si="136"/>
        <v>101136789.76776366</v>
      </c>
      <c r="D540" s="12">
        <f>Decision!$J$21</f>
        <v>31366.502587254861</v>
      </c>
      <c r="E540" s="12" t="e">
        <f>-IPMT(Decision!$J$20/12,'Calculations - ignore'!A540,Decision!$J$17*12,Decision!$J$15)</f>
        <v>#NUM!</v>
      </c>
      <c r="F540" s="12" t="e">
        <f t="shared" si="133"/>
        <v>#NUM!</v>
      </c>
      <c r="G540" s="12">
        <f t="shared" si="142"/>
        <v>17827.396415660365</v>
      </c>
      <c r="H540" s="12">
        <f t="shared" si="137"/>
        <v>3939021.7074994249</v>
      </c>
      <c r="I540" s="12">
        <f t="shared" si="134"/>
        <v>0</v>
      </c>
      <c r="J540" s="12">
        <f>I540*(1+Decision!$D$30/12)^(Decision!$C$3*12-'Calculations - ignore'!A540)/(1+'Calculations - ignore'!$B$1/12)^(Decision!$C$3*12-'Calculations - ignore'!A540)</f>
        <v>0</v>
      </c>
      <c r="K540" s="12">
        <f t="shared" si="138"/>
        <v>10591363.284014484</v>
      </c>
    </row>
    <row r="541" spans="1:11" x14ac:dyDescent="0.25">
      <c r="A541">
        <f t="shared" si="135"/>
        <v>538</v>
      </c>
      <c r="B541" s="12">
        <f t="shared" si="141"/>
        <v>795168.91292839975</v>
      </c>
      <c r="C541" s="12">
        <f t="shared" si="136"/>
        <v>101931958.68069206</v>
      </c>
      <c r="D541" s="12">
        <f>Decision!$J$21</f>
        <v>31366.502587254861</v>
      </c>
      <c r="E541" s="12" t="e">
        <f>-IPMT(Decision!$J$20/12,'Calculations - ignore'!A541,Decision!$J$17*12,Decision!$J$15)</f>
        <v>#NUM!</v>
      </c>
      <c r="F541" s="12" t="e">
        <f t="shared" si="133"/>
        <v>#NUM!</v>
      </c>
      <c r="G541" s="12">
        <f t="shared" si="142"/>
        <v>17827.396415660365</v>
      </c>
      <c r="H541" s="12">
        <f t="shared" si="137"/>
        <v>3956849.1039150851</v>
      </c>
      <c r="I541" s="12">
        <f t="shared" si="134"/>
        <v>0</v>
      </c>
      <c r="J541" s="12">
        <f>I541*(1+Decision!$D$30/12)^(Decision!$C$3*12-'Calculations - ignore'!A541)/(1+'Calculations - ignore'!$B$1/12)^(Decision!$C$3*12-'Calculations - ignore'!A541)</f>
        <v>0</v>
      </c>
      <c r="K541" s="12">
        <f t="shared" si="138"/>
        <v>10591363.284014484</v>
      </c>
    </row>
    <row r="542" spans="1:11" x14ac:dyDescent="0.25">
      <c r="A542">
        <f t="shared" si="135"/>
        <v>539</v>
      </c>
      <c r="B542" s="12">
        <f t="shared" si="141"/>
        <v>795168.91292839975</v>
      </c>
      <c r="C542" s="12">
        <f t="shared" si="136"/>
        <v>102727127.59362046</v>
      </c>
      <c r="D542" s="12">
        <f>Decision!$J$21</f>
        <v>31366.502587254861</v>
      </c>
      <c r="E542" s="12" t="e">
        <f>-IPMT(Decision!$J$20/12,'Calculations - ignore'!A542,Decision!$J$17*12,Decision!$J$15)</f>
        <v>#NUM!</v>
      </c>
      <c r="F542" s="12" t="e">
        <f t="shared" si="133"/>
        <v>#NUM!</v>
      </c>
      <c r="G542" s="12">
        <f t="shared" si="142"/>
        <v>17827.396415660365</v>
      </c>
      <c r="H542" s="12">
        <f t="shared" si="137"/>
        <v>3974676.5003307452</v>
      </c>
      <c r="I542" s="12">
        <f t="shared" si="134"/>
        <v>0</v>
      </c>
      <c r="J542" s="12">
        <f>I542*(1+Decision!$D$30/12)^(Decision!$C$3*12-'Calculations - ignore'!A542)/(1+'Calculations - ignore'!$B$1/12)^(Decision!$C$3*12-'Calculations - ignore'!A542)</f>
        <v>0</v>
      </c>
      <c r="K542" s="12">
        <f t="shared" si="138"/>
        <v>10591363.284014484</v>
      </c>
    </row>
    <row r="543" spans="1:11" x14ac:dyDescent="0.25">
      <c r="A543">
        <f t="shared" si="135"/>
        <v>540</v>
      </c>
      <c r="B543" s="12">
        <f t="shared" si="141"/>
        <v>795168.91292839975</v>
      </c>
      <c r="C543" s="12">
        <f t="shared" si="136"/>
        <v>103522296.50654887</v>
      </c>
      <c r="D543" s="12">
        <f>Decision!$J$21</f>
        <v>31366.502587254861</v>
      </c>
      <c r="E543" s="12" t="e">
        <f>-IPMT(Decision!$J$20/12,'Calculations - ignore'!A543,Decision!$J$17*12,Decision!$J$15)</f>
        <v>#NUM!</v>
      </c>
      <c r="F543" s="12" t="e">
        <f t="shared" si="133"/>
        <v>#NUM!</v>
      </c>
      <c r="G543" s="12">
        <f t="shared" si="142"/>
        <v>17827.396415660365</v>
      </c>
      <c r="H543" s="12">
        <f t="shared" si="137"/>
        <v>3992503.8967464054</v>
      </c>
      <c r="I543" s="12">
        <f t="shared" si="134"/>
        <v>0</v>
      </c>
      <c r="J543" s="12">
        <f>I543*(1+Decision!$D$30/12)^(Decision!$C$3*12-'Calculations - ignore'!A543)/(1+'Calculations - ignore'!$B$1/12)^(Decision!$C$3*12-'Calculations - ignore'!A543)</f>
        <v>0</v>
      </c>
      <c r="K543" s="12">
        <f t="shared" si="138"/>
        <v>10591363.284014484</v>
      </c>
    </row>
    <row r="544" spans="1:11" x14ac:dyDescent="0.25">
      <c r="A544">
        <f t="shared" si="135"/>
        <v>541</v>
      </c>
      <c r="B544" s="12">
        <f>B543*(1+Decision!$D$14)</f>
        <v>874685.80422123976</v>
      </c>
      <c r="C544" s="12">
        <f t="shared" si="136"/>
        <v>104396982.31077011</v>
      </c>
      <c r="D544" s="12">
        <f>Decision!$J$21</f>
        <v>31366.502587254861</v>
      </c>
      <c r="E544" s="12" t="e">
        <f>-IPMT(Decision!$J$20/12,'Calculations - ignore'!A544,Decision!$J$17*12,Decision!$J$15)</f>
        <v>#NUM!</v>
      </c>
      <c r="F544" s="12" t="e">
        <f t="shared" si="133"/>
        <v>#NUM!</v>
      </c>
      <c r="G544" s="12">
        <f>G543*(1+Decision!$J$27)</f>
        <v>18718.766236443385</v>
      </c>
      <c r="H544" s="12">
        <f t="shared" si="137"/>
        <v>4011222.6629828489</v>
      </c>
      <c r="I544" s="12">
        <f t="shared" si="134"/>
        <v>0</v>
      </c>
      <c r="J544" s="12">
        <f>I544*(1+Decision!$D$30/12)^(Decision!$C$3*12-'Calculations - ignore'!A544)/(1+'Calculations - ignore'!$B$1/12)^(Decision!$C$3*12-'Calculations - ignore'!A544)</f>
        <v>0</v>
      </c>
      <c r="K544" s="12">
        <f t="shared" si="138"/>
        <v>10591363.284014484</v>
      </c>
    </row>
    <row r="545" spans="1:11" x14ac:dyDescent="0.25">
      <c r="A545">
        <f t="shared" si="135"/>
        <v>542</v>
      </c>
      <c r="B545" s="12">
        <f>B544</f>
        <v>874685.80422123976</v>
      </c>
      <c r="C545" s="12">
        <f t="shared" si="136"/>
        <v>105271668.11499135</v>
      </c>
      <c r="D545" s="12">
        <f>Decision!$J$21</f>
        <v>31366.502587254861</v>
      </c>
      <c r="E545" s="12" t="e">
        <f>-IPMT(Decision!$J$20/12,'Calculations - ignore'!A545,Decision!$J$17*12,Decision!$J$15)</f>
        <v>#NUM!</v>
      </c>
      <c r="F545" s="12" t="e">
        <f t="shared" si="133"/>
        <v>#NUM!</v>
      </c>
      <c r="G545" s="12">
        <f>G544</f>
        <v>18718.766236443385</v>
      </c>
      <c r="H545" s="12">
        <f t="shared" si="137"/>
        <v>4029941.4292192925</v>
      </c>
      <c r="I545" s="12">
        <f t="shared" si="134"/>
        <v>0</v>
      </c>
      <c r="J545" s="12">
        <f>I545*(1+Decision!$D$30/12)^(Decision!$C$3*12-'Calculations - ignore'!A545)/(1+'Calculations - ignore'!$B$1/12)^(Decision!$C$3*12-'Calculations - ignore'!A545)</f>
        <v>0</v>
      </c>
      <c r="K545" s="12">
        <f t="shared" si="138"/>
        <v>10591363.284014484</v>
      </c>
    </row>
    <row r="546" spans="1:11" x14ac:dyDescent="0.25">
      <c r="A546">
        <f t="shared" si="135"/>
        <v>543</v>
      </c>
      <c r="B546" s="12">
        <f t="shared" ref="B546:B555" si="143">B545</f>
        <v>874685.80422123976</v>
      </c>
      <c r="C546" s="12">
        <f t="shared" si="136"/>
        <v>106146353.91921259</v>
      </c>
      <c r="D546" s="12">
        <f>Decision!$J$21</f>
        <v>31366.502587254861</v>
      </c>
      <c r="E546" s="12" t="e">
        <f>-IPMT(Decision!$J$20/12,'Calculations - ignore'!A546,Decision!$J$17*12,Decision!$J$15)</f>
        <v>#NUM!</v>
      </c>
      <c r="F546" s="12" t="e">
        <f t="shared" si="133"/>
        <v>#NUM!</v>
      </c>
      <c r="G546" s="12">
        <f t="shared" ref="G546:G555" si="144">G545</f>
        <v>18718.766236443385</v>
      </c>
      <c r="H546" s="12">
        <f t="shared" si="137"/>
        <v>4048660.195455736</v>
      </c>
      <c r="I546" s="12">
        <f t="shared" si="134"/>
        <v>0</v>
      </c>
      <c r="J546" s="12">
        <f>I546*(1+Decision!$D$30/12)^(Decision!$C$3*12-'Calculations - ignore'!A546)/(1+'Calculations - ignore'!$B$1/12)^(Decision!$C$3*12-'Calculations - ignore'!A546)</f>
        <v>0</v>
      </c>
      <c r="K546" s="12">
        <f t="shared" si="138"/>
        <v>10591363.284014484</v>
      </c>
    </row>
    <row r="547" spans="1:11" x14ac:dyDescent="0.25">
      <c r="A547">
        <f t="shared" si="135"/>
        <v>544</v>
      </c>
      <c r="B547" s="12">
        <f t="shared" si="143"/>
        <v>874685.80422123976</v>
      </c>
      <c r="C547" s="12">
        <f t="shared" si="136"/>
        <v>107021039.72343384</v>
      </c>
      <c r="D547" s="12">
        <f>Decision!$J$21</f>
        <v>31366.502587254861</v>
      </c>
      <c r="E547" s="12" t="e">
        <f>-IPMT(Decision!$J$20/12,'Calculations - ignore'!A547,Decision!$J$17*12,Decision!$J$15)</f>
        <v>#NUM!</v>
      </c>
      <c r="F547" s="12" t="e">
        <f t="shared" si="133"/>
        <v>#NUM!</v>
      </c>
      <c r="G547" s="12">
        <f t="shared" si="144"/>
        <v>18718.766236443385</v>
      </c>
      <c r="H547" s="12">
        <f t="shared" si="137"/>
        <v>4067378.9616921796</v>
      </c>
      <c r="I547" s="12">
        <f t="shared" si="134"/>
        <v>0</v>
      </c>
      <c r="J547" s="12">
        <f>I547*(1+Decision!$D$30/12)^(Decision!$C$3*12-'Calculations - ignore'!A547)/(1+'Calculations - ignore'!$B$1/12)^(Decision!$C$3*12-'Calculations - ignore'!A547)</f>
        <v>0</v>
      </c>
      <c r="K547" s="12">
        <f t="shared" si="138"/>
        <v>10591363.284014484</v>
      </c>
    </row>
    <row r="548" spans="1:11" x14ac:dyDescent="0.25">
      <c r="A548">
        <f t="shared" si="135"/>
        <v>545</v>
      </c>
      <c r="B548" s="12">
        <f t="shared" si="143"/>
        <v>874685.80422123976</v>
      </c>
      <c r="C548" s="12">
        <f t="shared" si="136"/>
        <v>107895725.52765508</v>
      </c>
      <c r="D548" s="12">
        <f>Decision!$J$21</f>
        <v>31366.502587254861</v>
      </c>
      <c r="E548" s="12" t="e">
        <f>-IPMT(Decision!$J$20/12,'Calculations - ignore'!A548,Decision!$J$17*12,Decision!$J$15)</f>
        <v>#NUM!</v>
      </c>
      <c r="F548" s="12" t="e">
        <f t="shared" si="133"/>
        <v>#NUM!</v>
      </c>
      <c r="G548" s="12">
        <f t="shared" si="144"/>
        <v>18718.766236443385</v>
      </c>
      <c r="H548" s="12">
        <f t="shared" si="137"/>
        <v>4086097.7279286231</v>
      </c>
      <c r="I548" s="12">
        <f t="shared" si="134"/>
        <v>0</v>
      </c>
      <c r="J548" s="12">
        <f>I548*(1+Decision!$D$30/12)^(Decision!$C$3*12-'Calculations - ignore'!A548)/(1+'Calculations - ignore'!$B$1/12)^(Decision!$C$3*12-'Calculations - ignore'!A548)</f>
        <v>0</v>
      </c>
      <c r="K548" s="12">
        <f t="shared" si="138"/>
        <v>10591363.284014484</v>
      </c>
    </row>
    <row r="549" spans="1:11" x14ac:dyDescent="0.25">
      <c r="A549">
        <f t="shared" si="135"/>
        <v>546</v>
      </c>
      <c r="B549" s="12">
        <f t="shared" si="143"/>
        <v>874685.80422123976</v>
      </c>
      <c r="C549" s="12">
        <f t="shared" si="136"/>
        <v>108770411.33187632</v>
      </c>
      <c r="D549" s="12">
        <f>Decision!$J$21</f>
        <v>31366.502587254861</v>
      </c>
      <c r="E549" s="12" t="e">
        <f>-IPMT(Decision!$J$20/12,'Calculations - ignore'!A549,Decision!$J$17*12,Decision!$J$15)</f>
        <v>#NUM!</v>
      </c>
      <c r="F549" s="12" t="e">
        <f t="shared" si="133"/>
        <v>#NUM!</v>
      </c>
      <c r="G549" s="12">
        <f t="shared" si="144"/>
        <v>18718.766236443385</v>
      </c>
      <c r="H549" s="12">
        <f t="shared" si="137"/>
        <v>4104816.4941650666</v>
      </c>
      <c r="I549" s="12">
        <f t="shared" si="134"/>
        <v>0</v>
      </c>
      <c r="J549" s="12">
        <f>I549*(1+Decision!$D$30/12)^(Decision!$C$3*12-'Calculations - ignore'!A549)/(1+'Calculations - ignore'!$B$1/12)^(Decision!$C$3*12-'Calculations - ignore'!A549)</f>
        <v>0</v>
      </c>
      <c r="K549" s="12">
        <f t="shared" si="138"/>
        <v>10591363.284014484</v>
      </c>
    </row>
    <row r="550" spans="1:11" x14ac:dyDescent="0.25">
      <c r="A550">
        <f t="shared" si="135"/>
        <v>547</v>
      </c>
      <c r="B550" s="12">
        <f t="shared" si="143"/>
        <v>874685.80422123976</v>
      </c>
      <c r="C550" s="12">
        <f t="shared" si="136"/>
        <v>109645097.13609757</v>
      </c>
      <c r="D550" s="12">
        <f>Decision!$J$21</f>
        <v>31366.502587254861</v>
      </c>
      <c r="E550" s="12" t="e">
        <f>-IPMT(Decision!$J$20/12,'Calculations - ignore'!A550,Decision!$J$17*12,Decision!$J$15)</f>
        <v>#NUM!</v>
      </c>
      <c r="F550" s="12" t="e">
        <f t="shared" si="133"/>
        <v>#NUM!</v>
      </c>
      <c r="G550" s="12">
        <f t="shared" si="144"/>
        <v>18718.766236443385</v>
      </c>
      <c r="H550" s="12">
        <f t="shared" si="137"/>
        <v>4123535.2604015102</v>
      </c>
      <c r="I550" s="12">
        <f t="shared" si="134"/>
        <v>0</v>
      </c>
      <c r="J550" s="12">
        <f>I550*(1+Decision!$D$30/12)^(Decision!$C$3*12-'Calculations - ignore'!A550)/(1+'Calculations - ignore'!$B$1/12)^(Decision!$C$3*12-'Calculations - ignore'!A550)</f>
        <v>0</v>
      </c>
      <c r="K550" s="12">
        <f t="shared" si="138"/>
        <v>10591363.284014484</v>
      </c>
    </row>
    <row r="551" spans="1:11" x14ac:dyDescent="0.25">
      <c r="A551">
        <f t="shared" si="135"/>
        <v>548</v>
      </c>
      <c r="B551" s="12">
        <f t="shared" si="143"/>
        <v>874685.80422123976</v>
      </c>
      <c r="C551" s="12">
        <f t="shared" si="136"/>
        <v>110519782.94031881</v>
      </c>
      <c r="D551" s="12">
        <f>Decision!$J$21</f>
        <v>31366.502587254861</v>
      </c>
      <c r="E551" s="12" t="e">
        <f>-IPMT(Decision!$J$20/12,'Calculations - ignore'!A551,Decision!$J$17*12,Decision!$J$15)</f>
        <v>#NUM!</v>
      </c>
      <c r="F551" s="12" t="e">
        <f t="shared" si="133"/>
        <v>#NUM!</v>
      </c>
      <c r="G551" s="12">
        <f t="shared" si="144"/>
        <v>18718.766236443385</v>
      </c>
      <c r="H551" s="12">
        <f t="shared" si="137"/>
        <v>4142254.0266379537</v>
      </c>
      <c r="I551" s="12">
        <f t="shared" si="134"/>
        <v>0</v>
      </c>
      <c r="J551" s="12">
        <f>I551*(1+Decision!$D$30/12)^(Decision!$C$3*12-'Calculations - ignore'!A551)/(1+'Calculations - ignore'!$B$1/12)^(Decision!$C$3*12-'Calculations - ignore'!A551)</f>
        <v>0</v>
      </c>
      <c r="K551" s="12">
        <f t="shared" si="138"/>
        <v>10591363.284014484</v>
      </c>
    </row>
    <row r="552" spans="1:11" x14ac:dyDescent="0.25">
      <c r="A552">
        <f t="shared" si="135"/>
        <v>549</v>
      </c>
      <c r="B552" s="12">
        <f t="shared" si="143"/>
        <v>874685.80422123976</v>
      </c>
      <c r="C552" s="12">
        <f t="shared" si="136"/>
        <v>111394468.74454005</v>
      </c>
      <c r="D552" s="12">
        <f>Decision!$J$21</f>
        <v>31366.502587254861</v>
      </c>
      <c r="E552" s="12" t="e">
        <f>-IPMT(Decision!$J$20/12,'Calculations - ignore'!A552,Decision!$J$17*12,Decision!$J$15)</f>
        <v>#NUM!</v>
      </c>
      <c r="F552" s="12" t="e">
        <f t="shared" si="133"/>
        <v>#NUM!</v>
      </c>
      <c r="G552" s="12">
        <f t="shared" si="144"/>
        <v>18718.766236443385</v>
      </c>
      <c r="H552" s="12">
        <f t="shared" si="137"/>
        <v>4160972.7928743972</v>
      </c>
      <c r="I552" s="12">
        <f t="shared" si="134"/>
        <v>0</v>
      </c>
      <c r="J552" s="12">
        <f>I552*(1+Decision!$D$30/12)^(Decision!$C$3*12-'Calculations - ignore'!A552)/(1+'Calculations - ignore'!$B$1/12)^(Decision!$C$3*12-'Calculations - ignore'!A552)</f>
        <v>0</v>
      </c>
      <c r="K552" s="12">
        <f t="shared" si="138"/>
        <v>10591363.284014484</v>
      </c>
    </row>
    <row r="553" spans="1:11" x14ac:dyDescent="0.25">
      <c r="A553">
        <f t="shared" si="135"/>
        <v>550</v>
      </c>
      <c r="B553" s="12">
        <f t="shared" si="143"/>
        <v>874685.80422123976</v>
      </c>
      <c r="C553" s="12">
        <f t="shared" si="136"/>
        <v>112269154.54876129</v>
      </c>
      <c r="D553" s="12">
        <f>Decision!$J$21</f>
        <v>31366.502587254861</v>
      </c>
      <c r="E553" s="12" t="e">
        <f>-IPMT(Decision!$J$20/12,'Calculations - ignore'!A553,Decision!$J$17*12,Decision!$J$15)</f>
        <v>#NUM!</v>
      </c>
      <c r="F553" s="12" t="e">
        <f t="shared" si="133"/>
        <v>#NUM!</v>
      </c>
      <c r="G553" s="12">
        <f t="shared" si="144"/>
        <v>18718.766236443385</v>
      </c>
      <c r="H553" s="12">
        <f t="shared" si="137"/>
        <v>4179691.5591108408</v>
      </c>
      <c r="I553" s="12">
        <f t="shared" si="134"/>
        <v>0</v>
      </c>
      <c r="J553" s="12">
        <f>I553*(1+Decision!$D$30/12)^(Decision!$C$3*12-'Calculations - ignore'!A553)/(1+'Calculations - ignore'!$B$1/12)^(Decision!$C$3*12-'Calculations - ignore'!A553)</f>
        <v>0</v>
      </c>
      <c r="K553" s="12">
        <f t="shared" si="138"/>
        <v>10591363.284014484</v>
      </c>
    </row>
    <row r="554" spans="1:11" x14ac:dyDescent="0.25">
      <c r="A554">
        <f t="shared" si="135"/>
        <v>551</v>
      </c>
      <c r="B554" s="12">
        <f t="shared" si="143"/>
        <v>874685.80422123976</v>
      </c>
      <c r="C554" s="12">
        <f t="shared" si="136"/>
        <v>113143840.35298254</v>
      </c>
      <c r="D554" s="12">
        <f>Decision!$J$21</f>
        <v>31366.502587254861</v>
      </c>
      <c r="E554" s="12" t="e">
        <f>-IPMT(Decision!$J$20/12,'Calculations - ignore'!A554,Decision!$J$17*12,Decision!$J$15)</f>
        <v>#NUM!</v>
      </c>
      <c r="F554" s="12" t="e">
        <f t="shared" si="133"/>
        <v>#NUM!</v>
      </c>
      <c r="G554" s="12">
        <f t="shared" si="144"/>
        <v>18718.766236443385</v>
      </c>
      <c r="H554" s="12">
        <f t="shared" si="137"/>
        <v>4198410.3253472839</v>
      </c>
      <c r="I554" s="12">
        <f t="shared" si="134"/>
        <v>0</v>
      </c>
      <c r="J554" s="12">
        <f>I554*(1+Decision!$D$30/12)^(Decision!$C$3*12-'Calculations - ignore'!A554)/(1+'Calculations - ignore'!$B$1/12)^(Decision!$C$3*12-'Calculations - ignore'!A554)</f>
        <v>0</v>
      </c>
      <c r="K554" s="12">
        <f t="shared" si="138"/>
        <v>10591363.284014484</v>
      </c>
    </row>
    <row r="555" spans="1:11" x14ac:dyDescent="0.25">
      <c r="A555">
        <f t="shared" si="135"/>
        <v>552</v>
      </c>
      <c r="B555" s="12">
        <f t="shared" si="143"/>
        <v>874685.80422123976</v>
      </c>
      <c r="C555" s="12">
        <f t="shared" si="136"/>
        <v>114018526.15720378</v>
      </c>
      <c r="D555" s="12">
        <f>Decision!$J$21</f>
        <v>31366.502587254861</v>
      </c>
      <c r="E555" s="12" t="e">
        <f>-IPMT(Decision!$J$20/12,'Calculations - ignore'!A555,Decision!$J$17*12,Decision!$J$15)</f>
        <v>#NUM!</v>
      </c>
      <c r="F555" s="12" t="e">
        <f t="shared" si="133"/>
        <v>#NUM!</v>
      </c>
      <c r="G555" s="12">
        <f t="shared" si="144"/>
        <v>18718.766236443385</v>
      </c>
      <c r="H555" s="12">
        <f t="shared" si="137"/>
        <v>4217129.0915837269</v>
      </c>
      <c r="I555" s="12">
        <f t="shared" si="134"/>
        <v>0</v>
      </c>
      <c r="J555" s="12">
        <f>I555*(1+Decision!$D$30/12)^(Decision!$C$3*12-'Calculations - ignore'!A555)/(1+'Calculations - ignore'!$B$1/12)^(Decision!$C$3*12-'Calculations - ignore'!A555)</f>
        <v>0</v>
      </c>
      <c r="K555" s="12">
        <f t="shared" si="138"/>
        <v>10591363.284014484</v>
      </c>
    </row>
    <row r="556" spans="1:11" x14ac:dyDescent="0.25">
      <c r="A556">
        <f t="shared" si="135"/>
        <v>553</v>
      </c>
      <c r="B556" s="12">
        <f>B555*(1+Decision!$D$14)</f>
        <v>962154.38464336377</v>
      </c>
      <c r="C556" s="12">
        <f t="shared" si="136"/>
        <v>114980680.54184714</v>
      </c>
      <c r="D556" s="12">
        <f>Decision!$J$21</f>
        <v>31366.502587254861</v>
      </c>
      <c r="E556" s="12" t="e">
        <f>-IPMT(Decision!$J$20/12,'Calculations - ignore'!A556,Decision!$J$17*12,Decision!$J$15)</f>
        <v>#NUM!</v>
      </c>
      <c r="F556" s="12" t="e">
        <f t="shared" si="133"/>
        <v>#NUM!</v>
      </c>
      <c r="G556" s="12">
        <f>G555*(1+Decision!$J$27)</f>
        <v>19654.704548265556</v>
      </c>
      <c r="H556" s="12">
        <f t="shared" si="137"/>
        <v>4236783.7961319927</v>
      </c>
      <c r="I556" s="12">
        <f t="shared" si="134"/>
        <v>0</v>
      </c>
      <c r="J556" s="12">
        <f>I556*(1+Decision!$D$30/12)^(Decision!$C$3*12-'Calculations - ignore'!A556)/(1+'Calculations - ignore'!$B$1/12)^(Decision!$C$3*12-'Calculations - ignore'!A556)</f>
        <v>0</v>
      </c>
      <c r="K556" s="12">
        <f t="shared" si="138"/>
        <v>10591363.284014484</v>
      </c>
    </row>
    <row r="557" spans="1:11" x14ac:dyDescent="0.25">
      <c r="A557">
        <f t="shared" si="135"/>
        <v>554</v>
      </c>
      <c r="B557" s="12">
        <f>B556</f>
        <v>962154.38464336377</v>
      </c>
      <c r="C557" s="12">
        <f t="shared" si="136"/>
        <v>115942834.9264905</v>
      </c>
      <c r="D557" s="12">
        <f>Decision!$J$21</f>
        <v>31366.502587254861</v>
      </c>
      <c r="E557" s="12" t="e">
        <f>-IPMT(Decision!$J$20/12,'Calculations - ignore'!A557,Decision!$J$17*12,Decision!$J$15)</f>
        <v>#NUM!</v>
      </c>
      <c r="F557" s="12" t="e">
        <f t="shared" si="133"/>
        <v>#NUM!</v>
      </c>
      <c r="G557" s="12">
        <f>G556</f>
        <v>19654.704548265556</v>
      </c>
      <c r="H557" s="12">
        <f t="shared" si="137"/>
        <v>4256438.5006802585</v>
      </c>
      <c r="I557" s="12">
        <f t="shared" si="134"/>
        <v>0</v>
      </c>
      <c r="J557" s="12">
        <f>I557*(1+Decision!$D$30/12)^(Decision!$C$3*12-'Calculations - ignore'!A557)/(1+'Calculations - ignore'!$B$1/12)^(Decision!$C$3*12-'Calculations - ignore'!A557)</f>
        <v>0</v>
      </c>
      <c r="K557" s="12">
        <f t="shared" si="138"/>
        <v>10591363.284014484</v>
      </c>
    </row>
    <row r="558" spans="1:11" x14ac:dyDescent="0.25">
      <c r="A558">
        <f t="shared" si="135"/>
        <v>555</v>
      </c>
      <c r="B558" s="12">
        <f t="shared" ref="B558:B567" si="145">B557</f>
        <v>962154.38464336377</v>
      </c>
      <c r="C558" s="12">
        <f t="shared" si="136"/>
        <v>116904989.31113386</v>
      </c>
      <c r="D558" s="12">
        <f>Decision!$J$21</f>
        <v>31366.502587254861</v>
      </c>
      <c r="E558" s="12" t="e">
        <f>-IPMT(Decision!$J$20/12,'Calculations - ignore'!A558,Decision!$J$17*12,Decision!$J$15)</f>
        <v>#NUM!</v>
      </c>
      <c r="F558" s="12" t="e">
        <f t="shared" si="133"/>
        <v>#NUM!</v>
      </c>
      <c r="G558" s="12">
        <f t="shared" ref="G558:G567" si="146">G557</f>
        <v>19654.704548265556</v>
      </c>
      <c r="H558" s="12">
        <f t="shared" si="137"/>
        <v>4276093.2052285243</v>
      </c>
      <c r="I558" s="12">
        <f t="shared" si="134"/>
        <v>0</v>
      </c>
      <c r="J558" s="12">
        <f>I558*(1+Decision!$D$30/12)^(Decision!$C$3*12-'Calculations - ignore'!A558)/(1+'Calculations - ignore'!$B$1/12)^(Decision!$C$3*12-'Calculations - ignore'!A558)</f>
        <v>0</v>
      </c>
      <c r="K558" s="12">
        <f t="shared" si="138"/>
        <v>10591363.284014484</v>
      </c>
    </row>
    <row r="559" spans="1:11" x14ac:dyDescent="0.25">
      <c r="A559">
        <f t="shared" si="135"/>
        <v>556</v>
      </c>
      <c r="B559" s="12">
        <f t="shared" si="145"/>
        <v>962154.38464336377</v>
      </c>
      <c r="C559" s="12">
        <f t="shared" si="136"/>
        <v>117867143.69577722</v>
      </c>
      <c r="D559" s="12">
        <f>Decision!$J$21</f>
        <v>31366.502587254861</v>
      </c>
      <c r="E559" s="12" t="e">
        <f>-IPMT(Decision!$J$20/12,'Calculations - ignore'!A559,Decision!$J$17*12,Decision!$J$15)</f>
        <v>#NUM!</v>
      </c>
      <c r="F559" s="12" t="e">
        <f t="shared" si="133"/>
        <v>#NUM!</v>
      </c>
      <c r="G559" s="12">
        <f t="shared" si="146"/>
        <v>19654.704548265556</v>
      </c>
      <c r="H559" s="12">
        <f t="shared" si="137"/>
        <v>4295747.9097767901</v>
      </c>
      <c r="I559" s="12">
        <f t="shared" si="134"/>
        <v>0</v>
      </c>
      <c r="J559" s="12">
        <f>I559*(1+Decision!$D$30/12)^(Decision!$C$3*12-'Calculations - ignore'!A559)/(1+'Calculations - ignore'!$B$1/12)^(Decision!$C$3*12-'Calculations - ignore'!A559)</f>
        <v>0</v>
      </c>
      <c r="K559" s="12">
        <f t="shared" si="138"/>
        <v>10591363.284014484</v>
      </c>
    </row>
    <row r="560" spans="1:11" x14ac:dyDescent="0.25">
      <c r="A560">
        <f t="shared" si="135"/>
        <v>557</v>
      </c>
      <c r="B560" s="12">
        <f t="shared" si="145"/>
        <v>962154.38464336377</v>
      </c>
      <c r="C560" s="12">
        <f t="shared" si="136"/>
        <v>118829298.08042058</v>
      </c>
      <c r="D560" s="12">
        <f>Decision!$J$21</f>
        <v>31366.502587254861</v>
      </c>
      <c r="E560" s="12" t="e">
        <f>-IPMT(Decision!$J$20/12,'Calculations - ignore'!A560,Decision!$J$17*12,Decision!$J$15)</f>
        <v>#NUM!</v>
      </c>
      <c r="F560" s="12" t="e">
        <f t="shared" si="133"/>
        <v>#NUM!</v>
      </c>
      <c r="G560" s="12">
        <f t="shared" si="146"/>
        <v>19654.704548265556</v>
      </c>
      <c r="H560" s="12">
        <f t="shared" si="137"/>
        <v>4315402.6143250559</v>
      </c>
      <c r="I560" s="12">
        <f t="shared" si="134"/>
        <v>0</v>
      </c>
      <c r="J560" s="12">
        <f>I560*(1+Decision!$D$30/12)^(Decision!$C$3*12-'Calculations - ignore'!A560)/(1+'Calculations - ignore'!$B$1/12)^(Decision!$C$3*12-'Calculations - ignore'!A560)</f>
        <v>0</v>
      </c>
      <c r="K560" s="12">
        <f t="shared" si="138"/>
        <v>10591363.284014484</v>
      </c>
    </row>
    <row r="561" spans="1:11" x14ac:dyDescent="0.25">
      <c r="A561">
        <f t="shared" si="135"/>
        <v>558</v>
      </c>
      <c r="B561" s="12">
        <f t="shared" si="145"/>
        <v>962154.38464336377</v>
      </c>
      <c r="C561" s="12">
        <f t="shared" si="136"/>
        <v>119791452.46506394</v>
      </c>
      <c r="D561" s="12">
        <f>Decision!$J$21</f>
        <v>31366.502587254861</v>
      </c>
      <c r="E561" s="12" t="e">
        <f>-IPMT(Decision!$J$20/12,'Calculations - ignore'!A561,Decision!$J$17*12,Decision!$J$15)</f>
        <v>#NUM!</v>
      </c>
      <c r="F561" s="12" t="e">
        <f t="shared" si="133"/>
        <v>#NUM!</v>
      </c>
      <c r="G561" s="12">
        <f t="shared" si="146"/>
        <v>19654.704548265556</v>
      </c>
      <c r="H561" s="12">
        <f t="shared" si="137"/>
        <v>4335057.3188733216</v>
      </c>
      <c r="I561" s="12">
        <f t="shared" si="134"/>
        <v>0</v>
      </c>
      <c r="J561" s="12">
        <f>I561*(1+Decision!$D$30/12)^(Decision!$C$3*12-'Calculations - ignore'!A561)/(1+'Calculations - ignore'!$B$1/12)^(Decision!$C$3*12-'Calculations - ignore'!A561)</f>
        <v>0</v>
      </c>
      <c r="K561" s="12">
        <f t="shared" si="138"/>
        <v>10591363.284014484</v>
      </c>
    </row>
    <row r="562" spans="1:11" x14ac:dyDescent="0.25">
      <c r="A562">
        <f t="shared" si="135"/>
        <v>559</v>
      </c>
      <c r="B562" s="12">
        <f t="shared" si="145"/>
        <v>962154.38464336377</v>
      </c>
      <c r="C562" s="12">
        <f t="shared" si="136"/>
        <v>120753606.84970731</v>
      </c>
      <c r="D562" s="12">
        <f>Decision!$J$21</f>
        <v>31366.502587254861</v>
      </c>
      <c r="E562" s="12" t="e">
        <f>-IPMT(Decision!$J$20/12,'Calculations - ignore'!A562,Decision!$J$17*12,Decision!$J$15)</f>
        <v>#NUM!</v>
      </c>
      <c r="F562" s="12" t="e">
        <f t="shared" si="133"/>
        <v>#NUM!</v>
      </c>
      <c r="G562" s="12">
        <f t="shared" si="146"/>
        <v>19654.704548265556</v>
      </c>
      <c r="H562" s="12">
        <f t="shared" si="137"/>
        <v>4354712.0234215874</v>
      </c>
      <c r="I562" s="12">
        <f t="shared" si="134"/>
        <v>0</v>
      </c>
      <c r="J562" s="12">
        <f>I562*(1+Decision!$D$30/12)^(Decision!$C$3*12-'Calculations - ignore'!A562)/(1+'Calculations - ignore'!$B$1/12)^(Decision!$C$3*12-'Calculations - ignore'!A562)</f>
        <v>0</v>
      </c>
      <c r="K562" s="12">
        <f t="shared" si="138"/>
        <v>10591363.284014484</v>
      </c>
    </row>
    <row r="563" spans="1:11" x14ac:dyDescent="0.25">
      <c r="A563">
        <f t="shared" si="135"/>
        <v>560</v>
      </c>
      <c r="B563" s="12">
        <f t="shared" si="145"/>
        <v>962154.38464336377</v>
      </c>
      <c r="C563" s="12">
        <f t="shared" si="136"/>
        <v>121715761.23435067</v>
      </c>
      <c r="D563" s="12">
        <f>Decision!$J$21</f>
        <v>31366.502587254861</v>
      </c>
      <c r="E563" s="12" t="e">
        <f>-IPMT(Decision!$J$20/12,'Calculations - ignore'!A563,Decision!$J$17*12,Decision!$J$15)</f>
        <v>#NUM!</v>
      </c>
      <c r="F563" s="12" t="e">
        <f t="shared" si="133"/>
        <v>#NUM!</v>
      </c>
      <c r="G563" s="12">
        <f t="shared" si="146"/>
        <v>19654.704548265556</v>
      </c>
      <c r="H563" s="12">
        <f t="shared" si="137"/>
        <v>4374366.7279698532</v>
      </c>
      <c r="I563" s="12">
        <f t="shared" si="134"/>
        <v>0</v>
      </c>
      <c r="J563" s="12">
        <f>I563*(1+Decision!$D$30/12)^(Decision!$C$3*12-'Calculations - ignore'!A563)/(1+'Calculations - ignore'!$B$1/12)^(Decision!$C$3*12-'Calculations - ignore'!A563)</f>
        <v>0</v>
      </c>
      <c r="K563" s="12">
        <f t="shared" si="138"/>
        <v>10591363.284014484</v>
      </c>
    </row>
    <row r="564" spans="1:11" x14ac:dyDescent="0.25">
      <c r="A564">
        <f t="shared" si="135"/>
        <v>561</v>
      </c>
      <c r="B564" s="12">
        <f t="shared" si="145"/>
        <v>962154.38464336377</v>
      </c>
      <c r="C564" s="12">
        <f t="shared" si="136"/>
        <v>122677915.61899403</v>
      </c>
      <c r="D564" s="12">
        <f>Decision!$J$21</f>
        <v>31366.502587254861</v>
      </c>
      <c r="E564" s="12" t="e">
        <f>-IPMT(Decision!$J$20/12,'Calculations - ignore'!A564,Decision!$J$17*12,Decision!$J$15)</f>
        <v>#NUM!</v>
      </c>
      <c r="F564" s="12" t="e">
        <f t="shared" si="133"/>
        <v>#NUM!</v>
      </c>
      <c r="G564" s="12">
        <f t="shared" si="146"/>
        <v>19654.704548265556</v>
      </c>
      <c r="H564" s="12">
        <f t="shared" si="137"/>
        <v>4394021.432518119</v>
      </c>
      <c r="I564" s="12">
        <f t="shared" si="134"/>
        <v>0</v>
      </c>
      <c r="J564" s="12">
        <f>I564*(1+Decision!$D$30/12)^(Decision!$C$3*12-'Calculations - ignore'!A564)/(1+'Calculations - ignore'!$B$1/12)^(Decision!$C$3*12-'Calculations - ignore'!A564)</f>
        <v>0</v>
      </c>
      <c r="K564" s="12">
        <f t="shared" si="138"/>
        <v>10591363.284014484</v>
      </c>
    </row>
    <row r="565" spans="1:11" x14ac:dyDescent="0.25">
      <c r="A565">
        <f t="shared" si="135"/>
        <v>562</v>
      </c>
      <c r="B565" s="12">
        <f t="shared" si="145"/>
        <v>962154.38464336377</v>
      </c>
      <c r="C565" s="12">
        <f t="shared" si="136"/>
        <v>123640070.00363739</v>
      </c>
      <c r="D565" s="12">
        <f>Decision!$J$21</f>
        <v>31366.502587254861</v>
      </c>
      <c r="E565" s="12" t="e">
        <f>-IPMT(Decision!$J$20/12,'Calculations - ignore'!A565,Decision!$J$17*12,Decision!$J$15)</f>
        <v>#NUM!</v>
      </c>
      <c r="F565" s="12" t="e">
        <f t="shared" si="133"/>
        <v>#NUM!</v>
      </c>
      <c r="G565" s="12">
        <f t="shared" si="146"/>
        <v>19654.704548265556</v>
      </c>
      <c r="H565" s="12">
        <f t="shared" si="137"/>
        <v>4413676.1370663848</v>
      </c>
      <c r="I565" s="12">
        <f t="shared" si="134"/>
        <v>0</v>
      </c>
      <c r="J565" s="12">
        <f>I565*(1+Decision!$D$30/12)^(Decision!$C$3*12-'Calculations - ignore'!A565)/(1+'Calculations - ignore'!$B$1/12)^(Decision!$C$3*12-'Calculations - ignore'!A565)</f>
        <v>0</v>
      </c>
      <c r="K565" s="12">
        <f t="shared" si="138"/>
        <v>10591363.284014484</v>
      </c>
    </row>
    <row r="566" spans="1:11" x14ac:dyDescent="0.25">
      <c r="A566">
        <f t="shared" si="135"/>
        <v>563</v>
      </c>
      <c r="B566" s="12">
        <f t="shared" si="145"/>
        <v>962154.38464336377</v>
      </c>
      <c r="C566" s="12">
        <f t="shared" si="136"/>
        <v>124602224.38828075</v>
      </c>
      <c r="D566" s="12">
        <f>Decision!$J$21</f>
        <v>31366.502587254861</v>
      </c>
      <c r="E566" s="12" t="e">
        <f>-IPMT(Decision!$J$20/12,'Calculations - ignore'!A566,Decision!$J$17*12,Decision!$J$15)</f>
        <v>#NUM!</v>
      </c>
      <c r="F566" s="12" t="e">
        <f t="shared" si="133"/>
        <v>#NUM!</v>
      </c>
      <c r="G566" s="12">
        <f t="shared" si="146"/>
        <v>19654.704548265556</v>
      </c>
      <c r="H566" s="12">
        <f t="shared" si="137"/>
        <v>4433330.8416146506</v>
      </c>
      <c r="I566" s="12">
        <f t="shared" si="134"/>
        <v>0</v>
      </c>
      <c r="J566" s="12">
        <f>I566*(1+Decision!$D$30/12)^(Decision!$C$3*12-'Calculations - ignore'!A566)/(1+'Calculations - ignore'!$B$1/12)^(Decision!$C$3*12-'Calculations - ignore'!A566)</f>
        <v>0</v>
      </c>
      <c r="K566" s="12">
        <f t="shared" si="138"/>
        <v>10591363.284014484</v>
      </c>
    </row>
    <row r="567" spans="1:11" x14ac:dyDescent="0.25">
      <c r="A567">
        <f t="shared" si="135"/>
        <v>564</v>
      </c>
      <c r="B567" s="12">
        <f t="shared" si="145"/>
        <v>962154.38464336377</v>
      </c>
      <c r="C567" s="12">
        <f t="shared" si="136"/>
        <v>125564378.77292411</v>
      </c>
      <c r="D567" s="12">
        <f>Decision!$J$21</f>
        <v>31366.502587254861</v>
      </c>
      <c r="E567" s="12" t="e">
        <f>-IPMT(Decision!$J$20/12,'Calculations - ignore'!A567,Decision!$J$17*12,Decision!$J$15)</f>
        <v>#NUM!</v>
      </c>
      <c r="F567" s="12" t="e">
        <f t="shared" si="133"/>
        <v>#NUM!</v>
      </c>
      <c r="G567" s="12">
        <f t="shared" si="146"/>
        <v>19654.704548265556</v>
      </c>
      <c r="H567" s="12">
        <f t="shared" si="137"/>
        <v>4452985.5461629163</v>
      </c>
      <c r="I567" s="12">
        <f t="shared" si="134"/>
        <v>0</v>
      </c>
      <c r="J567" s="12">
        <f>I567*(1+Decision!$D$30/12)^(Decision!$C$3*12-'Calculations - ignore'!A567)/(1+'Calculations - ignore'!$B$1/12)^(Decision!$C$3*12-'Calculations - ignore'!A567)</f>
        <v>0</v>
      </c>
      <c r="K567" s="12">
        <f t="shared" si="138"/>
        <v>10591363.284014484</v>
      </c>
    </row>
    <row r="568" spans="1:11" x14ac:dyDescent="0.25">
      <c r="A568">
        <f t="shared" si="135"/>
        <v>565</v>
      </c>
      <c r="B568" s="12">
        <f>B567*(1+Decision!$D$14)</f>
        <v>1058369.8231077003</v>
      </c>
      <c r="C568" s="12">
        <f t="shared" si="136"/>
        <v>126622748.59603181</v>
      </c>
      <c r="D568" s="12">
        <f>Decision!$J$21</f>
        <v>31366.502587254861</v>
      </c>
      <c r="E568" s="12" t="e">
        <f>-IPMT(Decision!$J$20/12,'Calculations - ignore'!A568,Decision!$J$17*12,Decision!$J$15)</f>
        <v>#NUM!</v>
      </c>
      <c r="F568" s="12" t="e">
        <f t="shared" si="133"/>
        <v>#NUM!</v>
      </c>
      <c r="G568" s="12">
        <f>G567*(1+Decision!$J$27)</f>
        <v>20637.439775678835</v>
      </c>
      <c r="H568" s="12">
        <f t="shared" si="137"/>
        <v>4473622.9859385956</v>
      </c>
      <c r="I568" s="12">
        <f t="shared" si="134"/>
        <v>0</v>
      </c>
      <c r="J568" s="12">
        <f>I568*(1+Decision!$D$30/12)^(Decision!$C$3*12-'Calculations - ignore'!A568)/(1+'Calculations - ignore'!$B$1/12)^(Decision!$C$3*12-'Calculations - ignore'!A568)</f>
        <v>0</v>
      </c>
      <c r="K568" s="12">
        <f t="shared" si="138"/>
        <v>10591363.284014484</v>
      </c>
    </row>
    <row r="569" spans="1:11" x14ac:dyDescent="0.25">
      <c r="A569">
        <f t="shared" si="135"/>
        <v>566</v>
      </c>
      <c r="B569" s="12">
        <f>B568</f>
        <v>1058369.8231077003</v>
      </c>
      <c r="C569" s="12">
        <f t="shared" si="136"/>
        <v>127681118.41913952</v>
      </c>
      <c r="D569" s="12">
        <f>Decision!$J$21</f>
        <v>31366.502587254861</v>
      </c>
      <c r="E569" s="12" t="e">
        <f>-IPMT(Decision!$J$20/12,'Calculations - ignore'!A569,Decision!$J$17*12,Decision!$J$15)</f>
        <v>#NUM!</v>
      </c>
      <c r="F569" s="12" t="e">
        <f t="shared" si="133"/>
        <v>#NUM!</v>
      </c>
      <c r="G569" s="12">
        <f>G568</f>
        <v>20637.439775678835</v>
      </c>
      <c r="H569" s="12">
        <f t="shared" si="137"/>
        <v>4494260.4257142749</v>
      </c>
      <c r="I569" s="12">
        <f t="shared" si="134"/>
        <v>0</v>
      </c>
      <c r="J569" s="12">
        <f>I569*(1+Decision!$D$30/12)^(Decision!$C$3*12-'Calculations - ignore'!A569)/(1+'Calculations - ignore'!$B$1/12)^(Decision!$C$3*12-'Calculations - ignore'!A569)</f>
        <v>0</v>
      </c>
      <c r="K569" s="12">
        <f t="shared" si="138"/>
        <v>10591363.284014484</v>
      </c>
    </row>
    <row r="570" spans="1:11" x14ac:dyDescent="0.25">
      <c r="A570">
        <f t="shared" si="135"/>
        <v>567</v>
      </c>
      <c r="B570" s="12">
        <f t="shared" ref="B570:B579" si="147">B569</f>
        <v>1058369.8231077003</v>
      </c>
      <c r="C570" s="12">
        <f t="shared" si="136"/>
        <v>128739488.24224722</v>
      </c>
      <c r="D570" s="12">
        <f>Decision!$J$21</f>
        <v>31366.502587254861</v>
      </c>
      <c r="E570" s="12" t="e">
        <f>-IPMT(Decision!$J$20/12,'Calculations - ignore'!A570,Decision!$J$17*12,Decision!$J$15)</f>
        <v>#NUM!</v>
      </c>
      <c r="F570" s="12" t="e">
        <f t="shared" si="133"/>
        <v>#NUM!</v>
      </c>
      <c r="G570" s="12">
        <f t="shared" ref="G570:G579" si="148">G569</f>
        <v>20637.439775678835</v>
      </c>
      <c r="H570" s="12">
        <f t="shared" si="137"/>
        <v>4514897.8654899541</v>
      </c>
      <c r="I570" s="12">
        <f t="shared" si="134"/>
        <v>0</v>
      </c>
      <c r="J570" s="12">
        <f>I570*(1+Decision!$D$30/12)^(Decision!$C$3*12-'Calculations - ignore'!A570)/(1+'Calculations - ignore'!$B$1/12)^(Decision!$C$3*12-'Calculations - ignore'!A570)</f>
        <v>0</v>
      </c>
      <c r="K570" s="12">
        <f t="shared" si="138"/>
        <v>10591363.284014484</v>
      </c>
    </row>
    <row r="571" spans="1:11" x14ac:dyDescent="0.25">
      <c r="A571">
        <f t="shared" si="135"/>
        <v>568</v>
      </c>
      <c r="B571" s="12">
        <f t="shared" si="147"/>
        <v>1058369.8231077003</v>
      </c>
      <c r="C571" s="12">
        <f t="shared" si="136"/>
        <v>129797858.06535493</v>
      </c>
      <c r="D571" s="12">
        <f>Decision!$J$21</f>
        <v>31366.502587254861</v>
      </c>
      <c r="E571" s="12" t="e">
        <f>-IPMT(Decision!$J$20/12,'Calculations - ignore'!A571,Decision!$J$17*12,Decision!$J$15)</f>
        <v>#NUM!</v>
      </c>
      <c r="F571" s="12" t="e">
        <f t="shared" si="133"/>
        <v>#NUM!</v>
      </c>
      <c r="G571" s="12">
        <f t="shared" si="148"/>
        <v>20637.439775678835</v>
      </c>
      <c r="H571" s="12">
        <f t="shared" si="137"/>
        <v>4535535.3052656334</v>
      </c>
      <c r="I571" s="12">
        <f t="shared" si="134"/>
        <v>0</v>
      </c>
      <c r="J571" s="12">
        <f>I571*(1+Decision!$D$30/12)^(Decision!$C$3*12-'Calculations - ignore'!A571)/(1+'Calculations - ignore'!$B$1/12)^(Decision!$C$3*12-'Calculations - ignore'!A571)</f>
        <v>0</v>
      </c>
      <c r="K571" s="12">
        <f t="shared" si="138"/>
        <v>10591363.284014484</v>
      </c>
    </row>
    <row r="572" spans="1:11" x14ac:dyDescent="0.25">
      <c r="A572">
        <f t="shared" si="135"/>
        <v>569</v>
      </c>
      <c r="B572" s="12">
        <f t="shared" si="147"/>
        <v>1058369.8231077003</v>
      </c>
      <c r="C572" s="12">
        <f t="shared" si="136"/>
        <v>130856227.88846263</v>
      </c>
      <c r="D572" s="12">
        <f>Decision!$J$21</f>
        <v>31366.502587254861</v>
      </c>
      <c r="E572" s="12" t="e">
        <f>-IPMT(Decision!$J$20/12,'Calculations - ignore'!A572,Decision!$J$17*12,Decision!$J$15)</f>
        <v>#NUM!</v>
      </c>
      <c r="F572" s="12" t="e">
        <f t="shared" si="133"/>
        <v>#NUM!</v>
      </c>
      <c r="G572" s="12">
        <f t="shared" si="148"/>
        <v>20637.439775678835</v>
      </c>
      <c r="H572" s="12">
        <f t="shared" si="137"/>
        <v>4556172.7450413126</v>
      </c>
      <c r="I572" s="12">
        <f t="shared" si="134"/>
        <v>0</v>
      </c>
      <c r="J572" s="12">
        <f>I572*(1+Decision!$D$30/12)^(Decision!$C$3*12-'Calculations - ignore'!A572)/(1+'Calculations - ignore'!$B$1/12)^(Decision!$C$3*12-'Calculations - ignore'!A572)</f>
        <v>0</v>
      </c>
      <c r="K572" s="12">
        <f t="shared" si="138"/>
        <v>10591363.284014484</v>
      </c>
    </row>
    <row r="573" spans="1:11" x14ac:dyDescent="0.25">
      <c r="A573">
        <f t="shared" si="135"/>
        <v>570</v>
      </c>
      <c r="B573" s="12">
        <f t="shared" si="147"/>
        <v>1058369.8231077003</v>
      </c>
      <c r="C573" s="12">
        <f t="shared" si="136"/>
        <v>131914597.71157034</v>
      </c>
      <c r="D573" s="12">
        <f>Decision!$J$21</f>
        <v>31366.502587254861</v>
      </c>
      <c r="E573" s="12" t="e">
        <f>-IPMT(Decision!$J$20/12,'Calculations - ignore'!A573,Decision!$J$17*12,Decision!$J$15)</f>
        <v>#NUM!</v>
      </c>
      <c r="F573" s="12" t="e">
        <f t="shared" si="133"/>
        <v>#NUM!</v>
      </c>
      <c r="G573" s="12">
        <f t="shared" si="148"/>
        <v>20637.439775678835</v>
      </c>
      <c r="H573" s="12">
        <f t="shared" si="137"/>
        <v>4576810.1848169919</v>
      </c>
      <c r="I573" s="12">
        <f t="shared" si="134"/>
        <v>0</v>
      </c>
      <c r="J573" s="12">
        <f>I573*(1+Decision!$D$30/12)^(Decision!$C$3*12-'Calculations - ignore'!A573)/(1+'Calculations - ignore'!$B$1/12)^(Decision!$C$3*12-'Calculations - ignore'!A573)</f>
        <v>0</v>
      </c>
      <c r="K573" s="12">
        <f t="shared" si="138"/>
        <v>10591363.284014484</v>
      </c>
    </row>
    <row r="574" spans="1:11" x14ac:dyDescent="0.25">
      <c r="A574">
        <f t="shared" si="135"/>
        <v>571</v>
      </c>
      <c r="B574" s="12">
        <f t="shared" si="147"/>
        <v>1058369.8231077003</v>
      </c>
      <c r="C574" s="12">
        <f t="shared" si="136"/>
        <v>132972967.53467804</v>
      </c>
      <c r="D574" s="12">
        <f>Decision!$J$21</f>
        <v>31366.502587254861</v>
      </c>
      <c r="E574" s="12" t="e">
        <f>-IPMT(Decision!$J$20/12,'Calculations - ignore'!A574,Decision!$J$17*12,Decision!$J$15)</f>
        <v>#NUM!</v>
      </c>
      <c r="F574" s="12" t="e">
        <f t="shared" si="133"/>
        <v>#NUM!</v>
      </c>
      <c r="G574" s="12">
        <f t="shared" si="148"/>
        <v>20637.439775678835</v>
      </c>
      <c r="H574" s="12">
        <f t="shared" si="137"/>
        <v>4597447.6245926712</v>
      </c>
      <c r="I574" s="12">
        <f t="shared" si="134"/>
        <v>0</v>
      </c>
      <c r="J574" s="12">
        <f>I574*(1+Decision!$D$30/12)^(Decision!$C$3*12-'Calculations - ignore'!A574)/(1+'Calculations - ignore'!$B$1/12)^(Decision!$C$3*12-'Calculations - ignore'!A574)</f>
        <v>0</v>
      </c>
      <c r="K574" s="12">
        <f t="shared" si="138"/>
        <v>10591363.284014484</v>
      </c>
    </row>
    <row r="575" spans="1:11" x14ac:dyDescent="0.25">
      <c r="A575">
        <f t="shared" si="135"/>
        <v>572</v>
      </c>
      <c r="B575" s="12">
        <f t="shared" si="147"/>
        <v>1058369.8231077003</v>
      </c>
      <c r="C575" s="12">
        <f t="shared" si="136"/>
        <v>134031337.35778575</v>
      </c>
      <c r="D575" s="12">
        <f>Decision!$J$21</f>
        <v>31366.502587254861</v>
      </c>
      <c r="E575" s="12" t="e">
        <f>-IPMT(Decision!$J$20/12,'Calculations - ignore'!A575,Decision!$J$17*12,Decision!$J$15)</f>
        <v>#NUM!</v>
      </c>
      <c r="F575" s="12" t="e">
        <f t="shared" si="133"/>
        <v>#NUM!</v>
      </c>
      <c r="G575" s="12">
        <f t="shared" si="148"/>
        <v>20637.439775678835</v>
      </c>
      <c r="H575" s="12">
        <f t="shared" si="137"/>
        <v>4618085.0643683504</v>
      </c>
      <c r="I575" s="12">
        <f t="shared" si="134"/>
        <v>0</v>
      </c>
      <c r="J575" s="12">
        <f>I575*(1+Decision!$D$30/12)^(Decision!$C$3*12-'Calculations - ignore'!A575)/(1+'Calculations - ignore'!$B$1/12)^(Decision!$C$3*12-'Calculations - ignore'!A575)</f>
        <v>0</v>
      </c>
      <c r="K575" s="12">
        <f t="shared" si="138"/>
        <v>10591363.284014484</v>
      </c>
    </row>
    <row r="576" spans="1:11" x14ac:dyDescent="0.25">
      <c r="A576">
        <f t="shared" si="135"/>
        <v>573</v>
      </c>
      <c r="B576" s="12">
        <f t="shared" si="147"/>
        <v>1058369.8231077003</v>
      </c>
      <c r="C576" s="12">
        <f t="shared" si="136"/>
        <v>135089707.18089345</v>
      </c>
      <c r="D576" s="12">
        <f>Decision!$J$21</f>
        <v>31366.502587254861</v>
      </c>
      <c r="E576" s="12" t="e">
        <f>-IPMT(Decision!$J$20/12,'Calculations - ignore'!A576,Decision!$J$17*12,Decision!$J$15)</f>
        <v>#NUM!</v>
      </c>
      <c r="F576" s="12" t="e">
        <f t="shared" si="133"/>
        <v>#NUM!</v>
      </c>
      <c r="G576" s="12">
        <f t="shared" si="148"/>
        <v>20637.439775678835</v>
      </c>
      <c r="H576" s="12">
        <f t="shared" si="137"/>
        <v>4638722.5041440297</v>
      </c>
      <c r="I576" s="12">
        <f t="shared" si="134"/>
        <v>0</v>
      </c>
      <c r="J576" s="12">
        <f>I576*(1+Decision!$D$30/12)^(Decision!$C$3*12-'Calculations - ignore'!A576)/(1+'Calculations - ignore'!$B$1/12)^(Decision!$C$3*12-'Calculations - ignore'!A576)</f>
        <v>0</v>
      </c>
      <c r="K576" s="12">
        <f t="shared" si="138"/>
        <v>10591363.284014484</v>
      </c>
    </row>
    <row r="577" spans="1:11" x14ac:dyDescent="0.25">
      <c r="A577">
        <f t="shared" si="135"/>
        <v>574</v>
      </c>
      <c r="B577" s="12">
        <f t="shared" si="147"/>
        <v>1058369.8231077003</v>
      </c>
      <c r="C577" s="12">
        <f t="shared" si="136"/>
        <v>136148077.00400114</v>
      </c>
      <c r="D577" s="12">
        <f>Decision!$J$21</f>
        <v>31366.502587254861</v>
      </c>
      <c r="E577" s="12" t="e">
        <f>-IPMT(Decision!$J$20/12,'Calculations - ignore'!A577,Decision!$J$17*12,Decision!$J$15)</f>
        <v>#NUM!</v>
      </c>
      <c r="F577" s="12" t="e">
        <f t="shared" si="133"/>
        <v>#NUM!</v>
      </c>
      <c r="G577" s="12">
        <f t="shared" si="148"/>
        <v>20637.439775678835</v>
      </c>
      <c r="H577" s="12">
        <f t="shared" si="137"/>
        <v>4659359.943919709</v>
      </c>
      <c r="I577" s="12">
        <f t="shared" si="134"/>
        <v>0</v>
      </c>
      <c r="J577" s="12">
        <f>I577*(1+Decision!$D$30/12)^(Decision!$C$3*12-'Calculations - ignore'!A577)/(1+'Calculations - ignore'!$B$1/12)^(Decision!$C$3*12-'Calculations - ignore'!A577)</f>
        <v>0</v>
      </c>
      <c r="K577" s="12">
        <f t="shared" si="138"/>
        <v>10591363.284014484</v>
      </c>
    </row>
    <row r="578" spans="1:11" x14ac:dyDescent="0.25">
      <c r="A578">
        <f t="shared" si="135"/>
        <v>575</v>
      </c>
      <c r="B578" s="12">
        <f t="shared" si="147"/>
        <v>1058369.8231077003</v>
      </c>
      <c r="C578" s="12">
        <f t="shared" si="136"/>
        <v>137206446.82710883</v>
      </c>
      <c r="D578" s="12">
        <f>Decision!$J$21</f>
        <v>31366.502587254861</v>
      </c>
      <c r="E578" s="12" t="e">
        <f>-IPMT(Decision!$J$20/12,'Calculations - ignore'!A578,Decision!$J$17*12,Decision!$J$15)</f>
        <v>#NUM!</v>
      </c>
      <c r="F578" s="12" t="e">
        <f t="shared" si="133"/>
        <v>#NUM!</v>
      </c>
      <c r="G578" s="12">
        <f t="shared" si="148"/>
        <v>20637.439775678835</v>
      </c>
      <c r="H578" s="12">
        <f t="shared" si="137"/>
        <v>4679997.3836953882</v>
      </c>
      <c r="I578" s="12">
        <f t="shared" si="134"/>
        <v>0</v>
      </c>
      <c r="J578" s="12">
        <f>I578*(1+Decision!$D$30/12)^(Decision!$C$3*12-'Calculations - ignore'!A578)/(1+'Calculations - ignore'!$B$1/12)^(Decision!$C$3*12-'Calculations - ignore'!A578)</f>
        <v>0</v>
      </c>
      <c r="K578" s="12">
        <f t="shared" si="138"/>
        <v>10591363.284014484</v>
      </c>
    </row>
    <row r="579" spans="1:11" x14ac:dyDescent="0.25">
      <c r="A579">
        <f t="shared" si="135"/>
        <v>576</v>
      </c>
      <c r="B579" s="12">
        <f t="shared" si="147"/>
        <v>1058369.8231077003</v>
      </c>
      <c r="C579" s="12">
        <f t="shared" si="136"/>
        <v>138264816.65021652</v>
      </c>
      <c r="D579" s="12">
        <f>Decision!$J$21</f>
        <v>31366.502587254861</v>
      </c>
      <c r="E579" s="12" t="e">
        <f>-IPMT(Decision!$J$20/12,'Calculations - ignore'!A579,Decision!$J$17*12,Decision!$J$15)</f>
        <v>#NUM!</v>
      </c>
      <c r="F579" s="12" t="e">
        <f t="shared" si="133"/>
        <v>#NUM!</v>
      </c>
      <c r="G579" s="12">
        <f t="shared" si="148"/>
        <v>20637.439775678835</v>
      </c>
      <c r="H579" s="12">
        <f t="shared" si="137"/>
        <v>4700634.8234710675</v>
      </c>
      <c r="I579" s="12">
        <f t="shared" si="134"/>
        <v>0</v>
      </c>
      <c r="J579" s="12">
        <f>I579*(1+Decision!$D$30/12)^(Decision!$C$3*12-'Calculations - ignore'!A579)/(1+'Calculations - ignore'!$B$1/12)^(Decision!$C$3*12-'Calculations - ignore'!A579)</f>
        <v>0</v>
      </c>
      <c r="K579" s="12">
        <f t="shared" si="138"/>
        <v>10591363.284014484</v>
      </c>
    </row>
    <row r="580" spans="1:11" x14ac:dyDescent="0.25">
      <c r="A580">
        <f t="shared" si="135"/>
        <v>577</v>
      </c>
      <c r="B580" s="12">
        <f>B579*(1+Decision!$D$14)</f>
        <v>1164206.8054184704</v>
      </c>
      <c r="C580" s="12">
        <f t="shared" si="136"/>
        <v>139429023.45563498</v>
      </c>
      <c r="D580" s="12">
        <f>Decision!$J$21</f>
        <v>31366.502587254861</v>
      </c>
      <c r="E580" s="12" t="e">
        <f>-IPMT(Decision!$J$20/12,'Calculations - ignore'!A580,Decision!$J$17*12,Decision!$J$15)</f>
        <v>#NUM!</v>
      </c>
      <c r="F580" s="12" t="e">
        <f t="shared" si="133"/>
        <v>#NUM!</v>
      </c>
      <c r="G580" s="12">
        <f>G579*(1+Decision!$J$27)</f>
        <v>21669.311764462778</v>
      </c>
      <c r="H580" s="12">
        <f t="shared" si="137"/>
        <v>4722304.1352355303</v>
      </c>
      <c r="I580" s="12">
        <f t="shared" si="134"/>
        <v>0</v>
      </c>
      <c r="J580" s="12">
        <f>I580*(1+Decision!$D$30/12)^(Decision!$C$3*12-'Calculations - ignore'!A580)/(1+'Calculations - ignore'!$B$1/12)^(Decision!$C$3*12-'Calculations - ignore'!A580)</f>
        <v>0</v>
      </c>
      <c r="K580" s="12">
        <f t="shared" si="138"/>
        <v>10591363.284014484</v>
      </c>
    </row>
    <row r="581" spans="1:11" x14ac:dyDescent="0.25">
      <c r="A581">
        <f t="shared" si="135"/>
        <v>578</v>
      </c>
      <c r="B581" s="12">
        <f>B580</f>
        <v>1164206.8054184704</v>
      </c>
      <c r="C581" s="12">
        <f t="shared" si="136"/>
        <v>140593230.26105344</v>
      </c>
      <c r="D581" s="12">
        <f>Decision!$J$21</f>
        <v>31366.502587254861</v>
      </c>
      <c r="E581" s="12" t="e">
        <f>-IPMT(Decision!$J$20/12,'Calculations - ignore'!A581,Decision!$J$17*12,Decision!$J$15)</f>
        <v>#NUM!</v>
      </c>
      <c r="F581" s="12" t="e">
        <f t="shared" ref="F581:F644" si="149">E581+F580</f>
        <v>#NUM!</v>
      </c>
      <c r="G581" s="12">
        <f>G580</f>
        <v>21669.311764462778</v>
      </c>
      <c r="H581" s="12">
        <f t="shared" si="137"/>
        <v>4743973.4469999932</v>
      </c>
      <c r="I581" s="12">
        <f t="shared" ref="I581:I644" si="150">IF(D581&gt;B581,D581-B581,0)</f>
        <v>0</v>
      </c>
      <c r="J581" s="12">
        <f>I581*(1+Decision!$D$30/12)^(Decision!$C$3*12-'Calculations - ignore'!A581)/(1+'Calculations - ignore'!$B$1/12)^(Decision!$C$3*12-'Calculations - ignore'!A581)</f>
        <v>0</v>
      </c>
      <c r="K581" s="12">
        <f t="shared" si="138"/>
        <v>10591363.284014484</v>
      </c>
    </row>
    <row r="582" spans="1:11" x14ac:dyDescent="0.25">
      <c r="A582">
        <f t="shared" ref="A582:A645" si="151">A581+1</f>
        <v>579</v>
      </c>
      <c r="B582" s="12">
        <f t="shared" ref="B582:B591" si="152">B581</f>
        <v>1164206.8054184704</v>
      </c>
      <c r="C582" s="12">
        <f t="shared" ref="C582:C645" si="153">B582+C581</f>
        <v>141757437.0664719</v>
      </c>
      <c r="D582" s="12">
        <f>Decision!$J$21</f>
        <v>31366.502587254861</v>
      </c>
      <c r="E582" s="12" t="e">
        <f>-IPMT(Decision!$J$20/12,'Calculations - ignore'!A582,Decision!$J$17*12,Decision!$J$15)</f>
        <v>#NUM!</v>
      </c>
      <c r="F582" s="12" t="e">
        <f t="shared" si="149"/>
        <v>#NUM!</v>
      </c>
      <c r="G582" s="12">
        <f t="shared" ref="G582:G591" si="154">G581</f>
        <v>21669.311764462778</v>
      </c>
      <c r="H582" s="12">
        <f t="shared" ref="H582:H645" si="155">G582+H581</f>
        <v>4765642.758764456</v>
      </c>
      <c r="I582" s="12">
        <f t="shared" si="150"/>
        <v>0</v>
      </c>
      <c r="J582" s="12">
        <f>I582*(1+Decision!$D$30/12)^(Decision!$C$3*12-'Calculations - ignore'!A582)/(1+'Calculations - ignore'!$B$1/12)^(Decision!$C$3*12-'Calculations - ignore'!A582)</f>
        <v>0</v>
      </c>
      <c r="K582" s="12">
        <f t="shared" ref="K582:K645" si="156">J582+K581</f>
        <v>10591363.284014484</v>
      </c>
    </row>
    <row r="583" spans="1:11" x14ac:dyDescent="0.25">
      <c r="A583">
        <f t="shared" si="151"/>
        <v>580</v>
      </c>
      <c r="B583" s="12">
        <f t="shared" si="152"/>
        <v>1164206.8054184704</v>
      </c>
      <c r="C583" s="12">
        <f t="shared" si="153"/>
        <v>142921643.87189037</v>
      </c>
      <c r="D583" s="12">
        <f>Decision!$J$21</f>
        <v>31366.502587254861</v>
      </c>
      <c r="E583" s="12" t="e">
        <f>-IPMT(Decision!$J$20/12,'Calculations - ignore'!A583,Decision!$J$17*12,Decision!$J$15)</f>
        <v>#NUM!</v>
      </c>
      <c r="F583" s="12" t="e">
        <f t="shared" si="149"/>
        <v>#NUM!</v>
      </c>
      <c r="G583" s="12">
        <f t="shared" si="154"/>
        <v>21669.311764462778</v>
      </c>
      <c r="H583" s="12">
        <f t="shared" si="155"/>
        <v>4787312.0705289189</v>
      </c>
      <c r="I583" s="12">
        <f t="shared" si="150"/>
        <v>0</v>
      </c>
      <c r="J583" s="12">
        <f>I583*(1+Decision!$D$30/12)^(Decision!$C$3*12-'Calculations - ignore'!A583)/(1+'Calculations - ignore'!$B$1/12)^(Decision!$C$3*12-'Calculations - ignore'!A583)</f>
        <v>0</v>
      </c>
      <c r="K583" s="12">
        <f t="shared" si="156"/>
        <v>10591363.284014484</v>
      </c>
    </row>
    <row r="584" spans="1:11" x14ac:dyDescent="0.25">
      <c r="A584">
        <f t="shared" si="151"/>
        <v>581</v>
      </c>
      <c r="B584" s="12">
        <f t="shared" si="152"/>
        <v>1164206.8054184704</v>
      </c>
      <c r="C584" s="12">
        <f t="shared" si="153"/>
        <v>144085850.67730883</v>
      </c>
      <c r="D584" s="12">
        <f>Decision!$J$21</f>
        <v>31366.502587254861</v>
      </c>
      <c r="E584" s="12" t="e">
        <f>-IPMT(Decision!$J$20/12,'Calculations - ignore'!A584,Decision!$J$17*12,Decision!$J$15)</f>
        <v>#NUM!</v>
      </c>
      <c r="F584" s="12" t="e">
        <f t="shared" si="149"/>
        <v>#NUM!</v>
      </c>
      <c r="G584" s="12">
        <f t="shared" si="154"/>
        <v>21669.311764462778</v>
      </c>
      <c r="H584" s="12">
        <f t="shared" si="155"/>
        <v>4808981.3822933817</v>
      </c>
      <c r="I584" s="12">
        <f t="shared" si="150"/>
        <v>0</v>
      </c>
      <c r="J584" s="12">
        <f>I584*(1+Decision!$D$30/12)^(Decision!$C$3*12-'Calculations - ignore'!A584)/(1+'Calculations - ignore'!$B$1/12)^(Decision!$C$3*12-'Calculations - ignore'!A584)</f>
        <v>0</v>
      </c>
      <c r="K584" s="12">
        <f t="shared" si="156"/>
        <v>10591363.284014484</v>
      </c>
    </row>
    <row r="585" spans="1:11" x14ac:dyDescent="0.25">
      <c r="A585">
        <f t="shared" si="151"/>
        <v>582</v>
      </c>
      <c r="B585" s="12">
        <f t="shared" si="152"/>
        <v>1164206.8054184704</v>
      </c>
      <c r="C585" s="12">
        <f t="shared" si="153"/>
        <v>145250057.48272729</v>
      </c>
      <c r="D585" s="12">
        <f>Decision!$J$21</f>
        <v>31366.502587254861</v>
      </c>
      <c r="E585" s="12" t="e">
        <f>-IPMT(Decision!$J$20/12,'Calculations - ignore'!A585,Decision!$J$17*12,Decision!$J$15)</f>
        <v>#NUM!</v>
      </c>
      <c r="F585" s="12" t="e">
        <f t="shared" si="149"/>
        <v>#NUM!</v>
      </c>
      <c r="G585" s="12">
        <f t="shared" si="154"/>
        <v>21669.311764462778</v>
      </c>
      <c r="H585" s="12">
        <f t="shared" si="155"/>
        <v>4830650.6940578446</v>
      </c>
      <c r="I585" s="12">
        <f t="shared" si="150"/>
        <v>0</v>
      </c>
      <c r="J585" s="12">
        <f>I585*(1+Decision!$D$30/12)^(Decision!$C$3*12-'Calculations - ignore'!A585)/(1+'Calculations - ignore'!$B$1/12)^(Decision!$C$3*12-'Calculations - ignore'!A585)</f>
        <v>0</v>
      </c>
      <c r="K585" s="12">
        <f t="shared" si="156"/>
        <v>10591363.284014484</v>
      </c>
    </row>
    <row r="586" spans="1:11" x14ac:dyDescent="0.25">
      <c r="A586">
        <f t="shared" si="151"/>
        <v>583</v>
      </c>
      <c r="B586" s="12">
        <f t="shared" si="152"/>
        <v>1164206.8054184704</v>
      </c>
      <c r="C586" s="12">
        <f t="shared" si="153"/>
        <v>146414264.28814575</v>
      </c>
      <c r="D586" s="12">
        <f>Decision!$J$21</f>
        <v>31366.502587254861</v>
      </c>
      <c r="E586" s="12" t="e">
        <f>-IPMT(Decision!$J$20/12,'Calculations - ignore'!A586,Decision!$J$17*12,Decision!$J$15)</f>
        <v>#NUM!</v>
      </c>
      <c r="F586" s="12" t="e">
        <f t="shared" si="149"/>
        <v>#NUM!</v>
      </c>
      <c r="G586" s="12">
        <f t="shared" si="154"/>
        <v>21669.311764462778</v>
      </c>
      <c r="H586" s="12">
        <f t="shared" si="155"/>
        <v>4852320.0058223074</v>
      </c>
      <c r="I586" s="12">
        <f t="shared" si="150"/>
        <v>0</v>
      </c>
      <c r="J586" s="12">
        <f>I586*(1+Decision!$D$30/12)^(Decision!$C$3*12-'Calculations - ignore'!A586)/(1+'Calculations - ignore'!$B$1/12)^(Decision!$C$3*12-'Calculations - ignore'!A586)</f>
        <v>0</v>
      </c>
      <c r="K586" s="12">
        <f t="shared" si="156"/>
        <v>10591363.284014484</v>
      </c>
    </row>
    <row r="587" spans="1:11" x14ac:dyDescent="0.25">
      <c r="A587">
        <f t="shared" si="151"/>
        <v>584</v>
      </c>
      <c r="B587" s="12">
        <f t="shared" si="152"/>
        <v>1164206.8054184704</v>
      </c>
      <c r="C587" s="12">
        <f t="shared" si="153"/>
        <v>147578471.09356421</v>
      </c>
      <c r="D587" s="12">
        <f>Decision!$J$21</f>
        <v>31366.502587254861</v>
      </c>
      <c r="E587" s="12" t="e">
        <f>-IPMT(Decision!$J$20/12,'Calculations - ignore'!A587,Decision!$J$17*12,Decision!$J$15)</f>
        <v>#NUM!</v>
      </c>
      <c r="F587" s="12" t="e">
        <f t="shared" si="149"/>
        <v>#NUM!</v>
      </c>
      <c r="G587" s="12">
        <f t="shared" si="154"/>
        <v>21669.311764462778</v>
      </c>
      <c r="H587" s="12">
        <f t="shared" si="155"/>
        <v>4873989.3175867703</v>
      </c>
      <c r="I587" s="12">
        <f t="shared" si="150"/>
        <v>0</v>
      </c>
      <c r="J587" s="12">
        <f>I587*(1+Decision!$D$30/12)^(Decision!$C$3*12-'Calculations - ignore'!A587)/(1+'Calculations - ignore'!$B$1/12)^(Decision!$C$3*12-'Calculations - ignore'!A587)</f>
        <v>0</v>
      </c>
      <c r="K587" s="12">
        <f t="shared" si="156"/>
        <v>10591363.284014484</v>
      </c>
    </row>
    <row r="588" spans="1:11" x14ac:dyDescent="0.25">
      <c r="A588">
        <f t="shared" si="151"/>
        <v>585</v>
      </c>
      <c r="B588" s="12">
        <f t="shared" si="152"/>
        <v>1164206.8054184704</v>
      </c>
      <c r="C588" s="12">
        <f t="shared" si="153"/>
        <v>148742677.89898267</v>
      </c>
      <c r="D588" s="12">
        <f>Decision!$J$21</f>
        <v>31366.502587254861</v>
      </c>
      <c r="E588" s="12" t="e">
        <f>-IPMT(Decision!$J$20/12,'Calculations - ignore'!A588,Decision!$J$17*12,Decision!$J$15)</f>
        <v>#NUM!</v>
      </c>
      <c r="F588" s="12" t="e">
        <f t="shared" si="149"/>
        <v>#NUM!</v>
      </c>
      <c r="G588" s="12">
        <f t="shared" si="154"/>
        <v>21669.311764462778</v>
      </c>
      <c r="H588" s="12">
        <f t="shared" si="155"/>
        <v>4895658.6293512331</v>
      </c>
      <c r="I588" s="12">
        <f t="shared" si="150"/>
        <v>0</v>
      </c>
      <c r="J588" s="12">
        <f>I588*(1+Decision!$D$30/12)^(Decision!$C$3*12-'Calculations - ignore'!A588)/(1+'Calculations - ignore'!$B$1/12)^(Decision!$C$3*12-'Calculations - ignore'!A588)</f>
        <v>0</v>
      </c>
      <c r="K588" s="12">
        <f t="shared" si="156"/>
        <v>10591363.284014484</v>
      </c>
    </row>
    <row r="589" spans="1:11" x14ac:dyDescent="0.25">
      <c r="A589">
        <f t="shared" si="151"/>
        <v>586</v>
      </c>
      <c r="B589" s="12">
        <f t="shared" si="152"/>
        <v>1164206.8054184704</v>
      </c>
      <c r="C589" s="12">
        <f t="shared" si="153"/>
        <v>149906884.70440114</v>
      </c>
      <c r="D589" s="12">
        <f>Decision!$J$21</f>
        <v>31366.502587254861</v>
      </c>
      <c r="E589" s="12" t="e">
        <f>-IPMT(Decision!$J$20/12,'Calculations - ignore'!A589,Decision!$J$17*12,Decision!$J$15)</f>
        <v>#NUM!</v>
      </c>
      <c r="F589" s="12" t="e">
        <f t="shared" si="149"/>
        <v>#NUM!</v>
      </c>
      <c r="G589" s="12">
        <f t="shared" si="154"/>
        <v>21669.311764462778</v>
      </c>
      <c r="H589" s="12">
        <f t="shared" si="155"/>
        <v>4917327.941115696</v>
      </c>
      <c r="I589" s="12">
        <f t="shared" si="150"/>
        <v>0</v>
      </c>
      <c r="J589" s="12">
        <f>I589*(1+Decision!$D$30/12)^(Decision!$C$3*12-'Calculations - ignore'!A589)/(1+'Calculations - ignore'!$B$1/12)^(Decision!$C$3*12-'Calculations - ignore'!A589)</f>
        <v>0</v>
      </c>
      <c r="K589" s="12">
        <f t="shared" si="156"/>
        <v>10591363.284014484</v>
      </c>
    </row>
    <row r="590" spans="1:11" x14ac:dyDescent="0.25">
      <c r="A590">
        <f t="shared" si="151"/>
        <v>587</v>
      </c>
      <c r="B590" s="12">
        <f t="shared" si="152"/>
        <v>1164206.8054184704</v>
      </c>
      <c r="C590" s="12">
        <f t="shared" si="153"/>
        <v>151071091.5098196</v>
      </c>
      <c r="D590" s="12">
        <f>Decision!$J$21</f>
        <v>31366.502587254861</v>
      </c>
      <c r="E590" s="12" t="e">
        <f>-IPMT(Decision!$J$20/12,'Calculations - ignore'!A590,Decision!$J$17*12,Decision!$J$15)</f>
        <v>#NUM!</v>
      </c>
      <c r="F590" s="12" t="e">
        <f t="shared" si="149"/>
        <v>#NUM!</v>
      </c>
      <c r="G590" s="12">
        <f t="shared" si="154"/>
        <v>21669.311764462778</v>
      </c>
      <c r="H590" s="12">
        <f t="shared" si="155"/>
        <v>4938997.2528801588</v>
      </c>
      <c r="I590" s="12">
        <f t="shared" si="150"/>
        <v>0</v>
      </c>
      <c r="J590" s="12">
        <f>I590*(1+Decision!$D$30/12)^(Decision!$C$3*12-'Calculations - ignore'!A590)/(1+'Calculations - ignore'!$B$1/12)^(Decision!$C$3*12-'Calculations - ignore'!A590)</f>
        <v>0</v>
      </c>
      <c r="K590" s="12">
        <f t="shared" si="156"/>
        <v>10591363.284014484</v>
      </c>
    </row>
    <row r="591" spans="1:11" x14ac:dyDescent="0.25">
      <c r="A591">
        <f t="shared" si="151"/>
        <v>588</v>
      </c>
      <c r="B591" s="12">
        <f t="shared" si="152"/>
        <v>1164206.8054184704</v>
      </c>
      <c r="C591" s="12">
        <f t="shared" si="153"/>
        <v>152235298.31523806</v>
      </c>
      <c r="D591" s="12">
        <f>Decision!$J$21</f>
        <v>31366.502587254861</v>
      </c>
      <c r="E591" s="12" t="e">
        <f>-IPMT(Decision!$J$20/12,'Calculations - ignore'!A591,Decision!$J$17*12,Decision!$J$15)</f>
        <v>#NUM!</v>
      </c>
      <c r="F591" s="12" t="e">
        <f t="shared" si="149"/>
        <v>#NUM!</v>
      </c>
      <c r="G591" s="12">
        <f t="shared" si="154"/>
        <v>21669.311764462778</v>
      </c>
      <c r="H591" s="12">
        <f t="shared" si="155"/>
        <v>4960666.5646446217</v>
      </c>
      <c r="I591" s="12">
        <f t="shared" si="150"/>
        <v>0</v>
      </c>
      <c r="J591" s="12">
        <f>I591*(1+Decision!$D$30/12)^(Decision!$C$3*12-'Calculations - ignore'!A591)/(1+'Calculations - ignore'!$B$1/12)^(Decision!$C$3*12-'Calculations - ignore'!A591)</f>
        <v>0</v>
      </c>
      <c r="K591" s="12">
        <f t="shared" si="156"/>
        <v>10591363.284014484</v>
      </c>
    </row>
    <row r="592" spans="1:11" x14ac:dyDescent="0.25">
      <c r="A592">
        <f t="shared" si="151"/>
        <v>589</v>
      </c>
      <c r="B592" s="12">
        <f>B591*(1+Decision!$D$14)</f>
        <v>1280627.4859603175</v>
      </c>
      <c r="C592" s="12">
        <f t="shared" si="153"/>
        <v>153515925.80119836</v>
      </c>
      <c r="D592" s="12">
        <f>Decision!$J$21</f>
        <v>31366.502587254861</v>
      </c>
      <c r="E592" s="12" t="e">
        <f>-IPMT(Decision!$J$20/12,'Calculations - ignore'!A592,Decision!$J$17*12,Decision!$J$15)</f>
        <v>#NUM!</v>
      </c>
      <c r="F592" s="12" t="e">
        <f t="shared" si="149"/>
        <v>#NUM!</v>
      </c>
      <c r="G592" s="12">
        <f>G591*(1+Decision!$J$27)</f>
        <v>22752.777352685916</v>
      </c>
      <c r="H592" s="12">
        <f t="shared" si="155"/>
        <v>4983419.3419973077</v>
      </c>
      <c r="I592" s="12">
        <f t="shared" si="150"/>
        <v>0</v>
      </c>
      <c r="J592" s="12">
        <f>I592*(1+Decision!$D$30/12)^(Decision!$C$3*12-'Calculations - ignore'!A592)/(1+'Calculations - ignore'!$B$1/12)^(Decision!$C$3*12-'Calculations - ignore'!A592)</f>
        <v>0</v>
      </c>
      <c r="K592" s="12">
        <f t="shared" si="156"/>
        <v>10591363.284014484</v>
      </c>
    </row>
    <row r="593" spans="1:11" x14ac:dyDescent="0.25">
      <c r="A593">
        <f t="shared" si="151"/>
        <v>590</v>
      </c>
      <c r="B593" s="12">
        <f>B592</f>
        <v>1280627.4859603175</v>
      </c>
      <c r="C593" s="12">
        <f t="shared" si="153"/>
        <v>154796553.28715867</v>
      </c>
      <c r="D593" s="12">
        <f>Decision!$J$21</f>
        <v>31366.502587254861</v>
      </c>
      <c r="E593" s="12" t="e">
        <f>-IPMT(Decision!$J$20/12,'Calculations - ignore'!A593,Decision!$J$17*12,Decision!$J$15)</f>
        <v>#NUM!</v>
      </c>
      <c r="F593" s="12" t="e">
        <f t="shared" si="149"/>
        <v>#NUM!</v>
      </c>
      <c r="G593" s="12">
        <f>G592</f>
        <v>22752.777352685916</v>
      </c>
      <c r="H593" s="12">
        <f t="shared" si="155"/>
        <v>5006172.1193499938</v>
      </c>
      <c r="I593" s="12">
        <f t="shared" si="150"/>
        <v>0</v>
      </c>
      <c r="J593" s="12">
        <f>I593*(1+Decision!$D$30/12)^(Decision!$C$3*12-'Calculations - ignore'!A593)/(1+'Calculations - ignore'!$B$1/12)^(Decision!$C$3*12-'Calculations - ignore'!A593)</f>
        <v>0</v>
      </c>
      <c r="K593" s="12">
        <f t="shared" si="156"/>
        <v>10591363.284014484</v>
      </c>
    </row>
    <row r="594" spans="1:11" x14ac:dyDescent="0.25">
      <c r="A594">
        <f t="shared" si="151"/>
        <v>591</v>
      </c>
      <c r="B594" s="12">
        <f t="shared" ref="B594:B603" si="157">B593</f>
        <v>1280627.4859603175</v>
      </c>
      <c r="C594" s="12">
        <f t="shared" si="153"/>
        <v>156077180.77311897</v>
      </c>
      <c r="D594" s="12">
        <f>Decision!$J$21</f>
        <v>31366.502587254861</v>
      </c>
      <c r="E594" s="12" t="e">
        <f>-IPMT(Decision!$J$20/12,'Calculations - ignore'!A594,Decision!$J$17*12,Decision!$J$15)</f>
        <v>#NUM!</v>
      </c>
      <c r="F594" s="12" t="e">
        <f t="shared" si="149"/>
        <v>#NUM!</v>
      </c>
      <c r="G594" s="12">
        <f t="shared" ref="G594:G603" si="158">G593</f>
        <v>22752.777352685916</v>
      </c>
      <c r="H594" s="12">
        <f t="shared" si="155"/>
        <v>5028924.8967026798</v>
      </c>
      <c r="I594" s="12">
        <f t="shared" si="150"/>
        <v>0</v>
      </c>
      <c r="J594" s="12">
        <f>I594*(1+Decision!$D$30/12)^(Decision!$C$3*12-'Calculations - ignore'!A594)/(1+'Calculations - ignore'!$B$1/12)^(Decision!$C$3*12-'Calculations - ignore'!A594)</f>
        <v>0</v>
      </c>
      <c r="K594" s="12">
        <f t="shared" si="156"/>
        <v>10591363.284014484</v>
      </c>
    </row>
    <row r="595" spans="1:11" x14ac:dyDescent="0.25">
      <c r="A595">
        <f t="shared" si="151"/>
        <v>592</v>
      </c>
      <c r="B595" s="12">
        <f t="shared" si="157"/>
        <v>1280627.4859603175</v>
      </c>
      <c r="C595" s="12">
        <f t="shared" si="153"/>
        <v>157357808.25907928</v>
      </c>
      <c r="D595" s="12">
        <f>Decision!$J$21</f>
        <v>31366.502587254861</v>
      </c>
      <c r="E595" s="12" t="e">
        <f>-IPMT(Decision!$J$20/12,'Calculations - ignore'!A595,Decision!$J$17*12,Decision!$J$15)</f>
        <v>#NUM!</v>
      </c>
      <c r="F595" s="12" t="e">
        <f t="shared" si="149"/>
        <v>#NUM!</v>
      </c>
      <c r="G595" s="12">
        <f t="shared" si="158"/>
        <v>22752.777352685916</v>
      </c>
      <c r="H595" s="12">
        <f t="shared" si="155"/>
        <v>5051677.6740553658</v>
      </c>
      <c r="I595" s="12">
        <f t="shared" si="150"/>
        <v>0</v>
      </c>
      <c r="J595" s="12">
        <f>I595*(1+Decision!$D$30/12)^(Decision!$C$3*12-'Calculations - ignore'!A595)/(1+'Calculations - ignore'!$B$1/12)^(Decision!$C$3*12-'Calculations - ignore'!A595)</f>
        <v>0</v>
      </c>
      <c r="K595" s="12">
        <f t="shared" si="156"/>
        <v>10591363.284014484</v>
      </c>
    </row>
    <row r="596" spans="1:11" x14ac:dyDescent="0.25">
      <c r="A596">
        <f t="shared" si="151"/>
        <v>593</v>
      </c>
      <c r="B596" s="12">
        <f t="shared" si="157"/>
        <v>1280627.4859603175</v>
      </c>
      <c r="C596" s="12">
        <f t="shared" si="153"/>
        <v>158638435.74503958</v>
      </c>
      <c r="D596" s="12">
        <f>Decision!$J$21</f>
        <v>31366.502587254861</v>
      </c>
      <c r="E596" s="12" t="e">
        <f>-IPMT(Decision!$J$20/12,'Calculations - ignore'!A596,Decision!$J$17*12,Decision!$J$15)</f>
        <v>#NUM!</v>
      </c>
      <c r="F596" s="12" t="e">
        <f t="shared" si="149"/>
        <v>#NUM!</v>
      </c>
      <c r="G596" s="12">
        <f t="shared" si="158"/>
        <v>22752.777352685916</v>
      </c>
      <c r="H596" s="12">
        <f t="shared" si="155"/>
        <v>5074430.4514080519</v>
      </c>
      <c r="I596" s="12">
        <f t="shared" si="150"/>
        <v>0</v>
      </c>
      <c r="J596" s="12">
        <f>I596*(1+Decision!$D$30/12)^(Decision!$C$3*12-'Calculations - ignore'!A596)/(1+'Calculations - ignore'!$B$1/12)^(Decision!$C$3*12-'Calculations - ignore'!A596)</f>
        <v>0</v>
      </c>
      <c r="K596" s="12">
        <f t="shared" si="156"/>
        <v>10591363.284014484</v>
      </c>
    </row>
    <row r="597" spans="1:11" x14ac:dyDescent="0.25">
      <c r="A597">
        <f t="shared" si="151"/>
        <v>594</v>
      </c>
      <c r="B597" s="12">
        <f t="shared" si="157"/>
        <v>1280627.4859603175</v>
      </c>
      <c r="C597" s="12">
        <f t="shared" si="153"/>
        <v>159919063.23099989</v>
      </c>
      <c r="D597" s="12">
        <f>Decision!$J$21</f>
        <v>31366.502587254861</v>
      </c>
      <c r="E597" s="12" t="e">
        <f>-IPMT(Decision!$J$20/12,'Calculations - ignore'!A597,Decision!$J$17*12,Decision!$J$15)</f>
        <v>#NUM!</v>
      </c>
      <c r="F597" s="12" t="e">
        <f t="shared" si="149"/>
        <v>#NUM!</v>
      </c>
      <c r="G597" s="12">
        <f t="shared" si="158"/>
        <v>22752.777352685916</v>
      </c>
      <c r="H597" s="12">
        <f t="shared" si="155"/>
        <v>5097183.2287607379</v>
      </c>
      <c r="I597" s="12">
        <f t="shared" si="150"/>
        <v>0</v>
      </c>
      <c r="J597" s="12">
        <f>I597*(1+Decision!$D$30/12)^(Decision!$C$3*12-'Calculations - ignore'!A597)/(1+'Calculations - ignore'!$B$1/12)^(Decision!$C$3*12-'Calculations - ignore'!A597)</f>
        <v>0</v>
      </c>
      <c r="K597" s="12">
        <f t="shared" si="156"/>
        <v>10591363.284014484</v>
      </c>
    </row>
    <row r="598" spans="1:11" x14ac:dyDescent="0.25">
      <c r="A598">
        <f t="shared" si="151"/>
        <v>595</v>
      </c>
      <c r="B598" s="12">
        <f t="shared" si="157"/>
        <v>1280627.4859603175</v>
      </c>
      <c r="C598" s="12">
        <f t="shared" si="153"/>
        <v>161199690.71696019</v>
      </c>
      <c r="D598" s="12">
        <f>Decision!$J$21</f>
        <v>31366.502587254861</v>
      </c>
      <c r="E598" s="12" t="e">
        <f>-IPMT(Decision!$J$20/12,'Calculations - ignore'!A598,Decision!$J$17*12,Decision!$J$15)</f>
        <v>#NUM!</v>
      </c>
      <c r="F598" s="12" t="e">
        <f t="shared" si="149"/>
        <v>#NUM!</v>
      </c>
      <c r="G598" s="12">
        <f t="shared" si="158"/>
        <v>22752.777352685916</v>
      </c>
      <c r="H598" s="12">
        <f t="shared" si="155"/>
        <v>5119936.006113424</v>
      </c>
      <c r="I598" s="12">
        <f t="shared" si="150"/>
        <v>0</v>
      </c>
      <c r="J598" s="12">
        <f>I598*(1+Decision!$D$30/12)^(Decision!$C$3*12-'Calculations - ignore'!A598)/(1+'Calculations - ignore'!$B$1/12)^(Decision!$C$3*12-'Calculations - ignore'!A598)</f>
        <v>0</v>
      </c>
      <c r="K598" s="12">
        <f t="shared" si="156"/>
        <v>10591363.284014484</v>
      </c>
    </row>
    <row r="599" spans="1:11" x14ac:dyDescent="0.25">
      <c r="A599">
        <f t="shared" si="151"/>
        <v>596</v>
      </c>
      <c r="B599" s="12">
        <f t="shared" si="157"/>
        <v>1280627.4859603175</v>
      </c>
      <c r="C599" s="12">
        <f t="shared" si="153"/>
        <v>162480318.2029205</v>
      </c>
      <c r="D599" s="12">
        <f>Decision!$J$21</f>
        <v>31366.502587254861</v>
      </c>
      <c r="E599" s="12" t="e">
        <f>-IPMT(Decision!$J$20/12,'Calculations - ignore'!A599,Decision!$J$17*12,Decision!$J$15)</f>
        <v>#NUM!</v>
      </c>
      <c r="F599" s="12" t="e">
        <f t="shared" si="149"/>
        <v>#NUM!</v>
      </c>
      <c r="G599" s="12">
        <f t="shared" si="158"/>
        <v>22752.777352685916</v>
      </c>
      <c r="H599" s="12">
        <f t="shared" si="155"/>
        <v>5142688.78346611</v>
      </c>
      <c r="I599" s="12">
        <f t="shared" si="150"/>
        <v>0</v>
      </c>
      <c r="J599" s="12">
        <f>I599*(1+Decision!$D$30/12)^(Decision!$C$3*12-'Calculations - ignore'!A599)/(1+'Calculations - ignore'!$B$1/12)^(Decision!$C$3*12-'Calculations - ignore'!A599)</f>
        <v>0</v>
      </c>
      <c r="K599" s="12">
        <f t="shared" si="156"/>
        <v>10591363.284014484</v>
      </c>
    </row>
    <row r="600" spans="1:11" x14ac:dyDescent="0.25">
      <c r="A600">
        <f t="shared" si="151"/>
        <v>597</v>
      </c>
      <c r="B600" s="12">
        <f t="shared" si="157"/>
        <v>1280627.4859603175</v>
      </c>
      <c r="C600" s="12">
        <f t="shared" si="153"/>
        <v>163760945.6888808</v>
      </c>
      <c r="D600" s="12">
        <f>Decision!$J$21</f>
        <v>31366.502587254861</v>
      </c>
      <c r="E600" s="12" t="e">
        <f>-IPMT(Decision!$J$20/12,'Calculations - ignore'!A600,Decision!$J$17*12,Decision!$J$15)</f>
        <v>#NUM!</v>
      </c>
      <c r="F600" s="12" t="e">
        <f t="shared" si="149"/>
        <v>#NUM!</v>
      </c>
      <c r="G600" s="12">
        <f t="shared" si="158"/>
        <v>22752.777352685916</v>
      </c>
      <c r="H600" s="12">
        <f t="shared" si="155"/>
        <v>5165441.560818796</v>
      </c>
      <c r="I600" s="12">
        <f t="shared" si="150"/>
        <v>0</v>
      </c>
      <c r="J600" s="12">
        <f>I600*(1+Decision!$D$30/12)^(Decision!$C$3*12-'Calculations - ignore'!A600)/(1+'Calculations - ignore'!$B$1/12)^(Decision!$C$3*12-'Calculations - ignore'!A600)</f>
        <v>0</v>
      </c>
      <c r="K600" s="12">
        <f t="shared" si="156"/>
        <v>10591363.284014484</v>
      </c>
    </row>
    <row r="601" spans="1:11" x14ac:dyDescent="0.25">
      <c r="A601">
        <f t="shared" si="151"/>
        <v>598</v>
      </c>
      <c r="B601" s="12">
        <f t="shared" si="157"/>
        <v>1280627.4859603175</v>
      </c>
      <c r="C601" s="12">
        <f t="shared" si="153"/>
        <v>165041573.17484111</v>
      </c>
      <c r="D601" s="12">
        <f>Decision!$J$21</f>
        <v>31366.502587254861</v>
      </c>
      <c r="E601" s="12" t="e">
        <f>-IPMT(Decision!$J$20/12,'Calculations - ignore'!A601,Decision!$J$17*12,Decision!$J$15)</f>
        <v>#NUM!</v>
      </c>
      <c r="F601" s="12" t="e">
        <f t="shared" si="149"/>
        <v>#NUM!</v>
      </c>
      <c r="G601" s="12">
        <f t="shared" si="158"/>
        <v>22752.777352685916</v>
      </c>
      <c r="H601" s="12">
        <f t="shared" si="155"/>
        <v>5188194.3381714821</v>
      </c>
      <c r="I601" s="12">
        <f t="shared" si="150"/>
        <v>0</v>
      </c>
      <c r="J601" s="12">
        <f>I601*(1+Decision!$D$30/12)^(Decision!$C$3*12-'Calculations - ignore'!A601)/(1+'Calculations - ignore'!$B$1/12)^(Decision!$C$3*12-'Calculations - ignore'!A601)</f>
        <v>0</v>
      </c>
      <c r="K601" s="12">
        <f t="shared" si="156"/>
        <v>10591363.284014484</v>
      </c>
    </row>
    <row r="602" spans="1:11" x14ac:dyDescent="0.25">
      <c r="A602">
        <f t="shared" si="151"/>
        <v>599</v>
      </c>
      <c r="B602" s="12">
        <f t="shared" si="157"/>
        <v>1280627.4859603175</v>
      </c>
      <c r="C602" s="12">
        <f t="shared" si="153"/>
        <v>166322200.66080141</v>
      </c>
      <c r="D602" s="12">
        <f>Decision!$J$21</f>
        <v>31366.502587254861</v>
      </c>
      <c r="E602" s="12" t="e">
        <f>-IPMT(Decision!$J$20/12,'Calculations - ignore'!A602,Decision!$J$17*12,Decision!$J$15)</f>
        <v>#NUM!</v>
      </c>
      <c r="F602" s="12" t="e">
        <f t="shared" si="149"/>
        <v>#NUM!</v>
      </c>
      <c r="G602" s="12">
        <f t="shared" si="158"/>
        <v>22752.777352685916</v>
      </c>
      <c r="H602" s="12">
        <f t="shared" si="155"/>
        <v>5210947.1155241681</v>
      </c>
      <c r="I602" s="12">
        <f t="shared" si="150"/>
        <v>0</v>
      </c>
      <c r="J602" s="12">
        <f>I602*(1+Decision!$D$30/12)^(Decision!$C$3*12-'Calculations - ignore'!A602)/(1+'Calculations - ignore'!$B$1/12)^(Decision!$C$3*12-'Calculations - ignore'!A602)</f>
        <v>0</v>
      </c>
      <c r="K602" s="12">
        <f t="shared" si="156"/>
        <v>10591363.284014484</v>
      </c>
    </row>
    <row r="603" spans="1:11" x14ac:dyDescent="0.25">
      <c r="A603">
        <f t="shared" si="151"/>
        <v>600</v>
      </c>
      <c r="B603" s="12">
        <f t="shared" si="157"/>
        <v>1280627.4859603175</v>
      </c>
      <c r="C603" s="12">
        <f t="shared" si="153"/>
        <v>167602828.14676172</v>
      </c>
      <c r="D603" s="12">
        <f>Decision!$J$21</f>
        <v>31366.502587254861</v>
      </c>
      <c r="E603" s="12" t="e">
        <f>-IPMT(Decision!$J$20/12,'Calculations - ignore'!A603,Decision!$J$17*12,Decision!$J$15)</f>
        <v>#NUM!</v>
      </c>
      <c r="F603" s="12" t="e">
        <f t="shared" si="149"/>
        <v>#NUM!</v>
      </c>
      <c r="G603" s="12">
        <f t="shared" si="158"/>
        <v>22752.777352685916</v>
      </c>
      <c r="H603" s="12">
        <f t="shared" si="155"/>
        <v>5233699.8928768542</v>
      </c>
      <c r="I603" s="12">
        <f t="shared" si="150"/>
        <v>0</v>
      </c>
      <c r="J603" s="12">
        <f>I603*(1+Decision!$D$30/12)^(Decision!$C$3*12-'Calculations - ignore'!A603)/(1+'Calculations - ignore'!$B$1/12)^(Decision!$C$3*12-'Calculations - ignore'!A603)</f>
        <v>0</v>
      </c>
      <c r="K603" s="12">
        <f t="shared" si="156"/>
        <v>10591363.284014484</v>
      </c>
    </row>
    <row r="604" spans="1:11" x14ac:dyDescent="0.25">
      <c r="A604">
        <f t="shared" si="151"/>
        <v>601</v>
      </c>
      <c r="B604" s="12">
        <f>B603*(1+Decision!$D$14)</f>
        <v>1408690.2345563495</v>
      </c>
      <c r="C604" s="12">
        <f t="shared" si="153"/>
        <v>169011518.38131806</v>
      </c>
      <c r="D604" s="12">
        <f>Decision!$J$21</f>
        <v>31366.502587254861</v>
      </c>
      <c r="E604" s="12" t="e">
        <f>-IPMT(Decision!$J$20/12,'Calculations - ignore'!A604,Decision!$J$17*12,Decision!$J$15)</f>
        <v>#NUM!</v>
      </c>
      <c r="F604" s="12" t="e">
        <f t="shared" si="149"/>
        <v>#NUM!</v>
      </c>
      <c r="G604" s="12">
        <f>G603*(1+Decision!$J$27)</f>
        <v>23890.416220320214</v>
      </c>
      <c r="H604" s="12">
        <f t="shared" si="155"/>
        <v>5257590.3090971746</v>
      </c>
      <c r="I604" s="12">
        <f t="shared" si="150"/>
        <v>0</v>
      </c>
      <c r="J604" s="12">
        <f>I604*(1+Decision!$D$30/12)^(Decision!$C$3*12-'Calculations - ignore'!A604)/(1+'Calculations - ignore'!$B$1/12)^(Decision!$C$3*12-'Calculations - ignore'!A604)</f>
        <v>0</v>
      </c>
      <c r="K604" s="12">
        <f t="shared" si="156"/>
        <v>10591363.284014484</v>
      </c>
    </row>
    <row r="605" spans="1:11" x14ac:dyDescent="0.25">
      <c r="A605">
        <f t="shared" si="151"/>
        <v>602</v>
      </c>
      <c r="B605" s="12">
        <f>B604</f>
        <v>1408690.2345563495</v>
      </c>
      <c r="C605" s="12">
        <f t="shared" si="153"/>
        <v>170420208.61587441</v>
      </c>
      <c r="D605" s="12">
        <f>Decision!$J$21</f>
        <v>31366.502587254861</v>
      </c>
      <c r="E605" s="12" t="e">
        <f>-IPMT(Decision!$J$20/12,'Calculations - ignore'!A605,Decision!$J$17*12,Decision!$J$15)</f>
        <v>#NUM!</v>
      </c>
      <c r="F605" s="12" t="e">
        <f t="shared" si="149"/>
        <v>#NUM!</v>
      </c>
      <c r="G605" s="12">
        <f>G604</f>
        <v>23890.416220320214</v>
      </c>
      <c r="H605" s="12">
        <f t="shared" si="155"/>
        <v>5281480.7253174949</v>
      </c>
      <c r="I605" s="12">
        <f t="shared" si="150"/>
        <v>0</v>
      </c>
      <c r="J605" s="12">
        <f>I605*(1+Decision!$D$30/12)^(Decision!$C$3*12-'Calculations - ignore'!A605)/(1+'Calculations - ignore'!$B$1/12)^(Decision!$C$3*12-'Calculations - ignore'!A605)</f>
        <v>0</v>
      </c>
      <c r="K605" s="12">
        <f t="shared" si="156"/>
        <v>10591363.284014484</v>
      </c>
    </row>
    <row r="606" spans="1:11" x14ac:dyDescent="0.25">
      <c r="A606">
        <f t="shared" si="151"/>
        <v>603</v>
      </c>
      <c r="B606" s="12">
        <f t="shared" ref="B606:B615" si="159">B605</f>
        <v>1408690.2345563495</v>
      </c>
      <c r="C606" s="12">
        <f t="shared" si="153"/>
        <v>171828898.85043076</v>
      </c>
      <c r="D606" s="12">
        <f>Decision!$J$21</f>
        <v>31366.502587254861</v>
      </c>
      <c r="E606" s="12" t="e">
        <f>-IPMT(Decision!$J$20/12,'Calculations - ignore'!A606,Decision!$J$17*12,Decision!$J$15)</f>
        <v>#NUM!</v>
      </c>
      <c r="F606" s="12" t="e">
        <f t="shared" si="149"/>
        <v>#NUM!</v>
      </c>
      <c r="G606" s="12">
        <f t="shared" ref="G606:G615" si="160">G605</f>
        <v>23890.416220320214</v>
      </c>
      <c r="H606" s="12">
        <f t="shared" si="155"/>
        <v>5305371.1415378153</v>
      </c>
      <c r="I606" s="12">
        <f t="shared" si="150"/>
        <v>0</v>
      </c>
      <c r="J606" s="12">
        <f>I606*(1+Decision!$D$30/12)^(Decision!$C$3*12-'Calculations - ignore'!A606)/(1+'Calculations - ignore'!$B$1/12)^(Decision!$C$3*12-'Calculations - ignore'!A606)</f>
        <v>0</v>
      </c>
      <c r="K606" s="12">
        <f t="shared" si="156"/>
        <v>10591363.284014484</v>
      </c>
    </row>
    <row r="607" spans="1:11" x14ac:dyDescent="0.25">
      <c r="A607">
        <f t="shared" si="151"/>
        <v>604</v>
      </c>
      <c r="B607" s="12">
        <f t="shared" si="159"/>
        <v>1408690.2345563495</v>
      </c>
      <c r="C607" s="12">
        <f t="shared" si="153"/>
        <v>173237589.0849871</v>
      </c>
      <c r="D607" s="12">
        <f>Decision!$J$21</f>
        <v>31366.502587254861</v>
      </c>
      <c r="E607" s="12" t="e">
        <f>-IPMT(Decision!$J$20/12,'Calculations - ignore'!A607,Decision!$J$17*12,Decision!$J$15)</f>
        <v>#NUM!</v>
      </c>
      <c r="F607" s="12" t="e">
        <f t="shared" si="149"/>
        <v>#NUM!</v>
      </c>
      <c r="G607" s="12">
        <f t="shared" si="160"/>
        <v>23890.416220320214</v>
      </c>
      <c r="H607" s="12">
        <f t="shared" si="155"/>
        <v>5329261.5577581357</v>
      </c>
      <c r="I607" s="12">
        <f t="shared" si="150"/>
        <v>0</v>
      </c>
      <c r="J607" s="12">
        <f>I607*(1+Decision!$D$30/12)^(Decision!$C$3*12-'Calculations - ignore'!A607)/(1+'Calculations - ignore'!$B$1/12)^(Decision!$C$3*12-'Calculations - ignore'!A607)</f>
        <v>0</v>
      </c>
      <c r="K607" s="12">
        <f t="shared" si="156"/>
        <v>10591363.284014484</v>
      </c>
    </row>
    <row r="608" spans="1:11" x14ac:dyDescent="0.25">
      <c r="A608">
        <f t="shared" si="151"/>
        <v>605</v>
      </c>
      <c r="B608" s="12">
        <f t="shared" si="159"/>
        <v>1408690.2345563495</v>
      </c>
      <c r="C608" s="12">
        <f t="shared" si="153"/>
        <v>174646279.31954345</v>
      </c>
      <c r="D608" s="12">
        <f>Decision!$J$21</f>
        <v>31366.502587254861</v>
      </c>
      <c r="E608" s="12" t="e">
        <f>-IPMT(Decision!$J$20/12,'Calculations - ignore'!A608,Decision!$J$17*12,Decision!$J$15)</f>
        <v>#NUM!</v>
      </c>
      <c r="F608" s="12" t="e">
        <f t="shared" si="149"/>
        <v>#NUM!</v>
      </c>
      <c r="G608" s="12">
        <f t="shared" si="160"/>
        <v>23890.416220320214</v>
      </c>
      <c r="H608" s="12">
        <f t="shared" si="155"/>
        <v>5353151.9739784561</v>
      </c>
      <c r="I608" s="12">
        <f t="shared" si="150"/>
        <v>0</v>
      </c>
      <c r="J608" s="12">
        <f>I608*(1+Decision!$D$30/12)^(Decision!$C$3*12-'Calculations - ignore'!A608)/(1+'Calculations - ignore'!$B$1/12)^(Decision!$C$3*12-'Calculations - ignore'!A608)</f>
        <v>0</v>
      </c>
      <c r="K608" s="12">
        <f t="shared" si="156"/>
        <v>10591363.284014484</v>
      </c>
    </row>
    <row r="609" spans="1:11" x14ac:dyDescent="0.25">
      <c r="A609">
        <f t="shared" si="151"/>
        <v>606</v>
      </c>
      <c r="B609" s="12">
        <f t="shared" si="159"/>
        <v>1408690.2345563495</v>
      </c>
      <c r="C609" s="12">
        <f t="shared" si="153"/>
        <v>176054969.5540998</v>
      </c>
      <c r="D609" s="12">
        <f>Decision!$J$21</f>
        <v>31366.502587254861</v>
      </c>
      <c r="E609" s="12" t="e">
        <f>-IPMT(Decision!$J$20/12,'Calculations - ignore'!A609,Decision!$J$17*12,Decision!$J$15)</f>
        <v>#NUM!</v>
      </c>
      <c r="F609" s="12" t="e">
        <f t="shared" si="149"/>
        <v>#NUM!</v>
      </c>
      <c r="G609" s="12">
        <f t="shared" si="160"/>
        <v>23890.416220320214</v>
      </c>
      <c r="H609" s="12">
        <f t="shared" si="155"/>
        <v>5377042.3901987765</v>
      </c>
      <c r="I609" s="12">
        <f t="shared" si="150"/>
        <v>0</v>
      </c>
      <c r="J609" s="12">
        <f>I609*(1+Decision!$D$30/12)^(Decision!$C$3*12-'Calculations - ignore'!A609)/(1+'Calculations - ignore'!$B$1/12)^(Decision!$C$3*12-'Calculations - ignore'!A609)</f>
        <v>0</v>
      </c>
      <c r="K609" s="12">
        <f t="shared" si="156"/>
        <v>10591363.284014484</v>
      </c>
    </row>
    <row r="610" spans="1:11" x14ac:dyDescent="0.25">
      <c r="A610">
        <f t="shared" si="151"/>
        <v>607</v>
      </c>
      <c r="B610" s="12">
        <f t="shared" si="159"/>
        <v>1408690.2345563495</v>
      </c>
      <c r="C610" s="12">
        <f t="shared" si="153"/>
        <v>177463659.78865615</v>
      </c>
      <c r="D610" s="12">
        <f>Decision!$J$21</f>
        <v>31366.502587254861</v>
      </c>
      <c r="E610" s="12" t="e">
        <f>-IPMT(Decision!$J$20/12,'Calculations - ignore'!A610,Decision!$J$17*12,Decision!$J$15)</f>
        <v>#NUM!</v>
      </c>
      <c r="F610" s="12" t="e">
        <f t="shared" si="149"/>
        <v>#NUM!</v>
      </c>
      <c r="G610" s="12">
        <f t="shared" si="160"/>
        <v>23890.416220320214</v>
      </c>
      <c r="H610" s="12">
        <f t="shared" si="155"/>
        <v>5400932.8064190969</v>
      </c>
      <c r="I610" s="12">
        <f t="shared" si="150"/>
        <v>0</v>
      </c>
      <c r="J610" s="12">
        <f>I610*(1+Decision!$D$30/12)^(Decision!$C$3*12-'Calculations - ignore'!A610)/(1+'Calculations - ignore'!$B$1/12)^(Decision!$C$3*12-'Calculations - ignore'!A610)</f>
        <v>0</v>
      </c>
      <c r="K610" s="12">
        <f t="shared" si="156"/>
        <v>10591363.284014484</v>
      </c>
    </row>
    <row r="611" spans="1:11" x14ac:dyDescent="0.25">
      <c r="A611">
        <f t="shared" si="151"/>
        <v>608</v>
      </c>
      <c r="B611" s="12">
        <f t="shared" si="159"/>
        <v>1408690.2345563495</v>
      </c>
      <c r="C611" s="12">
        <f t="shared" si="153"/>
        <v>178872350.02321249</v>
      </c>
      <c r="D611" s="12">
        <f>Decision!$J$21</f>
        <v>31366.502587254861</v>
      </c>
      <c r="E611" s="12" t="e">
        <f>-IPMT(Decision!$J$20/12,'Calculations - ignore'!A611,Decision!$J$17*12,Decision!$J$15)</f>
        <v>#NUM!</v>
      </c>
      <c r="F611" s="12" t="e">
        <f t="shared" si="149"/>
        <v>#NUM!</v>
      </c>
      <c r="G611" s="12">
        <f t="shared" si="160"/>
        <v>23890.416220320214</v>
      </c>
      <c r="H611" s="12">
        <f t="shared" si="155"/>
        <v>5424823.2226394173</v>
      </c>
      <c r="I611" s="12">
        <f t="shared" si="150"/>
        <v>0</v>
      </c>
      <c r="J611" s="12">
        <f>I611*(1+Decision!$D$30/12)^(Decision!$C$3*12-'Calculations - ignore'!A611)/(1+'Calculations - ignore'!$B$1/12)^(Decision!$C$3*12-'Calculations - ignore'!A611)</f>
        <v>0</v>
      </c>
      <c r="K611" s="12">
        <f t="shared" si="156"/>
        <v>10591363.284014484</v>
      </c>
    </row>
    <row r="612" spans="1:11" x14ac:dyDescent="0.25">
      <c r="A612">
        <f t="shared" si="151"/>
        <v>609</v>
      </c>
      <c r="B612" s="12">
        <f t="shared" si="159"/>
        <v>1408690.2345563495</v>
      </c>
      <c r="C612" s="12">
        <f t="shared" si="153"/>
        <v>180281040.25776884</v>
      </c>
      <c r="D612" s="12">
        <f>Decision!$J$21</f>
        <v>31366.502587254861</v>
      </c>
      <c r="E612" s="12" t="e">
        <f>-IPMT(Decision!$J$20/12,'Calculations - ignore'!A612,Decision!$J$17*12,Decision!$J$15)</f>
        <v>#NUM!</v>
      </c>
      <c r="F612" s="12" t="e">
        <f t="shared" si="149"/>
        <v>#NUM!</v>
      </c>
      <c r="G612" s="12">
        <f t="shared" si="160"/>
        <v>23890.416220320214</v>
      </c>
      <c r="H612" s="12">
        <f t="shared" si="155"/>
        <v>5448713.6388597377</v>
      </c>
      <c r="I612" s="12">
        <f t="shared" si="150"/>
        <v>0</v>
      </c>
      <c r="J612" s="12">
        <f>I612*(1+Decision!$D$30/12)^(Decision!$C$3*12-'Calculations - ignore'!A612)/(1+'Calculations - ignore'!$B$1/12)^(Decision!$C$3*12-'Calculations - ignore'!A612)</f>
        <v>0</v>
      </c>
      <c r="K612" s="12">
        <f t="shared" si="156"/>
        <v>10591363.284014484</v>
      </c>
    </row>
    <row r="613" spans="1:11" x14ac:dyDescent="0.25">
      <c r="A613">
        <f t="shared" si="151"/>
        <v>610</v>
      </c>
      <c r="B613" s="12">
        <f t="shared" si="159"/>
        <v>1408690.2345563495</v>
      </c>
      <c r="C613" s="12">
        <f t="shared" si="153"/>
        <v>181689730.49232519</v>
      </c>
      <c r="D613" s="12">
        <f>Decision!$J$21</f>
        <v>31366.502587254861</v>
      </c>
      <c r="E613" s="12" t="e">
        <f>-IPMT(Decision!$J$20/12,'Calculations - ignore'!A613,Decision!$J$17*12,Decision!$J$15)</f>
        <v>#NUM!</v>
      </c>
      <c r="F613" s="12" t="e">
        <f t="shared" si="149"/>
        <v>#NUM!</v>
      </c>
      <c r="G613" s="12">
        <f t="shared" si="160"/>
        <v>23890.416220320214</v>
      </c>
      <c r="H613" s="12">
        <f t="shared" si="155"/>
        <v>5472604.0550800581</v>
      </c>
      <c r="I613" s="12">
        <f t="shared" si="150"/>
        <v>0</v>
      </c>
      <c r="J613" s="12">
        <f>I613*(1+Decision!$D$30/12)^(Decision!$C$3*12-'Calculations - ignore'!A613)/(1+'Calculations - ignore'!$B$1/12)^(Decision!$C$3*12-'Calculations - ignore'!A613)</f>
        <v>0</v>
      </c>
      <c r="K613" s="12">
        <f t="shared" si="156"/>
        <v>10591363.284014484</v>
      </c>
    </row>
    <row r="614" spans="1:11" x14ac:dyDescent="0.25">
      <c r="A614">
        <f t="shared" si="151"/>
        <v>611</v>
      </c>
      <c r="B614" s="12">
        <f t="shared" si="159"/>
        <v>1408690.2345563495</v>
      </c>
      <c r="C614" s="12">
        <f t="shared" si="153"/>
        <v>183098420.72688153</v>
      </c>
      <c r="D614" s="12">
        <f>Decision!$J$21</f>
        <v>31366.502587254861</v>
      </c>
      <c r="E614" s="12" t="e">
        <f>-IPMT(Decision!$J$20/12,'Calculations - ignore'!A614,Decision!$J$17*12,Decision!$J$15)</f>
        <v>#NUM!</v>
      </c>
      <c r="F614" s="12" t="e">
        <f t="shared" si="149"/>
        <v>#NUM!</v>
      </c>
      <c r="G614" s="12">
        <f t="shared" si="160"/>
        <v>23890.416220320214</v>
      </c>
      <c r="H614" s="12">
        <f t="shared" si="155"/>
        <v>5496494.4713003784</v>
      </c>
      <c r="I614" s="12">
        <f t="shared" si="150"/>
        <v>0</v>
      </c>
      <c r="J614" s="12">
        <f>I614*(1+Decision!$D$30/12)^(Decision!$C$3*12-'Calculations - ignore'!A614)/(1+'Calculations - ignore'!$B$1/12)^(Decision!$C$3*12-'Calculations - ignore'!A614)</f>
        <v>0</v>
      </c>
      <c r="K614" s="12">
        <f t="shared" si="156"/>
        <v>10591363.284014484</v>
      </c>
    </row>
    <row r="615" spans="1:11" x14ac:dyDescent="0.25">
      <c r="A615">
        <f t="shared" si="151"/>
        <v>612</v>
      </c>
      <c r="B615" s="12">
        <f t="shared" si="159"/>
        <v>1408690.2345563495</v>
      </c>
      <c r="C615" s="12">
        <f t="shared" si="153"/>
        <v>184507110.96143788</v>
      </c>
      <c r="D615" s="12">
        <f>Decision!$J$21</f>
        <v>31366.502587254861</v>
      </c>
      <c r="E615" s="12" t="e">
        <f>-IPMT(Decision!$J$20/12,'Calculations - ignore'!A615,Decision!$J$17*12,Decision!$J$15)</f>
        <v>#NUM!</v>
      </c>
      <c r="F615" s="12" t="e">
        <f t="shared" si="149"/>
        <v>#NUM!</v>
      </c>
      <c r="G615" s="12">
        <f t="shared" si="160"/>
        <v>23890.416220320214</v>
      </c>
      <c r="H615" s="12">
        <f t="shared" si="155"/>
        <v>5520384.8875206988</v>
      </c>
      <c r="I615" s="12">
        <f t="shared" si="150"/>
        <v>0</v>
      </c>
      <c r="J615" s="12">
        <f>I615*(1+Decision!$D$30/12)^(Decision!$C$3*12-'Calculations - ignore'!A615)/(1+'Calculations - ignore'!$B$1/12)^(Decision!$C$3*12-'Calculations - ignore'!A615)</f>
        <v>0</v>
      </c>
      <c r="K615" s="12">
        <f t="shared" si="156"/>
        <v>10591363.284014484</v>
      </c>
    </row>
    <row r="616" spans="1:11" x14ac:dyDescent="0.25">
      <c r="A616">
        <f t="shared" si="151"/>
        <v>613</v>
      </c>
      <c r="B616" s="12">
        <f>B615*(1+Decision!$D$14)</f>
        <v>1549559.2580119846</v>
      </c>
      <c r="C616" s="12">
        <f t="shared" si="153"/>
        <v>186056670.21944988</v>
      </c>
      <c r="D616" s="12">
        <f>Decision!$J$21</f>
        <v>31366.502587254861</v>
      </c>
      <c r="E616" s="12" t="e">
        <f>-IPMT(Decision!$J$20/12,'Calculations - ignore'!A616,Decision!$J$17*12,Decision!$J$15)</f>
        <v>#NUM!</v>
      </c>
      <c r="F616" s="12" t="e">
        <f t="shared" si="149"/>
        <v>#NUM!</v>
      </c>
      <c r="G616" s="12">
        <f>G615*(1+Decision!$J$27)</f>
        <v>25084.937031336227</v>
      </c>
      <c r="H616" s="12">
        <f t="shared" si="155"/>
        <v>5545469.824552035</v>
      </c>
      <c r="I616" s="12">
        <f t="shared" si="150"/>
        <v>0</v>
      </c>
      <c r="J616" s="12">
        <f>I616*(1+Decision!$D$30/12)^(Decision!$C$3*12-'Calculations - ignore'!A616)/(1+'Calculations - ignore'!$B$1/12)^(Decision!$C$3*12-'Calculations - ignore'!A616)</f>
        <v>0</v>
      </c>
      <c r="K616" s="12">
        <f t="shared" si="156"/>
        <v>10591363.284014484</v>
      </c>
    </row>
    <row r="617" spans="1:11" x14ac:dyDescent="0.25">
      <c r="A617">
        <f t="shared" si="151"/>
        <v>614</v>
      </c>
      <c r="B617" s="12">
        <f>B616</f>
        <v>1549559.2580119846</v>
      </c>
      <c r="C617" s="12">
        <f t="shared" si="153"/>
        <v>187606229.47746187</v>
      </c>
      <c r="D617" s="12">
        <f>Decision!$J$21</f>
        <v>31366.502587254861</v>
      </c>
      <c r="E617" s="12" t="e">
        <f>-IPMT(Decision!$J$20/12,'Calculations - ignore'!A617,Decision!$J$17*12,Decision!$J$15)</f>
        <v>#NUM!</v>
      </c>
      <c r="F617" s="12" t="e">
        <f t="shared" si="149"/>
        <v>#NUM!</v>
      </c>
      <c r="G617" s="12">
        <f>G616</f>
        <v>25084.937031336227</v>
      </c>
      <c r="H617" s="12">
        <f t="shared" si="155"/>
        <v>5570554.7615833711</v>
      </c>
      <c r="I617" s="12">
        <f t="shared" si="150"/>
        <v>0</v>
      </c>
      <c r="J617" s="12">
        <f>I617*(1+Decision!$D$30/12)^(Decision!$C$3*12-'Calculations - ignore'!A617)/(1+'Calculations - ignore'!$B$1/12)^(Decision!$C$3*12-'Calculations - ignore'!A617)</f>
        <v>0</v>
      </c>
      <c r="K617" s="12">
        <f t="shared" si="156"/>
        <v>10591363.284014484</v>
      </c>
    </row>
    <row r="618" spans="1:11" x14ac:dyDescent="0.25">
      <c r="A618">
        <f t="shared" si="151"/>
        <v>615</v>
      </c>
      <c r="B618" s="12">
        <f t="shared" ref="B618:B627" si="161">B617</f>
        <v>1549559.2580119846</v>
      </c>
      <c r="C618" s="12">
        <f t="shared" si="153"/>
        <v>189155788.73547387</v>
      </c>
      <c r="D618" s="12">
        <f>Decision!$J$21</f>
        <v>31366.502587254861</v>
      </c>
      <c r="E618" s="12" t="e">
        <f>-IPMT(Decision!$J$20/12,'Calculations - ignore'!A618,Decision!$J$17*12,Decision!$J$15)</f>
        <v>#NUM!</v>
      </c>
      <c r="F618" s="12" t="e">
        <f t="shared" si="149"/>
        <v>#NUM!</v>
      </c>
      <c r="G618" s="12">
        <f t="shared" ref="G618:G627" si="162">G617</f>
        <v>25084.937031336227</v>
      </c>
      <c r="H618" s="12">
        <f t="shared" si="155"/>
        <v>5595639.6986147072</v>
      </c>
      <c r="I618" s="12">
        <f t="shared" si="150"/>
        <v>0</v>
      </c>
      <c r="J618" s="12">
        <f>I618*(1+Decision!$D$30/12)^(Decision!$C$3*12-'Calculations - ignore'!A618)/(1+'Calculations - ignore'!$B$1/12)^(Decision!$C$3*12-'Calculations - ignore'!A618)</f>
        <v>0</v>
      </c>
      <c r="K618" s="12">
        <f t="shared" si="156"/>
        <v>10591363.284014484</v>
      </c>
    </row>
    <row r="619" spans="1:11" x14ac:dyDescent="0.25">
      <c r="A619">
        <f t="shared" si="151"/>
        <v>616</v>
      </c>
      <c r="B619" s="12">
        <f t="shared" si="161"/>
        <v>1549559.2580119846</v>
      </c>
      <c r="C619" s="12">
        <f t="shared" si="153"/>
        <v>190705347.99348587</v>
      </c>
      <c r="D619" s="12">
        <f>Decision!$J$21</f>
        <v>31366.502587254861</v>
      </c>
      <c r="E619" s="12" t="e">
        <f>-IPMT(Decision!$J$20/12,'Calculations - ignore'!A619,Decision!$J$17*12,Decision!$J$15)</f>
        <v>#NUM!</v>
      </c>
      <c r="F619" s="12" t="e">
        <f t="shared" si="149"/>
        <v>#NUM!</v>
      </c>
      <c r="G619" s="12">
        <f t="shared" si="162"/>
        <v>25084.937031336227</v>
      </c>
      <c r="H619" s="12">
        <f t="shared" si="155"/>
        <v>5620724.6356460433</v>
      </c>
      <c r="I619" s="12">
        <f t="shared" si="150"/>
        <v>0</v>
      </c>
      <c r="J619" s="12">
        <f>I619*(1+Decision!$D$30/12)^(Decision!$C$3*12-'Calculations - ignore'!A619)/(1+'Calculations - ignore'!$B$1/12)^(Decision!$C$3*12-'Calculations - ignore'!A619)</f>
        <v>0</v>
      </c>
      <c r="K619" s="12">
        <f t="shared" si="156"/>
        <v>10591363.284014484</v>
      </c>
    </row>
    <row r="620" spans="1:11" x14ac:dyDescent="0.25">
      <c r="A620">
        <f t="shared" si="151"/>
        <v>617</v>
      </c>
      <c r="B620" s="12">
        <f t="shared" si="161"/>
        <v>1549559.2580119846</v>
      </c>
      <c r="C620" s="12">
        <f t="shared" si="153"/>
        <v>192254907.25149786</v>
      </c>
      <c r="D620" s="12">
        <f>Decision!$J$21</f>
        <v>31366.502587254861</v>
      </c>
      <c r="E620" s="12" t="e">
        <f>-IPMT(Decision!$J$20/12,'Calculations - ignore'!A620,Decision!$J$17*12,Decision!$J$15)</f>
        <v>#NUM!</v>
      </c>
      <c r="F620" s="12" t="e">
        <f t="shared" si="149"/>
        <v>#NUM!</v>
      </c>
      <c r="G620" s="12">
        <f t="shared" si="162"/>
        <v>25084.937031336227</v>
      </c>
      <c r="H620" s="12">
        <f t="shared" si="155"/>
        <v>5645809.5726773795</v>
      </c>
      <c r="I620" s="12">
        <f t="shared" si="150"/>
        <v>0</v>
      </c>
      <c r="J620" s="12">
        <f>I620*(1+Decision!$D$30/12)^(Decision!$C$3*12-'Calculations - ignore'!A620)/(1+'Calculations - ignore'!$B$1/12)^(Decision!$C$3*12-'Calculations - ignore'!A620)</f>
        <v>0</v>
      </c>
      <c r="K620" s="12">
        <f t="shared" si="156"/>
        <v>10591363.284014484</v>
      </c>
    </row>
    <row r="621" spans="1:11" x14ac:dyDescent="0.25">
      <c r="A621">
        <f t="shared" si="151"/>
        <v>618</v>
      </c>
      <c r="B621" s="12">
        <f t="shared" si="161"/>
        <v>1549559.2580119846</v>
      </c>
      <c r="C621" s="12">
        <f t="shared" si="153"/>
        <v>193804466.50950986</v>
      </c>
      <c r="D621" s="12">
        <f>Decision!$J$21</f>
        <v>31366.502587254861</v>
      </c>
      <c r="E621" s="12" t="e">
        <f>-IPMT(Decision!$J$20/12,'Calculations - ignore'!A621,Decision!$J$17*12,Decision!$J$15)</f>
        <v>#NUM!</v>
      </c>
      <c r="F621" s="12" t="e">
        <f t="shared" si="149"/>
        <v>#NUM!</v>
      </c>
      <c r="G621" s="12">
        <f t="shared" si="162"/>
        <v>25084.937031336227</v>
      </c>
      <c r="H621" s="12">
        <f t="shared" si="155"/>
        <v>5670894.5097087156</v>
      </c>
      <c r="I621" s="12">
        <f t="shared" si="150"/>
        <v>0</v>
      </c>
      <c r="J621" s="12">
        <f>I621*(1+Decision!$D$30/12)^(Decision!$C$3*12-'Calculations - ignore'!A621)/(1+'Calculations - ignore'!$B$1/12)^(Decision!$C$3*12-'Calculations - ignore'!A621)</f>
        <v>0</v>
      </c>
      <c r="K621" s="12">
        <f t="shared" si="156"/>
        <v>10591363.284014484</v>
      </c>
    </row>
    <row r="622" spans="1:11" x14ac:dyDescent="0.25">
      <c r="A622">
        <f t="shared" si="151"/>
        <v>619</v>
      </c>
      <c r="B622" s="12">
        <f t="shared" si="161"/>
        <v>1549559.2580119846</v>
      </c>
      <c r="C622" s="12">
        <f t="shared" si="153"/>
        <v>195354025.76752186</v>
      </c>
      <c r="D622" s="12">
        <f>Decision!$J$21</f>
        <v>31366.502587254861</v>
      </c>
      <c r="E622" s="12" t="e">
        <f>-IPMT(Decision!$J$20/12,'Calculations - ignore'!A622,Decision!$J$17*12,Decision!$J$15)</f>
        <v>#NUM!</v>
      </c>
      <c r="F622" s="12" t="e">
        <f t="shared" si="149"/>
        <v>#NUM!</v>
      </c>
      <c r="G622" s="12">
        <f t="shared" si="162"/>
        <v>25084.937031336227</v>
      </c>
      <c r="H622" s="12">
        <f t="shared" si="155"/>
        <v>5695979.4467400517</v>
      </c>
      <c r="I622" s="12">
        <f t="shared" si="150"/>
        <v>0</v>
      </c>
      <c r="J622" s="12">
        <f>I622*(1+Decision!$D$30/12)^(Decision!$C$3*12-'Calculations - ignore'!A622)/(1+'Calculations - ignore'!$B$1/12)^(Decision!$C$3*12-'Calculations - ignore'!A622)</f>
        <v>0</v>
      </c>
      <c r="K622" s="12">
        <f t="shared" si="156"/>
        <v>10591363.284014484</v>
      </c>
    </row>
    <row r="623" spans="1:11" x14ac:dyDescent="0.25">
      <c r="A623">
        <f t="shared" si="151"/>
        <v>620</v>
      </c>
      <c r="B623" s="12">
        <f t="shared" si="161"/>
        <v>1549559.2580119846</v>
      </c>
      <c r="C623" s="12">
        <f t="shared" si="153"/>
        <v>196903585.02553385</v>
      </c>
      <c r="D623" s="12">
        <f>Decision!$J$21</f>
        <v>31366.502587254861</v>
      </c>
      <c r="E623" s="12" t="e">
        <f>-IPMT(Decision!$J$20/12,'Calculations - ignore'!A623,Decision!$J$17*12,Decision!$J$15)</f>
        <v>#NUM!</v>
      </c>
      <c r="F623" s="12" t="e">
        <f t="shared" si="149"/>
        <v>#NUM!</v>
      </c>
      <c r="G623" s="12">
        <f t="shared" si="162"/>
        <v>25084.937031336227</v>
      </c>
      <c r="H623" s="12">
        <f t="shared" si="155"/>
        <v>5721064.3837713879</v>
      </c>
      <c r="I623" s="12">
        <f t="shared" si="150"/>
        <v>0</v>
      </c>
      <c r="J623" s="12">
        <f>I623*(1+Decision!$D$30/12)^(Decision!$C$3*12-'Calculations - ignore'!A623)/(1+'Calculations - ignore'!$B$1/12)^(Decision!$C$3*12-'Calculations - ignore'!A623)</f>
        <v>0</v>
      </c>
      <c r="K623" s="12">
        <f t="shared" si="156"/>
        <v>10591363.284014484</v>
      </c>
    </row>
    <row r="624" spans="1:11" x14ac:dyDescent="0.25">
      <c r="A624">
        <f t="shared" si="151"/>
        <v>621</v>
      </c>
      <c r="B624" s="12">
        <f t="shared" si="161"/>
        <v>1549559.2580119846</v>
      </c>
      <c r="C624" s="12">
        <f t="shared" si="153"/>
        <v>198453144.28354585</v>
      </c>
      <c r="D624" s="12">
        <f>Decision!$J$21</f>
        <v>31366.502587254861</v>
      </c>
      <c r="E624" s="12" t="e">
        <f>-IPMT(Decision!$J$20/12,'Calculations - ignore'!A624,Decision!$J$17*12,Decision!$J$15)</f>
        <v>#NUM!</v>
      </c>
      <c r="F624" s="12" t="e">
        <f t="shared" si="149"/>
        <v>#NUM!</v>
      </c>
      <c r="G624" s="12">
        <f t="shared" si="162"/>
        <v>25084.937031336227</v>
      </c>
      <c r="H624" s="12">
        <f t="shared" si="155"/>
        <v>5746149.320802724</v>
      </c>
      <c r="I624" s="12">
        <f t="shared" si="150"/>
        <v>0</v>
      </c>
      <c r="J624" s="12">
        <f>I624*(1+Decision!$D$30/12)^(Decision!$C$3*12-'Calculations - ignore'!A624)/(1+'Calculations - ignore'!$B$1/12)^(Decision!$C$3*12-'Calculations - ignore'!A624)</f>
        <v>0</v>
      </c>
      <c r="K624" s="12">
        <f t="shared" si="156"/>
        <v>10591363.284014484</v>
      </c>
    </row>
    <row r="625" spans="1:11" x14ac:dyDescent="0.25">
      <c r="A625">
        <f t="shared" si="151"/>
        <v>622</v>
      </c>
      <c r="B625" s="12">
        <f t="shared" si="161"/>
        <v>1549559.2580119846</v>
      </c>
      <c r="C625" s="12">
        <f t="shared" si="153"/>
        <v>200002703.54155785</v>
      </c>
      <c r="D625" s="12">
        <f>Decision!$J$21</f>
        <v>31366.502587254861</v>
      </c>
      <c r="E625" s="12" t="e">
        <f>-IPMT(Decision!$J$20/12,'Calculations - ignore'!A625,Decision!$J$17*12,Decision!$J$15)</f>
        <v>#NUM!</v>
      </c>
      <c r="F625" s="12" t="e">
        <f t="shared" si="149"/>
        <v>#NUM!</v>
      </c>
      <c r="G625" s="12">
        <f t="shared" si="162"/>
        <v>25084.937031336227</v>
      </c>
      <c r="H625" s="12">
        <f t="shared" si="155"/>
        <v>5771234.2578340601</v>
      </c>
      <c r="I625" s="12">
        <f t="shared" si="150"/>
        <v>0</v>
      </c>
      <c r="J625" s="12">
        <f>I625*(1+Decision!$D$30/12)^(Decision!$C$3*12-'Calculations - ignore'!A625)/(1+'Calculations - ignore'!$B$1/12)^(Decision!$C$3*12-'Calculations - ignore'!A625)</f>
        <v>0</v>
      </c>
      <c r="K625" s="12">
        <f t="shared" si="156"/>
        <v>10591363.284014484</v>
      </c>
    </row>
    <row r="626" spans="1:11" x14ac:dyDescent="0.25">
      <c r="A626">
        <f t="shared" si="151"/>
        <v>623</v>
      </c>
      <c r="B626" s="12">
        <f t="shared" si="161"/>
        <v>1549559.2580119846</v>
      </c>
      <c r="C626" s="12">
        <f t="shared" si="153"/>
        <v>201552262.79956985</v>
      </c>
      <c r="D626" s="12">
        <f>Decision!$J$21</f>
        <v>31366.502587254861</v>
      </c>
      <c r="E626" s="12" t="e">
        <f>-IPMT(Decision!$J$20/12,'Calculations - ignore'!A626,Decision!$J$17*12,Decision!$J$15)</f>
        <v>#NUM!</v>
      </c>
      <c r="F626" s="12" t="e">
        <f t="shared" si="149"/>
        <v>#NUM!</v>
      </c>
      <c r="G626" s="12">
        <f t="shared" si="162"/>
        <v>25084.937031336227</v>
      </c>
      <c r="H626" s="12">
        <f t="shared" si="155"/>
        <v>5796319.1948653962</v>
      </c>
      <c r="I626" s="12">
        <f t="shared" si="150"/>
        <v>0</v>
      </c>
      <c r="J626" s="12">
        <f>I626*(1+Decision!$D$30/12)^(Decision!$C$3*12-'Calculations - ignore'!A626)/(1+'Calculations - ignore'!$B$1/12)^(Decision!$C$3*12-'Calculations - ignore'!A626)</f>
        <v>0</v>
      </c>
      <c r="K626" s="12">
        <f t="shared" si="156"/>
        <v>10591363.284014484</v>
      </c>
    </row>
    <row r="627" spans="1:11" x14ac:dyDescent="0.25">
      <c r="A627">
        <f t="shared" si="151"/>
        <v>624</v>
      </c>
      <c r="B627" s="12">
        <f t="shared" si="161"/>
        <v>1549559.2580119846</v>
      </c>
      <c r="C627" s="12">
        <f t="shared" si="153"/>
        <v>203101822.05758184</v>
      </c>
      <c r="D627" s="12">
        <f>Decision!$J$21</f>
        <v>31366.502587254861</v>
      </c>
      <c r="E627" s="12" t="e">
        <f>-IPMT(Decision!$J$20/12,'Calculations - ignore'!A627,Decision!$J$17*12,Decision!$J$15)</f>
        <v>#NUM!</v>
      </c>
      <c r="F627" s="12" t="e">
        <f t="shared" si="149"/>
        <v>#NUM!</v>
      </c>
      <c r="G627" s="12">
        <f t="shared" si="162"/>
        <v>25084.937031336227</v>
      </c>
      <c r="H627" s="12">
        <f t="shared" si="155"/>
        <v>5821404.1318967324</v>
      </c>
      <c r="I627" s="12">
        <f t="shared" si="150"/>
        <v>0</v>
      </c>
      <c r="J627" s="12">
        <f>I627*(1+Decision!$D$30/12)^(Decision!$C$3*12-'Calculations - ignore'!A627)/(1+'Calculations - ignore'!$B$1/12)^(Decision!$C$3*12-'Calculations - ignore'!A627)</f>
        <v>0</v>
      </c>
      <c r="K627" s="12">
        <f t="shared" si="156"/>
        <v>10591363.284014484</v>
      </c>
    </row>
    <row r="628" spans="1:11" x14ac:dyDescent="0.25">
      <c r="A628">
        <f t="shared" si="151"/>
        <v>625</v>
      </c>
      <c r="B628" s="12">
        <f>B627*(1+Decision!$D$14)</f>
        <v>1704515.1838131833</v>
      </c>
      <c r="C628" s="12">
        <f t="shared" si="153"/>
        <v>204806337.24139503</v>
      </c>
      <c r="D628" s="12">
        <f>Decision!$J$21</f>
        <v>31366.502587254861</v>
      </c>
      <c r="E628" s="12" t="e">
        <f>-IPMT(Decision!$J$20/12,'Calculations - ignore'!A628,Decision!$J$17*12,Decision!$J$15)</f>
        <v>#NUM!</v>
      </c>
      <c r="F628" s="12" t="e">
        <f t="shared" si="149"/>
        <v>#NUM!</v>
      </c>
      <c r="G628" s="12">
        <f>G627*(1+Decision!$J$27)</f>
        <v>26339.183882903038</v>
      </c>
      <c r="H628" s="12">
        <f t="shared" si="155"/>
        <v>5847743.3157796357</v>
      </c>
      <c r="I628" s="12">
        <f t="shared" si="150"/>
        <v>0</v>
      </c>
      <c r="J628" s="12">
        <f>I628*(1+Decision!$D$30/12)^(Decision!$C$3*12-'Calculations - ignore'!A628)/(1+'Calculations - ignore'!$B$1/12)^(Decision!$C$3*12-'Calculations - ignore'!A628)</f>
        <v>0</v>
      </c>
      <c r="K628" s="12">
        <f t="shared" si="156"/>
        <v>10591363.284014484</v>
      </c>
    </row>
    <row r="629" spans="1:11" x14ac:dyDescent="0.25">
      <c r="A629">
        <f t="shared" si="151"/>
        <v>626</v>
      </c>
      <c r="B629" s="12">
        <f>B628</f>
        <v>1704515.1838131833</v>
      </c>
      <c r="C629" s="12">
        <f t="shared" si="153"/>
        <v>206510852.42520821</v>
      </c>
      <c r="D629" s="12">
        <f>Decision!$J$21</f>
        <v>31366.502587254861</v>
      </c>
      <c r="E629" s="12" t="e">
        <f>-IPMT(Decision!$J$20/12,'Calculations - ignore'!A629,Decision!$J$17*12,Decision!$J$15)</f>
        <v>#NUM!</v>
      </c>
      <c r="F629" s="12" t="e">
        <f t="shared" si="149"/>
        <v>#NUM!</v>
      </c>
      <c r="G629" s="12">
        <f>G628</f>
        <v>26339.183882903038</v>
      </c>
      <c r="H629" s="12">
        <f t="shared" si="155"/>
        <v>5874082.499662539</v>
      </c>
      <c r="I629" s="12">
        <f t="shared" si="150"/>
        <v>0</v>
      </c>
      <c r="J629" s="12">
        <f>I629*(1+Decision!$D$30/12)^(Decision!$C$3*12-'Calculations - ignore'!A629)/(1+'Calculations - ignore'!$B$1/12)^(Decision!$C$3*12-'Calculations - ignore'!A629)</f>
        <v>0</v>
      </c>
      <c r="K629" s="12">
        <f t="shared" si="156"/>
        <v>10591363.284014484</v>
      </c>
    </row>
    <row r="630" spans="1:11" x14ac:dyDescent="0.25">
      <c r="A630">
        <f t="shared" si="151"/>
        <v>627</v>
      </c>
      <c r="B630" s="12">
        <f t="shared" ref="B630:B639" si="163">B629</f>
        <v>1704515.1838131833</v>
      </c>
      <c r="C630" s="12">
        <f t="shared" si="153"/>
        <v>208215367.6090214</v>
      </c>
      <c r="D630" s="12">
        <f>Decision!$J$21</f>
        <v>31366.502587254861</v>
      </c>
      <c r="E630" s="12" t="e">
        <f>-IPMT(Decision!$J$20/12,'Calculations - ignore'!A630,Decision!$J$17*12,Decision!$J$15)</f>
        <v>#NUM!</v>
      </c>
      <c r="F630" s="12" t="e">
        <f t="shared" si="149"/>
        <v>#NUM!</v>
      </c>
      <c r="G630" s="12">
        <f t="shared" ref="G630:G639" si="164">G629</f>
        <v>26339.183882903038</v>
      </c>
      <c r="H630" s="12">
        <f t="shared" si="155"/>
        <v>5900421.6835454423</v>
      </c>
      <c r="I630" s="12">
        <f t="shared" si="150"/>
        <v>0</v>
      </c>
      <c r="J630" s="12">
        <f>I630*(1+Decision!$D$30/12)^(Decision!$C$3*12-'Calculations - ignore'!A630)/(1+'Calculations - ignore'!$B$1/12)^(Decision!$C$3*12-'Calculations - ignore'!A630)</f>
        <v>0</v>
      </c>
      <c r="K630" s="12">
        <f t="shared" si="156"/>
        <v>10591363.284014484</v>
      </c>
    </row>
    <row r="631" spans="1:11" x14ac:dyDescent="0.25">
      <c r="A631">
        <f t="shared" si="151"/>
        <v>628</v>
      </c>
      <c r="B631" s="12">
        <f t="shared" si="163"/>
        <v>1704515.1838131833</v>
      </c>
      <c r="C631" s="12">
        <f t="shared" si="153"/>
        <v>209919882.79283458</v>
      </c>
      <c r="D631" s="12">
        <f>Decision!$J$21</f>
        <v>31366.502587254861</v>
      </c>
      <c r="E631" s="12" t="e">
        <f>-IPMT(Decision!$J$20/12,'Calculations - ignore'!A631,Decision!$J$17*12,Decision!$J$15)</f>
        <v>#NUM!</v>
      </c>
      <c r="F631" s="12" t="e">
        <f t="shared" si="149"/>
        <v>#NUM!</v>
      </c>
      <c r="G631" s="12">
        <f t="shared" si="164"/>
        <v>26339.183882903038</v>
      </c>
      <c r="H631" s="12">
        <f t="shared" si="155"/>
        <v>5926760.8674283456</v>
      </c>
      <c r="I631" s="12">
        <f t="shared" si="150"/>
        <v>0</v>
      </c>
      <c r="J631" s="12">
        <f>I631*(1+Decision!$D$30/12)^(Decision!$C$3*12-'Calculations - ignore'!A631)/(1+'Calculations - ignore'!$B$1/12)^(Decision!$C$3*12-'Calculations - ignore'!A631)</f>
        <v>0</v>
      </c>
      <c r="K631" s="12">
        <f t="shared" si="156"/>
        <v>10591363.284014484</v>
      </c>
    </row>
    <row r="632" spans="1:11" x14ac:dyDescent="0.25">
      <c r="A632">
        <f t="shared" si="151"/>
        <v>629</v>
      </c>
      <c r="B632" s="12">
        <f t="shared" si="163"/>
        <v>1704515.1838131833</v>
      </c>
      <c r="C632" s="12">
        <f t="shared" si="153"/>
        <v>211624397.97664776</v>
      </c>
      <c r="D632" s="12">
        <f>Decision!$J$21</f>
        <v>31366.502587254861</v>
      </c>
      <c r="E632" s="12" t="e">
        <f>-IPMT(Decision!$J$20/12,'Calculations - ignore'!A632,Decision!$J$17*12,Decision!$J$15)</f>
        <v>#NUM!</v>
      </c>
      <c r="F632" s="12" t="e">
        <f t="shared" si="149"/>
        <v>#NUM!</v>
      </c>
      <c r="G632" s="12">
        <f t="shared" si="164"/>
        <v>26339.183882903038</v>
      </c>
      <c r="H632" s="12">
        <f t="shared" si="155"/>
        <v>5953100.0513112489</v>
      </c>
      <c r="I632" s="12">
        <f t="shared" si="150"/>
        <v>0</v>
      </c>
      <c r="J632" s="12">
        <f>I632*(1+Decision!$D$30/12)^(Decision!$C$3*12-'Calculations - ignore'!A632)/(1+'Calculations - ignore'!$B$1/12)^(Decision!$C$3*12-'Calculations - ignore'!A632)</f>
        <v>0</v>
      </c>
      <c r="K632" s="12">
        <f t="shared" si="156"/>
        <v>10591363.284014484</v>
      </c>
    </row>
    <row r="633" spans="1:11" x14ac:dyDescent="0.25">
      <c r="A633">
        <f t="shared" si="151"/>
        <v>630</v>
      </c>
      <c r="B633" s="12">
        <f t="shared" si="163"/>
        <v>1704515.1838131833</v>
      </c>
      <c r="C633" s="12">
        <f t="shared" si="153"/>
        <v>213328913.16046095</v>
      </c>
      <c r="D633" s="12">
        <f>Decision!$J$21</f>
        <v>31366.502587254861</v>
      </c>
      <c r="E633" s="12" t="e">
        <f>-IPMT(Decision!$J$20/12,'Calculations - ignore'!A633,Decision!$J$17*12,Decision!$J$15)</f>
        <v>#NUM!</v>
      </c>
      <c r="F633" s="12" t="e">
        <f t="shared" si="149"/>
        <v>#NUM!</v>
      </c>
      <c r="G633" s="12">
        <f t="shared" si="164"/>
        <v>26339.183882903038</v>
      </c>
      <c r="H633" s="12">
        <f t="shared" si="155"/>
        <v>5979439.2351941522</v>
      </c>
      <c r="I633" s="12">
        <f t="shared" si="150"/>
        <v>0</v>
      </c>
      <c r="J633" s="12">
        <f>I633*(1+Decision!$D$30/12)^(Decision!$C$3*12-'Calculations - ignore'!A633)/(1+'Calculations - ignore'!$B$1/12)^(Decision!$C$3*12-'Calculations - ignore'!A633)</f>
        <v>0</v>
      </c>
      <c r="K633" s="12">
        <f t="shared" si="156"/>
        <v>10591363.284014484</v>
      </c>
    </row>
    <row r="634" spans="1:11" x14ac:dyDescent="0.25">
      <c r="A634">
        <f t="shared" si="151"/>
        <v>631</v>
      </c>
      <c r="B634" s="12">
        <f t="shared" si="163"/>
        <v>1704515.1838131833</v>
      </c>
      <c r="C634" s="12">
        <f t="shared" si="153"/>
        <v>215033428.34427413</v>
      </c>
      <c r="D634" s="12">
        <f>Decision!$J$21</f>
        <v>31366.502587254861</v>
      </c>
      <c r="E634" s="12" t="e">
        <f>-IPMT(Decision!$J$20/12,'Calculations - ignore'!A634,Decision!$J$17*12,Decision!$J$15)</f>
        <v>#NUM!</v>
      </c>
      <c r="F634" s="12" t="e">
        <f t="shared" si="149"/>
        <v>#NUM!</v>
      </c>
      <c r="G634" s="12">
        <f t="shared" si="164"/>
        <v>26339.183882903038</v>
      </c>
      <c r="H634" s="12">
        <f t="shared" si="155"/>
        <v>6005778.4190770555</v>
      </c>
      <c r="I634" s="12">
        <f t="shared" si="150"/>
        <v>0</v>
      </c>
      <c r="J634" s="12">
        <f>I634*(1+Decision!$D$30/12)^(Decision!$C$3*12-'Calculations - ignore'!A634)/(1+'Calculations - ignore'!$B$1/12)^(Decision!$C$3*12-'Calculations - ignore'!A634)</f>
        <v>0</v>
      </c>
      <c r="K634" s="12">
        <f t="shared" si="156"/>
        <v>10591363.284014484</v>
      </c>
    </row>
    <row r="635" spans="1:11" x14ac:dyDescent="0.25">
      <c r="A635">
        <f t="shared" si="151"/>
        <v>632</v>
      </c>
      <c r="B635" s="12">
        <f t="shared" si="163"/>
        <v>1704515.1838131833</v>
      </c>
      <c r="C635" s="12">
        <f t="shared" si="153"/>
        <v>216737943.52808732</v>
      </c>
      <c r="D635" s="12">
        <f>Decision!$J$21</f>
        <v>31366.502587254861</v>
      </c>
      <c r="E635" s="12" t="e">
        <f>-IPMT(Decision!$J$20/12,'Calculations - ignore'!A635,Decision!$J$17*12,Decision!$J$15)</f>
        <v>#NUM!</v>
      </c>
      <c r="F635" s="12" t="e">
        <f t="shared" si="149"/>
        <v>#NUM!</v>
      </c>
      <c r="G635" s="12">
        <f t="shared" si="164"/>
        <v>26339.183882903038</v>
      </c>
      <c r="H635" s="12">
        <f t="shared" si="155"/>
        <v>6032117.6029599588</v>
      </c>
      <c r="I635" s="12">
        <f t="shared" si="150"/>
        <v>0</v>
      </c>
      <c r="J635" s="12">
        <f>I635*(1+Decision!$D$30/12)^(Decision!$C$3*12-'Calculations - ignore'!A635)/(1+'Calculations - ignore'!$B$1/12)^(Decision!$C$3*12-'Calculations - ignore'!A635)</f>
        <v>0</v>
      </c>
      <c r="K635" s="12">
        <f t="shared" si="156"/>
        <v>10591363.284014484</v>
      </c>
    </row>
    <row r="636" spans="1:11" x14ac:dyDescent="0.25">
      <c r="A636">
        <f t="shared" si="151"/>
        <v>633</v>
      </c>
      <c r="B636" s="12">
        <f t="shared" si="163"/>
        <v>1704515.1838131833</v>
      </c>
      <c r="C636" s="12">
        <f t="shared" si="153"/>
        <v>218442458.7119005</v>
      </c>
      <c r="D636" s="12">
        <f>Decision!$J$21</f>
        <v>31366.502587254861</v>
      </c>
      <c r="E636" s="12" t="e">
        <f>-IPMT(Decision!$J$20/12,'Calculations - ignore'!A636,Decision!$J$17*12,Decision!$J$15)</f>
        <v>#NUM!</v>
      </c>
      <c r="F636" s="12" t="e">
        <f t="shared" si="149"/>
        <v>#NUM!</v>
      </c>
      <c r="G636" s="12">
        <f t="shared" si="164"/>
        <v>26339.183882903038</v>
      </c>
      <c r="H636" s="12">
        <f t="shared" si="155"/>
        <v>6058456.7868428621</v>
      </c>
      <c r="I636" s="12">
        <f t="shared" si="150"/>
        <v>0</v>
      </c>
      <c r="J636" s="12">
        <f>I636*(1+Decision!$D$30/12)^(Decision!$C$3*12-'Calculations - ignore'!A636)/(1+'Calculations - ignore'!$B$1/12)^(Decision!$C$3*12-'Calculations - ignore'!A636)</f>
        <v>0</v>
      </c>
      <c r="K636" s="12">
        <f t="shared" si="156"/>
        <v>10591363.284014484</v>
      </c>
    </row>
    <row r="637" spans="1:11" x14ac:dyDescent="0.25">
      <c r="A637">
        <f t="shared" si="151"/>
        <v>634</v>
      </c>
      <c r="B637" s="12">
        <f t="shared" si="163"/>
        <v>1704515.1838131833</v>
      </c>
      <c r="C637" s="12">
        <f t="shared" si="153"/>
        <v>220146973.89571369</v>
      </c>
      <c r="D637" s="12">
        <f>Decision!$J$21</f>
        <v>31366.502587254861</v>
      </c>
      <c r="E637" s="12" t="e">
        <f>-IPMT(Decision!$J$20/12,'Calculations - ignore'!A637,Decision!$J$17*12,Decision!$J$15)</f>
        <v>#NUM!</v>
      </c>
      <c r="F637" s="12" t="e">
        <f t="shared" si="149"/>
        <v>#NUM!</v>
      </c>
      <c r="G637" s="12">
        <f t="shared" si="164"/>
        <v>26339.183882903038</v>
      </c>
      <c r="H637" s="12">
        <f t="shared" si="155"/>
        <v>6084795.9707257655</v>
      </c>
      <c r="I637" s="12">
        <f t="shared" si="150"/>
        <v>0</v>
      </c>
      <c r="J637" s="12">
        <f>I637*(1+Decision!$D$30/12)^(Decision!$C$3*12-'Calculations - ignore'!A637)/(1+'Calculations - ignore'!$B$1/12)^(Decision!$C$3*12-'Calculations - ignore'!A637)</f>
        <v>0</v>
      </c>
      <c r="K637" s="12">
        <f t="shared" si="156"/>
        <v>10591363.284014484</v>
      </c>
    </row>
    <row r="638" spans="1:11" x14ac:dyDescent="0.25">
      <c r="A638">
        <f t="shared" si="151"/>
        <v>635</v>
      </c>
      <c r="B638" s="12">
        <f t="shared" si="163"/>
        <v>1704515.1838131833</v>
      </c>
      <c r="C638" s="12">
        <f t="shared" si="153"/>
        <v>221851489.07952687</v>
      </c>
      <c r="D638" s="12">
        <f>Decision!$J$21</f>
        <v>31366.502587254861</v>
      </c>
      <c r="E638" s="12" t="e">
        <f>-IPMT(Decision!$J$20/12,'Calculations - ignore'!A638,Decision!$J$17*12,Decision!$J$15)</f>
        <v>#NUM!</v>
      </c>
      <c r="F638" s="12" t="e">
        <f t="shared" si="149"/>
        <v>#NUM!</v>
      </c>
      <c r="G638" s="12">
        <f t="shared" si="164"/>
        <v>26339.183882903038</v>
      </c>
      <c r="H638" s="12">
        <f t="shared" si="155"/>
        <v>6111135.1546086688</v>
      </c>
      <c r="I638" s="12">
        <f t="shared" si="150"/>
        <v>0</v>
      </c>
      <c r="J638" s="12">
        <f>I638*(1+Decision!$D$30/12)^(Decision!$C$3*12-'Calculations - ignore'!A638)/(1+'Calculations - ignore'!$B$1/12)^(Decision!$C$3*12-'Calculations - ignore'!A638)</f>
        <v>0</v>
      </c>
      <c r="K638" s="12">
        <f t="shared" si="156"/>
        <v>10591363.284014484</v>
      </c>
    </row>
    <row r="639" spans="1:11" x14ac:dyDescent="0.25">
      <c r="A639">
        <f t="shared" si="151"/>
        <v>636</v>
      </c>
      <c r="B639" s="12">
        <f t="shared" si="163"/>
        <v>1704515.1838131833</v>
      </c>
      <c r="C639" s="12">
        <f t="shared" si="153"/>
        <v>223556004.26334006</v>
      </c>
      <c r="D639" s="12">
        <f>Decision!$J$21</f>
        <v>31366.502587254861</v>
      </c>
      <c r="E639" s="12" t="e">
        <f>-IPMT(Decision!$J$20/12,'Calculations - ignore'!A639,Decision!$J$17*12,Decision!$J$15)</f>
        <v>#NUM!</v>
      </c>
      <c r="F639" s="12" t="e">
        <f t="shared" si="149"/>
        <v>#NUM!</v>
      </c>
      <c r="G639" s="12">
        <f t="shared" si="164"/>
        <v>26339.183882903038</v>
      </c>
      <c r="H639" s="12">
        <f t="shared" si="155"/>
        <v>6137474.3384915721</v>
      </c>
      <c r="I639" s="12">
        <f t="shared" si="150"/>
        <v>0</v>
      </c>
      <c r="J639" s="12">
        <f>I639*(1+Decision!$D$30/12)^(Decision!$C$3*12-'Calculations - ignore'!A639)/(1+'Calculations - ignore'!$B$1/12)^(Decision!$C$3*12-'Calculations - ignore'!A639)</f>
        <v>0</v>
      </c>
      <c r="K639" s="12">
        <f t="shared" si="156"/>
        <v>10591363.284014484</v>
      </c>
    </row>
    <row r="640" spans="1:11" x14ac:dyDescent="0.25">
      <c r="A640">
        <f t="shared" si="151"/>
        <v>637</v>
      </c>
      <c r="B640" s="12">
        <f>B639*(1+Decision!$D$14)</f>
        <v>1874966.7021945019</v>
      </c>
      <c r="C640" s="12">
        <f t="shared" si="153"/>
        <v>225430970.96553457</v>
      </c>
      <c r="D640" s="12">
        <f>Decision!$J$21</f>
        <v>31366.502587254861</v>
      </c>
      <c r="E640" s="12" t="e">
        <f>-IPMT(Decision!$J$20/12,'Calculations - ignore'!A640,Decision!$J$17*12,Decision!$J$15)</f>
        <v>#NUM!</v>
      </c>
      <c r="F640" s="12" t="e">
        <f t="shared" si="149"/>
        <v>#NUM!</v>
      </c>
      <c r="G640" s="12">
        <f>G639*(1+Decision!$J$27)</f>
        <v>27656.143077048193</v>
      </c>
      <c r="H640" s="12">
        <f t="shared" si="155"/>
        <v>6165130.4815686205</v>
      </c>
      <c r="I640" s="12">
        <f t="shared" si="150"/>
        <v>0</v>
      </c>
      <c r="J640" s="12">
        <f>I640*(1+Decision!$D$30/12)^(Decision!$C$3*12-'Calculations - ignore'!A640)/(1+'Calculations - ignore'!$B$1/12)^(Decision!$C$3*12-'Calculations - ignore'!A640)</f>
        <v>0</v>
      </c>
      <c r="K640" s="12">
        <f t="shared" si="156"/>
        <v>10591363.284014484</v>
      </c>
    </row>
    <row r="641" spans="1:11" x14ac:dyDescent="0.25">
      <c r="A641">
        <f t="shared" si="151"/>
        <v>638</v>
      </c>
      <c r="B641" s="12">
        <f>B640</f>
        <v>1874966.7021945019</v>
      </c>
      <c r="C641" s="12">
        <f t="shared" si="153"/>
        <v>227305937.66772908</v>
      </c>
      <c r="D641" s="12">
        <f>Decision!$J$21</f>
        <v>31366.502587254861</v>
      </c>
      <c r="E641" s="12" t="e">
        <f>-IPMT(Decision!$J$20/12,'Calculations - ignore'!A641,Decision!$J$17*12,Decision!$J$15)</f>
        <v>#NUM!</v>
      </c>
      <c r="F641" s="12" t="e">
        <f t="shared" si="149"/>
        <v>#NUM!</v>
      </c>
      <c r="G641" s="12">
        <f>G640</f>
        <v>27656.143077048193</v>
      </c>
      <c r="H641" s="12">
        <f t="shared" si="155"/>
        <v>6192786.624645669</v>
      </c>
      <c r="I641" s="12">
        <f t="shared" si="150"/>
        <v>0</v>
      </c>
      <c r="J641" s="12">
        <f>I641*(1+Decision!$D$30/12)^(Decision!$C$3*12-'Calculations - ignore'!A641)/(1+'Calculations - ignore'!$B$1/12)^(Decision!$C$3*12-'Calculations - ignore'!A641)</f>
        <v>0</v>
      </c>
      <c r="K641" s="12">
        <f t="shared" si="156"/>
        <v>10591363.284014484</v>
      </c>
    </row>
    <row r="642" spans="1:11" x14ac:dyDescent="0.25">
      <c r="A642">
        <f t="shared" si="151"/>
        <v>639</v>
      </c>
      <c r="B642" s="12">
        <f t="shared" ref="B642:B651" si="165">B641</f>
        <v>1874966.7021945019</v>
      </c>
      <c r="C642" s="12">
        <f t="shared" si="153"/>
        <v>229180904.36992359</v>
      </c>
      <c r="D642" s="12">
        <f>Decision!$J$21</f>
        <v>31366.502587254861</v>
      </c>
      <c r="E642" s="12" t="e">
        <f>-IPMT(Decision!$J$20/12,'Calculations - ignore'!A642,Decision!$J$17*12,Decision!$J$15)</f>
        <v>#NUM!</v>
      </c>
      <c r="F642" s="12" t="e">
        <f t="shared" si="149"/>
        <v>#NUM!</v>
      </c>
      <c r="G642" s="12">
        <f t="shared" ref="G642:G651" si="166">G641</f>
        <v>27656.143077048193</v>
      </c>
      <c r="H642" s="12">
        <f t="shared" si="155"/>
        <v>6220442.7677227175</v>
      </c>
      <c r="I642" s="12">
        <f t="shared" si="150"/>
        <v>0</v>
      </c>
      <c r="J642" s="12">
        <f>I642*(1+Decision!$D$30/12)^(Decision!$C$3*12-'Calculations - ignore'!A642)/(1+'Calculations - ignore'!$B$1/12)^(Decision!$C$3*12-'Calculations - ignore'!A642)</f>
        <v>0</v>
      </c>
      <c r="K642" s="12">
        <f t="shared" si="156"/>
        <v>10591363.284014484</v>
      </c>
    </row>
    <row r="643" spans="1:11" x14ac:dyDescent="0.25">
      <c r="A643">
        <f t="shared" si="151"/>
        <v>640</v>
      </c>
      <c r="B643" s="12">
        <f t="shared" si="165"/>
        <v>1874966.7021945019</v>
      </c>
      <c r="C643" s="12">
        <f t="shared" si="153"/>
        <v>231055871.0721181</v>
      </c>
      <c r="D643" s="12">
        <f>Decision!$J$21</f>
        <v>31366.502587254861</v>
      </c>
      <c r="E643" s="12" t="e">
        <f>-IPMT(Decision!$J$20/12,'Calculations - ignore'!A643,Decision!$J$17*12,Decision!$J$15)</f>
        <v>#NUM!</v>
      </c>
      <c r="F643" s="12" t="e">
        <f t="shared" si="149"/>
        <v>#NUM!</v>
      </c>
      <c r="G643" s="12">
        <f t="shared" si="166"/>
        <v>27656.143077048193</v>
      </c>
      <c r="H643" s="12">
        <f t="shared" si="155"/>
        <v>6248098.910799766</v>
      </c>
      <c r="I643" s="12">
        <f t="shared" si="150"/>
        <v>0</v>
      </c>
      <c r="J643" s="12">
        <f>I643*(1+Decision!$D$30/12)^(Decision!$C$3*12-'Calculations - ignore'!A643)/(1+'Calculations - ignore'!$B$1/12)^(Decision!$C$3*12-'Calculations - ignore'!A643)</f>
        <v>0</v>
      </c>
      <c r="K643" s="12">
        <f t="shared" si="156"/>
        <v>10591363.284014484</v>
      </c>
    </row>
    <row r="644" spans="1:11" x14ac:dyDescent="0.25">
      <c r="A644">
        <f t="shared" si="151"/>
        <v>641</v>
      </c>
      <c r="B644" s="12">
        <f t="shared" si="165"/>
        <v>1874966.7021945019</v>
      </c>
      <c r="C644" s="12">
        <f t="shared" si="153"/>
        <v>232930837.77431262</v>
      </c>
      <c r="D644" s="12">
        <f>Decision!$J$21</f>
        <v>31366.502587254861</v>
      </c>
      <c r="E644" s="12" t="e">
        <f>-IPMT(Decision!$J$20/12,'Calculations - ignore'!A644,Decision!$J$17*12,Decision!$J$15)</f>
        <v>#NUM!</v>
      </c>
      <c r="F644" s="12" t="e">
        <f t="shared" si="149"/>
        <v>#NUM!</v>
      </c>
      <c r="G644" s="12">
        <f t="shared" si="166"/>
        <v>27656.143077048193</v>
      </c>
      <c r="H644" s="12">
        <f t="shared" si="155"/>
        <v>6275755.0538768144</v>
      </c>
      <c r="I644" s="12">
        <f t="shared" si="150"/>
        <v>0</v>
      </c>
      <c r="J644" s="12">
        <f>I644*(1+Decision!$D$30/12)^(Decision!$C$3*12-'Calculations - ignore'!A644)/(1+'Calculations - ignore'!$B$1/12)^(Decision!$C$3*12-'Calculations - ignore'!A644)</f>
        <v>0</v>
      </c>
      <c r="K644" s="12">
        <f t="shared" si="156"/>
        <v>10591363.284014484</v>
      </c>
    </row>
    <row r="645" spans="1:11" x14ac:dyDescent="0.25">
      <c r="A645">
        <f t="shared" si="151"/>
        <v>642</v>
      </c>
      <c r="B645" s="12">
        <f t="shared" si="165"/>
        <v>1874966.7021945019</v>
      </c>
      <c r="C645" s="12">
        <f t="shared" si="153"/>
        <v>234805804.47650713</v>
      </c>
      <c r="D645" s="12">
        <f>Decision!$J$21</f>
        <v>31366.502587254861</v>
      </c>
      <c r="E645" s="12" t="e">
        <f>-IPMT(Decision!$J$20/12,'Calculations - ignore'!A645,Decision!$J$17*12,Decision!$J$15)</f>
        <v>#NUM!</v>
      </c>
      <c r="F645" s="12" t="e">
        <f t="shared" ref="F645:F708" si="167">E645+F644</f>
        <v>#NUM!</v>
      </c>
      <c r="G645" s="12">
        <f t="shared" si="166"/>
        <v>27656.143077048193</v>
      </c>
      <c r="H645" s="12">
        <f t="shared" si="155"/>
        <v>6303411.1969538629</v>
      </c>
      <c r="I645" s="12">
        <f t="shared" ref="I645:I708" si="168">IF(D645&gt;B645,D645-B645,0)</f>
        <v>0</v>
      </c>
      <c r="J645" s="12">
        <f>I645*(1+Decision!$D$30/12)^(Decision!$C$3*12-'Calculations - ignore'!A645)/(1+'Calculations - ignore'!$B$1/12)^(Decision!$C$3*12-'Calculations - ignore'!A645)</f>
        <v>0</v>
      </c>
      <c r="K645" s="12">
        <f t="shared" si="156"/>
        <v>10591363.284014484</v>
      </c>
    </row>
    <row r="646" spans="1:11" x14ac:dyDescent="0.25">
      <c r="A646">
        <f t="shared" ref="A646:A709" si="169">A645+1</f>
        <v>643</v>
      </c>
      <c r="B646" s="12">
        <f t="shared" si="165"/>
        <v>1874966.7021945019</v>
      </c>
      <c r="C646" s="12">
        <f t="shared" ref="C646:C709" si="170">B646+C645</f>
        <v>236680771.17870164</v>
      </c>
      <c r="D646" s="12">
        <f>Decision!$J$21</f>
        <v>31366.502587254861</v>
      </c>
      <c r="E646" s="12" t="e">
        <f>-IPMT(Decision!$J$20/12,'Calculations - ignore'!A646,Decision!$J$17*12,Decision!$J$15)</f>
        <v>#NUM!</v>
      </c>
      <c r="F646" s="12" t="e">
        <f t="shared" si="167"/>
        <v>#NUM!</v>
      </c>
      <c r="G646" s="12">
        <f t="shared" si="166"/>
        <v>27656.143077048193</v>
      </c>
      <c r="H646" s="12">
        <f t="shared" ref="H646:H709" si="171">G646+H645</f>
        <v>6331067.3400309114</v>
      </c>
      <c r="I646" s="12">
        <f t="shared" si="168"/>
        <v>0</v>
      </c>
      <c r="J646" s="12">
        <f>I646*(1+Decision!$D$30/12)^(Decision!$C$3*12-'Calculations - ignore'!A646)/(1+'Calculations - ignore'!$B$1/12)^(Decision!$C$3*12-'Calculations - ignore'!A646)</f>
        <v>0</v>
      </c>
      <c r="K646" s="12">
        <f t="shared" ref="K646:K709" si="172">J646+K645</f>
        <v>10591363.284014484</v>
      </c>
    </row>
    <row r="647" spans="1:11" x14ac:dyDescent="0.25">
      <c r="A647">
        <f t="shared" si="169"/>
        <v>644</v>
      </c>
      <c r="B647" s="12">
        <f t="shared" si="165"/>
        <v>1874966.7021945019</v>
      </c>
      <c r="C647" s="12">
        <f t="shared" si="170"/>
        <v>238555737.88089615</v>
      </c>
      <c r="D647" s="12">
        <f>Decision!$J$21</f>
        <v>31366.502587254861</v>
      </c>
      <c r="E647" s="12" t="e">
        <f>-IPMT(Decision!$J$20/12,'Calculations - ignore'!A647,Decision!$J$17*12,Decision!$J$15)</f>
        <v>#NUM!</v>
      </c>
      <c r="F647" s="12" t="e">
        <f t="shared" si="167"/>
        <v>#NUM!</v>
      </c>
      <c r="G647" s="12">
        <f t="shared" si="166"/>
        <v>27656.143077048193</v>
      </c>
      <c r="H647" s="12">
        <f t="shared" si="171"/>
        <v>6358723.4831079599</v>
      </c>
      <c r="I647" s="12">
        <f t="shared" si="168"/>
        <v>0</v>
      </c>
      <c r="J647" s="12">
        <f>I647*(1+Decision!$D$30/12)^(Decision!$C$3*12-'Calculations - ignore'!A647)/(1+'Calculations - ignore'!$B$1/12)^(Decision!$C$3*12-'Calculations - ignore'!A647)</f>
        <v>0</v>
      </c>
      <c r="K647" s="12">
        <f t="shared" si="172"/>
        <v>10591363.284014484</v>
      </c>
    </row>
    <row r="648" spans="1:11" x14ac:dyDescent="0.25">
      <c r="A648">
        <f t="shared" si="169"/>
        <v>645</v>
      </c>
      <c r="B648" s="12">
        <f t="shared" si="165"/>
        <v>1874966.7021945019</v>
      </c>
      <c r="C648" s="12">
        <f t="shared" si="170"/>
        <v>240430704.58309066</v>
      </c>
      <c r="D648" s="12">
        <f>Decision!$J$21</f>
        <v>31366.502587254861</v>
      </c>
      <c r="E648" s="12" t="e">
        <f>-IPMT(Decision!$J$20/12,'Calculations - ignore'!A648,Decision!$J$17*12,Decision!$J$15)</f>
        <v>#NUM!</v>
      </c>
      <c r="F648" s="12" t="e">
        <f t="shared" si="167"/>
        <v>#NUM!</v>
      </c>
      <c r="G648" s="12">
        <f t="shared" si="166"/>
        <v>27656.143077048193</v>
      </c>
      <c r="H648" s="12">
        <f t="shared" si="171"/>
        <v>6386379.6261850083</v>
      </c>
      <c r="I648" s="12">
        <f t="shared" si="168"/>
        <v>0</v>
      </c>
      <c r="J648" s="12">
        <f>I648*(1+Decision!$D$30/12)^(Decision!$C$3*12-'Calculations - ignore'!A648)/(1+'Calculations - ignore'!$B$1/12)^(Decision!$C$3*12-'Calculations - ignore'!A648)</f>
        <v>0</v>
      </c>
      <c r="K648" s="12">
        <f t="shared" si="172"/>
        <v>10591363.284014484</v>
      </c>
    </row>
    <row r="649" spans="1:11" x14ac:dyDescent="0.25">
      <c r="A649">
        <f t="shared" si="169"/>
        <v>646</v>
      </c>
      <c r="B649" s="12">
        <f t="shared" si="165"/>
        <v>1874966.7021945019</v>
      </c>
      <c r="C649" s="12">
        <f t="shared" si="170"/>
        <v>242305671.28528517</v>
      </c>
      <c r="D649" s="12">
        <f>Decision!$J$21</f>
        <v>31366.502587254861</v>
      </c>
      <c r="E649" s="12" t="e">
        <f>-IPMT(Decision!$J$20/12,'Calculations - ignore'!A649,Decision!$J$17*12,Decision!$J$15)</f>
        <v>#NUM!</v>
      </c>
      <c r="F649" s="12" t="e">
        <f t="shared" si="167"/>
        <v>#NUM!</v>
      </c>
      <c r="G649" s="12">
        <f t="shared" si="166"/>
        <v>27656.143077048193</v>
      </c>
      <c r="H649" s="12">
        <f t="shared" si="171"/>
        <v>6414035.7692620568</v>
      </c>
      <c r="I649" s="12">
        <f t="shared" si="168"/>
        <v>0</v>
      </c>
      <c r="J649" s="12">
        <f>I649*(1+Decision!$D$30/12)^(Decision!$C$3*12-'Calculations - ignore'!A649)/(1+'Calculations - ignore'!$B$1/12)^(Decision!$C$3*12-'Calculations - ignore'!A649)</f>
        <v>0</v>
      </c>
      <c r="K649" s="12">
        <f t="shared" si="172"/>
        <v>10591363.284014484</v>
      </c>
    </row>
    <row r="650" spans="1:11" x14ac:dyDescent="0.25">
      <c r="A650">
        <f t="shared" si="169"/>
        <v>647</v>
      </c>
      <c r="B650" s="12">
        <f t="shared" si="165"/>
        <v>1874966.7021945019</v>
      </c>
      <c r="C650" s="12">
        <f t="shared" si="170"/>
        <v>244180637.98747969</v>
      </c>
      <c r="D650" s="12">
        <f>Decision!$J$21</f>
        <v>31366.502587254861</v>
      </c>
      <c r="E650" s="12" t="e">
        <f>-IPMT(Decision!$J$20/12,'Calculations - ignore'!A650,Decision!$J$17*12,Decision!$J$15)</f>
        <v>#NUM!</v>
      </c>
      <c r="F650" s="12" t="e">
        <f t="shared" si="167"/>
        <v>#NUM!</v>
      </c>
      <c r="G650" s="12">
        <f t="shared" si="166"/>
        <v>27656.143077048193</v>
      </c>
      <c r="H650" s="12">
        <f t="shared" si="171"/>
        <v>6441691.9123391053</v>
      </c>
      <c r="I650" s="12">
        <f t="shared" si="168"/>
        <v>0</v>
      </c>
      <c r="J650" s="12">
        <f>I650*(1+Decision!$D$30/12)^(Decision!$C$3*12-'Calculations - ignore'!A650)/(1+'Calculations - ignore'!$B$1/12)^(Decision!$C$3*12-'Calculations - ignore'!A650)</f>
        <v>0</v>
      </c>
      <c r="K650" s="12">
        <f t="shared" si="172"/>
        <v>10591363.284014484</v>
      </c>
    </row>
    <row r="651" spans="1:11" x14ac:dyDescent="0.25">
      <c r="A651">
        <f t="shared" si="169"/>
        <v>648</v>
      </c>
      <c r="B651" s="12">
        <f t="shared" si="165"/>
        <v>1874966.7021945019</v>
      </c>
      <c r="C651" s="12">
        <f t="shared" si="170"/>
        <v>246055604.6896742</v>
      </c>
      <c r="D651" s="12">
        <f>Decision!$J$21</f>
        <v>31366.502587254861</v>
      </c>
      <c r="E651" s="12" t="e">
        <f>-IPMT(Decision!$J$20/12,'Calculations - ignore'!A651,Decision!$J$17*12,Decision!$J$15)</f>
        <v>#NUM!</v>
      </c>
      <c r="F651" s="12" t="e">
        <f t="shared" si="167"/>
        <v>#NUM!</v>
      </c>
      <c r="G651" s="12">
        <f t="shared" si="166"/>
        <v>27656.143077048193</v>
      </c>
      <c r="H651" s="12">
        <f t="shared" si="171"/>
        <v>6469348.0554161537</v>
      </c>
      <c r="I651" s="12">
        <f t="shared" si="168"/>
        <v>0</v>
      </c>
      <c r="J651" s="12">
        <f>I651*(1+Decision!$D$30/12)^(Decision!$C$3*12-'Calculations - ignore'!A651)/(1+'Calculations - ignore'!$B$1/12)^(Decision!$C$3*12-'Calculations - ignore'!A651)</f>
        <v>0</v>
      </c>
      <c r="K651" s="12">
        <f t="shared" si="172"/>
        <v>10591363.284014484</v>
      </c>
    </row>
    <row r="652" spans="1:11" x14ac:dyDescent="0.25">
      <c r="A652">
        <f t="shared" si="169"/>
        <v>649</v>
      </c>
      <c r="B652" s="12">
        <f>B651*(1+Decision!$D$14)</f>
        <v>2062463.3724139521</v>
      </c>
      <c r="C652" s="12">
        <f t="shared" si="170"/>
        <v>248118068.06208816</v>
      </c>
      <c r="D652" s="12">
        <f>Decision!$J$21</f>
        <v>31366.502587254861</v>
      </c>
      <c r="E652" s="12" t="e">
        <f>-IPMT(Decision!$J$20/12,'Calculations - ignore'!A652,Decision!$J$17*12,Decision!$J$15)</f>
        <v>#NUM!</v>
      </c>
      <c r="F652" s="12" t="e">
        <f t="shared" si="167"/>
        <v>#NUM!</v>
      </c>
      <c r="G652" s="12">
        <f>G651*(1+Decision!$J$27)</f>
        <v>29038.950230900602</v>
      </c>
      <c r="H652" s="12">
        <f t="shared" si="171"/>
        <v>6498387.0056470539</v>
      </c>
      <c r="I652" s="12">
        <f t="shared" si="168"/>
        <v>0</v>
      </c>
      <c r="J652" s="12">
        <f>I652*(1+Decision!$D$30/12)^(Decision!$C$3*12-'Calculations - ignore'!A652)/(1+'Calculations - ignore'!$B$1/12)^(Decision!$C$3*12-'Calculations - ignore'!A652)</f>
        <v>0</v>
      </c>
      <c r="K652" s="12">
        <f t="shared" si="172"/>
        <v>10591363.284014484</v>
      </c>
    </row>
    <row r="653" spans="1:11" x14ac:dyDescent="0.25">
      <c r="A653">
        <f t="shared" si="169"/>
        <v>650</v>
      </c>
      <c r="B653" s="12">
        <f>B652</f>
        <v>2062463.3724139521</v>
      </c>
      <c r="C653" s="12">
        <f t="shared" si="170"/>
        <v>250180531.43450212</v>
      </c>
      <c r="D653" s="12">
        <f>Decision!$J$21</f>
        <v>31366.502587254861</v>
      </c>
      <c r="E653" s="12" t="e">
        <f>-IPMT(Decision!$J$20/12,'Calculations - ignore'!A653,Decision!$J$17*12,Decision!$J$15)</f>
        <v>#NUM!</v>
      </c>
      <c r="F653" s="12" t="e">
        <f t="shared" si="167"/>
        <v>#NUM!</v>
      </c>
      <c r="G653" s="12">
        <f>G652</f>
        <v>29038.950230900602</v>
      </c>
      <c r="H653" s="12">
        <f t="shared" si="171"/>
        <v>6527425.9558779541</v>
      </c>
      <c r="I653" s="12">
        <f t="shared" si="168"/>
        <v>0</v>
      </c>
      <c r="J653" s="12">
        <f>I653*(1+Decision!$D$30/12)^(Decision!$C$3*12-'Calculations - ignore'!A653)/(1+'Calculations - ignore'!$B$1/12)^(Decision!$C$3*12-'Calculations - ignore'!A653)</f>
        <v>0</v>
      </c>
      <c r="K653" s="12">
        <f t="shared" si="172"/>
        <v>10591363.284014484</v>
      </c>
    </row>
    <row r="654" spans="1:11" x14ac:dyDescent="0.25">
      <c r="A654">
        <f t="shared" si="169"/>
        <v>651</v>
      </c>
      <c r="B654" s="12">
        <f t="shared" ref="B654:B663" si="173">B653</f>
        <v>2062463.3724139521</v>
      </c>
      <c r="C654" s="12">
        <f t="shared" si="170"/>
        <v>252242994.80691609</v>
      </c>
      <c r="D654" s="12">
        <f>Decision!$J$21</f>
        <v>31366.502587254861</v>
      </c>
      <c r="E654" s="12" t="e">
        <f>-IPMT(Decision!$J$20/12,'Calculations - ignore'!A654,Decision!$J$17*12,Decision!$J$15)</f>
        <v>#NUM!</v>
      </c>
      <c r="F654" s="12" t="e">
        <f t="shared" si="167"/>
        <v>#NUM!</v>
      </c>
      <c r="G654" s="12">
        <f t="shared" ref="G654:G663" si="174">G653</f>
        <v>29038.950230900602</v>
      </c>
      <c r="H654" s="12">
        <f t="shared" si="171"/>
        <v>6556464.9061088543</v>
      </c>
      <c r="I654" s="12">
        <f t="shared" si="168"/>
        <v>0</v>
      </c>
      <c r="J654" s="12">
        <f>I654*(1+Decision!$D$30/12)^(Decision!$C$3*12-'Calculations - ignore'!A654)/(1+'Calculations - ignore'!$B$1/12)^(Decision!$C$3*12-'Calculations - ignore'!A654)</f>
        <v>0</v>
      </c>
      <c r="K654" s="12">
        <f t="shared" si="172"/>
        <v>10591363.284014484</v>
      </c>
    </row>
    <row r="655" spans="1:11" x14ac:dyDescent="0.25">
      <c r="A655">
        <f t="shared" si="169"/>
        <v>652</v>
      </c>
      <c r="B655" s="12">
        <f t="shared" si="173"/>
        <v>2062463.3724139521</v>
      </c>
      <c r="C655" s="12">
        <f t="shared" si="170"/>
        <v>254305458.17933005</v>
      </c>
      <c r="D655" s="12">
        <f>Decision!$J$21</f>
        <v>31366.502587254861</v>
      </c>
      <c r="E655" s="12" t="e">
        <f>-IPMT(Decision!$J$20/12,'Calculations - ignore'!A655,Decision!$J$17*12,Decision!$J$15)</f>
        <v>#NUM!</v>
      </c>
      <c r="F655" s="12" t="e">
        <f t="shared" si="167"/>
        <v>#NUM!</v>
      </c>
      <c r="G655" s="12">
        <f t="shared" si="174"/>
        <v>29038.950230900602</v>
      </c>
      <c r="H655" s="12">
        <f t="shared" si="171"/>
        <v>6585503.8563397545</v>
      </c>
      <c r="I655" s="12">
        <f t="shared" si="168"/>
        <v>0</v>
      </c>
      <c r="J655" s="12">
        <f>I655*(1+Decision!$D$30/12)^(Decision!$C$3*12-'Calculations - ignore'!A655)/(1+'Calculations - ignore'!$B$1/12)^(Decision!$C$3*12-'Calculations - ignore'!A655)</f>
        <v>0</v>
      </c>
      <c r="K655" s="12">
        <f t="shared" si="172"/>
        <v>10591363.284014484</v>
      </c>
    </row>
    <row r="656" spans="1:11" x14ac:dyDescent="0.25">
      <c r="A656">
        <f t="shared" si="169"/>
        <v>653</v>
      </c>
      <c r="B656" s="12">
        <f t="shared" si="173"/>
        <v>2062463.3724139521</v>
      </c>
      <c r="C656" s="12">
        <f t="shared" si="170"/>
        <v>256367921.55174401</v>
      </c>
      <c r="D656" s="12">
        <f>Decision!$J$21</f>
        <v>31366.502587254861</v>
      </c>
      <c r="E656" s="12" t="e">
        <f>-IPMT(Decision!$J$20/12,'Calculations - ignore'!A656,Decision!$J$17*12,Decision!$J$15)</f>
        <v>#NUM!</v>
      </c>
      <c r="F656" s="12" t="e">
        <f t="shared" si="167"/>
        <v>#NUM!</v>
      </c>
      <c r="G656" s="12">
        <f t="shared" si="174"/>
        <v>29038.950230900602</v>
      </c>
      <c r="H656" s="12">
        <f t="shared" si="171"/>
        <v>6614542.8065706547</v>
      </c>
      <c r="I656" s="12">
        <f t="shared" si="168"/>
        <v>0</v>
      </c>
      <c r="J656" s="12">
        <f>I656*(1+Decision!$D$30/12)^(Decision!$C$3*12-'Calculations - ignore'!A656)/(1+'Calculations - ignore'!$B$1/12)^(Decision!$C$3*12-'Calculations - ignore'!A656)</f>
        <v>0</v>
      </c>
      <c r="K656" s="12">
        <f t="shared" si="172"/>
        <v>10591363.284014484</v>
      </c>
    </row>
    <row r="657" spans="1:11" x14ac:dyDescent="0.25">
      <c r="A657">
        <f t="shared" si="169"/>
        <v>654</v>
      </c>
      <c r="B657" s="12">
        <f t="shared" si="173"/>
        <v>2062463.3724139521</v>
      </c>
      <c r="C657" s="12">
        <f t="shared" si="170"/>
        <v>258430384.92415798</v>
      </c>
      <c r="D657" s="12">
        <f>Decision!$J$21</f>
        <v>31366.502587254861</v>
      </c>
      <c r="E657" s="12" t="e">
        <f>-IPMT(Decision!$J$20/12,'Calculations - ignore'!A657,Decision!$J$17*12,Decision!$J$15)</f>
        <v>#NUM!</v>
      </c>
      <c r="F657" s="12" t="e">
        <f t="shared" si="167"/>
        <v>#NUM!</v>
      </c>
      <c r="G657" s="12">
        <f t="shared" si="174"/>
        <v>29038.950230900602</v>
      </c>
      <c r="H657" s="12">
        <f t="shared" si="171"/>
        <v>6643581.7568015549</v>
      </c>
      <c r="I657" s="12">
        <f t="shared" si="168"/>
        <v>0</v>
      </c>
      <c r="J657" s="12">
        <f>I657*(1+Decision!$D$30/12)^(Decision!$C$3*12-'Calculations - ignore'!A657)/(1+'Calculations - ignore'!$B$1/12)^(Decision!$C$3*12-'Calculations - ignore'!A657)</f>
        <v>0</v>
      </c>
      <c r="K657" s="12">
        <f t="shared" si="172"/>
        <v>10591363.284014484</v>
      </c>
    </row>
    <row r="658" spans="1:11" x14ac:dyDescent="0.25">
      <c r="A658">
        <f t="shared" si="169"/>
        <v>655</v>
      </c>
      <c r="B658" s="12">
        <f t="shared" si="173"/>
        <v>2062463.3724139521</v>
      </c>
      <c r="C658" s="12">
        <f t="shared" si="170"/>
        <v>260492848.29657194</v>
      </c>
      <c r="D658" s="12">
        <f>Decision!$J$21</f>
        <v>31366.502587254861</v>
      </c>
      <c r="E658" s="12" t="e">
        <f>-IPMT(Decision!$J$20/12,'Calculations - ignore'!A658,Decision!$J$17*12,Decision!$J$15)</f>
        <v>#NUM!</v>
      </c>
      <c r="F658" s="12" t="e">
        <f t="shared" si="167"/>
        <v>#NUM!</v>
      </c>
      <c r="G658" s="12">
        <f t="shared" si="174"/>
        <v>29038.950230900602</v>
      </c>
      <c r="H658" s="12">
        <f t="shared" si="171"/>
        <v>6672620.7070324551</v>
      </c>
      <c r="I658" s="12">
        <f t="shared" si="168"/>
        <v>0</v>
      </c>
      <c r="J658" s="12">
        <f>I658*(1+Decision!$D$30/12)^(Decision!$C$3*12-'Calculations - ignore'!A658)/(1+'Calculations - ignore'!$B$1/12)^(Decision!$C$3*12-'Calculations - ignore'!A658)</f>
        <v>0</v>
      </c>
      <c r="K658" s="12">
        <f t="shared" si="172"/>
        <v>10591363.284014484</v>
      </c>
    </row>
    <row r="659" spans="1:11" x14ac:dyDescent="0.25">
      <c r="A659">
        <f t="shared" si="169"/>
        <v>656</v>
      </c>
      <c r="B659" s="12">
        <f t="shared" si="173"/>
        <v>2062463.3724139521</v>
      </c>
      <c r="C659" s="12">
        <f t="shared" si="170"/>
        <v>262555311.6689859</v>
      </c>
      <c r="D659" s="12">
        <f>Decision!$J$21</f>
        <v>31366.502587254861</v>
      </c>
      <c r="E659" s="12" t="e">
        <f>-IPMT(Decision!$J$20/12,'Calculations - ignore'!A659,Decision!$J$17*12,Decision!$J$15)</f>
        <v>#NUM!</v>
      </c>
      <c r="F659" s="12" t="e">
        <f t="shared" si="167"/>
        <v>#NUM!</v>
      </c>
      <c r="G659" s="12">
        <f t="shared" si="174"/>
        <v>29038.950230900602</v>
      </c>
      <c r="H659" s="12">
        <f t="shared" si="171"/>
        <v>6701659.6572633553</v>
      </c>
      <c r="I659" s="12">
        <f t="shared" si="168"/>
        <v>0</v>
      </c>
      <c r="J659" s="12">
        <f>I659*(1+Decision!$D$30/12)^(Decision!$C$3*12-'Calculations - ignore'!A659)/(1+'Calculations - ignore'!$B$1/12)^(Decision!$C$3*12-'Calculations - ignore'!A659)</f>
        <v>0</v>
      </c>
      <c r="K659" s="12">
        <f t="shared" si="172"/>
        <v>10591363.284014484</v>
      </c>
    </row>
    <row r="660" spans="1:11" x14ac:dyDescent="0.25">
      <c r="A660">
        <f t="shared" si="169"/>
        <v>657</v>
      </c>
      <c r="B660" s="12">
        <f t="shared" si="173"/>
        <v>2062463.3724139521</v>
      </c>
      <c r="C660" s="12">
        <f t="shared" si="170"/>
        <v>264617775.04139987</v>
      </c>
      <c r="D660" s="12">
        <f>Decision!$J$21</f>
        <v>31366.502587254861</v>
      </c>
      <c r="E660" s="12" t="e">
        <f>-IPMT(Decision!$J$20/12,'Calculations - ignore'!A660,Decision!$J$17*12,Decision!$J$15)</f>
        <v>#NUM!</v>
      </c>
      <c r="F660" s="12" t="e">
        <f t="shared" si="167"/>
        <v>#NUM!</v>
      </c>
      <c r="G660" s="12">
        <f t="shared" si="174"/>
        <v>29038.950230900602</v>
      </c>
      <c r="H660" s="12">
        <f t="shared" si="171"/>
        <v>6730698.6074942555</v>
      </c>
      <c r="I660" s="12">
        <f t="shared" si="168"/>
        <v>0</v>
      </c>
      <c r="J660" s="12">
        <f>I660*(1+Decision!$D$30/12)^(Decision!$C$3*12-'Calculations - ignore'!A660)/(1+'Calculations - ignore'!$B$1/12)^(Decision!$C$3*12-'Calculations - ignore'!A660)</f>
        <v>0</v>
      </c>
      <c r="K660" s="12">
        <f t="shared" si="172"/>
        <v>10591363.284014484</v>
      </c>
    </row>
    <row r="661" spans="1:11" x14ac:dyDescent="0.25">
      <c r="A661">
        <f t="shared" si="169"/>
        <v>658</v>
      </c>
      <c r="B661" s="12">
        <f t="shared" si="173"/>
        <v>2062463.3724139521</v>
      </c>
      <c r="C661" s="12">
        <f t="shared" si="170"/>
        <v>266680238.41381383</v>
      </c>
      <c r="D661" s="12">
        <f>Decision!$J$21</f>
        <v>31366.502587254861</v>
      </c>
      <c r="E661" s="12" t="e">
        <f>-IPMT(Decision!$J$20/12,'Calculations - ignore'!A661,Decision!$J$17*12,Decision!$J$15)</f>
        <v>#NUM!</v>
      </c>
      <c r="F661" s="12" t="e">
        <f t="shared" si="167"/>
        <v>#NUM!</v>
      </c>
      <c r="G661" s="12">
        <f t="shared" si="174"/>
        <v>29038.950230900602</v>
      </c>
      <c r="H661" s="12">
        <f t="shared" si="171"/>
        <v>6759737.5577251557</v>
      </c>
      <c r="I661" s="12">
        <f t="shared" si="168"/>
        <v>0</v>
      </c>
      <c r="J661" s="12">
        <f>I661*(1+Decision!$D$30/12)^(Decision!$C$3*12-'Calculations - ignore'!A661)/(1+'Calculations - ignore'!$B$1/12)^(Decision!$C$3*12-'Calculations - ignore'!A661)</f>
        <v>0</v>
      </c>
      <c r="K661" s="12">
        <f t="shared" si="172"/>
        <v>10591363.284014484</v>
      </c>
    </row>
    <row r="662" spans="1:11" x14ac:dyDescent="0.25">
      <c r="A662">
        <f t="shared" si="169"/>
        <v>659</v>
      </c>
      <c r="B662" s="12">
        <f t="shared" si="173"/>
        <v>2062463.3724139521</v>
      </c>
      <c r="C662" s="12">
        <f t="shared" si="170"/>
        <v>268742701.78622776</v>
      </c>
      <c r="D662" s="12">
        <f>Decision!$J$21</f>
        <v>31366.502587254861</v>
      </c>
      <c r="E662" s="12" t="e">
        <f>-IPMT(Decision!$J$20/12,'Calculations - ignore'!A662,Decision!$J$17*12,Decision!$J$15)</f>
        <v>#NUM!</v>
      </c>
      <c r="F662" s="12" t="e">
        <f t="shared" si="167"/>
        <v>#NUM!</v>
      </c>
      <c r="G662" s="12">
        <f t="shared" si="174"/>
        <v>29038.950230900602</v>
      </c>
      <c r="H662" s="12">
        <f t="shared" si="171"/>
        <v>6788776.5079560559</v>
      </c>
      <c r="I662" s="12">
        <f t="shared" si="168"/>
        <v>0</v>
      </c>
      <c r="J662" s="12">
        <f>I662*(1+Decision!$D$30/12)^(Decision!$C$3*12-'Calculations - ignore'!A662)/(1+'Calculations - ignore'!$B$1/12)^(Decision!$C$3*12-'Calculations - ignore'!A662)</f>
        <v>0</v>
      </c>
      <c r="K662" s="12">
        <f t="shared" si="172"/>
        <v>10591363.284014484</v>
      </c>
    </row>
    <row r="663" spans="1:11" x14ac:dyDescent="0.25">
      <c r="A663">
        <f t="shared" si="169"/>
        <v>660</v>
      </c>
      <c r="B663" s="12">
        <f t="shared" si="173"/>
        <v>2062463.3724139521</v>
      </c>
      <c r="C663" s="12">
        <f t="shared" si="170"/>
        <v>270805165.1586417</v>
      </c>
      <c r="D663" s="12">
        <f>Decision!$J$21</f>
        <v>31366.502587254861</v>
      </c>
      <c r="E663" s="12" t="e">
        <f>-IPMT(Decision!$J$20/12,'Calculations - ignore'!A663,Decision!$J$17*12,Decision!$J$15)</f>
        <v>#NUM!</v>
      </c>
      <c r="F663" s="12" t="e">
        <f t="shared" si="167"/>
        <v>#NUM!</v>
      </c>
      <c r="G663" s="12">
        <f t="shared" si="174"/>
        <v>29038.950230900602</v>
      </c>
      <c r="H663" s="12">
        <f t="shared" si="171"/>
        <v>6817815.4581869561</v>
      </c>
      <c r="I663" s="12">
        <f t="shared" si="168"/>
        <v>0</v>
      </c>
      <c r="J663" s="12">
        <f>I663*(1+Decision!$D$30/12)^(Decision!$C$3*12-'Calculations - ignore'!A663)/(1+'Calculations - ignore'!$B$1/12)^(Decision!$C$3*12-'Calculations - ignore'!A663)</f>
        <v>0</v>
      </c>
      <c r="K663" s="12">
        <f t="shared" si="172"/>
        <v>10591363.284014484</v>
      </c>
    </row>
    <row r="664" spans="1:11" x14ac:dyDescent="0.25">
      <c r="A664">
        <f t="shared" si="169"/>
        <v>661</v>
      </c>
      <c r="B664" s="12">
        <f>B663*(1+Decision!$D$14)</f>
        <v>2268709.7096553477</v>
      </c>
      <c r="C664" s="12">
        <f t="shared" si="170"/>
        <v>273073874.86829704</v>
      </c>
      <c r="D664" s="12">
        <f>Decision!$J$21</f>
        <v>31366.502587254861</v>
      </c>
      <c r="E664" s="12" t="e">
        <f>-IPMT(Decision!$J$20/12,'Calculations - ignore'!A664,Decision!$J$17*12,Decision!$J$15)</f>
        <v>#NUM!</v>
      </c>
      <c r="F664" s="12" t="e">
        <f t="shared" si="167"/>
        <v>#NUM!</v>
      </c>
      <c r="G664" s="12">
        <f>G663*(1+Decision!$J$27)</f>
        <v>30490.897742445635</v>
      </c>
      <c r="H664" s="12">
        <f t="shared" si="171"/>
        <v>6848306.3559294017</v>
      </c>
      <c r="I664" s="12">
        <f t="shared" si="168"/>
        <v>0</v>
      </c>
      <c r="J664" s="12">
        <f>I664*(1+Decision!$D$30/12)^(Decision!$C$3*12-'Calculations - ignore'!A664)/(1+'Calculations - ignore'!$B$1/12)^(Decision!$C$3*12-'Calculations - ignore'!A664)</f>
        <v>0</v>
      </c>
      <c r="K664" s="12">
        <f t="shared" si="172"/>
        <v>10591363.284014484</v>
      </c>
    </row>
    <row r="665" spans="1:11" x14ac:dyDescent="0.25">
      <c r="A665">
        <f t="shared" si="169"/>
        <v>662</v>
      </c>
      <c r="B665" s="12">
        <f>B664</f>
        <v>2268709.7096553477</v>
      </c>
      <c r="C665" s="12">
        <f t="shared" si="170"/>
        <v>275342584.57795238</v>
      </c>
      <c r="D665" s="12">
        <f>Decision!$J$21</f>
        <v>31366.502587254861</v>
      </c>
      <c r="E665" s="12" t="e">
        <f>-IPMT(Decision!$J$20/12,'Calculations - ignore'!A665,Decision!$J$17*12,Decision!$J$15)</f>
        <v>#NUM!</v>
      </c>
      <c r="F665" s="12" t="e">
        <f t="shared" si="167"/>
        <v>#NUM!</v>
      </c>
      <c r="G665" s="12">
        <f>G664</f>
        <v>30490.897742445635</v>
      </c>
      <c r="H665" s="12">
        <f t="shared" si="171"/>
        <v>6878797.2536718473</v>
      </c>
      <c r="I665" s="12">
        <f t="shared" si="168"/>
        <v>0</v>
      </c>
      <c r="J665" s="12">
        <f>I665*(1+Decision!$D$30/12)^(Decision!$C$3*12-'Calculations - ignore'!A665)/(1+'Calculations - ignore'!$B$1/12)^(Decision!$C$3*12-'Calculations - ignore'!A665)</f>
        <v>0</v>
      </c>
      <c r="K665" s="12">
        <f t="shared" si="172"/>
        <v>10591363.284014484</v>
      </c>
    </row>
    <row r="666" spans="1:11" x14ac:dyDescent="0.25">
      <c r="A666">
        <f t="shared" si="169"/>
        <v>663</v>
      </c>
      <c r="B666" s="12">
        <f t="shared" ref="B666:B675" si="175">B665</f>
        <v>2268709.7096553477</v>
      </c>
      <c r="C666" s="12">
        <f t="shared" si="170"/>
        <v>277611294.28760773</v>
      </c>
      <c r="D666" s="12">
        <f>Decision!$J$21</f>
        <v>31366.502587254861</v>
      </c>
      <c r="E666" s="12" t="e">
        <f>-IPMT(Decision!$J$20/12,'Calculations - ignore'!A666,Decision!$J$17*12,Decision!$J$15)</f>
        <v>#NUM!</v>
      </c>
      <c r="F666" s="12" t="e">
        <f t="shared" si="167"/>
        <v>#NUM!</v>
      </c>
      <c r="G666" s="12">
        <f t="shared" ref="G666:G675" si="176">G665</f>
        <v>30490.897742445635</v>
      </c>
      <c r="H666" s="12">
        <f t="shared" si="171"/>
        <v>6909288.1514142929</v>
      </c>
      <c r="I666" s="12">
        <f t="shared" si="168"/>
        <v>0</v>
      </c>
      <c r="J666" s="12">
        <f>I666*(1+Decision!$D$30/12)^(Decision!$C$3*12-'Calculations - ignore'!A666)/(1+'Calculations - ignore'!$B$1/12)^(Decision!$C$3*12-'Calculations - ignore'!A666)</f>
        <v>0</v>
      </c>
      <c r="K666" s="12">
        <f t="shared" si="172"/>
        <v>10591363.284014484</v>
      </c>
    </row>
    <row r="667" spans="1:11" x14ac:dyDescent="0.25">
      <c r="A667">
        <f t="shared" si="169"/>
        <v>664</v>
      </c>
      <c r="B667" s="12">
        <f t="shared" si="175"/>
        <v>2268709.7096553477</v>
      </c>
      <c r="C667" s="12">
        <f t="shared" si="170"/>
        <v>279880003.99726307</v>
      </c>
      <c r="D667" s="12">
        <f>Decision!$J$21</f>
        <v>31366.502587254861</v>
      </c>
      <c r="E667" s="12" t="e">
        <f>-IPMT(Decision!$J$20/12,'Calculations - ignore'!A667,Decision!$J$17*12,Decision!$J$15)</f>
        <v>#NUM!</v>
      </c>
      <c r="F667" s="12" t="e">
        <f t="shared" si="167"/>
        <v>#NUM!</v>
      </c>
      <c r="G667" s="12">
        <f t="shared" si="176"/>
        <v>30490.897742445635</v>
      </c>
      <c r="H667" s="12">
        <f t="shared" si="171"/>
        <v>6939779.0491567384</v>
      </c>
      <c r="I667" s="12">
        <f t="shared" si="168"/>
        <v>0</v>
      </c>
      <c r="J667" s="12">
        <f>I667*(1+Decision!$D$30/12)^(Decision!$C$3*12-'Calculations - ignore'!A667)/(1+'Calculations - ignore'!$B$1/12)^(Decision!$C$3*12-'Calculations - ignore'!A667)</f>
        <v>0</v>
      </c>
      <c r="K667" s="12">
        <f t="shared" si="172"/>
        <v>10591363.284014484</v>
      </c>
    </row>
    <row r="668" spans="1:11" x14ac:dyDescent="0.25">
      <c r="A668">
        <f t="shared" si="169"/>
        <v>665</v>
      </c>
      <c r="B668" s="12">
        <f t="shared" si="175"/>
        <v>2268709.7096553477</v>
      </c>
      <c r="C668" s="12">
        <f t="shared" si="170"/>
        <v>282148713.70691842</v>
      </c>
      <c r="D668" s="12">
        <f>Decision!$J$21</f>
        <v>31366.502587254861</v>
      </c>
      <c r="E668" s="12" t="e">
        <f>-IPMT(Decision!$J$20/12,'Calculations - ignore'!A668,Decision!$J$17*12,Decision!$J$15)</f>
        <v>#NUM!</v>
      </c>
      <c r="F668" s="12" t="e">
        <f t="shared" si="167"/>
        <v>#NUM!</v>
      </c>
      <c r="G668" s="12">
        <f t="shared" si="176"/>
        <v>30490.897742445635</v>
      </c>
      <c r="H668" s="12">
        <f t="shared" si="171"/>
        <v>6970269.946899184</v>
      </c>
      <c r="I668" s="12">
        <f t="shared" si="168"/>
        <v>0</v>
      </c>
      <c r="J668" s="12">
        <f>I668*(1+Decision!$D$30/12)^(Decision!$C$3*12-'Calculations - ignore'!A668)/(1+'Calculations - ignore'!$B$1/12)^(Decision!$C$3*12-'Calculations - ignore'!A668)</f>
        <v>0</v>
      </c>
      <c r="K668" s="12">
        <f t="shared" si="172"/>
        <v>10591363.284014484</v>
      </c>
    </row>
    <row r="669" spans="1:11" x14ac:dyDescent="0.25">
      <c r="A669">
        <f t="shared" si="169"/>
        <v>666</v>
      </c>
      <c r="B669" s="12">
        <f t="shared" si="175"/>
        <v>2268709.7096553477</v>
      </c>
      <c r="C669" s="12">
        <f t="shared" si="170"/>
        <v>284417423.41657376</v>
      </c>
      <c r="D669" s="12">
        <f>Decision!$J$21</f>
        <v>31366.502587254861</v>
      </c>
      <c r="E669" s="12" t="e">
        <f>-IPMT(Decision!$J$20/12,'Calculations - ignore'!A669,Decision!$J$17*12,Decision!$J$15)</f>
        <v>#NUM!</v>
      </c>
      <c r="F669" s="12" t="e">
        <f t="shared" si="167"/>
        <v>#NUM!</v>
      </c>
      <c r="G669" s="12">
        <f t="shared" si="176"/>
        <v>30490.897742445635</v>
      </c>
      <c r="H669" s="12">
        <f t="shared" si="171"/>
        <v>7000760.8446416296</v>
      </c>
      <c r="I669" s="12">
        <f t="shared" si="168"/>
        <v>0</v>
      </c>
      <c r="J669" s="12">
        <f>I669*(1+Decision!$D$30/12)^(Decision!$C$3*12-'Calculations - ignore'!A669)/(1+'Calculations - ignore'!$B$1/12)^(Decision!$C$3*12-'Calculations - ignore'!A669)</f>
        <v>0</v>
      </c>
      <c r="K669" s="12">
        <f t="shared" si="172"/>
        <v>10591363.284014484</v>
      </c>
    </row>
    <row r="670" spans="1:11" x14ac:dyDescent="0.25">
      <c r="A670">
        <f t="shared" si="169"/>
        <v>667</v>
      </c>
      <c r="B670" s="12">
        <f t="shared" si="175"/>
        <v>2268709.7096553477</v>
      </c>
      <c r="C670" s="12">
        <f t="shared" si="170"/>
        <v>286686133.12622911</v>
      </c>
      <c r="D670" s="12">
        <f>Decision!$J$21</f>
        <v>31366.502587254861</v>
      </c>
      <c r="E670" s="12" t="e">
        <f>-IPMT(Decision!$J$20/12,'Calculations - ignore'!A670,Decision!$J$17*12,Decision!$J$15)</f>
        <v>#NUM!</v>
      </c>
      <c r="F670" s="12" t="e">
        <f t="shared" si="167"/>
        <v>#NUM!</v>
      </c>
      <c r="G670" s="12">
        <f t="shared" si="176"/>
        <v>30490.897742445635</v>
      </c>
      <c r="H670" s="12">
        <f t="shared" si="171"/>
        <v>7031251.7423840752</v>
      </c>
      <c r="I670" s="12">
        <f t="shared" si="168"/>
        <v>0</v>
      </c>
      <c r="J670" s="12">
        <f>I670*(1+Decision!$D$30/12)^(Decision!$C$3*12-'Calculations - ignore'!A670)/(1+'Calculations - ignore'!$B$1/12)^(Decision!$C$3*12-'Calculations - ignore'!A670)</f>
        <v>0</v>
      </c>
      <c r="K670" s="12">
        <f t="shared" si="172"/>
        <v>10591363.284014484</v>
      </c>
    </row>
    <row r="671" spans="1:11" x14ac:dyDescent="0.25">
      <c r="A671">
        <f t="shared" si="169"/>
        <v>668</v>
      </c>
      <c r="B671" s="12">
        <f t="shared" si="175"/>
        <v>2268709.7096553477</v>
      </c>
      <c r="C671" s="12">
        <f t="shared" si="170"/>
        <v>288954842.83588445</v>
      </c>
      <c r="D671" s="12">
        <f>Decision!$J$21</f>
        <v>31366.502587254861</v>
      </c>
      <c r="E671" s="12" t="e">
        <f>-IPMT(Decision!$J$20/12,'Calculations - ignore'!A671,Decision!$J$17*12,Decision!$J$15)</f>
        <v>#NUM!</v>
      </c>
      <c r="F671" s="12" t="e">
        <f t="shared" si="167"/>
        <v>#NUM!</v>
      </c>
      <c r="G671" s="12">
        <f t="shared" si="176"/>
        <v>30490.897742445635</v>
      </c>
      <c r="H671" s="12">
        <f t="shared" si="171"/>
        <v>7061742.6401265208</v>
      </c>
      <c r="I671" s="12">
        <f t="shared" si="168"/>
        <v>0</v>
      </c>
      <c r="J671" s="12">
        <f>I671*(1+Decision!$D$30/12)^(Decision!$C$3*12-'Calculations - ignore'!A671)/(1+'Calculations - ignore'!$B$1/12)^(Decision!$C$3*12-'Calculations - ignore'!A671)</f>
        <v>0</v>
      </c>
      <c r="K671" s="12">
        <f t="shared" si="172"/>
        <v>10591363.284014484</v>
      </c>
    </row>
    <row r="672" spans="1:11" x14ac:dyDescent="0.25">
      <c r="A672">
        <f t="shared" si="169"/>
        <v>669</v>
      </c>
      <c r="B672" s="12">
        <f t="shared" si="175"/>
        <v>2268709.7096553477</v>
      </c>
      <c r="C672" s="12">
        <f t="shared" si="170"/>
        <v>291223552.5455398</v>
      </c>
      <c r="D672" s="12">
        <f>Decision!$J$21</f>
        <v>31366.502587254861</v>
      </c>
      <c r="E672" s="12" t="e">
        <f>-IPMT(Decision!$J$20/12,'Calculations - ignore'!A672,Decision!$J$17*12,Decision!$J$15)</f>
        <v>#NUM!</v>
      </c>
      <c r="F672" s="12" t="e">
        <f t="shared" si="167"/>
        <v>#NUM!</v>
      </c>
      <c r="G672" s="12">
        <f t="shared" si="176"/>
        <v>30490.897742445635</v>
      </c>
      <c r="H672" s="12">
        <f t="shared" si="171"/>
        <v>7092233.5378689663</v>
      </c>
      <c r="I672" s="12">
        <f t="shared" si="168"/>
        <v>0</v>
      </c>
      <c r="J672" s="12">
        <f>I672*(1+Decision!$D$30/12)^(Decision!$C$3*12-'Calculations - ignore'!A672)/(1+'Calculations - ignore'!$B$1/12)^(Decision!$C$3*12-'Calculations - ignore'!A672)</f>
        <v>0</v>
      </c>
      <c r="K672" s="12">
        <f t="shared" si="172"/>
        <v>10591363.284014484</v>
      </c>
    </row>
    <row r="673" spans="1:11" x14ac:dyDescent="0.25">
      <c r="A673">
        <f t="shared" si="169"/>
        <v>670</v>
      </c>
      <c r="B673" s="12">
        <f t="shared" si="175"/>
        <v>2268709.7096553477</v>
      </c>
      <c r="C673" s="12">
        <f t="shared" si="170"/>
        <v>293492262.25519514</v>
      </c>
      <c r="D673" s="12">
        <f>Decision!$J$21</f>
        <v>31366.502587254861</v>
      </c>
      <c r="E673" s="12" t="e">
        <f>-IPMT(Decision!$J$20/12,'Calculations - ignore'!A673,Decision!$J$17*12,Decision!$J$15)</f>
        <v>#NUM!</v>
      </c>
      <c r="F673" s="12" t="e">
        <f t="shared" si="167"/>
        <v>#NUM!</v>
      </c>
      <c r="G673" s="12">
        <f t="shared" si="176"/>
        <v>30490.897742445635</v>
      </c>
      <c r="H673" s="12">
        <f t="shared" si="171"/>
        <v>7122724.4356114119</v>
      </c>
      <c r="I673" s="12">
        <f t="shared" si="168"/>
        <v>0</v>
      </c>
      <c r="J673" s="12">
        <f>I673*(1+Decision!$D$30/12)^(Decision!$C$3*12-'Calculations - ignore'!A673)/(1+'Calculations - ignore'!$B$1/12)^(Decision!$C$3*12-'Calculations - ignore'!A673)</f>
        <v>0</v>
      </c>
      <c r="K673" s="12">
        <f t="shared" si="172"/>
        <v>10591363.284014484</v>
      </c>
    </row>
    <row r="674" spans="1:11" x14ac:dyDescent="0.25">
      <c r="A674">
        <f t="shared" si="169"/>
        <v>671</v>
      </c>
      <c r="B674" s="12">
        <f t="shared" si="175"/>
        <v>2268709.7096553477</v>
      </c>
      <c r="C674" s="12">
        <f t="shared" si="170"/>
        <v>295760971.96485049</v>
      </c>
      <c r="D674" s="12">
        <f>Decision!$J$21</f>
        <v>31366.502587254861</v>
      </c>
      <c r="E674" s="12" t="e">
        <f>-IPMT(Decision!$J$20/12,'Calculations - ignore'!A674,Decision!$J$17*12,Decision!$J$15)</f>
        <v>#NUM!</v>
      </c>
      <c r="F674" s="12" t="e">
        <f t="shared" si="167"/>
        <v>#NUM!</v>
      </c>
      <c r="G674" s="12">
        <f t="shared" si="176"/>
        <v>30490.897742445635</v>
      </c>
      <c r="H674" s="12">
        <f t="shared" si="171"/>
        <v>7153215.3333538575</v>
      </c>
      <c r="I674" s="12">
        <f t="shared" si="168"/>
        <v>0</v>
      </c>
      <c r="J674" s="12">
        <f>I674*(1+Decision!$D$30/12)^(Decision!$C$3*12-'Calculations - ignore'!A674)/(1+'Calculations - ignore'!$B$1/12)^(Decision!$C$3*12-'Calculations - ignore'!A674)</f>
        <v>0</v>
      </c>
      <c r="K674" s="12">
        <f t="shared" si="172"/>
        <v>10591363.284014484</v>
      </c>
    </row>
    <row r="675" spans="1:11" x14ac:dyDescent="0.25">
      <c r="A675">
        <f t="shared" si="169"/>
        <v>672</v>
      </c>
      <c r="B675" s="12">
        <f t="shared" si="175"/>
        <v>2268709.7096553477</v>
      </c>
      <c r="C675" s="12">
        <f t="shared" si="170"/>
        <v>298029681.67450583</v>
      </c>
      <c r="D675" s="12">
        <f>Decision!$J$21</f>
        <v>31366.502587254861</v>
      </c>
      <c r="E675" s="12" t="e">
        <f>-IPMT(Decision!$J$20/12,'Calculations - ignore'!A675,Decision!$J$17*12,Decision!$J$15)</f>
        <v>#NUM!</v>
      </c>
      <c r="F675" s="12" t="e">
        <f t="shared" si="167"/>
        <v>#NUM!</v>
      </c>
      <c r="G675" s="12">
        <f t="shared" si="176"/>
        <v>30490.897742445635</v>
      </c>
      <c r="H675" s="12">
        <f t="shared" si="171"/>
        <v>7183706.2310963031</v>
      </c>
      <c r="I675" s="12">
        <f t="shared" si="168"/>
        <v>0</v>
      </c>
      <c r="J675" s="12">
        <f>I675*(1+Decision!$D$30/12)^(Decision!$C$3*12-'Calculations - ignore'!A675)/(1+'Calculations - ignore'!$B$1/12)^(Decision!$C$3*12-'Calculations - ignore'!A675)</f>
        <v>0</v>
      </c>
      <c r="K675" s="12">
        <f t="shared" si="172"/>
        <v>10591363.284014484</v>
      </c>
    </row>
    <row r="676" spans="1:11" x14ac:dyDescent="0.25">
      <c r="A676">
        <f t="shared" si="169"/>
        <v>673</v>
      </c>
      <c r="B676" s="12">
        <f>B675*(1+Decision!$D$14)</f>
        <v>2495580.6806208827</v>
      </c>
      <c r="C676" s="12">
        <f t="shared" si="170"/>
        <v>300525262.35512674</v>
      </c>
      <c r="D676" s="12">
        <f>Decision!$J$21</f>
        <v>31366.502587254861</v>
      </c>
      <c r="E676" s="12" t="e">
        <f>-IPMT(Decision!$J$20/12,'Calculations - ignore'!A676,Decision!$J$17*12,Decision!$J$15)</f>
        <v>#NUM!</v>
      </c>
      <c r="F676" s="12" t="e">
        <f t="shared" si="167"/>
        <v>#NUM!</v>
      </c>
      <c r="G676" s="12">
        <f>G675*(1+Decision!$J$27)</f>
        <v>32015.442629567919</v>
      </c>
      <c r="H676" s="12">
        <f t="shared" si="171"/>
        <v>7215721.6737258714</v>
      </c>
      <c r="I676" s="12">
        <f t="shared" si="168"/>
        <v>0</v>
      </c>
      <c r="J676" s="12">
        <f>I676*(1+Decision!$D$30/12)^(Decision!$C$3*12-'Calculations - ignore'!A676)/(1+'Calculations - ignore'!$B$1/12)^(Decision!$C$3*12-'Calculations - ignore'!A676)</f>
        <v>0</v>
      </c>
      <c r="K676" s="12">
        <f t="shared" si="172"/>
        <v>10591363.284014484</v>
      </c>
    </row>
    <row r="677" spans="1:11" x14ac:dyDescent="0.25">
      <c r="A677">
        <f t="shared" si="169"/>
        <v>674</v>
      </c>
      <c r="B677" s="12">
        <f>B676</f>
        <v>2495580.6806208827</v>
      </c>
      <c r="C677" s="12">
        <f t="shared" si="170"/>
        <v>303020843.03574765</v>
      </c>
      <c r="D677" s="12">
        <f>Decision!$J$21</f>
        <v>31366.502587254861</v>
      </c>
      <c r="E677" s="12" t="e">
        <f>-IPMT(Decision!$J$20/12,'Calculations - ignore'!A677,Decision!$J$17*12,Decision!$J$15)</f>
        <v>#NUM!</v>
      </c>
      <c r="F677" s="12" t="e">
        <f t="shared" si="167"/>
        <v>#NUM!</v>
      </c>
      <c r="G677" s="12">
        <f>G676</f>
        <v>32015.442629567919</v>
      </c>
      <c r="H677" s="12">
        <f t="shared" si="171"/>
        <v>7247737.1163554396</v>
      </c>
      <c r="I677" s="12">
        <f t="shared" si="168"/>
        <v>0</v>
      </c>
      <c r="J677" s="12">
        <f>I677*(1+Decision!$D$30/12)^(Decision!$C$3*12-'Calculations - ignore'!A677)/(1+'Calculations - ignore'!$B$1/12)^(Decision!$C$3*12-'Calculations - ignore'!A677)</f>
        <v>0</v>
      </c>
      <c r="K677" s="12">
        <f t="shared" si="172"/>
        <v>10591363.284014484</v>
      </c>
    </row>
    <row r="678" spans="1:11" x14ac:dyDescent="0.25">
      <c r="A678">
        <f t="shared" si="169"/>
        <v>675</v>
      </c>
      <c r="B678" s="12">
        <f t="shared" ref="B678:B687" si="177">B677</f>
        <v>2495580.6806208827</v>
      </c>
      <c r="C678" s="12">
        <f t="shared" si="170"/>
        <v>305516423.71636856</v>
      </c>
      <c r="D678" s="12">
        <f>Decision!$J$21</f>
        <v>31366.502587254861</v>
      </c>
      <c r="E678" s="12" t="e">
        <f>-IPMT(Decision!$J$20/12,'Calculations - ignore'!A678,Decision!$J$17*12,Decision!$J$15)</f>
        <v>#NUM!</v>
      </c>
      <c r="F678" s="12" t="e">
        <f t="shared" si="167"/>
        <v>#NUM!</v>
      </c>
      <c r="G678" s="12">
        <f t="shared" ref="G678:G687" si="178">G677</f>
        <v>32015.442629567919</v>
      </c>
      <c r="H678" s="12">
        <f t="shared" si="171"/>
        <v>7279752.5589850079</v>
      </c>
      <c r="I678" s="12">
        <f t="shared" si="168"/>
        <v>0</v>
      </c>
      <c r="J678" s="12">
        <f>I678*(1+Decision!$D$30/12)^(Decision!$C$3*12-'Calculations - ignore'!A678)/(1+'Calculations - ignore'!$B$1/12)^(Decision!$C$3*12-'Calculations - ignore'!A678)</f>
        <v>0</v>
      </c>
      <c r="K678" s="12">
        <f t="shared" si="172"/>
        <v>10591363.284014484</v>
      </c>
    </row>
    <row r="679" spans="1:11" x14ac:dyDescent="0.25">
      <c r="A679">
        <f t="shared" si="169"/>
        <v>676</v>
      </c>
      <c r="B679" s="12">
        <f t="shared" si="177"/>
        <v>2495580.6806208827</v>
      </c>
      <c r="C679" s="12">
        <f t="shared" si="170"/>
        <v>308012004.39698946</v>
      </c>
      <c r="D679" s="12">
        <f>Decision!$J$21</f>
        <v>31366.502587254861</v>
      </c>
      <c r="E679" s="12" t="e">
        <f>-IPMT(Decision!$J$20/12,'Calculations - ignore'!A679,Decision!$J$17*12,Decision!$J$15)</f>
        <v>#NUM!</v>
      </c>
      <c r="F679" s="12" t="e">
        <f t="shared" si="167"/>
        <v>#NUM!</v>
      </c>
      <c r="G679" s="12">
        <f t="shared" si="178"/>
        <v>32015.442629567919</v>
      </c>
      <c r="H679" s="12">
        <f t="shared" si="171"/>
        <v>7311768.0016145762</v>
      </c>
      <c r="I679" s="12">
        <f t="shared" si="168"/>
        <v>0</v>
      </c>
      <c r="J679" s="12">
        <f>I679*(1+Decision!$D$30/12)^(Decision!$C$3*12-'Calculations - ignore'!A679)/(1+'Calculations - ignore'!$B$1/12)^(Decision!$C$3*12-'Calculations - ignore'!A679)</f>
        <v>0</v>
      </c>
      <c r="K679" s="12">
        <f t="shared" si="172"/>
        <v>10591363.284014484</v>
      </c>
    </row>
    <row r="680" spans="1:11" x14ac:dyDescent="0.25">
      <c r="A680">
        <f t="shared" si="169"/>
        <v>677</v>
      </c>
      <c r="B680" s="12">
        <f t="shared" si="177"/>
        <v>2495580.6806208827</v>
      </c>
      <c r="C680" s="12">
        <f t="shared" si="170"/>
        <v>310507585.07761037</v>
      </c>
      <c r="D680" s="12">
        <f>Decision!$J$21</f>
        <v>31366.502587254861</v>
      </c>
      <c r="E680" s="12" t="e">
        <f>-IPMT(Decision!$J$20/12,'Calculations - ignore'!A680,Decision!$J$17*12,Decision!$J$15)</f>
        <v>#NUM!</v>
      </c>
      <c r="F680" s="12" t="e">
        <f t="shared" si="167"/>
        <v>#NUM!</v>
      </c>
      <c r="G680" s="12">
        <f t="shared" si="178"/>
        <v>32015.442629567919</v>
      </c>
      <c r="H680" s="12">
        <f t="shared" si="171"/>
        <v>7343783.4442441445</v>
      </c>
      <c r="I680" s="12">
        <f t="shared" si="168"/>
        <v>0</v>
      </c>
      <c r="J680" s="12">
        <f>I680*(1+Decision!$D$30/12)^(Decision!$C$3*12-'Calculations - ignore'!A680)/(1+'Calculations - ignore'!$B$1/12)^(Decision!$C$3*12-'Calculations - ignore'!A680)</f>
        <v>0</v>
      </c>
      <c r="K680" s="12">
        <f t="shared" si="172"/>
        <v>10591363.284014484</v>
      </c>
    </row>
    <row r="681" spans="1:11" x14ac:dyDescent="0.25">
      <c r="A681">
        <f t="shared" si="169"/>
        <v>678</v>
      </c>
      <c r="B681" s="12">
        <f t="shared" si="177"/>
        <v>2495580.6806208827</v>
      </c>
      <c r="C681" s="12">
        <f t="shared" si="170"/>
        <v>313003165.75823128</v>
      </c>
      <c r="D681" s="12">
        <f>Decision!$J$21</f>
        <v>31366.502587254861</v>
      </c>
      <c r="E681" s="12" t="e">
        <f>-IPMT(Decision!$J$20/12,'Calculations - ignore'!A681,Decision!$J$17*12,Decision!$J$15)</f>
        <v>#NUM!</v>
      </c>
      <c r="F681" s="12" t="e">
        <f t="shared" si="167"/>
        <v>#NUM!</v>
      </c>
      <c r="G681" s="12">
        <f t="shared" si="178"/>
        <v>32015.442629567919</v>
      </c>
      <c r="H681" s="12">
        <f t="shared" si="171"/>
        <v>7375798.8868737128</v>
      </c>
      <c r="I681" s="12">
        <f t="shared" si="168"/>
        <v>0</v>
      </c>
      <c r="J681" s="12">
        <f>I681*(1+Decision!$D$30/12)^(Decision!$C$3*12-'Calculations - ignore'!A681)/(1+'Calculations - ignore'!$B$1/12)^(Decision!$C$3*12-'Calculations - ignore'!A681)</f>
        <v>0</v>
      </c>
      <c r="K681" s="12">
        <f t="shared" si="172"/>
        <v>10591363.284014484</v>
      </c>
    </row>
    <row r="682" spans="1:11" x14ac:dyDescent="0.25">
      <c r="A682">
        <f t="shared" si="169"/>
        <v>679</v>
      </c>
      <c r="B682" s="12">
        <f t="shared" si="177"/>
        <v>2495580.6806208827</v>
      </c>
      <c r="C682" s="12">
        <f t="shared" si="170"/>
        <v>315498746.43885219</v>
      </c>
      <c r="D682" s="12">
        <f>Decision!$J$21</f>
        <v>31366.502587254861</v>
      </c>
      <c r="E682" s="12" t="e">
        <f>-IPMT(Decision!$J$20/12,'Calculations - ignore'!A682,Decision!$J$17*12,Decision!$J$15)</f>
        <v>#NUM!</v>
      </c>
      <c r="F682" s="12" t="e">
        <f t="shared" si="167"/>
        <v>#NUM!</v>
      </c>
      <c r="G682" s="12">
        <f t="shared" si="178"/>
        <v>32015.442629567919</v>
      </c>
      <c r="H682" s="12">
        <f t="shared" si="171"/>
        <v>7407814.329503281</v>
      </c>
      <c r="I682" s="12">
        <f t="shared" si="168"/>
        <v>0</v>
      </c>
      <c r="J682" s="12">
        <f>I682*(1+Decision!$D$30/12)^(Decision!$C$3*12-'Calculations - ignore'!A682)/(1+'Calculations - ignore'!$B$1/12)^(Decision!$C$3*12-'Calculations - ignore'!A682)</f>
        <v>0</v>
      </c>
      <c r="K682" s="12">
        <f t="shared" si="172"/>
        <v>10591363.284014484</v>
      </c>
    </row>
    <row r="683" spans="1:11" x14ac:dyDescent="0.25">
      <c r="A683">
        <f t="shared" si="169"/>
        <v>680</v>
      </c>
      <c r="B683" s="12">
        <f t="shared" si="177"/>
        <v>2495580.6806208827</v>
      </c>
      <c r="C683" s="12">
        <f t="shared" si="170"/>
        <v>317994327.1194731</v>
      </c>
      <c r="D683" s="12">
        <f>Decision!$J$21</f>
        <v>31366.502587254861</v>
      </c>
      <c r="E683" s="12" t="e">
        <f>-IPMT(Decision!$J$20/12,'Calculations - ignore'!A683,Decision!$J$17*12,Decision!$J$15)</f>
        <v>#NUM!</v>
      </c>
      <c r="F683" s="12" t="e">
        <f t="shared" si="167"/>
        <v>#NUM!</v>
      </c>
      <c r="G683" s="12">
        <f t="shared" si="178"/>
        <v>32015.442629567919</v>
      </c>
      <c r="H683" s="12">
        <f t="shared" si="171"/>
        <v>7439829.7721328493</v>
      </c>
      <c r="I683" s="12">
        <f t="shared" si="168"/>
        <v>0</v>
      </c>
      <c r="J683" s="12">
        <f>I683*(1+Decision!$D$30/12)^(Decision!$C$3*12-'Calculations - ignore'!A683)/(1+'Calculations - ignore'!$B$1/12)^(Decision!$C$3*12-'Calculations - ignore'!A683)</f>
        <v>0</v>
      </c>
      <c r="K683" s="12">
        <f t="shared" si="172"/>
        <v>10591363.284014484</v>
      </c>
    </row>
    <row r="684" spans="1:11" x14ac:dyDescent="0.25">
      <c r="A684">
        <f t="shared" si="169"/>
        <v>681</v>
      </c>
      <c r="B684" s="12">
        <f t="shared" si="177"/>
        <v>2495580.6806208827</v>
      </c>
      <c r="C684" s="12">
        <f t="shared" si="170"/>
        <v>320489907.80009401</v>
      </c>
      <c r="D684" s="12">
        <f>Decision!$J$21</f>
        <v>31366.502587254861</v>
      </c>
      <c r="E684" s="12" t="e">
        <f>-IPMT(Decision!$J$20/12,'Calculations - ignore'!A684,Decision!$J$17*12,Decision!$J$15)</f>
        <v>#NUM!</v>
      </c>
      <c r="F684" s="12" t="e">
        <f t="shared" si="167"/>
        <v>#NUM!</v>
      </c>
      <c r="G684" s="12">
        <f t="shared" si="178"/>
        <v>32015.442629567919</v>
      </c>
      <c r="H684" s="12">
        <f t="shared" si="171"/>
        <v>7471845.2147624176</v>
      </c>
      <c r="I684" s="12">
        <f t="shared" si="168"/>
        <v>0</v>
      </c>
      <c r="J684" s="12">
        <f>I684*(1+Decision!$D$30/12)^(Decision!$C$3*12-'Calculations - ignore'!A684)/(1+'Calculations - ignore'!$B$1/12)^(Decision!$C$3*12-'Calculations - ignore'!A684)</f>
        <v>0</v>
      </c>
      <c r="K684" s="12">
        <f t="shared" si="172"/>
        <v>10591363.284014484</v>
      </c>
    </row>
    <row r="685" spans="1:11" x14ac:dyDescent="0.25">
      <c r="A685">
        <f t="shared" si="169"/>
        <v>682</v>
      </c>
      <c r="B685" s="12">
        <f t="shared" si="177"/>
        <v>2495580.6806208827</v>
      </c>
      <c r="C685" s="12">
        <f t="shared" si="170"/>
        <v>322985488.48071492</v>
      </c>
      <c r="D685" s="12">
        <f>Decision!$J$21</f>
        <v>31366.502587254861</v>
      </c>
      <c r="E685" s="12" t="e">
        <f>-IPMT(Decision!$J$20/12,'Calculations - ignore'!A685,Decision!$J$17*12,Decision!$J$15)</f>
        <v>#NUM!</v>
      </c>
      <c r="F685" s="12" t="e">
        <f t="shared" si="167"/>
        <v>#NUM!</v>
      </c>
      <c r="G685" s="12">
        <f t="shared" si="178"/>
        <v>32015.442629567919</v>
      </c>
      <c r="H685" s="12">
        <f t="shared" si="171"/>
        <v>7503860.6573919859</v>
      </c>
      <c r="I685" s="12">
        <f t="shared" si="168"/>
        <v>0</v>
      </c>
      <c r="J685" s="12">
        <f>I685*(1+Decision!$D$30/12)^(Decision!$C$3*12-'Calculations - ignore'!A685)/(1+'Calculations - ignore'!$B$1/12)^(Decision!$C$3*12-'Calculations - ignore'!A685)</f>
        <v>0</v>
      </c>
      <c r="K685" s="12">
        <f t="shared" si="172"/>
        <v>10591363.284014484</v>
      </c>
    </row>
    <row r="686" spans="1:11" x14ac:dyDescent="0.25">
      <c r="A686">
        <f t="shared" si="169"/>
        <v>683</v>
      </c>
      <c r="B686" s="12">
        <f t="shared" si="177"/>
        <v>2495580.6806208827</v>
      </c>
      <c r="C686" s="12">
        <f t="shared" si="170"/>
        <v>325481069.16133583</v>
      </c>
      <c r="D686" s="12">
        <f>Decision!$J$21</f>
        <v>31366.502587254861</v>
      </c>
      <c r="E686" s="12" t="e">
        <f>-IPMT(Decision!$J$20/12,'Calculations - ignore'!A686,Decision!$J$17*12,Decision!$J$15)</f>
        <v>#NUM!</v>
      </c>
      <c r="F686" s="12" t="e">
        <f t="shared" si="167"/>
        <v>#NUM!</v>
      </c>
      <c r="G686" s="12">
        <f t="shared" si="178"/>
        <v>32015.442629567919</v>
      </c>
      <c r="H686" s="12">
        <f t="shared" si="171"/>
        <v>7535876.1000215542</v>
      </c>
      <c r="I686" s="12">
        <f t="shared" si="168"/>
        <v>0</v>
      </c>
      <c r="J686" s="12">
        <f>I686*(1+Decision!$D$30/12)^(Decision!$C$3*12-'Calculations - ignore'!A686)/(1+'Calculations - ignore'!$B$1/12)^(Decision!$C$3*12-'Calculations - ignore'!A686)</f>
        <v>0</v>
      </c>
      <c r="K686" s="12">
        <f t="shared" si="172"/>
        <v>10591363.284014484</v>
      </c>
    </row>
    <row r="687" spans="1:11" x14ac:dyDescent="0.25">
      <c r="A687">
        <f t="shared" si="169"/>
        <v>684</v>
      </c>
      <c r="B687" s="12">
        <f t="shared" si="177"/>
        <v>2495580.6806208827</v>
      </c>
      <c r="C687" s="12">
        <f t="shared" si="170"/>
        <v>327976649.84195673</v>
      </c>
      <c r="D687" s="12">
        <f>Decision!$J$21</f>
        <v>31366.502587254861</v>
      </c>
      <c r="E687" s="12" t="e">
        <f>-IPMT(Decision!$J$20/12,'Calculations - ignore'!A687,Decision!$J$17*12,Decision!$J$15)</f>
        <v>#NUM!</v>
      </c>
      <c r="F687" s="12" t="e">
        <f t="shared" si="167"/>
        <v>#NUM!</v>
      </c>
      <c r="G687" s="12">
        <f t="shared" si="178"/>
        <v>32015.442629567919</v>
      </c>
      <c r="H687" s="12">
        <f t="shared" si="171"/>
        <v>7567891.5426511224</v>
      </c>
      <c r="I687" s="12">
        <f t="shared" si="168"/>
        <v>0</v>
      </c>
      <c r="J687" s="12">
        <f>I687*(1+Decision!$D$30/12)^(Decision!$C$3*12-'Calculations - ignore'!A687)/(1+'Calculations - ignore'!$B$1/12)^(Decision!$C$3*12-'Calculations - ignore'!A687)</f>
        <v>0</v>
      </c>
      <c r="K687" s="12">
        <f t="shared" si="172"/>
        <v>10591363.284014484</v>
      </c>
    </row>
    <row r="688" spans="1:11" x14ac:dyDescent="0.25">
      <c r="A688">
        <f t="shared" si="169"/>
        <v>685</v>
      </c>
      <c r="B688" s="12">
        <f>B687*(1+Decision!$D$14)</f>
        <v>2745138.7486829711</v>
      </c>
      <c r="C688" s="12">
        <f t="shared" si="170"/>
        <v>330721788.59063971</v>
      </c>
      <c r="D688" s="12">
        <f>Decision!$J$21</f>
        <v>31366.502587254861</v>
      </c>
      <c r="E688" s="12" t="e">
        <f>-IPMT(Decision!$J$20/12,'Calculations - ignore'!A688,Decision!$J$17*12,Decision!$J$15)</f>
        <v>#NUM!</v>
      </c>
      <c r="F688" s="12" t="e">
        <f t="shared" si="167"/>
        <v>#NUM!</v>
      </c>
      <c r="G688" s="12">
        <f>G687*(1+Decision!$J$27)</f>
        <v>33616.214761046314</v>
      </c>
      <c r="H688" s="12">
        <f t="shared" si="171"/>
        <v>7601507.7574121691</v>
      </c>
      <c r="I688" s="12">
        <f t="shared" si="168"/>
        <v>0</v>
      </c>
      <c r="J688" s="12">
        <f>I688*(1+Decision!$D$30/12)^(Decision!$C$3*12-'Calculations - ignore'!A688)/(1+'Calculations - ignore'!$B$1/12)^(Decision!$C$3*12-'Calculations - ignore'!A688)</f>
        <v>0</v>
      </c>
      <c r="K688" s="12">
        <f t="shared" si="172"/>
        <v>10591363.284014484</v>
      </c>
    </row>
    <row r="689" spans="1:11" x14ac:dyDescent="0.25">
      <c r="A689">
        <f t="shared" si="169"/>
        <v>686</v>
      </c>
      <c r="B689" s="12">
        <f>B688</f>
        <v>2745138.7486829711</v>
      </c>
      <c r="C689" s="12">
        <f t="shared" si="170"/>
        <v>333466927.33932269</v>
      </c>
      <c r="D689" s="12">
        <f>Decision!$J$21</f>
        <v>31366.502587254861</v>
      </c>
      <c r="E689" s="12" t="e">
        <f>-IPMT(Decision!$J$20/12,'Calculations - ignore'!A689,Decision!$J$17*12,Decision!$J$15)</f>
        <v>#NUM!</v>
      </c>
      <c r="F689" s="12" t="e">
        <f t="shared" si="167"/>
        <v>#NUM!</v>
      </c>
      <c r="G689" s="12">
        <f>G688</f>
        <v>33616.214761046314</v>
      </c>
      <c r="H689" s="12">
        <f t="shared" si="171"/>
        <v>7635123.9721732158</v>
      </c>
      <c r="I689" s="12">
        <f t="shared" si="168"/>
        <v>0</v>
      </c>
      <c r="J689" s="12">
        <f>I689*(1+Decision!$D$30/12)^(Decision!$C$3*12-'Calculations - ignore'!A689)/(1+'Calculations - ignore'!$B$1/12)^(Decision!$C$3*12-'Calculations - ignore'!A689)</f>
        <v>0</v>
      </c>
      <c r="K689" s="12">
        <f t="shared" si="172"/>
        <v>10591363.284014484</v>
      </c>
    </row>
    <row r="690" spans="1:11" x14ac:dyDescent="0.25">
      <c r="A690">
        <f t="shared" si="169"/>
        <v>687</v>
      </c>
      <c r="B690" s="12">
        <f t="shared" ref="B690:B699" si="179">B689</f>
        <v>2745138.7486829711</v>
      </c>
      <c r="C690" s="12">
        <f t="shared" si="170"/>
        <v>336212066.08800566</v>
      </c>
      <c r="D690" s="12">
        <f>Decision!$J$21</f>
        <v>31366.502587254861</v>
      </c>
      <c r="E690" s="12" t="e">
        <f>-IPMT(Decision!$J$20/12,'Calculations - ignore'!A690,Decision!$J$17*12,Decision!$J$15)</f>
        <v>#NUM!</v>
      </c>
      <c r="F690" s="12" t="e">
        <f t="shared" si="167"/>
        <v>#NUM!</v>
      </c>
      <c r="G690" s="12">
        <f t="shared" ref="G690:G699" si="180">G689</f>
        <v>33616.214761046314</v>
      </c>
      <c r="H690" s="12">
        <f t="shared" si="171"/>
        <v>7668740.1869342625</v>
      </c>
      <c r="I690" s="12">
        <f t="shared" si="168"/>
        <v>0</v>
      </c>
      <c r="J690" s="12">
        <f>I690*(1+Decision!$D$30/12)^(Decision!$C$3*12-'Calculations - ignore'!A690)/(1+'Calculations - ignore'!$B$1/12)^(Decision!$C$3*12-'Calculations - ignore'!A690)</f>
        <v>0</v>
      </c>
      <c r="K690" s="12">
        <f t="shared" si="172"/>
        <v>10591363.284014484</v>
      </c>
    </row>
    <row r="691" spans="1:11" x14ac:dyDescent="0.25">
      <c r="A691">
        <f t="shared" si="169"/>
        <v>688</v>
      </c>
      <c r="B691" s="12">
        <f t="shared" si="179"/>
        <v>2745138.7486829711</v>
      </c>
      <c r="C691" s="12">
        <f t="shared" si="170"/>
        <v>338957204.83668864</v>
      </c>
      <c r="D691" s="12">
        <f>Decision!$J$21</f>
        <v>31366.502587254861</v>
      </c>
      <c r="E691" s="12" t="e">
        <f>-IPMT(Decision!$J$20/12,'Calculations - ignore'!A691,Decision!$J$17*12,Decision!$J$15)</f>
        <v>#NUM!</v>
      </c>
      <c r="F691" s="12" t="e">
        <f t="shared" si="167"/>
        <v>#NUM!</v>
      </c>
      <c r="G691" s="12">
        <f t="shared" si="180"/>
        <v>33616.214761046314</v>
      </c>
      <c r="H691" s="12">
        <f t="shared" si="171"/>
        <v>7702356.4016953092</v>
      </c>
      <c r="I691" s="12">
        <f t="shared" si="168"/>
        <v>0</v>
      </c>
      <c r="J691" s="12">
        <f>I691*(1+Decision!$D$30/12)^(Decision!$C$3*12-'Calculations - ignore'!A691)/(1+'Calculations - ignore'!$B$1/12)^(Decision!$C$3*12-'Calculations - ignore'!A691)</f>
        <v>0</v>
      </c>
      <c r="K691" s="12">
        <f t="shared" si="172"/>
        <v>10591363.284014484</v>
      </c>
    </row>
    <row r="692" spans="1:11" x14ac:dyDescent="0.25">
      <c r="A692">
        <f t="shared" si="169"/>
        <v>689</v>
      </c>
      <c r="B692" s="12">
        <f t="shared" si="179"/>
        <v>2745138.7486829711</v>
      </c>
      <c r="C692" s="12">
        <f t="shared" si="170"/>
        <v>341702343.58537161</v>
      </c>
      <c r="D692" s="12">
        <f>Decision!$J$21</f>
        <v>31366.502587254861</v>
      </c>
      <c r="E692" s="12" t="e">
        <f>-IPMT(Decision!$J$20/12,'Calculations - ignore'!A692,Decision!$J$17*12,Decision!$J$15)</f>
        <v>#NUM!</v>
      </c>
      <c r="F692" s="12" t="e">
        <f t="shared" si="167"/>
        <v>#NUM!</v>
      </c>
      <c r="G692" s="12">
        <f t="shared" si="180"/>
        <v>33616.214761046314</v>
      </c>
      <c r="H692" s="12">
        <f t="shared" si="171"/>
        <v>7735972.6164563559</v>
      </c>
      <c r="I692" s="12">
        <f t="shared" si="168"/>
        <v>0</v>
      </c>
      <c r="J692" s="12">
        <f>I692*(1+Decision!$D$30/12)^(Decision!$C$3*12-'Calculations - ignore'!A692)/(1+'Calculations - ignore'!$B$1/12)^(Decision!$C$3*12-'Calculations - ignore'!A692)</f>
        <v>0</v>
      </c>
      <c r="K692" s="12">
        <f t="shared" si="172"/>
        <v>10591363.284014484</v>
      </c>
    </row>
    <row r="693" spans="1:11" x14ac:dyDescent="0.25">
      <c r="A693">
        <f t="shared" si="169"/>
        <v>690</v>
      </c>
      <c r="B693" s="12">
        <f t="shared" si="179"/>
        <v>2745138.7486829711</v>
      </c>
      <c r="C693" s="12">
        <f t="shared" si="170"/>
        <v>344447482.33405459</v>
      </c>
      <c r="D693" s="12">
        <f>Decision!$J$21</f>
        <v>31366.502587254861</v>
      </c>
      <c r="E693" s="12" t="e">
        <f>-IPMT(Decision!$J$20/12,'Calculations - ignore'!A693,Decision!$J$17*12,Decision!$J$15)</f>
        <v>#NUM!</v>
      </c>
      <c r="F693" s="12" t="e">
        <f t="shared" si="167"/>
        <v>#NUM!</v>
      </c>
      <c r="G693" s="12">
        <f t="shared" si="180"/>
        <v>33616.214761046314</v>
      </c>
      <c r="H693" s="12">
        <f t="shared" si="171"/>
        <v>7769588.8312174026</v>
      </c>
      <c r="I693" s="12">
        <f t="shared" si="168"/>
        <v>0</v>
      </c>
      <c r="J693" s="12">
        <f>I693*(1+Decision!$D$30/12)^(Decision!$C$3*12-'Calculations - ignore'!A693)/(1+'Calculations - ignore'!$B$1/12)^(Decision!$C$3*12-'Calculations - ignore'!A693)</f>
        <v>0</v>
      </c>
      <c r="K693" s="12">
        <f t="shared" si="172"/>
        <v>10591363.284014484</v>
      </c>
    </row>
    <row r="694" spans="1:11" x14ac:dyDescent="0.25">
      <c r="A694">
        <f t="shared" si="169"/>
        <v>691</v>
      </c>
      <c r="B694" s="12">
        <f t="shared" si="179"/>
        <v>2745138.7486829711</v>
      </c>
      <c r="C694" s="12">
        <f t="shared" si="170"/>
        <v>347192621.08273757</v>
      </c>
      <c r="D694" s="12">
        <f>Decision!$J$21</f>
        <v>31366.502587254861</v>
      </c>
      <c r="E694" s="12" t="e">
        <f>-IPMT(Decision!$J$20/12,'Calculations - ignore'!A694,Decision!$J$17*12,Decision!$J$15)</f>
        <v>#NUM!</v>
      </c>
      <c r="F694" s="12" t="e">
        <f t="shared" si="167"/>
        <v>#NUM!</v>
      </c>
      <c r="G694" s="12">
        <f t="shared" si="180"/>
        <v>33616.214761046314</v>
      </c>
      <c r="H694" s="12">
        <f t="shared" si="171"/>
        <v>7803205.0459784493</v>
      </c>
      <c r="I694" s="12">
        <f t="shared" si="168"/>
        <v>0</v>
      </c>
      <c r="J694" s="12">
        <f>I694*(1+Decision!$D$30/12)^(Decision!$C$3*12-'Calculations - ignore'!A694)/(1+'Calculations - ignore'!$B$1/12)^(Decision!$C$3*12-'Calculations - ignore'!A694)</f>
        <v>0</v>
      </c>
      <c r="K694" s="12">
        <f t="shared" si="172"/>
        <v>10591363.284014484</v>
      </c>
    </row>
    <row r="695" spans="1:11" x14ac:dyDescent="0.25">
      <c r="A695">
        <f t="shared" si="169"/>
        <v>692</v>
      </c>
      <c r="B695" s="12">
        <f t="shared" si="179"/>
        <v>2745138.7486829711</v>
      </c>
      <c r="C695" s="12">
        <f t="shared" si="170"/>
        <v>349937759.83142054</v>
      </c>
      <c r="D695" s="12">
        <f>Decision!$J$21</f>
        <v>31366.502587254861</v>
      </c>
      <c r="E695" s="12" t="e">
        <f>-IPMT(Decision!$J$20/12,'Calculations - ignore'!A695,Decision!$J$17*12,Decision!$J$15)</f>
        <v>#NUM!</v>
      </c>
      <c r="F695" s="12" t="e">
        <f t="shared" si="167"/>
        <v>#NUM!</v>
      </c>
      <c r="G695" s="12">
        <f t="shared" si="180"/>
        <v>33616.214761046314</v>
      </c>
      <c r="H695" s="12">
        <f t="shared" si="171"/>
        <v>7836821.260739496</v>
      </c>
      <c r="I695" s="12">
        <f t="shared" si="168"/>
        <v>0</v>
      </c>
      <c r="J695" s="12">
        <f>I695*(1+Decision!$D$30/12)^(Decision!$C$3*12-'Calculations - ignore'!A695)/(1+'Calculations - ignore'!$B$1/12)^(Decision!$C$3*12-'Calculations - ignore'!A695)</f>
        <v>0</v>
      </c>
      <c r="K695" s="12">
        <f t="shared" si="172"/>
        <v>10591363.284014484</v>
      </c>
    </row>
    <row r="696" spans="1:11" x14ac:dyDescent="0.25">
      <c r="A696">
        <f t="shared" si="169"/>
        <v>693</v>
      </c>
      <c r="B696" s="12">
        <f t="shared" si="179"/>
        <v>2745138.7486829711</v>
      </c>
      <c r="C696" s="12">
        <f t="shared" si="170"/>
        <v>352682898.58010352</v>
      </c>
      <c r="D696" s="12">
        <f>Decision!$J$21</f>
        <v>31366.502587254861</v>
      </c>
      <c r="E696" s="12" t="e">
        <f>-IPMT(Decision!$J$20/12,'Calculations - ignore'!A696,Decision!$J$17*12,Decision!$J$15)</f>
        <v>#NUM!</v>
      </c>
      <c r="F696" s="12" t="e">
        <f t="shared" si="167"/>
        <v>#NUM!</v>
      </c>
      <c r="G696" s="12">
        <f t="shared" si="180"/>
        <v>33616.214761046314</v>
      </c>
      <c r="H696" s="12">
        <f t="shared" si="171"/>
        <v>7870437.4755005427</v>
      </c>
      <c r="I696" s="12">
        <f t="shared" si="168"/>
        <v>0</v>
      </c>
      <c r="J696" s="12">
        <f>I696*(1+Decision!$D$30/12)^(Decision!$C$3*12-'Calculations - ignore'!A696)/(1+'Calculations - ignore'!$B$1/12)^(Decision!$C$3*12-'Calculations - ignore'!A696)</f>
        <v>0</v>
      </c>
      <c r="K696" s="12">
        <f t="shared" si="172"/>
        <v>10591363.284014484</v>
      </c>
    </row>
    <row r="697" spans="1:11" x14ac:dyDescent="0.25">
      <c r="A697">
        <f t="shared" si="169"/>
        <v>694</v>
      </c>
      <c r="B697" s="12">
        <f t="shared" si="179"/>
        <v>2745138.7486829711</v>
      </c>
      <c r="C697" s="12">
        <f t="shared" si="170"/>
        <v>355428037.32878649</v>
      </c>
      <c r="D697" s="12">
        <f>Decision!$J$21</f>
        <v>31366.502587254861</v>
      </c>
      <c r="E697" s="12" t="e">
        <f>-IPMT(Decision!$J$20/12,'Calculations - ignore'!A697,Decision!$J$17*12,Decision!$J$15)</f>
        <v>#NUM!</v>
      </c>
      <c r="F697" s="12" t="e">
        <f t="shared" si="167"/>
        <v>#NUM!</v>
      </c>
      <c r="G697" s="12">
        <f t="shared" si="180"/>
        <v>33616.214761046314</v>
      </c>
      <c r="H697" s="12">
        <f t="shared" si="171"/>
        <v>7904053.6902615894</v>
      </c>
      <c r="I697" s="12">
        <f t="shared" si="168"/>
        <v>0</v>
      </c>
      <c r="J697" s="12">
        <f>I697*(1+Decision!$D$30/12)^(Decision!$C$3*12-'Calculations - ignore'!A697)/(1+'Calculations - ignore'!$B$1/12)^(Decision!$C$3*12-'Calculations - ignore'!A697)</f>
        <v>0</v>
      </c>
      <c r="K697" s="12">
        <f t="shared" si="172"/>
        <v>10591363.284014484</v>
      </c>
    </row>
    <row r="698" spans="1:11" x14ac:dyDescent="0.25">
      <c r="A698">
        <f t="shared" si="169"/>
        <v>695</v>
      </c>
      <c r="B698" s="12">
        <f t="shared" si="179"/>
        <v>2745138.7486829711</v>
      </c>
      <c r="C698" s="12">
        <f t="shared" si="170"/>
        <v>358173176.07746947</v>
      </c>
      <c r="D698" s="12">
        <f>Decision!$J$21</f>
        <v>31366.502587254861</v>
      </c>
      <c r="E698" s="12" t="e">
        <f>-IPMT(Decision!$J$20/12,'Calculations - ignore'!A698,Decision!$J$17*12,Decision!$J$15)</f>
        <v>#NUM!</v>
      </c>
      <c r="F698" s="12" t="e">
        <f t="shared" si="167"/>
        <v>#NUM!</v>
      </c>
      <c r="G698" s="12">
        <f t="shared" si="180"/>
        <v>33616.214761046314</v>
      </c>
      <c r="H698" s="12">
        <f t="shared" si="171"/>
        <v>7937669.9050226361</v>
      </c>
      <c r="I698" s="12">
        <f t="shared" si="168"/>
        <v>0</v>
      </c>
      <c r="J698" s="12">
        <f>I698*(1+Decision!$D$30/12)^(Decision!$C$3*12-'Calculations - ignore'!A698)/(1+'Calculations - ignore'!$B$1/12)^(Decision!$C$3*12-'Calculations - ignore'!A698)</f>
        <v>0</v>
      </c>
      <c r="K698" s="12">
        <f t="shared" si="172"/>
        <v>10591363.284014484</v>
      </c>
    </row>
    <row r="699" spans="1:11" x14ac:dyDescent="0.25">
      <c r="A699">
        <f t="shared" si="169"/>
        <v>696</v>
      </c>
      <c r="B699" s="12">
        <f t="shared" si="179"/>
        <v>2745138.7486829711</v>
      </c>
      <c r="C699" s="12">
        <f t="shared" si="170"/>
        <v>360918314.82615244</v>
      </c>
      <c r="D699" s="12">
        <f>Decision!$J$21</f>
        <v>31366.502587254861</v>
      </c>
      <c r="E699" s="12" t="e">
        <f>-IPMT(Decision!$J$20/12,'Calculations - ignore'!A699,Decision!$J$17*12,Decision!$J$15)</f>
        <v>#NUM!</v>
      </c>
      <c r="F699" s="12" t="e">
        <f t="shared" si="167"/>
        <v>#NUM!</v>
      </c>
      <c r="G699" s="12">
        <f t="shared" si="180"/>
        <v>33616.214761046314</v>
      </c>
      <c r="H699" s="12">
        <f t="shared" si="171"/>
        <v>7971286.1197836827</v>
      </c>
      <c r="I699" s="12">
        <f t="shared" si="168"/>
        <v>0</v>
      </c>
      <c r="J699" s="12">
        <f>I699*(1+Decision!$D$30/12)^(Decision!$C$3*12-'Calculations - ignore'!A699)/(1+'Calculations - ignore'!$B$1/12)^(Decision!$C$3*12-'Calculations - ignore'!A699)</f>
        <v>0</v>
      </c>
      <c r="K699" s="12">
        <f t="shared" si="172"/>
        <v>10591363.284014484</v>
      </c>
    </row>
    <row r="700" spans="1:11" x14ac:dyDescent="0.25">
      <c r="A700">
        <f t="shared" si="169"/>
        <v>697</v>
      </c>
      <c r="B700" s="12">
        <f>B699*(1+Decision!$D$14)</f>
        <v>3019652.6235512686</v>
      </c>
      <c r="C700" s="12">
        <f t="shared" si="170"/>
        <v>363937967.44970369</v>
      </c>
      <c r="D700" s="12">
        <f>Decision!$J$21</f>
        <v>31366.502587254861</v>
      </c>
      <c r="E700" s="12" t="e">
        <f>-IPMT(Decision!$J$20/12,'Calculations - ignore'!A700,Decision!$J$17*12,Decision!$J$15)</f>
        <v>#NUM!</v>
      </c>
      <c r="F700" s="12" t="e">
        <f t="shared" si="167"/>
        <v>#NUM!</v>
      </c>
      <c r="G700" s="12">
        <f>G699*(1+Decision!$J$27)</f>
        <v>35297.025499098629</v>
      </c>
      <c r="H700" s="12">
        <f t="shared" si="171"/>
        <v>8006583.1452827817</v>
      </c>
      <c r="I700" s="12">
        <f t="shared" si="168"/>
        <v>0</v>
      </c>
      <c r="J700" s="12">
        <f>I700*(1+Decision!$D$30/12)^(Decision!$C$3*12-'Calculations - ignore'!A700)/(1+'Calculations - ignore'!$B$1/12)^(Decision!$C$3*12-'Calculations - ignore'!A700)</f>
        <v>0</v>
      </c>
      <c r="K700" s="12">
        <f t="shared" si="172"/>
        <v>10591363.284014484</v>
      </c>
    </row>
    <row r="701" spans="1:11" x14ac:dyDescent="0.25">
      <c r="A701">
        <f t="shared" si="169"/>
        <v>698</v>
      </c>
      <c r="B701" s="12">
        <f>B700</f>
        <v>3019652.6235512686</v>
      </c>
      <c r="C701" s="12">
        <f t="shared" si="170"/>
        <v>366957620.07325494</v>
      </c>
      <c r="D701" s="12">
        <f>Decision!$J$21</f>
        <v>31366.502587254861</v>
      </c>
      <c r="E701" s="12" t="e">
        <f>-IPMT(Decision!$J$20/12,'Calculations - ignore'!A701,Decision!$J$17*12,Decision!$J$15)</f>
        <v>#NUM!</v>
      </c>
      <c r="F701" s="12" t="e">
        <f t="shared" si="167"/>
        <v>#NUM!</v>
      </c>
      <c r="G701" s="12">
        <f>G700</f>
        <v>35297.025499098629</v>
      </c>
      <c r="H701" s="12">
        <f t="shared" si="171"/>
        <v>8041880.1707818806</v>
      </c>
      <c r="I701" s="12">
        <f t="shared" si="168"/>
        <v>0</v>
      </c>
      <c r="J701" s="12">
        <f>I701*(1+Decision!$D$30/12)^(Decision!$C$3*12-'Calculations - ignore'!A701)/(1+'Calculations - ignore'!$B$1/12)^(Decision!$C$3*12-'Calculations - ignore'!A701)</f>
        <v>0</v>
      </c>
      <c r="K701" s="12">
        <f t="shared" si="172"/>
        <v>10591363.284014484</v>
      </c>
    </row>
    <row r="702" spans="1:11" x14ac:dyDescent="0.25">
      <c r="A702">
        <f t="shared" si="169"/>
        <v>699</v>
      </c>
      <c r="B702" s="12">
        <f t="shared" ref="B702:B711" si="181">B701</f>
        <v>3019652.6235512686</v>
      </c>
      <c r="C702" s="12">
        <f t="shared" si="170"/>
        <v>369977272.69680619</v>
      </c>
      <c r="D702" s="12">
        <f>Decision!$J$21</f>
        <v>31366.502587254861</v>
      </c>
      <c r="E702" s="12" t="e">
        <f>-IPMT(Decision!$J$20/12,'Calculations - ignore'!A702,Decision!$J$17*12,Decision!$J$15)</f>
        <v>#NUM!</v>
      </c>
      <c r="F702" s="12" t="e">
        <f t="shared" si="167"/>
        <v>#NUM!</v>
      </c>
      <c r="G702" s="12">
        <f t="shared" ref="G702:G711" si="182">G701</f>
        <v>35297.025499098629</v>
      </c>
      <c r="H702" s="12">
        <f t="shared" si="171"/>
        <v>8077177.1962809796</v>
      </c>
      <c r="I702" s="12">
        <f t="shared" si="168"/>
        <v>0</v>
      </c>
      <c r="J702" s="12">
        <f>I702*(1+Decision!$D$30/12)^(Decision!$C$3*12-'Calculations - ignore'!A702)/(1+'Calculations - ignore'!$B$1/12)^(Decision!$C$3*12-'Calculations - ignore'!A702)</f>
        <v>0</v>
      </c>
      <c r="K702" s="12">
        <f t="shared" si="172"/>
        <v>10591363.284014484</v>
      </c>
    </row>
    <row r="703" spans="1:11" x14ac:dyDescent="0.25">
      <c r="A703">
        <f t="shared" si="169"/>
        <v>700</v>
      </c>
      <c r="B703" s="12">
        <f t="shared" si="181"/>
        <v>3019652.6235512686</v>
      </c>
      <c r="C703" s="12">
        <f t="shared" si="170"/>
        <v>372996925.32035744</v>
      </c>
      <c r="D703" s="12">
        <f>Decision!$J$21</f>
        <v>31366.502587254861</v>
      </c>
      <c r="E703" s="12" t="e">
        <f>-IPMT(Decision!$J$20/12,'Calculations - ignore'!A703,Decision!$J$17*12,Decision!$J$15)</f>
        <v>#NUM!</v>
      </c>
      <c r="F703" s="12" t="e">
        <f t="shared" si="167"/>
        <v>#NUM!</v>
      </c>
      <c r="G703" s="12">
        <f t="shared" si="182"/>
        <v>35297.025499098629</v>
      </c>
      <c r="H703" s="12">
        <f t="shared" si="171"/>
        <v>8112474.2217800785</v>
      </c>
      <c r="I703" s="12">
        <f t="shared" si="168"/>
        <v>0</v>
      </c>
      <c r="J703" s="12">
        <f>I703*(1+Decision!$D$30/12)^(Decision!$C$3*12-'Calculations - ignore'!A703)/(1+'Calculations - ignore'!$B$1/12)^(Decision!$C$3*12-'Calculations - ignore'!A703)</f>
        <v>0</v>
      </c>
      <c r="K703" s="12">
        <f t="shared" si="172"/>
        <v>10591363.284014484</v>
      </c>
    </row>
    <row r="704" spans="1:11" x14ac:dyDescent="0.25">
      <c r="A704">
        <f t="shared" si="169"/>
        <v>701</v>
      </c>
      <c r="B704" s="12">
        <f t="shared" si="181"/>
        <v>3019652.6235512686</v>
      </c>
      <c r="C704" s="12">
        <f t="shared" si="170"/>
        <v>376016577.94390869</v>
      </c>
      <c r="D704" s="12">
        <f>Decision!$J$21</f>
        <v>31366.502587254861</v>
      </c>
      <c r="E704" s="12" t="e">
        <f>-IPMT(Decision!$J$20/12,'Calculations - ignore'!A704,Decision!$J$17*12,Decision!$J$15)</f>
        <v>#NUM!</v>
      </c>
      <c r="F704" s="12" t="e">
        <f t="shared" si="167"/>
        <v>#NUM!</v>
      </c>
      <c r="G704" s="12">
        <f t="shared" si="182"/>
        <v>35297.025499098629</v>
      </c>
      <c r="H704" s="12">
        <f t="shared" si="171"/>
        <v>8147771.2472791774</v>
      </c>
      <c r="I704" s="12">
        <f t="shared" si="168"/>
        <v>0</v>
      </c>
      <c r="J704" s="12">
        <f>I704*(1+Decision!$D$30/12)^(Decision!$C$3*12-'Calculations - ignore'!A704)/(1+'Calculations - ignore'!$B$1/12)^(Decision!$C$3*12-'Calculations - ignore'!A704)</f>
        <v>0</v>
      </c>
      <c r="K704" s="12">
        <f t="shared" si="172"/>
        <v>10591363.284014484</v>
      </c>
    </row>
    <row r="705" spans="1:11" x14ac:dyDescent="0.25">
      <c r="A705">
        <f t="shared" si="169"/>
        <v>702</v>
      </c>
      <c r="B705" s="12">
        <f t="shared" si="181"/>
        <v>3019652.6235512686</v>
      </c>
      <c r="C705" s="12">
        <f t="shared" si="170"/>
        <v>379036230.56745994</v>
      </c>
      <c r="D705" s="12">
        <f>Decision!$J$21</f>
        <v>31366.502587254861</v>
      </c>
      <c r="E705" s="12" t="e">
        <f>-IPMT(Decision!$J$20/12,'Calculations - ignore'!A705,Decision!$J$17*12,Decision!$J$15)</f>
        <v>#NUM!</v>
      </c>
      <c r="F705" s="12" t="e">
        <f t="shared" si="167"/>
        <v>#NUM!</v>
      </c>
      <c r="G705" s="12">
        <f t="shared" si="182"/>
        <v>35297.025499098629</v>
      </c>
      <c r="H705" s="12">
        <f t="shared" si="171"/>
        <v>8183068.2727782764</v>
      </c>
      <c r="I705" s="12">
        <f t="shared" si="168"/>
        <v>0</v>
      </c>
      <c r="J705" s="12">
        <f>I705*(1+Decision!$D$30/12)^(Decision!$C$3*12-'Calculations - ignore'!A705)/(1+'Calculations - ignore'!$B$1/12)^(Decision!$C$3*12-'Calculations - ignore'!A705)</f>
        <v>0</v>
      </c>
      <c r="K705" s="12">
        <f t="shared" si="172"/>
        <v>10591363.284014484</v>
      </c>
    </row>
    <row r="706" spans="1:11" x14ac:dyDescent="0.25">
      <c r="A706">
        <f t="shared" si="169"/>
        <v>703</v>
      </c>
      <c r="B706" s="12">
        <f t="shared" si="181"/>
        <v>3019652.6235512686</v>
      </c>
      <c r="C706" s="12">
        <f t="shared" si="170"/>
        <v>382055883.19101119</v>
      </c>
      <c r="D706" s="12">
        <f>Decision!$J$21</f>
        <v>31366.502587254861</v>
      </c>
      <c r="E706" s="12" t="e">
        <f>-IPMT(Decision!$J$20/12,'Calculations - ignore'!A706,Decision!$J$17*12,Decision!$J$15)</f>
        <v>#NUM!</v>
      </c>
      <c r="F706" s="12" t="e">
        <f t="shared" si="167"/>
        <v>#NUM!</v>
      </c>
      <c r="G706" s="12">
        <f t="shared" si="182"/>
        <v>35297.025499098629</v>
      </c>
      <c r="H706" s="12">
        <f t="shared" si="171"/>
        <v>8218365.2982773753</v>
      </c>
      <c r="I706" s="12">
        <f t="shared" si="168"/>
        <v>0</v>
      </c>
      <c r="J706" s="12">
        <f>I706*(1+Decision!$D$30/12)^(Decision!$C$3*12-'Calculations - ignore'!A706)/(1+'Calculations - ignore'!$B$1/12)^(Decision!$C$3*12-'Calculations - ignore'!A706)</f>
        <v>0</v>
      </c>
      <c r="K706" s="12">
        <f t="shared" si="172"/>
        <v>10591363.284014484</v>
      </c>
    </row>
    <row r="707" spans="1:11" x14ac:dyDescent="0.25">
      <c r="A707">
        <f t="shared" si="169"/>
        <v>704</v>
      </c>
      <c r="B707" s="12">
        <f t="shared" si="181"/>
        <v>3019652.6235512686</v>
      </c>
      <c r="C707" s="12">
        <f t="shared" si="170"/>
        <v>385075535.81456244</v>
      </c>
      <c r="D707" s="12">
        <f>Decision!$J$21</f>
        <v>31366.502587254861</v>
      </c>
      <c r="E707" s="12" t="e">
        <f>-IPMT(Decision!$J$20/12,'Calculations - ignore'!A707,Decision!$J$17*12,Decision!$J$15)</f>
        <v>#NUM!</v>
      </c>
      <c r="F707" s="12" t="e">
        <f t="shared" si="167"/>
        <v>#NUM!</v>
      </c>
      <c r="G707" s="12">
        <f t="shared" si="182"/>
        <v>35297.025499098629</v>
      </c>
      <c r="H707" s="12">
        <f t="shared" si="171"/>
        <v>8253662.3237764742</v>
      </c>
      <c r="I707" s="12">
        <f t="shared" si="168"/>
        <v>0</v>
      </c>
      <c r="J707" s="12">
        <f>I707*(1+Decision!$D$30/12)^(Decision!$C$3*12-'Calculations - ignore'!A707)/(1+'Calculations - ignore'!$B$1/12)^(Decision!$C$3*12-'Calculations - ignore'!A707)</f>
        <v>0</v>
      </c>
      <c r="K707" s="12">
        <f t="shared" si="172"/>
        <v>10591363.284014484</v>
      </c>
    </row>
    <row r="708" spans="1:11" x14ac:dyDescent="0.25">
      <c r="A708">
        <f t="shared" si="169"/>
        <v>705</v>
      </c>
      <c r="B708" s="12">
        <f t="shared" si="181"/>
        <v>3019652.6235512686</v>
      </c>
      <c r="C708" s="12">
        <f t="shared" si="170"/>
        <v>388095188.43811369</v>
      </c>
      <c r="D708" s="12">
        <f>Decision!$J$21</f>
        <v>31366.502587254861</v>
      </c>
      <c r="E708" s="12" t="e">
        <f>-IPMT(Decision!$J$20/12,'Calculations - ignore'!A708,Decision!$J$17*12,Decision!$J$15)</f>
        <v>#NUM!</v>
      </c>
      <c r="F708" s="12" t="e">
        <f t="shared" si="167"/>
        <v>#NUM!</v>
      </c>
      <c r="G708" s="12">
        <f t="shared" si="182"/>
        <v>35297.025499098629</v>
      </c>
      <c r="H708" s="12">
        <f t="shared" si="171"/>
        <v>8288959.3492755732</v>
      </c>
      <c r="I708" s="12">
        <f t="shared" si="168"/>
        <v>0</v>
      </c>
      <c r="J708" s="12">
        <f>I708*(1+Decision!$D$30/12)^(Decision!$C$3*12-'Calculations - ignore'!A708)/(1+'Calculations - ignore'!$B$1/12)^(Decision!$C$3*12-'Calculations - ignore'!A708)</f>
        <v>0</v>
      </c>
      <c r="K708" s="12">
        <f t="shared" si="172"/>
        <v>10591363.284014484</v>
      </c>
    </row>
    <row r="709" spans="1:11" x14ac:dyDescent="0.25">
      <c r="A709">
        <f t="shared" si="169"/>
        <v>706</v>
      </c>
      <c r="B709" s="12">
        <f t="shared" si="181"/>
        <v>3019652.6235512686</v>
      </c>
      <c r="C709" s="12">
        <f t="shared" si="170"/>
        <v>391114841.06166494</v>
      </c>
      <c r="D709" s="12">
        <f>Decision!$J$21</f>
        <v>31366.502587254861</v>
      </c>
      <c r="E709" s="12" t="e">
        <f>-IPMT(Decision!$J$20/12,'Calculations - ignore'!A709,Decision!$J$17*12,Decision!$J$15)</f>
        <v>#NUM!</v>
      </c>
      <c r="F709" s="12" t="e">
        <f t="shared" ref="F709:F772" si="183">E709+F708</f>
        <v>#NUM!</v>
      </c>
      <c r="G709" s="12">
        <f t="shared" si="182"/>
        <v>35297.025499098629</v>
      </c>
      <c r="H709" s="12">
        <f t="shared" si="171"/>
        <v>8324256.3747746721</v>
      </c>
      <c r="I709" s="12">
        <f t="shared" ref="I709:I772" si="184">IF(D709&gt;B709,D709-B709,0)</f>
        <v>0</v>
      </c>
      <c r="J709" s="12">
        <f>I709*(1+Decision!$D$30/12)^(Decision!$C$3*12-'Calculations - ignore'!A709)/(1+'Calculations - ignore'!$B$1/12)^(Decision!$C$3*12-'Calculations - ignore'!A709)</f>
        <v>0</v>
      </c>
      <c r="K709" s="12">
        <f t="shared" si="172"/>
        <v>10591363.284014484</v>
      </c>
    </row>
    <row r="710" spans="1:11" x14ac:dyDescent="0.25">
      <c r="A710">
        <f t="shared" ref="A710:A773" si="185">A709+1</f>
        <v>707</v>
      </c>
      <c r="B710" s="12">
        <f t="shared" si="181"/>
        <v>3019652.6235512686</v>
      </c>
      <c r="C710" s="12">
        <f t="shared" ref="C710:C773" si="186">B710+C709</f>
        <v>394134493.68521619</v>
      </c>
      <c r="D710" s="12">
        <f>Decision!$J$21</f>
        <v>31366.502587254861</v>
      </c>
      <c r="E710" s="12" t="e">
        <f>-IPMT(Decision!$J$20/12,'Calculations - ignore'!A710,Decision!$J$17*12,Decision!$J$15)</f>
        <v>#NUM!</v>
      </c>
      <c r="F710" s="12" t="e">
        <f t="shared" si="183"/>
        <v>#NUM!</v>
      </c>
      <c r="G710" s="12">
        <f t="shared" si="182"/>
        <v>35297.025499098629</v>
      </c>
      <c r="H710" s="12">
        <f t="shared" ref="H710:H773" si="187">G710+H709</f>
        <v>8359553.400273771</v>
      </c>
      <c r="I710" s="12">
        <f t="shared" si="184"/>
        <v>0</v>
      </c>
      <c r="J710" s="12">
        <f>I710*(1+Decision!$D$30/12)^(Decision!$C$3*12-'Calculations - ignore'!A710)/(1+'Calculations - ignore'!$B$1/12)^(Decision!$C$3*12-'Calculations - ignore'!A710)</f>
        <v>0</v>
      </c>
      <c r="K710" s="12">
        <f t="shared" ref="K710:K773" si="188">J710+K709</f>
        <v>10591363.284014484</v>
      </c>
    </row>
    <row r="711" spans="1:11" x14ac:dyDescent="0.25">
      <c r="A711">
        <f t="shared" si="185"/>
        <v>708</v>
      </c>
      <c r="B711" s="12">
        <f t="shared" si="181"/>
        <v>3019652.6235512686</v>
      </c>
      <c r="C711" s="12">
        <f t="shared" si="186"/>
        <v>397154146.30876744</v>
      </c>
      <c r="D711" s="12">
        <f>Decision!$J$21</f>
        <v>31366.502587254861</v>
      </c>
      <c r="E711" s="12" t="e">
        <f>-IPMT(Decision!$J$20/12,'Calculations - ignore'!A711,Decision!$J$17*12,Decision!$J$15)</f>
        <v>#NUM!</v>
      </c>
      <c r="F711" s="12" t="e">
        <f t="shared" si="183"/>
        <v>#NUM!</v>
      </c>
      <c r="G711" s="12">
        <f t="shared" si="182"/>
        <v>35297.025499098629</v>
      </c>
      <c r="H711" s="12">
        <f t="shared" si="187"/>
        <v>8394850.42577287</v>
      </c>
      <c r="I711" s="12">
        <f t="shared" si="184"/>
        <v>0</v>
      </c>
      <c r="J711" s="12">
        <f>I711*(1+Decision!$D$30/12)^(Decision!$C$3*12-'Calculations - ignore'!A711)/(1+'Calculations - ignore'!$B$1/12)^(Decision!$C$3*12-'Calculations - ignore'!A711)</f>
        <v>0</v>
      </c>
      <c r="K711" s="12">
        <f t="shared" si="188"/>
        <v>10591363.284014484</v>
      </c>
    </row>
    <row r="712" spans="1:11" x14ac:dyDescent="0.25">
      <c r="A712">
        <f t="shared" si="185"/>
        <v>709</v>
      </c>
      <c r="B712" s="12">
        <f>B711*(1+Decision!$D$14)</f>
        <v>3321617.8859063955</v>
      </c>
      <c r="C712" s="12">
        <f t="shared" si="186"/>
        <v>400475764.19467384</v>
      </c>
      <c r="D712" s="12">
        <f>Decision!$J$21</f>
        <v>31366.502587254861</v>
      </c>
      <c r="E712" s="12" t="e">
        <f>-IPMT(Decision!$J$20/12,'Calculations - ignore'!A712,Decision!$J$17*12,Decision!$J$15)</f>
        <v>#NUM!</v>
      </c>
      <c r="F712" s="12" t="e">
        <f t="shared" si="183"/>
        <v>#NUM!</v>
      </c>
      <c r="G712" s="12">
        <f>G711*(1+Decision!$J$27)</f>
        <v>37061.876774053562</v>
      </c>
      <c r="H712" s="12">
        <f t="shared" si="187"/>
        <v>8431912.302546924</v>
      </c>
      <c r="I712" s="12">
        <f t="shared" si="184"/>
        <v>0</v>
      </c>
      <c r="J712" s="12">
        <f>I712*(1+Decision!$D$30/12)^(Decision!$C$3*12-'Calculations - ignore'!A712)/(1+'Calculations - ignore'!$B$1/12)^(Decision!$C$3*12-'Calculations - ignore'!A712)</f>
        <v>0</v>
      </c>
      <c r="K712" s="12">
        <f t="shared" si="188"/>
        <v>10591363.284014484</v>
      </c>
    </row>
    <row r="713" spans="1:11" x14ac:dyDescent="0.25">
      <c r="A713">
        <f t="shared" si="185"/>
        <v>710</v>
      </c>
      <c r="B713" s="12">
        <f>B712</f>
        <v>3321617.8859063955</v>
      </c>
      <c r="C713" s="12">
        <f t="shared" si="186"/>
        <v>403797382.08058023</v>
      </c>
      <c r="D713" s="12">
        <f>Decision!$J$21</f>
        <v>31366.502587254861</v>
      </c>
      <c r="E713" s="12" t="e">
        <f>-IPMT(Decision!$J$20/12,'Calculations - ignore'!A713,Decision!$J$17*12,Decision!$J$15)</f>
        <v>#NUM!</v>
      </c>
      <c r="F713" s="12" t="e">
        <f t="shared" si="183"/>
        <v>#NUM!</v>
      </c>
      <c r="G713" s="12">
        <f>G712</f>
        <v>37061.876774053562</v>
      </c>
      <c r="H713" s="12">
        <f t="shared" si="187"/>
        <v>8468974.179320978</v>
      </c>
      <c r="I713" s="12">
        <f t="shared" si="184"/>
        <v>0</v>
      </c>
      <c r="J713" s="12">
        <f>I713*(1+Decision!$D$30/12)^(Decision!$C$3*12-'Calculations - ignore'!A713)/(1+'Calculations - ignore'!$B$1/12)^(Decision!$C$3*12-'Calculations - ignore'!A713)</f>
        <v>0</v>
      </c>
      <c r="K713" s="12">
        <f t="shared" si="188"/>
        <v>10591363.284014484</v>
      </c>
    </row>
    <row r="714" spans="1:11" x14ac:dyDescent="0.25">
      <c r="A714">
        <f t="shared" si="185"/>
        <v>711</v>
      </c>
      <c r="B714" s="12">
        <f t="shared" ref="B714:B723" si="189">B713</f>
        <v>3321617.8859063955</v>
      </c>
      <c r="C714" s="12">
        <f t="shared" si="186"/>
        <v>407118999.96648663</v>
      </c>
      <c r="D714" s="12">
        <f>Decision!$J$21</f>
        <v>31366.502587254861</v>
      </c>
      <c r="E714" s="12" t="e">
        <f>-IPMT(Decision!$J$20/12,'Calculations - ignore'!A714,Decision!$J$17*12,Decision!$J$15)</f>
        <v>#NUM!</v>
      </c>
      <c r="F714" s="12" t="e">
        <f t="shared" si="183"/>
        <v>#NUM!</v>
      </c>
      <c r="G714" s="12">
        <f t="shared" ref="G714:G723" si="190">G713</f>
        <v>37061.876774053562</v>
      </c>
      <c r="H714" s="12">
        <f t="shared" si="187"/>
        <v>8506036.056095032</v>
      </c>
      <c r="I714" s="12">
        <f t="shared" si="184"/>
        <v>0</v>
      </c>
      <c r="J714" s="12">
        <f>I714*(1+Decision!$D$30/12)^(Decision!$C$3*12-'Calculations - ignore'!A714)/(1+'Calculations - ignore'!$B$1/12)^(Decision!$C$3*12-'Calculations - ignore'!A714)</f>
        <v>0</v>
      </c>
      <c r="K714" s="12">
        <f t="shared" si="188"/>
        <v>10591363.284014484</v>
      </c>
    </row>
    <row r="715" spans="1:11" x14ac:dyDescent="0.25">
      <c r="A715">
        <f t="shared" si="185"/>
        <v>712</v>
      </c>
      <c r="B715" s="12">
        <f t="shared" si="189"/>
        <v>3321617.8859063955</v>
      </c>
      <c r="C715" s="12">
        <f t="shared" si="186"/>
        <v>410440617.85239303</v>
      </c>
      <c r="D715" s="12">
        <f>Decision!$J$21</f>
        <v>31366.502587254861</v>
      </c>
      <c r="E715" s="12" t="e">
        <f>-IPMT(Decision!$J$20/12,'Calculations - ignore'!A715,Decision!$J$17*12,Decision!$J$15)</f>
        <v>#NUM!</v>
      </c>
      <c r="F715" s="12" t="e">
        <f t="shared" si="183"/>
        <v>#NUM!</v>
      </c>
      <c r="G715" s="12">
        <f t="shared" si="190"/>
        <v>37061.876774053562</v>
      </c>
      <c r="H715" s="12">
        <f t="shared" si="187"/>
        <v>8543097.932869086</v>
      </c>
      <c r="I715" s="12">
        <f t="shared" si="184"/>
        <v>0</v>
      </c>
      <c r="J715" s="12">
        <f>I715*(1+Decision!$D$30/12)^(Decision!$C$3*12-'Calculations - ignore'!A715)/(1+'Calculations - ignore'!$B$1/12)^(Decision!$C$3*12-'Calculations - ignore'!A715)</f>
        <v>0</v>
      </c>
      <c r="K715" s="12">
        <f t="shared" si="188"/>
        <v>10591363.284014484</v>
      </c>
    </row>
    <row r="716" spans="1:11" x14ac:dyDescent="0.25">
      <c r="A716">
        <f t="shared" si="185"/>
        <v>713</v>
      </c>
      <c r="B716" s="12">
        <f t="shared" si="189"/>
        <v>3321617.8859063955</v>
      </c>
      <c r="C716" s="12">
        <f t="shared" si="186"/>
        <v>413762235.73829943</v>
      </c>
      <c r="D716" s="12">
        <f>Decision!$J$21</f>
        <v>31366.502587254861</v>
      </c>
      <c r="E716" s="12" t="e">
        <f>-IPMT(Decision!$J$20/12,'Calculations - ignore'!A716,Decision!$J$17*12,Decision!$J$15)</f>
        <v>#NUM!</v>
      </c>
      <c r="F716" s="12" t="e">
        <f t="shared" si="183"/>
        <v>#NUM!</v>
      </c>
      <c r="G716" s="12">
        <f t="shared" si="190"/>
        <v>37061.876774053562</v>
      </c>
      <c r="H716" s="12">
        <f t="shared" si="187"/>
        <v>8580159.8096431401</v>
      </c>
      <c r="I716" s="12">
        <f t="shared" si="184"/>
        <v>0</v>
      </c>
      <c r="J716" s="12">
        <f>I716*(1+Decision!$D$30/12)^(Decision!$C$3*12-'Calculations - ignore'!A716)/(1+'Calculations - ignore'!$B$1/12)^(Decision!$C$3*12-'Calculations - ignore'!A716)</f>
        <v>0</v>
      </c>
      <c r="K716" s="12">
        <f t="shared" si="188"/>
        <v>10591363.284014484</v>
      </c>
    </row>
    <row r="717" spans="1:11" x14ac:dyDescent="0.25">
      <c r="A717">
        <f t="shared" si="185"/>
        <v>714</v>
      </c>
      <c r="B717" s="12">
        <f t="shared" si="189"/>
        <v>3321617.8859063955</v>
      </c>
      <c r="C717" s="12">
        <f t="shared" si="186"/>
        <v>417083853.62420583</v>
      </c>
      <c r="D717" s="12">
        <f>Decision!$J$21</f>
        <v>31366.502587254861</v>
      </c>
      <c r="E717" s="12" t="e">
        <f>-IPMT(Decision!$J$20/12,'Calculations - ignore'!A717,Decision!$J$17*12,Decision!$J$15)</f>
        <v>#NUM!</v>
      </c>
      <c r="F717" s="12" t="e">
        <f t="shared" si="183"/>
        <v>#NUM!</v>
      </c>
      <c r="G717" s="12">
        <f t="shared" si="190"/>
        <v>37061.876774053562</v>
      </c>
      <c r="H717" s="12">
        <f t="shared" si="187"/>
        <v>8617221.6864171941</v>
      </c>
      <c r="I717" s="12">
        <f t="shared" si="184"/>
        <v>0</v>
      </c>
      <c r="J717" s="12">
        <f>I717*(1+Decision!$D$30/12)^(Decision!$C$3*12-'Calculations - ignore'!A717)/(1+'Calculations - ignore'!$B$1/12)^(Decision!$C$3*12-'Calculations - ignore'!A717)</f>
        <v>0</v>
      </c>
      <c r="K717" s="12">
        <f t="shared" si="188"/>
        <v>10591363.284014484</v>
      </c>
    </row>
    <row r="718" spans="1:11" x14ac:dyDescent="0.25">
      <c r="A718">
        <f t="shared" si="185"/>
        <v>715</v>
      </c>
      <c r="B718" s="12">
        <f t="shared" si="189"/>
        <v>3321617.8859063955</v>
      </c>
      <c r="C718" s="12">
        <f t="shared" si="186"/>
        <v>420405471.51011223</v>
      </c>
      <c r="D718" s="12">
        <f>Decision!$J$21</f>
        <v>31366.502587254861</v>
      </c>
      <c r="E718" s="12" t="e">
        <f>-IPMT(Decision!$J$20/12,'Calculations - ignore'!A718,Decision!$J$17*12,Decision!$J$15)</f>
        <v>#NUM!</v>
      </c>
      <c r="F718" s="12" t="e">
        <f t="shared" si="183"/>
        <v>#NUM!</v>
      </c>
      <c r="G718" s="12">
        <f t="shared" si="190"/>
        <v>37061.876774053562</v>
      </c>
      <c r="H718" s="12">
        <f t="shared" si="187"/>
        <v>8654283.5631912481</v>
      </c>
      <c r="I718" s="12">
        <f t="shared" si="184"/>
        <v>0</v>
      </c>
      <c r="J718" s="12">
        <f>I718*(1+Decision!$D$30/12)^(Decision!$C$3*12-'Calculations - ignore'!A718)/(1+'Calculations - ignore'!$B$1/12)^(Decision!$C$3*12-'Calculations - ignore'!A718)</f>
        <v>0</v>
      </c>
      <c r="K718" s="12">
        <f t="shared" si="188"/>
        <v>10591363.284014484</v>
      </c>
    </row>
    <row r="719" spans="1:11" x14ac:dyDescent="0.25">
      <c r="A719">
        <f t="shared" si="185"/>
        <v>716</v>
      </c>
      <c r="B719" s="12">
        <f t="shared" si="189"/>
        <v>3321617.8859063955</v>
      </c>
      <c r="C719" s="12">
        <f t="shared" si="186"/>
        <v>423727089.39601862</v>
      </c>
      <c r="D719" s="12">
        <f>Decision!$J$21</f>
        <v>31366.502587254861</v>
      </c>
      <c r="E719" s="12" t="e">
        <f>-IPMT(Decision!$J$20/12,'Calculations - ignore'!A719,Decision!$J$17*12,Decision!$J$15)</f>
        <v>#NUM!</v>
      </c>
      <c r="F719" s="12" t="e">
        <f t="shared" si="183"/>
        <v>#NUM!</v>
      </c>
      <c r="G719" s="12">
        <f t="shared" si="190"/>
        <v>37061.876774053562</v>
      </c>
      <c r="H719" s="12">
        <f t="shared" si="187"/>
        <v>8691345.4399653021</v>
      </c>
      <c r="I719" s="12">
        <f t="shared" si="184"/>
        <v>0</v>
      </c>
      <c r="J719" s="12">
        <f>I719*(1+Decision!$D$30/12)^(Decision!$C$3*12-'Calculations - ignore'!A719)/(1+'Calculations - ignore'!$B$1/12)^(Decision!$C$3*12-'Calculations - ignore'!A719)</f>
        <v>0</v>
      </c>
      <c r="K719" s="12">
        <f t="shared" si="188"/>
        <v>10591363.284014484</v>
      </c>
    </row>
    <row r="720" spans="1:11" x14ac:dyDescent="0.25">
      <c r="A720">
        <f t="shared" si="185"/>
        <v>717</v>
      </c>
      <c r="B720" s="12">
        <f t="shared" si="189"/>
        <v>3321617.8859063955</v>
      </c>
      <c r="C720" s="12">
        <f t="shared" si="186"/>
        <v>427048707.28192502</v>
      </c>
      <c r="D720" s="12">
        <f>Decision!$J$21</f>
        <v>31366.502587254861</v>
      </c>
      <c r="E720" s="12" t="e">
        <f>-IPMT(Decision!$J$20/12,'Calculations - ignore'!A720,Decision!$J$17*12,Decision!$J$15)</f>
        <v>#NUM!</v>
      </c>
      <c r="F720" s="12" t="e">
        <f t="shared" si="183"/>
        <v>#NUM!</v>
      </c>
      <c r="G720" s="12">
        <f t="shared" si="190"/>
        <v>37061.876774053562</v>
      </c>
      <c r="H720" s="12">
        <f t="shared" si="187"/>
        <v>8728407.3167393561</v>
      </c>
      <c r="I720" s="12">
        <f t="shared" si="184"/>
        <v>0</v>
      </c>
      <c r="J720" s="12">
        <f>I720*(1+Decision!$D$30/12)^(Decision!$C$3*12-'Calculations - ignore'!A720)/(1+'Calculations - ignore'!$B$1/12)^(Decision!$C$3*12-'Calculations - ignore'!A720)</f>
        <v>0</v>
      </c>
      <c r="K720" s="12">
        <f t="shared" si="188"/>
        <v>10591363.284014484</v>
      </c>
    </row>
    <row r="721" spans="1:11" x14ac:dyDescent="0.25">
      <c r="A721">
        <f t="shared" si="185"/>
        <v>718</v>
      </c>
      <c r="B721" s="12">
        <f t="shared" si="189"/>
        <v>3321617.8859063955</v>
      </c>
      <c r="C721" s="12">
        <f t="shared" si="186"/>
        <v>430370325.16783142</v>
      </c>
      <c r="D721" s="12">
        <f>Decision!$J$21</f>
        <v>31366.502587254861</v>
      </c>
      <c r="E721" s="12" t="e">
        <f>-IPMT(Decision!$J$20/12,'Calculations - ignore'!A721,Decision!$J$17*12,Decision!$J$15)</f>
        <v>#NUM!</v>
      </c>
      <c r="F721" s="12" t="e">
        <f t="shared" si="183"/>
        <v>#NUM!</v>
      </c>
      <c r="G721" s="12">
        <f t="shared" si="190"/>
        <v>37061.876774053562</v>
      </c>
      <c r="H721" s="12">
        <f t="shared" si="187"/>
        <v>8765469.1935134102</v>
      </c>
      <c r="I721" s="12">
        <f t="shared" si="184"/>
        <v>0</v>
      </c>
      <c r="J721" s="12">
        <f>I721*(1+Decision!$D$30/12)^(Decision!$C$3*12-'Calculations - ignore'!A721)/(1+'Calculations - ignore'!$B$1/12)^(Decision!$C$3*12-'Calculations - ignore'!A721)</f>
        <v>0</v>
      </c>
      <c r="K721" s="12">
        <f t="shared" si="188"/>
        <v>10591363.284014484</v>
      </c>
    </row>
    <row r="722" spans="1:11" x14ac:dyDescent="0.25">
      <c r="A722">
        <f t="shared" si="185"/>
        <v>719</v>
      </c>
      <c r="B722" s="12">
        <f t="shared" si="189"/>
        <v>3321617.8859063955</v>
      </c>
      <c r="C722" s="12">
        <f t="shared" si="186"/>
        <v>433691943.05373782</v>
      </c>
      <c r="D722" s="12">
        <f>Decision!$J$21</f>
        <v>31366.502587254861</v>
      </c>
      <c r="E722" s="12" t="e">
        <f>-IPMT(Decision!$J$20/12,'Calculations - ignore'!A722,Decision!$J$17*12,Decision!$J$15)</f>
        <v>#NUM!</v>
      </c>
      <c r="F722" s="12" t="e">
        <f t="shared" si="183"/>
        <v>#NUM!</v>
      </c>
      <c r="G722" s="12">
        <f t="shared" si="190"/>
        <v>37061.876774053562</v>
      </c>
      <c r="H722" s="12">
        <f t="shared" si="187"/>
        <v>8802531.0702874642</v>
      </c>
      <c r="I722" s="12">
        <f t="shared" si="184"/>
        <v>0</v>
      </c>
      <c r="J722" s="12">
        <f>I722*(1+Decision!$D$30/12)^(Decision!$C$3*12-'Calculations - ignore'!A722)/(1+'Calculations - ignore'!$B$1/12)^(Decision!$C$3*12-'Calculations - ignore'!A722)</f>
        <v>0</v>
      </c>
      <c r="K722" s="12">
        <f t="shared" si="188"/>
        <v>10591363.284014484</v>
      </c>
    </row>
    <row r="723" spans="1:11" x14ac:dyDescent="0.25">
      <c r="A723">
        <f t="shared" si="185"/>
        <v>720</v>
      </c>
      <c r="B723" s="12">
        <f t="shared" si="189"/>
        <v>3321617.8859063955</v>
      </c>
      <c r="C723" s="12">
        <f t="shared" si="186"/>
        <v>437013560.93964422</v>
      </c>
      <c r="D723" s="12">
        <f>Decision!$J$21</f>
        <v>31366.502587254861</v>
      </c>
      <c r="E723" s="12" t="e">
        <f>-IPMT(Decision!$J$20/12,'Calculations - ignore'!A723,Decision!$J$17*12,Decision!$J$15)</f>
        <v>#NUM!</v>
      </c>
      <c r="F723" s="12" t="e">
        <f t="shared" si="183"/>
        <v>#NUM!</v>
      </c>
      <c r="G723" s="12">
        <f t="shared" si="190"/>
        <v>37061.876774053562</v>
      </c>
      <c r="H723" s="12">
        <f t="shared" si="187"/>
        <v>8839592.9470615182</v>
      </c>
      <c r="I723" s="12">
        <f t="shared" si="184"/>
        <v>0</v>
      </c>
      <c r="J723" s="12">
        <f>I723*(1+Decision!$D$30/12)^(Decision!$C$3*12-'Calculations - ignore'!A723)/(1+'Calculations - ignore'!$B$1/12)^(Decision!$C$3*12-'Calculations - ignore'!A723)</f>
        <v>0</v>
      </c>
      <c r="K723" s="12">
        <f t="shared" si="188"/>
        <v>10591363.284014484</v>
      </c>
    </row>
    <row r="724" spans="1:11" x14ac:dyDescent="0.25">
      <c r="A724">
        <f t="shared" si="185"/>
        <v>721</v>
      </c>
      <c r="B724" s="12">
        <f>B723*(1+Decision!$D$14)</f>
        <v>3653779.6744970353</v>
      </c>
      <c r="C724" s="12">
        <f t="shared" si="186"/>
        <v>440667340.61414123</v>
      </c>
      <c r="D724" s="12">
        <f>Decision!$J$21</f>
        <v>31366.502587254861</v>
      </c>
      <c r="E724" s="12" t="e">
        <f>-IPMT(Decision!$J$20/12,'Calculations - ignore'!A724,Decision!$J$17*12,Decision!$J$15)</f>
        <v>#NUM!</v>
      </c>
      <c r="F724" s="12" t="e">
        <f t="shared" si="183"/>
        <v>#NUM!</v>
      </c>
      <c r="G724" s="12">
        <f>G723*(1+Decision!$J$27)</f>
        <v>38914.970612756239</v>
      </c>
      <c r="H724" s="12">
        <f t="shared" si="187"/>
        <v>8878507.9176742751</v>
      </c>
      <c r="I724" s="12">
        <f t="shared" si="184"/>
        <v>0</v>
      </c>
      <c r="J724" s="12">
        <f>I724*(1+Decision!$D$30/12)^(Decision!$C$3*12-'Calculations - ignore'!A724)/(1+'Calculations - ignore'!$B$1/12)^(Decision!$C$3*12-'Calculations - ignore'!A724)</f>
        <v>0</v>
      </c>
      <c r="K724" s="12">
        <f t="shared" si="188"/>
        <v>10591363.284014484</v>
      </c>
    </row>
    <row r="725" spans="1:11" x14ac:dyDescent="0.25">
      <c r="A725">
        <f t="shared" si="185"/>
        <v>722</v>
      </c>
      <c r="B725" s="12">
        <f>B724</f>
        <v>3653779.6744970353</v>
      </c>
      <c r="C725" s="12">
        <f t="shared" si="186"/>
        <v>444321120.28863823</v>
      </c>
      <c r="D725" s="12">
        <f>Decision!$J$21</f>
        <v>31366.502587254861</v>
      </c>
      <c r="E725" s="12" t="e">
        <f>-IPMT(Decision!$J$20/12,'Calculations - ignore'!A725,Decision!$J$17*12,Decision!$J$15)</f>
        <v>#NUM!</v>
      </c>
      <c r="F725" s="12" t="e">
        <f t="shared" si="183"/>
        <v>#NUM!</v>
      </c>
      <c r="G725" s="12">
        <f>G724</f>
        <v>38914.970612756239</v>
      </c>
      <c r="H725" s="12">
        <f t="shared" si="187"/>
        <v>8917422.888287032</v>
      </c>
      <c r="I725" s="12">
        <f t="shared" si="184"/>
        <v>0</v>
      </c>
      <c r="J725" s="12">
        <f>I725*(1+Decision!$D$30/12)^(Decision!$C$3*12-'Calculations - ignore'!A725)/(1+'Calculations - ignore'!$B$1/12)^(Decision!$C$3*12-'Calculations - ignore'!A725)</f>
        <v>0</v>
      </c>
      <c r="K725" s="12">
        <f t="shared" si="188"/>
        <v>10591363.284014484</v>
      </c>
    </row>
    <row r="726" spans="1:11" x14ac:dyDescent="0.25">
      <c r="A726">
        <f t="shared" si="185"/>
        <v>723</v>
      </c>
      <c r="B726" s="12">
        <f t="shared" ref="B726:B735" si="191">B725</f>
        <v>3653779.6744970353</v>
      </c>
      <c r="C726" s="12">
        <f t="shared" si="186"/>
        <v>447974899.96313524</v>
      </c>
      <c r="D726" s="12">
        <f>Decision!$J$21</f>
        <v>31366.502587254861</v>
      </c>
      <c r="E726" s="12" t="e">
        <f>-IPMT(Decision!$J$20/12,'Calculations - ignore'!A726,Decision!$J$17*12,Decision!$J$15)</f>
        <v>#NUM!</v>
      </c>
      <c r="F726" s="12" t="e">
        <f t="shared" si="183"/>
        <v>#NUM!</v>
      </c>
      <c r="G726" s="12">
        <f t="shared" ref="G726:G735" si="192">G725</f>
        <v>38914.970612756239</v>
      </c>
      <c r="H726" s="12">
        <f t="shared" si="187"/>
        <v>8956337.8588997889</v>
      </c>
      <c r="I726" s="12">
        <f t="shared" si="184"/>
        <v>0</v>
      </c>
      <c r="J726" s="12">
        <f>I726*(1+Decision!$D$30/12)^(Decision!$C$3*12-'Calculations - ignore'!A726)/(1+'Calculations - ignore'!$B$1/12)^(Decision!$C$3*12-'Calculations - ignore'!A726)</f>
        <v>0</v>
      </c>
      <c r="K726" s="12">
        <f t="shared" si="188"/>
        <v>10591363.284014484</v>
      </c>
    </row>
    <row r="727" spans="1:11" x14ac:dyDescent="0.25">
      <c r="A727">
        <f t="shared" si="185"/>
        <v>724</v>
      </c>
      <c r="B727" s="12">
        <f t="shared" si="191"/>
        <v>3653779.6744970353</v>
      </c>
      <c r="C727" s="12">
        <f t="shared" si="186"/>
        <v>451628679.63763225</v>
      </c>
      <c r="D727" s="12">
        <f>Decision!$J$21</f>
        <v>31366.502587254861</v>
      </c>
      <c r="E727" s="12" t="e">
        <f>-IPMT(Decision!$J$20/12,'Calculations - ignore'!A727,Decision!$J$17*12,Decision!$J$15)</f>
        <v>#NUM!</v>
      </c>
      <c r="F727" s="12" t="e">
        <f t="shared" si="183"/>
        <v>#NUM!</v>
      </c>
      <c r="G727" s="12">
        <f t="shared" si="192"/>
        <v>38914.970612756239</v>
      </c>
      <c r="H727" s="12">
        <f t="shared" si="187"/>
        <v>8995252.8295125458</v>
      </c>
      <c r="I727" s="12">
        <f t="shared" si="184"/>
        <v>0</v>
      </c>
      <c r="J727" s="12">
        <f>I727*(1+Decision!$D$30/12)^(Decision!$C$3*12-'Calculations - ignore'!A727)/(1+'Calculations - ignore'!$B$1/12)^(Decision!$C$3*12-'Calculations - ignore'!A727)</f>
        <v>0</v>
      </c>
      <c r="K727" s="12">
        <f t="shared" si="188"/>
        <v>10591363.284014484</v>
      </c>
    </row>
    <row r="728" spans="1:11" x14ac:dyDescent="0.25">
      <c r="A728">
        <f t="shared" si="185"/>
        <v>725</v>
      </c>
      <c r="B728" s="12">
        <f t="shared" si="191"/>
        <v>3653779.6744970353</v>
      </c>
      <c r="C728" s="12">
        <f t="shared" si="186"/>
        <v>455282459.31212926</v>
      </c>
      <c r="D728" s="12">
        <f>Decision!$J$21</f>
        <v>31366.502587254861</v>
      </c>
      <c r="E728" s="12" t="e">
        <f>-IPMT(Decision!$J$20/12,'Calculations - ignore'!A728,Decision!$J$17*12,Decision!$J$15)</f>
        <v>#NUM!</v>
      </c>
      <c r="F728" s="12" t="e">
        <f t="shared" si="183"/>
        <v>#NUM!</v>
      </c>
      <c r="G728" s="12">
        <f t="shared" si="192"/>
        <v>38914.970612756239</v>
      </c>
      <c r="H728" s="12">
        <f t="shared" si="187"/>
        <v>9034167.8001253027</v>
      </c>
      <c r="I728" s="12">
        <f t="shared" si="184"/>
        <v>0</v>
      </c>
      <c r="J728" s="12">
        <f>I728*(1+Decision!$D$30/12)^(Decision!$C$3*12-'Calculations - ignore'!A728)/(1+'Calculations - ignore'!$B$1/12)^(Decision!$C$3*12-'Calculations - ignore'!A728)</f>
        <v>0</v>
      </c>
      <c r="K728" s="12">
        <f t="shared" si="188"/>
        <v>10591363.284014484</v>
      </c>
    </row>
    <row r="729" spans="1:11" x14ac:dyDescent="0.25">
      <c r="A729">
        <f t="shared" si="185"/>
        <v>726</v>
      </c>
      <c r="B729" s="12">
        <f t="shared" si="191"/>
        <v>3653779.6744970353</v>
      </c>
      <c r="C729" s="12">
        <f t="shared" si="186"/>
        <v>458936238.98662627</v>
      </c>
      <c r="D729" s="12">
        <f>Decision!$J$21</f>
        <v>31366.502587254861</v>
      </c>
      <c r="E729" s="12" t="e">
        <f>-IPMT(Decision!$J$20/12,'Calculations - ignore'!A729,Decision!$J$17*12,Decision!$J$15)</f>
        <v>#NUM!</v>
      </c>
      <c r="F729" s="12" t="e">
        <f t="shared" si="183"/>
        <v>#NUM!</v>
      </c>
      <c r="G729" s="12">
        <f t="shared" si="192"/>
        <v>38914.970612756239</v>
      </c>
      <c r="H729" s="12">
        <f t="shared" si="187"/>
        <v>9073082.7707380597</v>
      </c>
      <c r="I729" s="12">
        <f t="shared" si="184"/>
        <v>0</v>
      </c>
      <c r="J729" s="12">
        <f>I729*(1+Decision!$D$30/12)^(Decision!$C$3*12-'Calculations - ignore'!A729)/(1+'Calculations - ignore'!$B$1/12)^(Decision!$C$3*12-'Calculations - ignore'!A729)</f>
        <v>0</v>
      </c>
      <c r="K729" s="12">
        <f t="shared" si="188"/>
        <v>10591363.284014484</v>
      </c>
    </row>
    <row r="730" spans="1:11" x14ac:dyDescent="0.25">
      <c r="A730">
        <f t="shared" si="185"/>
        <v>727</v>
      </c>
      <c r="B730" s="12">
        <f t="shared" si="191"/>
        <v>3653779.6744970353</v>
      </c>
      <c r="C730" s="12">
        <f t="shared" si="186"/>
        <v>462590018.66112328</v>
      </c>
      <c r="D730" s="12">
        <f>Decision!$J$21</f>
        <v>31366.502587254861</v>
      </c>
      <c r="E730" s="12" t="e">
        <f>-IPMT(Decision!$J$20/12,'Calculations - ignore'!A730,Decision!$J$17*12,Decision!$J$15)</f>
        <v>#NUM!</v>
      </c>
      <c r="F730" s="12" t="e">
        <f t="shared" si="183"/>
        <v>#NUM!</v>
      </c>
      <c r="G730" s="12">
        <f t="shared" si="192"/>
        <v>38914.970612756239</v>
      </c>
      <c r="H730" s="12">
        <f t="shared" si="187"/>
        <v>9111997.7413508166</v>
      </c>
      <c r="I730" s="12">
        <f t="shared" si="184"/>
        <v>0</v>
      </c>
      <c r="J730" s="12">
        <f>I730*(1+Decision!$D$30/12)^(Decision!$C$3*12-'Calculations - ignore'!A730)/(1+'Calculations - ignore'!$B$1/12)^(Decision!$C$3*12-'Calculations - ignore'!A730)</f>
        <v>0</v>
      </c>
      <c r="K730" s="12">
        <f t="shared" si="188"/>
        <v>10591363.284014484</v>
      </c>
    </row>
    <row r="731" spans="1:11" x14ac:dyDescent="0.25">
      <c r="A731">
        <f t="shared" si="185"/>
        <v>728</v>
      </c>
      <c r="B731" s="12">
        <f t="shared" si="191"/>
        <v>3653779.6744970353</v>
      </c>
      <c r="C731" s="12">
        <f t="shared" si="186"/>
        <v>466243798.33562028</v>
      </c>
      <c r="D731" s="12">
        <f>Decision!$J$21</f>
        <v>31366.502587254861</v>
      </c>
      <c r="E731" s="12" t="e">
        <f>-IPMT(Decision!$J$20/12,'Calculations - ignore'!A731,Decision!$J$17*12,Decision!$J$15)</f>
        <v>#NUM!</v>
      </c>
      <c r="F731" s="12" t="e">
        <f t="shared" si="183"/>
        <v>#NUM!</v>
      </c>
      <c r="G731" s="12">
        <f t="shared" si="192"/>
        <v>38914.970612756239</v>
      </c>
      <c r="H731" s="12">
        <f t="shared" si="187"/>
        <v>9150912.7119635735</v>
      </c>
      <c r="I731" s="12">
        <f t="shared" si="184"/>
        <v>0</v>
      </c>
      <c r="J731" s="12">
        <f>I731*(1+Decision!$D$30/12)^(Decision!$C$3*12-'Calculations - ignore'!A731)/(1+'Calculations - ignore'!$B$1/12)^(Decision!$C$3*12-'Calculations - ignore'!A731)</f>
        <v>0</v>
      </c>
      <c r="K731" s="12">
        <f t="shared" si="188"/>
        <v>10591363.284014484</v>
      </c>
    </row>
    <row r="732" spans="1:11" x14ac:dyDescent="0.25">
      <c r="A732">
        <f t="shared" si="185"/>
        <v>729</v>
      </c>
      <c r="B732" s="12">
        <f t="shared" si="191"/>
        <v>3653779.6744970353</v>
      </c>
      <c r="C732" s="12">
        <f t="shared" si="186"/>
        <v>469897578.01011729</v>
      </c>
      <c r="D732" s="12">
        <f>Decision!$J$21</f>
        <v>31366.502587254861</v>
      </c>
      <c r="E732" s="12" t="e">
        <f>-IPMT(Decision!$J$20/12,'Calculations - ignore'!A732,Decision!$J$17*12,Decision!$J$15)</f>
        <v>#NUM!</v>
      </c>
      <c r="F732" s="12" t="e">
        <f t="shared" si="183"/>
        <v>#NUM!</v>
      </c>
      <c r="G732" s="12">
        <f t="shared" si="192"/>
        <v>38914.970612756239</v>
      </c>
      <c r="H732" s="12">
        <f t="shared" si="187"/>
        <v>9189827.6825763304</v>
      </c>
      <c r="I732" s="12">
        <f t="shared" si="184"/>
        <v>0</v>
      </c>
      <c r="J732" s="12">
        <f>I732*(1+Decision!$D$30/12)^(Decision!$C$3*12-'Calculations - ignore'!A732)/(1+'Calculations - ignore'!$B$1/12)^(Decision!$C$3*12-'Calculations - ignore'!A732)</f>
        <v>0</v>
      </c>
      <c r="K732" s="12">
        <f t="shared" si="188"/>
        <v>10591363.284014484</v>
      </c>
    </row>
    <row r="733" spans="1:11" x14ac:dyDescent="0.25">
      <c r="A733">
        <f t="shared" si="185"/>
        <v>730</v>
      </c>
      <c r="B733" s="12">
        <f t="shared" si="191"/>
        <v>3653779.6744970353</v>
      </c>
      <c r="C733" s="12">
        <f t="shared" si="186"/>
        <v>473551357.6846143</v>
      </c>
      <c r="D733" s="12">
        <f>Decision!$J$21</f>
        <v>31366.502587254861</v>
      </c>
      <c r="E733" s="12" t="e">
        <f>-IPMT(Decision!$J$20/12,'Calculations - ignore'!A733,Decision!$J$17*12,Decision!$J$15)</f>
        <v>#NUM!</v>
      </c>
      <c r="F733" s="12" t="e">
        <f t="shared" si="183"/>
        <v>#NUM!</v>
      </c>
      <c r="G733" s="12">
        <f t="shared" si="192"/>
        <v>38914.970612756239</v>
      </c>
      <c r="H733" s="12">
        <f t="shared" si="187"/>
        <v>9228742.6531890873</v>
      </c>
      <c r="I733" s="12">
        <f t="shared" si="184"/>
        <v>0</v>
      </c>
      <c r="J733" s="12">
        <f>I733*(1+Decision!$D$30/12)^(Decision!$C$3*12-'Calculations - ignore'!A733)/(1+'Calculations - ignore'!$B$1/12)^(Decision!$C$3*12-'Calculations - ignore'!A733)</f>
        <v>0</v>
      </c>
      <c r="K733" s="12">
        <f t="shared" si="188"/>
        <v>10591363.284014484</v>
      </c>
    </row>
    <row r="734" spans="1:11" x14ac:dyDescent="0.25">
      <c r="A734">
        <f t="shared" si="185"/>
        <v>731</v>
      </c>
      <c r="B734" s="12">
        <f t="shared" si="191"/>
        <v>3653779.6744970353</v>
      </c>
      <c r="C734" s="12">
        <f t="shared" si="186"/>
        <v>477205137.35911131</v>
      </c>
      <c r="D734" s="12">
        <f>Decision!$J$21</f>
        <v>31366.502587254861</v>
      </c>
      <c r="E734" s="12" t="e">
        <f>-IPMT(Decision!$J$20/12,'Calculations - ignore'!A734,Decision!$J$17*12,Decision!$J$15)</f>
        <v>#NUM!</v>
      </c>
      <c r="F734" s="12" t="e">
        <f t="shared" si="183"/>
        <v>#NUM!</v>
      </c>
      <c r="G734" s="12">
        <f t="shared" si="192"/>
        <v>38914.970612756239</v>
      </c>
      <c r="H734" s="12">
        <f t="shared" si="187"/>
        <v>9267657.6238018442</v>
      </c>
      <c r="I734" s="12">
        <f t="shared" si="184"/>
        <v>0</v>
      </c>
      <c r="J734" s="12">
        <f>I734*(1+Decision!$D$30/12)^(Decision!$C$3*12-'Calculations - ignore'!A734)/(1+'Calculations - ignore'!$B$1/12)^(Decision!$C$3*12-'Calculations - ignore'!A734)</f>
        <v>0</v>
      </c>
      <c r="K734" s="12">
        <f t="shared" si="188"/>
        <v>10591363.284014484</v>
      </c>
    </row>
    <row r="735" spans="1:11" x14ac:dyDescent="0.25">
      <c r="A735">
        <f t="shared" si="185"/>
        <v>732</v>
      </c>
      <c r="B735" s="12">
        <f t="shared" si="191"/>
        <v>3653779.6744970353</v>
      </c>
      <c r="C735" s="12">
        <f t="shared" si="186"/>
        <v>480858917.03360832</v>
      </c>
      <c r="D735" s="12">
        <f>Decision!$J$21</f>
        <v>31366.502587254861</v>
      </c>
      <c r="E735" s="12" t="e">
        <f>-IPMT(Decision!$J$20/12,'Calculations - ignore'!A735,Decision!$J$17*12,Decision!$J$15)</f>
        <v>#NUM!</v>
      </c>
      <c r="F735" s="12" t="e">
        <f t="shared" si="183"/>
        <v>#NUM!</v>
      </c>
      <c r="G735" s="12">
        <f t="shared" si="192"/>
        <v>38914.970612756239</v>
      </c>
      <c r="H735" s="12">
        <f t="shared" si="187"/>
        <v>9306572.5944146011</v>
      </c>
      <c r="I735" s="12">
        <f t="shared" si="184"/>
        <v>0</v>
      </c>
      <c r="J735" s="12">
        <f>I735*(1+Decision!$D$30/12)^(Decision!$C$3*12-'Calculations - ignore'!A735)/(1+'Calculations - ignore'!$B$1/12)^(Decision!$C$3*12-'Calculations - ignore'!A735)</f>
        <v>0</v>
      </c>
      <c r="K735" s="12">
        <f t="shared" si="188"/>
        <v>10591363.284014484</v>
      </c>
    </row>
    <row r="736" spans="1:11" x14ac:dyDescent="0.25">
      <c r="A736">
        <f t="shared" si="185"/>
        <v>733</v>
      </c>
      <c r="B736" s="12">
        <f>B735*(1+Decision!$D$14)</f>
        <v>4019157.6419467391</v>
      </c>
      <c r="C736" s="12">
        <f t="shared" si="186"/>
        <v>484878074.67555505</v>
      </c>
      <c r="D736" s="12">
        <f>Decision!$J$21</f>
        <v>31366.502587254861</v>
      </c>
      <c r="E736" s="12" t="e">
        <f>-IPMT(Decision!$J$20/12,'Calculations - ignore'!A736,Decision!$J$17*12,Decision!$J$15)</f>
        <v>#NUM!</v>
      </c>
      <c r="F736" s="12" t="e">
        <f t="shared" si="183"/>
        <v>#NUM!</v>
      </c>
      <c r="G736" s="12">
        <f>G735*(1+Decision!$J$27)</f>
        <v>40860.719143394053</v>
      </c>
      <c r="H736" s="12">
        <f t="shared" si="187"/>
        <v>9347433.3135579955</v>
      </c>
      <c r="I736" s="12">
        <f t="shared" si="184"/>
        <v>0</v>
      </c>
      <c r="J736" s="12">
        <f>I736*(1+Decision!$D$30/12)^(Decision!$C$3*12-'Calculations - ignore'!A736)/(1+'Calculations - ignore'!$B$1/12)^(Decision!$C$3*12-'Calculations - ignore'!A736)</f>
        <v>0</v>
      </c>
      <c r="K736" s="12">
        <f t="shared" si="188"/>
        <v>10591363.284014484</v>
      </c>
    </row>
    <row r="737" spans="1:11" x14ac:dyDescent="0.25">
      <c r="A737">
        <f t="shared" si="185"/>
        <v>734</v>
      </c>
      <c r="B737" s="12">
        <f>B736</f>
        <v>4019157.6419467391</v>
      </c>
      <c r="C737" s="12">
        <f t="shared" si="186"/>
        <v>488897232.31750178</v>
      </c>
      <c r="D737" s="12">
        <f>Decision!$J$21</f>
        <v>31366.502587254861</v>
      </c>
      <c r="E737" s="12" t="e">
        <f>-IPMT(Decision!$J$20/12,'Calculations - ignore'!A737,Decision!$J$17*12,Decision!$J$15)</f>
        <v>#NUM!</v>
      </c>
      <c r="F737" s="12" t="e">
        <f t="shared" si="183"/>
        <v>#NUM!</v>
      </c>
      <c r="G737" s="12">
        <f>G736</f>
        <v>40860.719143394053</v>
      </c>
      <c r="H737" s="12">
        <f t="shared" si="187"/>
        <v>9388294.0327013899</v>
      </c>
      <c r="I737" s="12">
        <f t="shared" si="184"/>
        <v>0</v>
      </c>
      <c r="J737" s="12">
        <f>I737*(1+Decision!$D$30/12)^(Decision!$C$3*12-'Calculations - ignore'!A737)/(1+'Calculations - ignore'!$B$1/12)^(Decision!$C$3*12-'Calculations - ignore'!A737)</f>
        <v>0</v>
      </c>
      <c r="K737" s="12">
        <f t="shared" si="188"/>
        <v>10591363.284014484</v>
      </c>
    </row>
    <row r="738" spans="1:11" x14ac:dyDescent="0.25">
      <c r="A738">
        <f t="shared" si="185"/>
        <v>735</v>
      </c>
      <c r="B738" s="12">
        <f t="shared" ref="B738:B747" si="193">B737</f>
        <v>4019157.6419467391</v>
      </c>
      <c r="C738" s="12">
        <f t="shared" si="186"/>
        <v>492916389.95944852</v>
      </c>
      <c r="D738" s="12">
        <f>Decision!$J$21</f>
        <v>31366.502587254861</v>
      </c>
      <c r="E738" s="12" t="e">
        <f>-IPMT(Decision!$J$20/12,'Calculations - ignore'!A738,Decision!$J$17*12,Decision!$J$15)</f>
        <v>#NUM!</v>
      </c>
      <c r="F738" s="12" t="e">
        <f t="shared" si="183"/>
        <v>#NUM!</v>
      </c>
      <c r="G738" s="12">
        <f t="shared" ref="G738:G747" si="194">G737</f>
        <v>40860.719143394053</v>
      </c>
      <c r="H738" s="12">
        <f t="shared" si="187"/>
        <v>9429154.7518447842</v>
      </c>
      <c r="I738" s="12">
        <f t="shared" si="184"/>
        <v>0</v>
      </c>
      <c r="J738" s="12">
        <f>I738*(1+Decision!$D$30/12)^(Decision!$C$3*12-'Calculations - ignore'!A738)/(1+'Calculations - ignore'!$B$1/12)^(Decision!$C$3*12-'Calculations - ignore'!A738)</f>
        <v>0</v>
      </c>
      <c r="K738" s="12">
        <f t="shared" si="188"/>
        <v>10591363.284014484</v>
      </c>
    </row>
    <row r="739" spans="1:11" x14ac:dyDescent="0.25">
      <c r="A739">
        <f t="shared" si="185"/>
        <v>736</v>
      </c>
      <c r="B739" s="12">
        <f t="shared" si="193"/>
        <v>4019157.6419467391</v>
      </c>
      <c r="C739" s="12">
        <f t="shared" si="186"/>
        <v>496935547.60139525</v>
      </c>
      <c r="D739" s="12">
        <f>Decision!$J$21</f>
        <v>31366.502587254861</v>
      </c>
      <c r="E739" s="12" t="e">
        <f>-IPMT(Decision!$J$20/12,'Calculations - ignore'!A739,Decision!$J$17*12,Decision!$J$15)</f>
        <v>#NUM!</v>
      </c>
      <c r="F739" s="12" t="e">
        <f t="shared" si="183"/>
        <v>#NUM!</v>
      </c>
      <c r="G739" s="12">
        <f t="shared" si="194"/>
        <v>40860.719143394053</v>
      </c>
      <c r="H739" s="12">
        <f t="shared" si="187"/>
        <v>9470015.4709881786</v>
      </c>
      <c r="I739" s="12">
        <f t="shared" si="184"/>
        <v>0</v>
      </c>
      <c r="J739" s="12">
        <f>I739*(1+Decision!$D$30/12)^(Decision!$C$3*12-'Calculations - ignore'!A739)/(1+'Calculations - ignore'!$B$1/12)^(Decision!$C$3*12-'Calculations - ignore'!A739)</f>
        <v>0</v>
      </c>
      <c r="K739" s="12">
        <f t="shared" si="188"/>
        <v>10591363.284014484</v>
      </c>
    </row>
    <row r="740" spans="1:11" x14ac:dyDescent="0.25">
      <c r="A740">
        <f t="shared" si="185"/>
        <v>737</v>
      </c>
      <c r="B740" s="12">
        <f t="shared" si="193"/>
        <v>4019157.6419467391</v>
      </c>
      <c r="C740" s="12">
        <f t="shared" si="186"/>
        <v>500954705.24334198</v>
      </c>
      <c r="D740" s="12">
        <f>Decision!$J$21</f>
        <v>31366.502587254861</v>
      </c>
      <c r="E740" s="12" t="e">
        <f>-IPMT(Decision!$J$20/12,'Calculations - ignore'!A740,Decision!$J$17*12,Decision!$J$15)</f>
        <v>#NUM!</v>
      </c>
      <c r="F740" s="12" t="e">
        <f t="shared" si="183"/>
        <v>#NUM!</v>
      </c>
      <c r="G740" s="12">
        <f t="shared" si="194"/>
        <v>40860.719143394053</v>
      </c>
      <c r="H740" s="12">
        <f t="shared" si="187"/>
        <v>9510876.190131573</v>
      </c>
      <c r="I740" s="12">
        <f t="shared" si="184"/>
        <v>0</v>
      </c>
      <c r="J740" s="12">
        <f>I740*(1+Decision!$D$30/12)^(Decision!$C$3*12-'Calculations - ignore'!A740)/(1+'Calculations - ignore'!$B$1/12)^(Decision!$C$3*12-'Calculations - ignore'!A740)</f>
        <v>0</v>
      </c>
      <c r="K740" s="12">
        <f t="shared" si="188"/>
        <v>10591363.284014484</v>
      </c>
    </row>
    <row r="741" spans="1:11" x14ac:dyDescent="0.25">
      <c r="A741">
        <f t="shared" si="185"/>
        <v>738</v>
      </c>
      <c r="B741" s="12">
        <f t="shared" si="193"/>
        <v>4019157.6419467391</v>
      </c>
      <c r="C741" s="12">
        <f t="shared" si="186"/>
        <v>504973862.88528872</v>
      </c>
      <c r="D741" s="12">
        <f>Decision!$J$21</f>
        <v>31366.502587254861</v>
      </c>
      <c r="E741" s="12" t="e">
        <f>-IPMT(Decision!$J$20/12,'Calculations - ignore'!A741,Decision!$J$17*12,Decision!$J$15)</f>
        <v>#NUM!</v>
      </c>
      <c r="F741" s="12" t="e">
        <f t="shared" si="183"/>
        <v>#NUM!</v>
      </c>
      <c r="G741" s="12">
        <f t="shared" si="194"/>
        <v>40860.719143394053</v>
      </c>
      <c r="H741" s="12">
        <f t="shared" si="187"/>
        <v>9551736.9092749674</v>
      </c>
      <c r="I741" s="12">
        <f t="shared" si="184"/>
        <v>0</v>
      </c>
      <c r="J741" s="12">
        <f>I741*(1+Decision!$D$30/12)^(Decision!$C$3*12-'Calculations - ignore'!A741)/(1+'Calculations - ignore'!$B$1/12)^(Decision!$C$3*12-'Calculations - ignore'!A741)</f>
        <v>0</v>
      </c>
      <c r="K741" s="12">
        <f t="shared" si="188"/>
        <v>10591363.284014484</v>
      </c>
    </row>
    <row r="742" spans="1:11" x14ac:dyDescent="0.25">
      <c r="A742">
        <f t="shared" si="185"/>
        <v>739</v>
      </c>
      <c r="B742" s="12">
        <f t="shared" si="193"/>
        <v>4019157.6419467391</v>
      </c>
      <c r="C742" s="12">
        <f t="shared" si="186"/>
        <v>508993020.52723545</v>
      </c>
      <c r="D742" s="12">
        <f>Decision!$J$21</f>
        <v>31366.502587254861</v>
      </c>
      <c r="E742" s="12" t="e">
        <f>-IPMT(Decision!$J$20/12,'Calculations - ignore'!A742,Decision!$J$17*12,Decision!$J$15)</f>
        <v>#NUM!</v>
      </c>
      <c r="F742" s="12" t="e">
        <f t="shared" si="183"/>
        <v>#NUM!</v>
      </c>
      <c r="G742" s="12">
        <f t="shared" si="194"/>
        <v>40860.719143394053</v>
      </c>
      <c r="H742" s="12">
        <f t="shared" si="187"/>
        <v>9592597.6284183618</v>
      </c>
      <c r="I742" s="12">
        <f t="shared" si="184"/>
        <v>0</v>
      </c>
      <c r="J742" s="12">
        <f>I742*(1+Decision!$D$30/12)^(Decision!$C$3*12-'Calculations - ignore'!A742)/(1+'Calculations - ignore'!$B$1/12)^(Decision!$C$3*12-'Calculations - ignore'!A742)</f>
        <v>0</v>
      </c>
      <c r="K742" s="12">
        <f t="shared" si="188"/>
        <v>10591363.284014484</v>
      </c>
    </row>
    <row r="743" spans="1:11" x14ac:dyDescent="0.25">
      <c r="A743">
        <f t="shared" si="185"/>
        <v>740</v>
      </c>
      <c r="B743" s="12">
        <f t="shared" si="193"/>
        <v>4019157.6419467391</v>
      </c>
      <c r="C743" s="12">
        <f t="shared" si="186"/>
        <v>513012178.16918218</v>
      </c>
      <c r="D743" s="12">
        <f>Decision!$J$21</f>
        <v>31366.502587254861</v>
      </c>
      <c r="E743" s="12" t="e">
        <f>-IPMT(Decision!$J$20/12,'Calculations - ignore'!A743,Decision!$J$17*12,Decision!$J$15)</f>
        <v>#NUM!</v>
      </c>
      <c r="F743" s="12" t="e">
        <f t="shared" si="183"/>
        <v>#NUM!</v>
      </c>
      <c r="G743" s="12">
        <f t="shared" si="194"/>
        <v>40860.719143394053</v>
      </c>
      <c r="H743" s="12">
        <f t="shared" si="187"/>
        <v>9633458.3475617561</v>
      </c>
      <c r="I743" s="12">
        <f t="shared" si="184"/>
        <v>0</v>
      </c>
      <c r="J743" s="12">
        <f>I743*(1+Decision!$D$30/12)^(Decision!$C$3*12-'Calculations - ignore'!A743)/(1+'Calculations - ignore'!$B$1/12)^(Decision!$C$3*12-'Calculations - ignore'!A743)</f>
        <v>0</v>
      </c>
      <c r="K743" s="12">
        <f t="shared" si="188"/>
        <v>10591363.284014484</v>
      </c>
    </row>
    <row r="744" spans="1:11" x14ac:dyDescent="0.25">
      <c r="A744">
        <f t="shared" si="185"/>
        <v>741</v>
      </c>
      <c r="B744" s="12">
        <f t="shared" si="193"/>
        <v>4019157.6419467391</v>
      </c>
      <c r="C744" s="12">
        <f t="shared" si="186"/>
        <v>517031335.81112891</v>
      </c>
      <c r="D744" s="12">
        <f>Decision!$J$21</f>
        <v>31366.502587254861</v>
      </c>
      <c r="E744" s="12" t="e">
        <f>-IPMT(Decision!$J$20/12,'Calculations - ignore'!A744,Decision!$J$17*12,Decision!$J$15)</f>
        <v>#NUM!</v>
      </c>
      <c r="F744" s="12" t="e">
        <f t="shared" si="183"/>
        <v>#NUM!</v>
      </c>
      <c r="G744" s="12">
        <f t="shared" si="194"/>
        <v>40860.719143394053</v>
      </c>
      <c r="H744" s="12">
        <f t="shared" si="187"/>
        <v>9674319.0667051505</v>
      </c>
      <c r="I744" s="12">
        <f t="shared" si="184"/>
        <v>0</v>
      </c>
      <c r="J744" s="12">
        <f>I744*(1+Decision!$D$30/12)^(Decision!$C$3*12-'Calculations - ignore'!A744)/(1+'Calculations - ignore'!$B$1/12)^(Decision!$C$3*12-'Calculations - ignore'!A744)</f>
        <v>0</v>
      </c>
      <c r="K744" s="12">
        <f t="shared" si="188"/>
        <v>10591363.284014484</v>
      </c>
    </row>
    <row r="745" spans="1:11" x14ac:dyDescent="0.25">
      <c r="A745">
        <f t="shared" si="185"/>
        <v>742</v>
      </c>
      <c r="B745" s="12">
        <f t="shared" si="193"/>
        <v>4019157.6419467391</v>
      </c>
      <c r="C745" s="12">
        <f t="shared" si="186"/>
        <v>521050493.45307565</v>
      </c>
      <c r="D745" s="12">
        <f>Decision!$J$21</f>
        <v>31366.502587254861</v>
      </c>
      <c r="E745" s="12" t="e">
        <f>-IPMT(Decision!$J$20/12,'Calculations - ignore'!A745,Decision!$J$17*12,Decision!$J$15)</f>
        <v>#NUM!</v>
      </c>
      <c r="F745" s="12" t="e">
        <f t="shared" si="183"/>
        <v>#NUM!</v>
      </c>
      <c r="G745" s="12">
        <f t="shared" si="194"/>
        <v>40860.719143394053</v>
      </c>
      <c r="H745" s="12">
        <f t="shared" si="187"/>
        <v>9715179.7858485449</v>
      </c>
      <c r="I745" s="12">
        <f t="shared" si="184"/>
        <v>0</v>
      </c>
      <c r="J745" s="12">
        <f>I745*(1+Decision!$D$30/12)^(Decision!$C$3*12-'Calculations - ignore'!A745)/(1+'Calculations - ignore'!$B$1/12)^(Decision!$C$3*12-'Calculations - ignore'!A745)</f>
        <v>0</v>
      </c>
      <c r="K745" s="12">
        <f t="shared" si="188"/>
        <v>10591363.284014484</v>
      </c>
    </row>
    <row r="746" spans="1:11" x14ac:dyDescent="0.25">
      <c r="A746">
        <f t="shared" si="185"/>
        <v>743</v>
      </c>
      <c r="B746" s="12">
        <f t="shared" si="193"/>
        <v>4019157.6419467391</v>
      </c>
      <c r="C746" s="12">
        <f t="shared" si="186"/>
        <v>525069651.09502238</v>
      </c>
      <c r="D746" s="12">
        <f>Decision!$J$21</f>
        <v>31366.502587254861</v>
      </c>
      <c r="E746" s="12" t="e">
        <f>-IPMT(Decision!$J$20/12,'Calculations - ignore'!A746,Decision!$J$17*12,Decision!$J$15)</f>
        <v>#NUM!</v>
      </c>
      <c r="F746" s="12" t="e">
        <f t="shared" si="183"/>
        <v>#NUM!</v>
      </c>
      <c r="G746" s="12">
        <f t="shared" si="194"/>
        <v>40860.719143394053</v>
      </c>
      <c r="H746" s="12">
        <f t="shared" si="187"/>
        <v>9756040.5049919393</v>
      </c>
      <c r="I746" s="12">
        <f t="shared" si="184"/>
        <v>0</v>
      </c>
      <c r="J746" s="12">
        <f>I746*(1+Decision!$D$30/12)^(Decision!$C$3*12-'Calculations - ignore'!A746)/(1+'Calculations - ignore'!$B$1/12)^(Decision!$C$3*12-'Calculations - ignore'!A746)</f>
        <v>0</v>
      </c>
      <c r="K746" s="12">
        <f t="shared" si="188"/>
        <v>10591363.284014484</v>
      </c>
    </row>
    <row r="747" spans="1:11" x14ac:dyDescent="0.25">
      <c r="A747">
        <f t="shared" si="185"/>
        <v>744</v>
      </c>
      <c r="B747" s="12">
        <f t="shared" si="193"/>
        <v>4019157.6419467391</v>
      </c>
      <c r="C747" s="12">
        <f t="shared" si="186"/>
        <v>529088808.73696911</v>
      </c>
      <c r="D747" s="12">
        <f>Decision!$J$21</f>
        <v>31366.502587254861</v>
      </c>
      <c r="E747" s="12" t="e">
        <f>-IPMT(Decision!$J$20/12,'Calculations - ignore'!A747,Decision!$J$17*12,Decision!$J$15)</f>
        <v>#NUM!</v>
      </c>
      <c r="F747" s="12" t="e">
        <f t="shared" si="183"/>
        <v>#NUM!</v>
      </c>
      <c r="G747" s="12">
        <f t="shared" si="194"/>
        <v>40860.719143394053</v>
      </c>
      <c r="H747" s="12">
        <f t="shared" si="187"/>
        <v>9796901.2241353337</v>
      </c>
      <c r="I747" s="12">
        <f t="shared" si="184"/>
        <v>0</v>
      </c>
      <c r="J747" s="12">
        <f>I747*(1+Decision!$D$30/12)^(Decision!$C$3*12-'Calculations - ignore'!A747)/(1+'Calculations - ignore'!$B$1/12)^(Decision!$C$3*12-'Calculations - ignore'!A747)</f>
        <v>0</v>
      </c>
      <c r="K747" s="12">
        <f t="shared" si="188"/>
        <v>10591363.284014484</v>
      </c>
    </row>
    <row r="748" spans="1:11" x14ac:dyDescent="0.25">
      <c r="A748">
        <f t="shared" si="185"/>
        <v>745</v>
      </c>
      <c r="B748" s="12">
        <f>B747*(1+Decision!$D$14)</f>
        <v>4421073.4061414134</v>
      </c>
      <c r="C748" s="12">
        <f t="shared" si="186"/>
        <v>533509882.14311051</v>
      </c>
      <c r="D748" s="12">
        <f>Decision!$J$21</f>
        <v>31366.502587254861</v>
      </c>
      <c r="E748" s="12" t="e">
        <f>-IPMT(Decision!$J$20/12,'Calculations - ignore'!A748,Decision!$J$17*12,Decision!$J$15)</f>
        <v>#NUM!</v>
      </c>
      <c r="F748" s="12" t="e">
        <f t="shared" si="183"/>
        <v>#NUM!</v>
      </c>
      <c r="G748" s="12">
        <f>G747*(1+Decision!$J$27)</f>
        <v>42903.755100563758</v>
      </c>
      <c r="H748" s="12">
        <f t="shared" si="187"/>
        <v>9839804.9792358968</v>
      </c>
      <c r="I748" s="12">
        <f t="shared" si="184"/>
        <v>0</v>
      </c>
      <c r="J748" s="12">
        <f>I748*(1+Decision!$D$30/12)^(Decision!$C$3*12-'Calculations - ignore'!A748)/(1+'Calculations - ignore'!$B$1/12)^(Decision!$C$3*12-'Calculations - ignore'!A748)</f>
        <v>0</v>
      </c>
      <c r="K748" s="12">
        <f t="shared" si="188"/>
        <v>10591363.284014484</v>
      </c>
    </row>
    <row r="749" spans="1:11" x14ac:dyDescent="0.25">
      <c r="A749">
        <f t="shared" si="185"/>
        <v>746</v>
      </c>
      <c r="B749" s="12">
        <f>B748</f>
        <v>4421073.4061414134</v>
      </c>
      <c r="C749" s="12">
        <f t="shared" si="186"/>
        <v>537930955.54925191</v>
      </c>
      <c r="D749" s="12">
        <f>Decision!$J$21</f>
        <v>31366.502587254861</v>
      </c>
      <c r="E749" s="12" t="e">
        <f>-IPMT(Decision!$J$20/12,'Calculations - ignore'!A749,Decision!$J$17*12,Decision!$J$15)</f>
        <v>#NUM!</v>
      </c>
      <c r="F749" s="12" t="e">
        <f t="shared" si="183"/>
        <v>#NUM!</v>
      </c>
      <c r="G749" s="12">
        <f>G748</f>
        <v>42903.755100563758</v>
      </c>
      <c r="H749" s="12">
        <f t="shared" si="187"/>
        <v>9882708.73433646</v>
      </c>
      <c r="I749" s="12">
        <f t="shared" si="184"/>
        <v>0</v>
      </c>
      <c r="J749" s="12">
        <f>I749*(1+Decision!$D$30/12)^(Decision!$C$3*12-'Calculations - ignore'!A749)/(1+'Calculations - ignore'!$B$1/12)^(Decision!$C$3*12-'Calculations - ignore'!A749)</f>
        <v>0</v>
      </c>
      <c r="K749" s="12">
        <f t="shared" si="188"/>
        <v>10591363.284014484</v>
      </c>
    </row>
    <row r="750" spans="1:11" x14ac:dyDescent="0.25">
      <c r="A750">
        <f t="shared" si="185"/>
        <v>747</v>
      </c>
      <c r="B750" s="12">
        <f t="shared" ref="B750:B759" si="195">B749</f>
        <v>4421073.4061414134</v>
      </c>
      <c r="C750" s="12">
        <f t="shared" si="186"/>
        <v>542352028.95539331</v>
      </c>
      <c r="D750" s="12">
        <f>Decision!$J$21</f>
        <v>31366.502587254861</v>
      </c>
      <c r="E750" s="12" t="e">
        <f>-IPMT(Decision!$J$20/12,'Calculations - ignore'!A750,Decision!$J$17*12,Decision!$J$15)</f>
        <v>#NUM!</v>
      </c>
      <c r="F750" s="12" t="e">
        <f t="shared" si="183"/>
        <v>#NUM!</v>
      </c>
      <c r="G750" s="12">
        <f t="shared" ref="G750:G759" si="196">G749</f>
        <v>42903.755100563758</v>
      </c>
      <c r="H750" s="12">
        <f t="shared" si="187"/>
        <v>9925612.4894370232</v>
      </c>
      <c r="I750" s="12">
        <f t="shared" si="184"/>
        <v>0</v>
      </c>
      <c r="J750" s="12">
        <f>I750*(1+Decision!$D$30/12)^(Decision!$C$3*12-'Calculations - ignore'!A750)/(1+'Calculations - ignore'!$B$1/12)^(Decision!$C$3*12-'Calculations - ignore'!A750)</f>
        <v>0</v>
      </c>
      <c r="K750" s="12">
        <f t="shared" si="188"/>
        <v>10591363.284014484</v>
      </c>
    </row>
    <row r="751" spans="1:11" x14ac:dyDescent="0.25">
      <c r="A751">
        <f t="shared" si="185"/>
        <v>748</v>
      </c>
      <c r="B751" s="12">
        <f t="shared" si="195"/>
        <v>4421073.4061414134</v>
      </c>
      <c r="C751" s="12">
        <f t="shared" si="186"/>
        <v>546773102.36153471</v>
      </c>
      <c r="D751" s="12">
        <f>Decision!$J$21</f>
        <v>31366.502587254861</v>
      </c>
      <c r="E751" s="12" t="e">
        <f>-IPMT(Decision!$J$20/12,'Calculations - ignore'!A751,Decision!$J$17*12,Decision!$J$15)</f>
        <v>#NUM!</v>
      </c>
      <c r="F751" s="12" t="e">
        <f t="shared" si="183"/>
        <v>#NUM!</v>
      </c>
      <c r="G751" s="12">
        <f t="shared" si="196"/>
        <v>42903.755100563758</v>
      </c>
      <c r="H751" s="12">
        <f t="shared" si="187"/>
        <v>9968516.2445375863</v>
      </c>
      <c r="I751" s="12">
        <f t="shared" si="184"/>
        <v>0</v>
      </c>
      <c r="J751" s="12">
        <f>I751*(1+Decision!$D$30/12)^(Decision!$C$3*12-'Calculations - ignore'!A751)/(1+'Calculations - ignore'!$B$1/12)^(Decision!$C$3*12-'Calculations - ignore'!A751)</f>
        <v>0</v>
      </c>
      <c r="K751" s="12">
        <f t="shared" si="188"/>
        <v>10591363.284014484</v>
      </c>
    </row>
    <row r="752" spans="1:11" x14ac:dyDescent="0.25">
      <c r="A752">
        <f t="shared" si="185"/>
        <v>749</v>
      </c>
      <c r="B752" s="12">
        <f t="shared" si="195"/>
        <v>4421073.4061414134</v>
      </c>
      <c r="C752" s="12">
        <f t="shared" si="186"/>
        <v>551194175.76767612</v>
      </c>
      <c r="D752" s="12">
        <f>Decision!$J$21</f>
        <v>31366.502587254861</v>
      </c>
      <c r="E752" s="12" t="e">
        <f>-IPMT(Decision!$J$20/12,'Calculations - ignore'!A752,Decision!$J$17*12,Decision!$J$15)</f>
        <v>#NUM!</v>
      </c>
      <c r="F752" s="12" t="e">
        <f t="shared" si="183"/>
        <v>#NUM!</v>
      </c>
      <c r="G752" s="12">
        <f t="shared" si="196"/>
        <v>42903.755100563758</v>
      </c>
      <c r="H752" s="12">
        <f t="shared" si="187"/>
        <v>10011419.99963815</v>
      </c>
      <c r="I752" s="12">
        <f t="shared" si="184"/>
        <v>0</v>
      </c>
      <c r="J752" s="12">
        <f>I752*(1+Decision!$D$30/12)^(Decision!$C$3*12-'Calculations - ignore'!A752)/(1+'Calculations - ignore'!$B$1/12)^(Decision!$C$3*12-'Calculations - ignore'!A752)</f>
        <v>0</v>
      </c>
      <c r="K752" s="12">
        <f t="shared" si="188"/>
        <v>10591363.284014484</v>
      </c>
    </row>
    <row r="753" spans="1:11" x14ac:dyDescent="0.25">
      <c r="A753">
        <f t="shared" si="185"/>
        <v>750</v>
      </c>
      <c r="B753" s="12">
        <f t="shared" si="195"/>
        <v>4421073.4061414134</v>
      </c>
      <c r="C753" s="12">
        <f t="shared" si="186"/>
        <v>555615249.17381752</v>
      </c>
      <c r="D753" s="12">
        <f>Decision!$J$21</f>
        <v>31366.502587254861</v>
      </c>
      <c r="E753" s="12" t="e">
        <f>-IPMT(Decision!$J$20/12,'Calculations - ignore'!A753,Decision!$J$17*12,Decision!$J$15)</f>
        <v>#NUM!</v>
      </c>
      <c r="F753" s="12" t="e">
        <f t="shared" si="183"/>
        <v>#NUM!</v>
      </c>
      <c r="G753" s="12">
        <f t="shared" si="196"/>
        <v>42903.755100563758</v>
      </c>
      <c r="H753" s="12">
        <f t="shared" si="187"/>
        <v>10054323.754738713</v>
      </c>
      <c r="I753" s="12">
        <f t="shared" si="184"/>
        <v>0</v>
      </c>
      <c r="J753" s="12">
        <f>I753*(1+Decision!$D$30/12)^(Decision!$C$3*12-'Calculations - ignore'!A753)/(1+'Calculations - ignore'!$B$1/12)^(Decision!$C$3*12-'Calculations - ignore'!A753)</f>
        <v>0</v>
      </c>
      <c r="K753" s="12">
        <f t="shared" si="188"/>
        <v>10591363.284014484</v>
      </c>
    </row>
    <row r="754" spans="1:11" x14ac:dyDescent="0.25">
      <c r="A754">
        <f t="shared" si="185"/>
        <v>751</v>
      </c>
      <c r="B754" s="12">
        <f t="shared" si="195"/>
        <v>4421073.4061414134</v>
      </c>
      <c r="C754" s="12">
        <f t="shared" si="186"/>
        <v>560036322.57995892</v>
      </c>
      <c r="D754" s="12">
        <f>Decision!$J$21</f>
        <v>31366.502587254861</v>
      </c>
      <c r="E754" s="12" t="e">
        <f>-IPMT(Decision!$J$20/12,'Calculations - ignore'!A754,Decision!$J$17*12,Decision!$J$15)</f>
        <v>#NUM!</v>
      </c>
      <c r="F754" s="12" t="e">
        <f t="shared" si="183"/>
        <v>#NUM!</v>
      </c>
      <c r="G754" s="12">
        <f t="shared" si="196"/>
        <v>42903.755100563758</v>
      </c>
      <c r="H754" s="12">
        <f t="shared" si="187"/>
        <v>10097227.509839276</v>
      </c>
      <c r="I754" s="12">
        <f t="shared" si="184"/>
        <v>0</v>
      </c>
      <c r="J754" s="12">
        <f>I754*(1+Decision!$D$30/12)^(Decision!$C$3*12-'Calculations - ignore'!A754)/(1+'Calculations - ignore'!$B$1/12)^(Decision!$C$3*12-'Calculations - ignore'!A754)</f>
        <v>0</v>
      </c>
      <c r="K754" s="12">
        <f t="shared" si="188"/>
        <v>10591363.284014484</v>
      </c>
    </row>
    <row r="755" spans="1:11" x14ac:dyDescent="0.25">
      <c r="A755">
        <f t="shared" si="185"/>
        <v>752</v>
      </c>
      <c r="B755" s="12">
        <f t="shared" si="195"/>
        <v>4421073.4061414134</v>
      </c>
      <c r="C755" s="12">
        <f t="shared" si="186"/>
        <v>564457395.98610032</v>
      </c>
      <c r="D755" s="12">
        <f>Decision!$J$21</f>
        <v>31366.502587254861</v>
      </c>
      <c r="E755" s="12" t="e">
        <f>-IPMT(Decision!$J$20/12,'Calculations - ignore'!A755,Decision!$J$17*12,Decision!$J$15)</f>
        <v>#NUM!</v>
      </c>
      <c r="F755" s="12" t="e">
        <f t="shared" si="183"/>
        <v>#NUM!</v>
      </c>
      <c r="G755" s="12">
        <f t="shared" si="196"/>
        <v>42903.755100563758</v>
      </c>
      <c r="H755" s="12">
        <f t="shared" si="187"/>
        <v>10140131.264939839</v>
      </c>
      <c r="I755" s="12">
        <f t="shared" si="184"/>
        <v>0</v>
      </c>
      <c r="J755" s="12">
        <f>I755*(1+Decision!$D$30/12)^(Decision!$C$3*12-'Calculations - ignore'!A755)/(1+'Calculations - ignore'!$B$1/12)^(Decision!$C$3*12-'Calculations - ignore'!A755)</f>
        <v>0</v>
      </c>
      <c r="K755" s="12">
        <f t="shared" si="188"/>
        <v>10591363.284014484</v>
      </c>
    </row>
    <row r="756" spans="1:11" x14ac:dyDescent="0.25">
      <c r="A756">
        <f t="shared" si="185"/>
        <v>753</v>
      </c>
      <c r="B756" s="12">
        <f t="shared" si="195"/>
        <v>4421073.4061414134</v>
      </c>
      <c r="C756" s="12">
        <f t="shared" si="186"/>
        <v>568878469.39224172</v>
      </c>
      <c r="D756" s="12">
        <f>Decision!$J$21</f>
        <v>31366.502587254861</v>
      </c>
      <c r="E756" s="12" t="e">
        <f>-IPMT(Decision!$J$20/12,'Calculations - ignore'!A756,Decision!$J$17*12,Decision!$J$15)</f>
        <v>#NUM!</v>
      </c>
      <c r="F756" s="12" t="e">
        <f t="shared" si="183"/>
        <v>#NUM!</v>
      </c>
      <c r="G756" s="12">
        <f t="shared" si="196"/>
        <v>42903.755100563758</v>
      </c>
      <c r="H756" s="12">
        <f t="shared" si="187"/>
        <v>10183035.020040402</v>
      </c>
      <c r="I756" s="12">
        <f t="shared" si="184"/>
        <v>0</v>
      </c>
      <c r="J756" s="12">
        <f>I756*(1+Decision!$D$30/12)^(Decision!$C$3*12-'Calculations - ignore'!A756)/(1+'Calculations - ignore'!$B$1/12)^(Decision!$C$3*12-'Calculations - ignore'!A756)</f>
        <v>0</v>
      </c>
      <c r="K756" s="12">
        <f t="shared" si="188"/>
        <v>10591363.284014484</v>
      </c>
    </row>
    <row r="757" spans="1:11" x14ac:dyDescent="0.25">
      <c r="A757">
        <f t="shared" si="185"/>
        <v>754</v>
      </c>
      <c r="B757" s="12">
        <f t="shared" si="195"/>
        <v>4421073.4061414134</v>
      </c>
      <c r="C757" s="12">
        <f t="shared" si="186"/>
        <v>573299542.79838312</v>
      </c>
      <c r="D757" s="12">
        <f>Decision!$J$21</f>
        <v>31366.502587254861</v>
      </c>
      <c r="E757" s="12" t="e">
        <f>-IPMT(Decision!$J$20/12,'Calculations - ignore'!A757,Decision!$J$17*12,Decision!$J$15)</f>
        <v>#NUM!</v>
      </c>
      <c r="F757" s="12" t="e">
        <f t="shared" si="183"/>
        <v>#NUM!</v>
      </c>
      <c r="G757" s="12">
        <f t="shared" si="196"/>
        <v>42903.755100563758</v>
      </c>
      <c r="H757" s="12">
        <f t="shared" si="187"/>
        <v>10225938.775140965</v>
      </c>
      <c r="I757" s="12">
        <f t="shared" si="184"/>
        <v>0</v>
      </c>
      <c r="J757" s="12">
        <f>I757*(1+Decision!$D$30/12)^(Decision!$C$3*12-'Calculations - ignore'!A757)/(1+'Calculations - ignore'!$B$1/12)^(Decision!$C$3*12-'Calculations - ignore'!A757)</f>
        <v>0</v>
      </c>
      <c r="K757" s="12">
        <f t="shared" si="188"/>
        <v>10591363.284014484</v>
      </c>
    </row>
    <row r="758" spans="1:11" x14ac:dyDescent="0.25">
      <c r="A758">
        <f t="shared" si="185"/>
        <v>755</v>
      </c>
      <c r="B758" s="12">
        <f t="shared" si="195"/>
        <v>4421073.4061414134</v>
      </c>
      <c r="C758" s="12">
        <f t="shared" si="186"/>
        <v>577720616.20452452</v>
      </c>
      <c r="D758" s="12">
        <f>Decision!$J$21</f>
        <v>31366.502587254861</v>
      </c>
      <c r="E758" s="12" t="e">
        <f>-IPMT(Decision!$J$20/12,'Calculations - ignore'!A758,Decision!$J$17*12,Decision!$J$15)</f>
        <v>#NUM!</v>
      </c>
      <c r="F758" s="12" t="e">
        <f t="shared" si="183"/>
        <v>#NUM!</v>
      </c>
      <c r="G758" s="12">
        <f t="shared" si="196"/>
        <v>42903.755100563758</v>
      </c>
      <c r="H758" s="12">
        <f t="shared" si="187"/>
        <v>10268842.530241529</v>
      </c>
      <c r="I758" s="12">
        <f t="shared" si="184"/>
        <v>0</v>
      </c>
      <c r="J758" s="12">
        <f>I758*(1+Decision!$D$30/12)^(Decision!$C$3*12-'Calculations - ignore'!A758)/(1+'Calculations - ignore'!$B$1/12)^(Decision!$C$3*12-'Calculations - ignore'!A758)</f>
        <v>0</v>
      </c>
      <c r="K758" s="12">
        <f t="shared" si="188"/>
        <v>10591363.284014484</v>
      </c>
    </row>
    <row r="759" spans="1:11" x14ac:dyDescent="0.25">
      <c r="A759">
        <f t="shared" si="185"/>
        <v>756</v>
      </c>
      <c r="B759" s="12">
        <f t="shared" si="195"/>
        <v>4421073.4061414134</v>
      </c>
      <c r="C759" s="12">
        <f t="shared" si="186"/>
        <v>582141689.61066592</v>
      </c>
      <c r="D759" s="12">
        <f>Decision!$J$21</f>
        <v>31366.502587254861</v>
      </c>
      <c r="E759" s="12" t="e">
        <f>-IPMT(Decision!$J$20/12,'Calculations - ignore'!A759,Decision!$J$17*12,Decision!$J$15)</f>
        <v>#NUM!</v>
      </c>
      <c r="F759" s="12" t="e">
        <f t="shared" si="183"/>
        <v>#NUM!</v>
      </c>
      <c r="G759" s="12">
        <f t="shared" si="196"/>
        <v>42903.755100563758</v>
      </c>
      <c r="H759" s="12">
        <f t="shared" si="187"/>
        <v>10311746.285342092</v>
      </c>
      <c r="I759" s="12">
        <f t="shared" si="184"/>
        <v>0</v>
      </c>
      <c r="J759" s="12">
        <f>I759*(1+Decision!$D$30/12)^(Decision!$C$3*12-'Calculations - ignore'!A759)/(1+'Calculations - ignore'!$B$1/12)^(Decision!$C$3*12-'Calculations - ignore'!A759)</f>
        <v>0</v>
      </c>
      <c r="K759" s="12">
        <f t="shared" si="188"/>
        <v>10591363.284014484</v>
      </c>
    </row>
    <row r="760" spans="1:11" x14ac:dyDescent="0.25">
      <c r="A760">
        <f t="shared" si="185"/>
        <v>757</v>
      </c>
      <c r="B760" s="12">
        <f>B759*(1+Decision!$D$14)</f>
        <v>4863180.7467555553</v>
      </c>
      <c r="C760" s="12">
        <f t="shared" si="186"/>
        <v>587004870.35742152</v>
      </c>
      <c r="D760" s="12">
        <f>Decision!$J$21</f>
        <v>31366.502587254861</v>
      </c>
      <c r="E760" s="12" t="e">
        <f>-IPMT(Decision!$J$20/12,'Calculations - ignore'!A760,Decision!$J$17*12,Decision!$J$15)</f>
        <v>#NUM!</v>
      </c>
      <c r="F760" s="12" t="e">
        <f t="shared" si="183"/>
        <v>#NUM!</v>
      </c>
      <c r="G760" s="12">
        <f>G759*(1+Decision!$J$27)</f>
        <v>45048.942855591951</v>
      </c>
      <c r="H760" s="12">
        <f t="shared" si="187"/>
        <v>10356795.228197685</v>
      </c>
      <c r="I760" s="12">
        <f t="shared" si="184"/>
        <v>0</v>
      </c>
      <c r="J760" s="12">
        <f>I760*(1+Decision!$D$30/12)^(Decision!$C$3*12-'Calculations - ignore'!A760)/(1+'Calculations - ignore'!$B$1/12)^(Decision!$C$3*12-'Calculations - ignore'!A760)</f>
        <v>0</v>
      </c>
      <c r="K760" s="12">
        <f t="shared" si="188"/>
        <v>10591363.284014484</v>
      </c>
    </row>
    <row r="761" spans="1:11" x14ac:dyDescent="0.25">
      <c r="A761">
        <f t="shared" si="185"/>
        <v>758</v>
      </c>
      <c r="B761" s="12">
        <f>B760</f>
        <v>4863180.7467555553</v>
      </c>
      <c r="C761" s="12">
        <f t="shared" si="186"/>
        <v>591868051.10417712</v>
      </c>
      <c r="D761" s="12">
        <f>Decision!$J$21</f>
        <v>31366.502587254861</v>
      </c>
      <c r="E761" s="12" t="e">
        <f>-IPMT(Decision!$J$20/12,'Calculations - ignore'!A761,Decision!$J$17*12,Decision!$J$15)</f>
        <v>#NUM!</v>
      </c>
      <c r="F761" s="12" t="e">
        <f t="shared" si="183"/>
        <v>#NUM!</v>
      </c>
      <c r="G761" s="12">
        <f>G760</f>
        <v>45048.942855591951</v>
      </c>
      <c r="H761" s="12">
        <f t="shared" si="187"/>
        <v>10401844.171053277</v>
      </c>
      <c r="I761" s="12">
        <f t="shared" si="184"/>
        <v>0</v>
      </c>
      <c r="J761" s="12">
        <f>I761*(1+Decision!$D$30/12)^(Decision!$C$3*12-'Calculations - ignore'!A761)/(1+'Calculations - ignore'!$B$1/12)^(Decision!$C$3*12-'Calculations - ignore'!A761)</f>
        <v>0</v>
      </c>
      <c r="K761" s="12">
        <f t="shared" si="188"/>
        <v>10591363.284014484</v>
      </c>
    </row>
    <row r="762" spans="1:11" x14ac:dyDescent="0.25">
      <c r="A762">
        <f t="shared" si="185"/>
        <v>759</v>
      </c>
      <c r="B762" s="12">
        <f t="shared" ref="B762:B771" si="197">B761</f>
        <v>4863180.7467555553</v>
      </c>
      <c r="C762" s="12">
        <f t="shared" si="186"/>
        <v>596731231.85093272</v>
      </c>
      <c r="D762" s="12">
        <f>Decision!$J$21</f>
        <v>31366.502587254861</v>
      </c>
      <c r="E762" s="12" t="e">
        <f>-IPMT(Decision!$J$20/12,'Calculations - ignore'!A762,Decision!$J$17*12,Decision!$J$15)</f>
        <v>#NUM!</v>
      </c>
      <c r="F762" s="12" t="e">
        <f t="shared" si="183"/>
        <v>#NUM!</v>
      </c>
      <c r="G762" s="12">
        <f t="shared" ref="G762:G771" si="198">G761</f>
        <v>45048.942855591951</v>
      </c>
      <c r="H762" s="12">
        <f t="shared" si="187"/>
        <v>10446893.11390887</v>
      </c>
      <c r="I762" s="12">
        <f t="shared" si="184"/>
        <v>0</v>
      </c>
      <c r="J762" s="12">
        <f>I762*(1+Decision!$D$30/12)^(Decision!$C$3*12-'Calculations - ignore'!A762)/(1+'Calculations - ignore'!$B$1/12)^(Decision!$C$3*12-'Calculations - ignore'!A762)</f>
        <v>0</v>
      </c>
      <c r="K762" s="12">
        <f t="shared" si="188"/>
        <v>10591363.284014484</v>
      </c>
    </row>
    <row r="763" spans="1:11" x14ac:dyDescent="0.25">
      <c r="A763">
        <f t="shared" si="185"/>
        <v>760</v>
      </c>
      <c r="B763" s="12">
        <f t="shared" si="197"/>
        <v>4863180.7467555553</v>
      </c>
      <c r="C763" s="12">
        <f t="shared" si="186"/>
        <v>601594412.59768832</v>
      </c>
      <c r="D763" s="12">
        <f>Decision!$J$21</f>
        <v>31366.502587254861</v>
      </c>
      <c r="E763" s="12" t="e">
        <f>-IPMT(Decision!$J$20/12,'Calculations - ignore'!A763,Decision!$J$17*12,Decision!$J$15)</f>
        <v>#NUM!</v>
      </c>
      <c r="F763" s="12" t="e">
        <f t="shared" si="183"/>
        <v>#NUM!</v>
      </c>
      <c r="G763" s="12">
        <f t="shared" si="198"/>
        <v>45048.942855591951</v>
      </c>
      <c r="H763" s="12">
        <f t="shared" si="187"/>
        <v>10491942.056764463</v>
      </c>
      <c r="I763" s="12">
        <f t="shared" si="184"/>
        <v>0</v>
      </c>
      <c r="J763" s="12">
        <f>I763*(1+Decision!$D$30/12)^(Decision!$C$3*12-'Calculations - ignore'!A763)/(1+'Calculations - ignore'!$B$1/12)^(Decision!$C$3*12-'Calculations - ignore'!A763)</f>
        <v>0</v>
      </c>
      <c r="K763" s="12">
        <f t="shared" si="188"/>
        <v>10591363.284014484</v>
      </c>
    </row>
    <row r="764" spans="1:11" x14ac:dyDescent="0.25">
      <c r="A764">
        <f t="shared" si="185"/>
        <v>761</v>
      </c>
      <c r="B764" s="12">
        <f t="shared" si="197"/>
        <v>4863180.7467555553</v>
      </c>
      <c r="C764" s="12">
        <f t="shared" si="186"/>
        <v>606457593.34444392</v>
      </c>
      <c r="D764" s="12">
        <f>Decision!$J$21</f>
        <v>31366.502587254861</v>
      </c>
      <c r="E764" s="12" t="e">
        <f>-IPMT(Decision!$J$20/12,'Calculations - ignore'!A764,Decision!$J$17*12,Decision!$J$15)</f>
        <v>#NUM!</v>
      </c>
      <c r="F764" s="12" t="e">
        <f t="shared" si="183"/>
        <v>#NUM!</v>
      </c>
      <c r="G764" s="12">
        <f t="shared" si="198"/>
        <v>45048.942855591951</v>
      </c>
      <c r="H764" s="12">
        <f t="shared" si="187"/>
        <v>10536990.999620056</v>
      </c>
      <c r="I764" s="12">
        <f t="shared" si="184"/>
        <v>0</v>
      </c>
      <c r="J764" s="12">
        <f>I764*(1+Decision!$D$30/12)^(Decision!$C$3*12-'Calculations - ignore'!A764)/(1+'Calculations - ignore'!$B$1/12)^(Decision!$C$3*12-'Calculations - ignore'!A764)</f>
        <v>0</v>
      </c>
      <c r="K764" s="12">
        <f t="shared" si="188"/>
        <v>10591363.284014484</v>
      </c>
    </row>
    <row r="765" spans="1:11" x14ac:dyDescent="0.25">
      <c r="A765">
        <f t="shared" si="185"/>
        <v>762</v>
      </c>
      <c r="B765" s="12">
        <f t="shared" si="197"/>
        <v>4863180.7467555553</v>
      </c>
      <c r="C765" s="12">
        <f t="shared" si="186"/>
        <v>611320774.09119952</v>
      </c>
      <c r="D765" s="12">
        <f>Decision!$J$21</f>
        <v>31366.502587254861</v>
      </c>
      <c r="E765" s="12" t="e">
        <f>-IPMT(Decision!$J$20/12,'Calculations - ignore'!A765,Decision!$J$17*12,Decision!$J$15)</f>
        <v>#NUM!</v>
      </c>
      <c r="F765" s="12" t="e">
        <f t="shared" si="183"/>
        <v>#NUM!</v>
      </c>
      <c r="G765" s="12">
        <f t="shared" si="198"/>
        <v>45048.942855591951</v>
      </c>
      <c r="H765" s="12">
        <f t="shared" si="187"/>
        <v>10582039.942475649</v>
      </c>
      <c r="I765" s="12">
        <f t="shared" si="184"/>
        <v>0</v>
      </c>
      <c r="J765" s="12">
        <f>I765*(1+Decision!$D$30/12)^(Decision!$C$3*12-'Calculations - ignore'!A765)/(1+'Calculations - ignore'!$B$1/12)^(Decision!$C$3*12-'Calculations - ignore'!A765)</f>
        <v>0</v>
      </c>
      <c r="K765" s="12">
        <f t="shared" si="188"/>
        <v>10591363.284014484</v>
      </c>
    </row>
    <row r="766" spans="1:11" x14ac:dyDescent="0.25">
      <c r="A766">
        <f t="shared" si="185"/>
        <v>763</v>
      </c>
      <c r="B766" s="12">
        <f t="shared" si="197"/>
        <v>4863180.7467555553</v>
      </c>
      <c r="C766" s="12">
        <f t="shared" si="186"/>
        <v>616183954.83795512</v>
      </c>
      <c r="D766" s="12">
        <f>Decision!$J$21</f>
        <v>31366.502587254861</v>
      </c>
      <c r="E766" s="12" t="e">
        <f>-IPMT(Decision!$J$20/12,'Calculations - ignore'!A766,Decision!$J$17*12,Decision!$J$15)</f>
        <v>#NUM!</v>
      </c>
      <c r="F766" s="12" t="e">
        <f t="shared" si="183"/>
        <v>#NUM!</v>
      </c>
      <c r="G766" s="12">
        <f t="shared" si="198"/>
        <v>45048.942855591951</v>
      </c>
      <c r="H766" s="12">
        <f t="shared" si="187"/>
        <v>10627088.885331241</v>
      </c>
      <c r="I766" s="12">
        <f t="shared" si="184"/>
        <v>0</v>
      </c>
      <c r="J766" s="12">
        <f>I766*(1+Decision!$D$30/12)^(Decision!$C$3*12-'Calculations - ignore'!A766)/(1+'Calculations - ignore'!$B$1/12)^(Decision!$C$3*12-'Calculations - ignore'!A766)</f>
        <v>0</v>
      </c>
      <c r="K766" s="12">
        <f t="shared" si="188"/>
        <v>10591363.284014484</v>
      </c>
    </row>
    <row r="767" spans="1:11" x14ac:dyDescent="0.25">
      <c r="A767">
        <f t="shared" si="185"/>
        <v>764</v>
      </c>
      <c r="B767" s="12">
        <f t="shared" si="197"/>
        <v>4863180.7467555553</v>
      </c>
      <c r="C767" s="12">
        <f t="shared" si="186"/>
        <v>621047135.58471072</v>
      </c>
      <c r="D767" s="12">
        <f>Decision!$J$21</f>
        <v>31366.502587254861</v>
      </c>
      <c r="E767" s="12" t="e">
        <f>-IPMT(Decision!$J$20/12,'Calculations - ignore'!A767,Decision!$J$17*12,Decision!$J$15)</f>
        <v>#NUM!</v>
      </c>
      <c r="F767" s="12" t="e">
        <f t="shared" si="183"/>
        <v>#NUM!</v>
      </c>
      <c r="G767" s="12">
        <f t="shared" si="198"/>
        <v>45048.942855591951</v>
      </c>
      <c r="H767" s="12">
        <f t="shared" si="187"/>
        <v>10672137.828186834</v>
      </c>
      <c r="I767" s="12">
        <f t="shared" si="184"/>
        <v>0</v>
      </c>
      <c r="J767" s="12">
        <f>I767*(1+Decision!$D$30/12)^(Decision!$C$3*12-'Calculations - ignore'!A767)/(1+'Calculations - ignore'!$B$1/12)^(Decision!$C$3*12-'Calculations - ignore'!A767)</f>
        <v>0</v>
      </c>
      <c r="K767" s="12">
        <f t="shared" si="188"/>
        <v>10591363.284014484</v>
      </c>
    </row>
    <row r="768" spans="1:11" x14ac:dyDescent="0.25">
      <c r="A768">
        <f t="shared" si="185"/>
        <v>765</v>
      </c>
      <c r="B768" s="12">
        <f t="shared" si="197"/>
        <v>4863180.7467555553</v>
      </c>
      <c r="C768" s="12">
        <f t="shared" si="186"/>
        <v>625910316.33146632</v>
      </c>
      <c r="D768" s="12">
        <f>Decision!$J$21</f>
        <v>31366.502587254861</v>
      </c>
      <c r="E768" s="12" t="e">
        <f>-IPMT(Decision!$J$20/12,'Calculations - ignore'!A768,Decision!$J$17*12,Decision!$J$15)</f>
        <v>#NUM!</v>
      </c>
      <c r="F768" s="12" t="e">
        <f t="shared" si="183"/>
        <v>#NUM!</v>
      </c>
      <c r="G768" s="12">
        <f t="shared" si="198"/>
        <v>45048.942855591951</v>
      </c>
      <c r="H768" s="12">
        <f t="shared" si="187"/>
        <v>10717186.771042427</v>
      </c>
      <c r="I768" s="12">
        <f t="shared" si="184"/>
        <v>0</v>
      </c>
      <c r="J768" s="12">
        <f>I768*(1+Decision!$D$30/12)^(Decision!$C$3*12-'Calculations - ignore'!A768)/(1+'Calculations - ignore'!$B$1/12)^(Decision!$C$3*12-'Calculations - ignore'!A768)</f>
        <v>0</v>
      </c>
      <c r="K768" s="12">
        <f t="shared" si="188"/>
        <v>10591363.284014484</v>
      </c>
    </row>
    <row r="769" spans="1:11" x14ac:dyDescent="0.25">
      <c r="A769">
        <f t="shared" si="185"/>
        <v>766</v>
      </c>
      <c r="B769" s="12">
        <f t="shared" si="197"/>
        <v>4863180.7467555553</v>
      </c>
      <c r="C769" s="12">
        <f t="shared" si="186"/>
        <v>630773497.07822192</v>
      </c>
      <c r="D769" s="12">
        <f>Decision!$J$21</f>
        <v>31366.502587254861</v>
      </c>
      <c r="E769" s="12" t="e">
        <f>-IPMT(Decision!$J$20/12,'Calculations - ignore'!A769,Decision!$J$17*12,Decision!$J$15)</f>
        <v>#NUM!</v>
      </c>
      <c r="F769" s="12" t="e">
        <f t="shared" si="183"/>
        <v>#NUM!</v>
      </c>
      <c r="G769" s="12">
        <f t="shared" si="198"/>
        <v>45048.942855591951</v>
      </c>
      <c r="H769" s="12">
        <f t="shared" si="187"/>
        <v>10762235.71389802</v>
      </c>
      <c r="I769" s="12">
        <f t="shared" si="184"/>
        <v>0</v>
      </c>
      <c r="J769" s="12">
        <f>I769*(1+Decision!$D$30/12)^(Decision!$C$3*12-'Calculations - ignore'!A769)/(1+'Calculations - ignore'!$B$1/12)^(Decision!$C$3*12-'Calculations - ignore'!A769)</f>
        <v>0</v>
      </c>
      <c r="K769" s="12">
        <f t="shared" si="188"/>
        <v>10591363.284014484</v>
      </c>
    </row>
    <row r="770" spans="1:11" x14ac:dyDescent="0.25">
      <c r="A770">
        <f t="shared" si="185"/>
        <v>767</v>
      </c>
      <c r="B770" s="12">
        <f t="shared" si="197"/>
        <v>4863180.7467555553</v>
      </c>
      <c r="C770" s="12">
        <f t="shared" si="186"/>
        <v>635636677.82497752</v>
      </c>
      <c r="D770" s="12">
        <f>Decision!$J$21</f>
        <v>31366.502587254861</v>
      </c>
      <c r="E770" s="12" t="e">
        <f>-IPMT(Decision!$J$20/12,'Calculations - ignore'!A770,Decision!$J$17*12,Decision!$J$15)</f>
        <v>#NUM!</v>
      </c>
      <c r="F770" s="12" t="e">
        <f t="shared" si="183"/>
        <v>#NUM!</v>
      </c>
      <c r="G770" s="12">
        <f t="shared" si="198"/>
        <v>45048.942855591951</v>
      </c>
      <c r="H770" s="12">
        <f t="shared" si="187"/>
        <v>10807284.656753613</v>
      </c>
      <c r="I770" s="12">
        <f t="shared" si="184"/>
        <v>0</v>
      </c>
      <c r="J770" s="12">
        <f>I770*(1+Decision!$D$30/12)^(Decision!$C$3*12-'Calculations - ignore'!A770)/(1+'Calculations - ignore'!$B$1/12)^(Decision!$C$3*12-'Calculations - ignore'!A770)</f>
        <v>0</v>
      </c>
      <c r="K770" s="12">
        <f t="shared" si="188"/>
        <v>10591363.284014484</v>
      </c>
    </row>
    <row r="771" spans="1:11" x14ac:dyDescent="0.25">
      <c r="A771">
        <f t="shared" si="185"/>
        <v>768</v>
      </c>
      <c r="B771" s="12">
        <f t="shared" si="197"/>
        <v>4863180.7467555553</v>
      </c>
      <c r="C771" s="12">
        <f t="shared" si="186"/>
        <v>640499858.57173312</v>
      </c>
      <c r="D771" s="12">
        <f>Decision!$J$21</f>
        <v>31366.502587254861</v>
      </c>
      <c r="E771" s="12" t="e">
        <f>-IPMT(Decision!$J$20/12,'Calculations - ignore'!A771,Decision!$J$17*12,Decision!$J$15)</f>
        <v>#NUM!</v>
      </c>
      <c r="F771" s="12" t="e">
        <f t="shared" si="183"/>
        <v>#NUM!</v>
      </c>
      <c r="G771" s="12">
        <f t="shared" si="198"/>
        <v>45048.942855591951</v>
      </c>
      <c r="H771" s="12">
        <f t="shared" si="187"/>
        <v>10852333.599609205</v>
      </c>
      <c r="I771" s="12">
        <f t="shared" si="184"/>
        <v>0</v>
      </c>
      <c r="J771" s="12">
        <f>I771*(1+Decision!$D$30/12)^(Decision!$C$3*12-'Calculations - ignore'!A771)/(1+'Calculations - ignore'!$B$1/12)^(Decision!$C$3*12-'Calculations - ignore'!A771)</f>
        <v>0</v>
      </c>
      <c r="K771" s="12">
        <f t="shared" si="188"/>
        <v>10591363.284014484</v>
      </c>
    </row>
    <row r="772" spans="1:11" x14ac:dyDescent="0.25">
      <c r="A772">
        <f t="shared" si="185"/>
        <v>769</v>
      </c>
      <c r="B772" s="12">
        <f>B771*(1+Decision!$D$14)</f>
        <v>5349498.8214311115</v>
      </c>
      <c r="C772" s="12">
        <f t="shared" si="186"/>
        <v>645849357.39316428</v>
      </c>
      <c r="D772" s="12">
        <f>Decision!$J$21</f>
        <v>31366.502587254861</v>
      </c>
      <c r="E772" s="12" t="e">
        <f>-IPMT(Decision!$J$20/12,'Calculations - ignore'!A772,Decision!$J$17*12,Decision!$J$15)</f>
        <v>#NUM!</v>
      </c>
      <c r="F772" s="12" t="e">
        <f t="shared" si="183"/>
        <v>#NUM!</v>
      </c>
      <c r="G772" s="12">
        <f>G771*(1+Decision!$J$27)</f>
        <v>47301.389998371553</v>
      </c>
      <c r="H772" s="12">
        <f t="shared" si="187"/>
        <v>10899634.989607576</v>
      </c>
      <c r="I772" s="12">
        <f t="shared" si="184"/>
        <v>0</v>
      </c>
      <c r="J772" s="12">
        <f>I772*(1+Decision!$D$30/12)^(Decision!$C$3*12-'Calculations - ignore'!A772)/(1+'Calculations - ignore'!$B$1/12)^(Decision!$C$3*12-'Calculations - ignore'!A772)</f>
        <v>0</v>
      </c>
      <c r="K772" s="12">
        <f t="shared" si="188"/>
        <v>10591363.284014484</v>
      </c>
    </row>
    <row r="773" spans="1:11" x14ac:dyDescent="0.25">
      <c r="A773">
        <f t="shared" si="185"/>
        <v>770</v>
      </c>
      <c r="B773" s="12">
        <f>B772</f>
        <v>5349498.8214311115</v>
      </c>
      <c r="C773" s="12">
        <f t="shared" si="186"/>
        <v>651198856.21459544</v>
      </c>
      <c r="D773" s="12">
        <f>Decision!$J$21</f>
        <v>31366.502587254861</v>
      </c>
      <c r="E773" s="12" t="e">
        <f>-IPMT(Decision!$J$20/12,'Calculations - ignore'!A773,Decision!$J$17*12,Decision!$J$15)</f>
        <v>#NUM!</v>
      </c>
      <c r="F773" s="12" t="e">
        <f t="shared" ref="F773:F836" si="199">E773+F772</f>
        <v>#NUM!</v>
      </c>
      <c r="G773" s="12">
        <f>G772</f>
        <v>47301.389998371553</v>
      </c>
      <c r="H773" s="12">
        <f t="shared" si="187"/>
        <v>10946936.379605947</v>
      </c>
      <c r="I773" s="12">
        <f t="shared" ref="I773:I836" si="200">IF(D773&gt;B773,D773-B773,0)</f>
        <v>0</v>
      </c>
      <c r="J773" s="12">
        <f>I773*(1+Decision!$D$30/12)^(Decision!$C$3*12-'Calculations - ignore'!A773)/(1+'Calculations - ignore'!$B$1/12)^(Decision!$C$3*12-'Calculations - ignore'!A773)</f>
        <v>0</v>
      </c>
      <c r="K773" s="12">
        <f t="shared" si="188"/>
        <v>10591363.284014484</v>
      </c>
    </row>
    <row r="774" spans="1:11" x14ac:dyDescent="0.25">
      <c r="A774">
        <f t="shared" ref="A774:A837" si="201">A773+1</f>
        <v>771</v>
      </c>
      <c r="B774" s="12">
        <f t="shared" ref="B774:B783" si="202">B773</f>
        <v>5349498.8214311115</v>
      </c>
      <c r="C774" s="12">
        <f t="shared" ref="C774:C837" si="203">B774+C773</f>
        <v>656548355.0360266</v>
      </c>
      <c r="D774" s="12">
        <f>Decision!$J$21</f>
        <v>31366.502587254861</v>
      </c>
      <c r="E774" s="12" t="e">
        <f>-IPMT(Decision!$J$20/12,'Calculations - ignore'!A774,Decision!$J$17*12,Decision!$J$15)</f>
        <v>#NUM!</v>
      </c>
      <c r="F774" s="12" t="e">
        <f t="shared" si="199"/>
        <v>#NUM!</v>
      </c>
      <c r="G774" s="12">
        <f t="shared" ref="G774:G783" si="204">G773</f>
        <v>47301.389998371553</v>
      </c>
      <c r="H774" s="12">
        <f t="shared" ref="H774:H837" si="205">G774+H773</f>
        <v>10994237.769604318</v>
      </c>
      <c r="I774" s="12">
        <f t="shared" si="200"/>
        <v>0</v>
      </c>
      <c r="J774" s="12">
        <f>I774*(1+Decision!$D$30/12)^(Decision!$C$3*12-'Calculations - ignore'!A774)/(1+'Calculations - ignore'!$B$1/12)^(Decision!$C$3*12-'Calculations - ignore'!A774)</f>
        <v>0</v>
      </c>
      <c r="K774" s="12">
        <f t="shared" ref="K774:K837" si="206">J774+K773</f>
        <v>10591363.284014484</v>
      </c>
    </row>
    <row r="775" spans="1:11" x14ac:dyDescent="0.25">
      <c r="A775">
        <f t="shared" si="201"/>
        <v>772</v>
      </c>
      <c r="B775" s="12">
        <f t="shared" si="202"/>
        <v>5349498.8214311115</v>
      </c>
      <c r="C775" s="12">
        <f t="shared" si="203"/>
        <v>661897853.85745776</v>
      </c>
      <c r="D775" s="12">
        <f>Decision!$J$21</f>
        <v>31366.502587254861</v>
      </c>
      <c r="E775" s="12" t="e">
        <f>-IPMT(Decision!$J$20/12,'Calculations - ignore'!A775,Decision!$J$17*12,Decision!$J$15)</f>
        <v>#NUM!</v>
      </c>
      <c r="F775" s="12" t="e">
        <f t="shared" si="199"/>
        <v>#NUM!</v>
      </c>
      <c r="G775" s="12">
        <f t="shared" si="204"/>
        <v>47301.389998371553</v>
      </c>
      <c r="H775" s="12">
        <f t="shared" si="205"/>
        <v>11041539.159602689</v>
      </c>
      <c r="I775" s="12">
        <f t="shared" si="200"/>
        <v>0</v>
      </c>
      <c r="J775" s="12">
        <f>I775*(1+Decision!$D$30/12)^(Decision!$C$3*12-'Calculations - ignore'!A775)/(1+'Calculations - ignore'!$B$1/12)^(Decision!$C$3*12-'Calculations - ignore'!A775)</f>
        <v>0</v>
      </c>
      <c r="K775" s="12">
        <f t="shared" si="206"/>
        <v>10591363.284014484</v>
      </c>
    </row>
    <row r="776" spans="1:11" x14ac:dyDescent="0.25">
      <c r="A776">
        <f t="shared" si="201"/>
        <v>773</v>
      </c>
      <c r="B776" s="12">
        <f t="shared" si="202"/>
        <v>5349498.8214311115</v>
      </c>
      <c r="C776" s="12">
        <f t="shared" si="203"/>
        <v>667247352.67888892</v>
      </c>
      <c r="D776" s="12">
        <f>Decision!$J$21</f>
        <v>31366.502587254861</v>
      </c>
      <c r="E776" s="12" t="e">
        <f>-IPMT(Decision!$J$20/12,'Calculations - ignore'!A776,Decision!$J$17*12,Decision!$J$15)</f>
        <v>#NUM!</v>
      </c>
      <c r="F776" s="12" t="e">
        <f t="shared" si="199"/>
        <v>#NUM!</v>
      </c>
      <c r="G776" s="12">
        <f t="shared" si="204"/>
        <v>47301.389998371553</v>
      </c>
      <c r="H776" s="12">
        <f t="shared" si="205"/>
        <v>11088840.549601059</v>
      </c>
      <c r="I776" s="12">
        <f t="shared" si="200"/>
        <v>0</v>
      </c>
      <c r="J776" s="12">
        <f>I776*(1+Decision!$D$30/12)^(Decision!$C$3*12-'Calculations - ignore'!A776)/(1+'Calculations - ignore'!$B$1/12)^(Decision!$C$3*12-'Calculations - ignore'!A776)</f>
        <v>0</v>
      </c>
      <c r="K776" s="12">
        <f t="shared" si="206"/>
        <v>10591363.284014484</v>
      </c>
    </row>
    <row r="777" spans="1:11" x14ac:dyDescent="0.25">
      <c r="A777">
        <f t="shared" si="201"/>
        <v>774</v>
      </c>
      <c r="B777" s="12">
        <f t="shared" si="202"/>
        <v>5349498.8214311115</v>
      </c>
      <c r="C777" s="12">
        <f t="shared" si="203"/>
        <v>672596851.50032008</v>
      </c>
      <c r="D777" s="12">
        <f>Decision!$J$21</f>
        <v>31366.502587254861</v>
      </c>
      <c r="E777" s="12" t="e">
        <f>-IPMT(Decision!$J$20/12,'Calculations - ignore'!A777,Decision!$J$17*12,Decision!$J$15)</f>
        <v>#NUM!</v>
      </c>
      <c r="F777" s="12" t="e">
        <f t="shared" si="199"/>
        <v>#NUM!</v>
      </c>
      <c r="G777" s="12">
        <f t="shared" si="204"/>
        <v>47301.389998371553</v>
      </c>
      <c r="H777" s="12">
        <f t="shared" si="205"/>
        <v>11136141.93959943</v>
      </c>
      <c r="I777" s="12">
        <f t="shared" si="200"/>
        <v>0</v>
      </c>
      <c r="J777" s="12">
        <f>I777*(1+Decision!$D$30/12)^(Decision!$C$3*12-'Calculations - ignore'!A777)/(1+'Calculations - ignore'!$B$1/12)^(Decision!$C$3*12-'Calculations - ignore'!A777)</f>
        <v>0</v>
      </c>
      <c r="K777" s="12">
        <f t="shared" si="206"/>
        <v>10591363.284014484</v>
      </c>
    </row>
    <row r="778" spans="1:11" x14ac:dyDescent="0.25">
      <c r="A778">
        <f t="shared" si="201"/>
        <v>775</v>
      </c>
      <c r="B778" s="12">
        <f t="shared" si="202"/>
        <v>5349498.8214311115</v>
      </c>
      <c r="C778" s="12">
        <f t="shared" si="203"/>
        <v>677946350.32175124</v>
      </c>
      <c r="D778" s="12">
        <f>Decision!$J$21</f>
        <v>31366.502587254861</v>
      </c>
      <c r="E778" s="12" t="e">
        <f>-IPMT(Decision!$J$20/12,'Calculations - ignore'!A778,Decision!$J$17*12,Decision!$J$15)</f>
        <v>#NUM!</v>
      </c>
      <c r="F778" s="12" t="e">
        <f t="shared" si="199"/>
        <v>#NUM!</v>
      </c>
      <c r="G778" s="12">
        <f t="shared" si="204"/>
        <v>47301.389998371553</v>
      </c>
      <c r="H778" s="12">
        <f t="shared" si="205"/>
        <v>11183443.329597801</v>
      </c>
      <c r="I778" s="12">
        <f t="shared" si="200"/>
        <v>0</v>
      </c>
      <c r="J778" s="12">
        <f>I778*(1+Decision!$D$30/12)^(Decision!$C$3*12-'Calculations - ignore'!A778)/(1+'Calculations - ignore'!$B$1/12)^(Decision!$C$3*12-'Calculations - ignore'!A778)</f>
        <v>0</v>
      </c>
      <c r="K778" s="12">
        <f t="shared" si="206"/>
        <v>10591363.284014484</v>
      </c>
    </row>
    <row r="779" spans="1:11" x14ac:dyDescent="0.25">
      <c r="A779">
        <f t="shared" si="201"/>
        <v>776</v>
      </c>
      <c r="B779" s="12">
        <f t="shared" si="202"/>
        <v>5349498.8214311115</v>
      </c>
      <c r="C779" s="12">
        <f t="shared" si="203"/>
        <v>683295849.1431824</v>
      </c>
      <c r="D779" s="12">
        <f>Decision!$J$21</f>
        <v>31366.502587254861</v>
      </c>
      <c r="E779" s="12" t="e">
        <f>-IPMT(Decision!$J$20/12,'Calculations - ignore'!A779,Decision!$J$17*12,Decision!$J$15)</f>
        <v>#NUM!</v>
      </c>
      <c r="F779" s="12" t="e">
        <f t="shared" si="199"/>
        <v>#NUM!</v>
      </c>
      <c r="G779" s="12">
        <f t="shared" si="204"/>
        <v>47301.389998371553</v>
      </c>
      <c r="H779" s="12">
        <f t="shared" si="205"/>
        <v>11230744.719596172</v>
      </c>
      <c r="I779" s="12">
        <f t="shared" si="200"/>
        <v>0</v>
      </c>
      <c r="J779" s="12">
        <f>I779*(1+Decision!$D$30/12)^(Decision!$C$3*12-'Calculations - ignore'!A779)/(1+'Calculations - ignore'!$B$1/12)^(Decision!$C$3*12-'Calculations - ignore'!A779)</f>
        <v>0</v>
      </c>
      <c r="K779" s="12">
        <f t="shared" si="206"/>
        <v>10591363.284014484</v>
      </c>
    </row>
    <row r="780" spans="1:11" x14ac:dyDescent="0.25">
      <c r="A780">
        <f t="shared" si="201"/>
        <v>777</v>
      </c>
      <c r="B780" s="12">
        <f t="shared" si="202"/>
        <v>5349498.8214311115</v>
      </c>
      <c r="C780" s="12">
        <f t="shared" si="203"/>
        <v>688645347.96461356</v>
      </c>
      <c r="D780" s="12">
        <f>Decision!$J$21</f>
        <v>31366.502587254861</v>
      </c>
      <c r="E780" s="12" t="e">
        <f>-IPMT(Decision!$J$20/12,'Calculations - ignore'!A780,Decision!$J$17*12,Decision!$J$15)</f>
        <v>#NUM!</v>
      </c>
      <c r="F780" s="12" t="e">
        <f t="shared" si="199"/>
        <v>#NUM!</v>
      </c>
      <c r="G780" s="12">
        <f t="shared" si="204"/>
        <v>47301.389998371553</v>
      </c>
      <c r="H780" s="12">
        <f t="shared" si="205"/>
        <v>11278046.109594543</v>
      </c>
      <c r="I780" s="12">
        <f t="shared" si="200"/>
        <v>0</v>
      </c>
      <c r="J780" s="12">
        <f>I780*(1+Decision!$D$30/12)^(Decision!$C$3*12-'Calculations - ignore'!A780)/(1+'Calculations - ignore'!$B$1/12)^(Decision!$C$3*12-'Calculations - ignore'!A780)</f>
        <v>0</v>
      </c>
      <c r="K780" s="12">
        <f t="shared" si="206"/>
        <v>10591363.284014484</v>
      </c>
    </row>
    <row r="781" spans="1:11" x14ac:dyDescent="0.25">
      <c r="A781">
        <f t="shared" si="201"/>
        <v>778</v>
      </c>
      <c r="B781" s="12">
        <f t="shared" si="202"/>
        <v>5349498.8214311115</v>
      </c>
      <c r="C781" s="12">
        <f t="shared" si="203"/>
        <v>693994846.78604472</v>
      </c>
      <c r="D781" s="12">
        <f>Decision!$J$21</f>
        <v>31366.502587254861</v>
      </c>
      <c r="E781" s="12" t="e">
        <f>-IPMT(Decision!$J$20/12,'Calculations - ignore'!A781,Decision!$J$17*12,Decision!$J$15)</f>
        <v>#NUM!</v>
      </c>
      <c r="F781" s="12" t="e">
        <f t="shared" si="199"/>
        <v>#NUM!</v>
      </c>
      <c r="G781" s="12">
        <f t="shared" si="204"/>
        <v>47301.389998371553</v>
      </c>
      <c r="H781" s="12">
        <f t="shared" si="205"/>
        <v>11325347.499592913</v>
      </c>
      <c r="I781" s="12">
        <f t="shared" si="200"/>
        <v>0</v>
      </c>
      <c r="J781" s="12">
        <f>I781*(1+Decision!$D$30/12)^(Decision!$C$3*12-'Calculations - ignore'!A781)/(1+'Calculations - ignore'!$B$1/12)^(Decision!$C$3*12-'Calculations - ignore'!A781)</f>
        <v>0</v>
      </c>
      <c r="K781" s="12">
        <f t="shared" si="206"/>
        <v>10591363.284014484</v>
      </c>
    </row>
    <row r="782" spans="1:11" x14ac:dyDescent="0.25">
      <c r="A782">
        <f t="shared" si="201"/>
        <v>779</v>
      </c>
      <c r="B782" s="12">
        <f t="shared" si="202"/>
        <v>5349498.8214311115</v>
      </c>
      <c r="C782" s="12">
        <f t="shared" si="203"/>
        <v>699344345.60747588</v>
      </c>
      <c r="D782" s="12">
        <f>Decision!$J$21</f>
        <v>31366.502587254861</v>
      </c>
      <c r="E782" s="12" t="e">
        <f>-IPMT(Decision!$J$20/12,'Calculations - ignore'!A782,Decision!$J$17*12,Decision!$J$15)</f>
        <v>#NUM!</v>
      </c>
      <c r="F782" s="12" t="e">
        <f t="shared" si="199"/>
        <v>#NUM!</v>
      </c>
      <c r="G782" s="12">
        <f t="shared" si="204"/>
        <v>47301.389998371553</v>
      </c>
      <c r="H782" s="12">
        <f t="shared" si="205"/>
        <v>11372648.889591284</v>
      </c>
      <c r="I782" s="12">
        <f t="shared" si="200"/>
        <v>0</v>
      </c>
      <c r="J782" s="12">
        <f>I782*(1+Decision!$D$30/12)^(Decision!$C$3*12-'Calculations - ignore'!A782)/(1+'Calculations - ignore'!$B$1/12)^(Decision!$C$3*12-'Calculations - ignore'!A782)</f>
        <v>0</v>
      </c>
      <c r="K782" s="12">
        <f t="shared" si="206"/>
        <v>10591363.284014484</v>
      </c>
    </row>
    <row r="783" spans="1:11" x14ac:dyDescent="0.25">
      <c r="A783">
        <f t="shared" si="201"/>
        <v>780</v>
      </c>
      <c r="B783" s="12">
        <f t="shared" si="202"/>
        <v>5349498.8214311115</v>
      </c>
      <c r="C783" s="12">
        <f t="shared" si="203"/>
        <v>704693844.42890704</v>
      </c>
      <c r="D783" s="12">
        <f>Decision!$J$21</f>
        <v>31366.502587254861</v>
      </c>
      <c r="E783" s="12" t="e">
        <f>-IPMT(Decision!$J$20/12,'Calculations - ignore'!A783,Decision!$J$17*12,Decision!$J$15)</f>
        <v>#NUM!</v>
      </c>
      <c r="F783" s="12" t="e">
        <f t="shared" si="199"/>
        <v>#NUM!</v>
      </c>
      <c r="G783" s="12">
        <f t="shared" si="204"/>
        <v>47301.389998371553</v>
      </c>
      <c r="H783" s="12">
        <f t="shared" si="205"/>
        <v>11419950.279589655</v>
      </c>
      <c r="I783" s="12">
        <f t="shared" si="200"/>
        <v>0</v>
      </c>
      <c r="J783" s="12">
        <f>I783*(1+Decision!$D$30/12)^(Decision!$C$3*12-'Calculations - ignore'!A783)/(1+'Calculations - ignore'!$B$1/12)^(Decision!$C$3*12-'Calculations - ignore'!A783)</f>
        <v>0</v>
      </c>
      <c r="K783" s="12">
        <f t="shared" si="206"/>
        <v>10591363.284014484</v>
      </c>
    </row>
    <row r="784" spans="1:11" x14ac:dyDescent="0.25">
      <c r="A784">
        <f t="shared" si="201"/>
        <v>781</v>
      </c>
      <c r="B784" s="12">
        <f>B783*(1+Decision!$D$14)</f>
        <v>5884448.7035742234</v>
      </c>
      <c r="C784" s="12">
        <f t="shared" si="203"/>
        <v>710578293.13248122</v>
      </c>
      <c r="D784" s="12">
        <f>Decision!$J$21</f>
        <v>31366.502587254861</v>
      </c>
      <c r="E784" s="12" t="e">
        <f>-IPMT(Decision!$J$20/12,'Calculations - ignore'!A784,Decision!$J$17*12,Decision!$J$15)</f>
        <v>#NUM!</v>
      </c>
      <c r="F784" s="12" t="e">
        <f t="shared" si="199"/>
        <v>#NUM!</v>
      </c>
      <c r="G784" s="12">
        <f>G783*(1+Decision!$J$27)</f>
        <v>49666.459498290133</v>
      </c>
      <c r="H784" s="12">
        <f t="shared" si="205"/>
        <v>11469616.739087945</v>
      </c>
      <c r="I784" s="12">
        <f t="shared" si="200"/>
        <v>0</v>
      </c>
      <c r="J784" s="12">
        <f>I784*(1+Decision!$D$30/12)^(Decision!$C$3*12-'Calculations - ignore'!A784)/(1+'Calculations - ignore'!$B$1/12)^(Decision!$C$3*12-'Calculations - ignore'!A784)</f>
        <v>0</v>
      </c>
      <c r="K784" s="12">
        <f t="shared" si="206"/>
        <v>10591363.284014484</v>
      </c>
    </row>
    <row r="785" spans="1:11" x14ac:dyDescent="0.25">
      <c r="A785">
        <f t="shared" si="201"/>
        <v>782</v>
      </c>
      <c r="B785" s="12">
        <f>B784</f>
        <v>5884448.7035742234</v>
      </c>
      <c r="C785" s="12">
        <f t="shared" si="203"/>
        <v>716462741.8360554</v>
      </c>
      <c r="D785" s="12">
        <f>Decision!$J$21</f>
        <v>31366.502587254861</v>
      </c>
      <c r="E785" s="12" t="e">
        <f>-IPMT(Decision!$J$20/12,'Calculations - ignore'!A785,Decision!$J$17*12,Decision!$J$15)</f>
        <v>#NUM!</v>
      </c>
      <c r="F785" s="12" t="e">
        <f t="shared" si="199"/>
        <v>#NUM!</v>
      </c>
      <c r="G785" s="12">
        <f>G784</f>
        <v>49666.459498290133</v>
      </c>
      <c r="H785" s="12">
        <f t="shared" si="205"/>
        <v>11519283.198586235</v>
      </c>
      <c r="I785" s="12">
        <f t="shared" si="200"/>
        <v>0</v>
      </c>
      <c r="J785" s="12">
        <f>I785*(1+Decision!$D$30/12)^(Decision!$C$3*12-'Calculations - ignore'!A785)/(1+'Calculations - ignore'!$B$1/12)^(Decision!$C$3*12-'Calculations - ignore'!A785)</f>
        <v>0</v>
      </c>
      <c r="K785" s="12">
        <f t="shared" si="206"/>
        <v>10591363.284014484</v>
      </c>
    </row>
    <row r="786" spans="1:11" x14ac:dyDescent="0.25">
      <c r="A786">
        <f t="shared" si="201"/>
        <v>783</v>
      </c>
      <c r="B786" s="12">
        <f t="shared" ref="B786:B795" si="207">B785</f>
        <v>5884448.7035742234</v>
      </c>
      <c r="C786" s="12">
        <f t="shared" si="203"/>
        <v>722347190.53962958</v>
      </c>
      <c r="D786" s="12">
        <f>Decision!$J$21</f>
        <v>31366.502587254861</v>
      </c>
      <c r="E786" s="12" t="e">
        <f>-IPMT(Decision!$J$20/12,'Calculations - ignore'!A786,Decision!$J$17*12,Decision!$J$15)</f>
        <v>#NUM!</v>
      </c>
      <c r="F786" s="12" t="e">
        <f t="shared" si="199"/>
        <v>#NUM!</v>
      </c>
      <c r="G786" s="12">
        <f t="shared" ref="G786:G795" si="208">G785</f>
        <v>49666.459498290133</v>
      </c>
      <c r="H786" s="12">
        <f t="shared" si="205"/>
        <v>11568949.658084525</v>
      </c>
      <c r="I786" s="12">
        <f t="shared" si="200"/>
        <v>0</v>
      </c>
      <c r="J786" s="12">
        <f>I786*(1+Decision!$D$30/12)^(Decision!$C$3*12-'Calculations - ignore'!A786)/(1+'Calculations - ignore'!$B$1/12)^(Decision!$C$3*12-'Calculations - ignore'!A786)</f>
        <v>0</v>
      </c>
      <c r="K786" s="12">
        <f t="shared" si="206"/>
        <v>10591363.284014484</v>
      </c>
    </row>
    <row r="787" spans="1:11" x14ac:dyDescent="0.25">
      <c r="A787">
        <f t="shared" si="201"/>
        <v>784</v>
      </c>
      <c r="B787" s="12">
        <f t="shared" si="207"/>
        <v>5884448.7035742234</v>
      </c>
      <c r="C787" s="12">
        <f t="shared" si="203"/>
        <v>728231639.24320376</v>
      </c>
      <c r="D787" s="12">
        <f>Decision!$J$21</f>
        <v>31366.502587254861</v>
      </c>
      <c r="E787" s="12" t="e">
        <f>-IPMT(Decision!$J$20/12,'Calculations - ignore'!A787,Decision!$J$17*12,Decision!$J$15)</f>
        <v>#NUM!</v>
      </c>
      <c r="F787" s="12" t="e">
        <f t="shared" si="199"/>
        <v>#NUM!</v>
      </c>
      <c r="G787" s="12">
        <f t="shared" si="208"/>
        <v>49666.459498290133</v>
      </c>
      <c r="H787" s="12">
        <f t="shared" si="205"/>
        <v>11618616.117582815</v>
      </c>
      <c r="I787" s="12">
        <f t="shared" si="200"/>
        <v>0</v>
      </c>
      <c r="J787" s="12">
        <f>I787*(1+Decision!$D$30/12)^(Decision!$C$3*12-'Calculations - ignore'!A787)/(1+'Calculations - ignore'!$B$1/12)^(Decision!$C$3*12-'Calculations - ignore'!A787)</f>
        <v>0</v>
      </c>
      <c r="K787" s="12">
        <f t="shared" si="206"/>
        <v>10591363.284014484</v>
      </c>
    </row>
    <row r="788" spans="1:11" x14ac:dyDescent="0.25">
      <c r="A788">
        <f t="shared" si="201"/>
        <v>785</v>
      </c>
      <c r="B788" s="12">
        <f t="shared" si="207"/>
        <v>5884448.7035742234</v>
      </c>
      <c r="C788" s="12">
        <f t="shared" si="203"/>
        <v>734116087.94677794</v>
      </c>
      <c r="D788" s="12">
        <f>Decision!$J$21</f>
        <v>31366.502587254861</v>
      </c>
      <c r="E788" s="12" t="e">
        <f>-IPMT(Decision!$J$20/12,'Calculations - ignore'!A788,Decision!$J$17*12,Decision!$J$15)</f>
        <v>#NUM!</v>
      </c>
      <c r="F788" s="12" t="e">
        <f t="shared" si="199"/>
        <v>#NUM!</v>
      </c>
      <c r="G788" s="12">
        <f t="shared" si="208"/>
        <v>49666.459498290133</v>
      </c>
      <c r="H788" s="12">
        <f t="shared" si="205"/>
        <v>11668282.577081105</v>
      </c>
      <c r="I788" s="12">
        <f t="shared" si="200"/>
        <v>0</v>
      </c>
      <c r="J788" s="12">
        <f>I788*(1+Decision!$D$30/12)^(Decision!$C$3*12-'Calculations - ignore'!A788)/(1+'Calculations - ignore'!$B$1/12)^(Decision!$C$3*12-'Calculations - ignore'!A788)</f>
        <v>0</v>
      </c>
      <c r="K788" s="12">
        <f t="shared" si="206"/>
        <v>10591363.284014484</v>
      </c>
    </row>
    <row r="789" spans="1:11" x14ac:dyDescent="0.25">
      <c r="A789">
        <f t="shared" si="201"/>
        <v>786</v>
      </c>
      <c r="B789" s="12">
        <f t="shared" si="207"/>
        <v>5884448.7035742234</v>
      </c>
      <c r="C789" s="12">
        <f t="shared" si="203"/>
        <v>740000536.65035212</v>
      </c>
      <c r="D789" s="12">
        <f>Decision!$J$21</f>
        <v>31366.502587254861</v>
      </c>
      <c r="E789" s="12" t="e">
        <f>-IPMT(Decision!$J$20/12,'Calculations - ignore'!A789,Decision!$J$17*12,Decision!$J$15)</f>
        <v>#NUM!</v>
      </c>
      <c r="F789" s="12" t="e">
        <f t="shared" si="199"/>
        <v>#NUM!</v>
      </c>
      <c r="G789" s="12">
        <f t="shared" si="208"/>
        <v>49666.459498290133</v>
      </c>
      <c r="H789" s="12">
        <f t="shared" si="205"/>
        <v>11717949.036579395</v>
      </c>
      <c r="I789" s="12">
        <f t="shared" si="200"/>
        <v>0</v>
      </c>
      <c r="J789" s="12">
        <f>I789*(1+Decision!$D$30/12)^(Decision!$C$3*12-'Calculations - ignore'!A789)/(1+'Calculations - ignore'!$B$1/12)^(Decision!$C$3*12-'Calculations - ignore'!A789)</f>
        <v>0</v>
      </c>
      <c r="K789" s="12">
        <f t="shared" si="206"/>
        <v>10591363.284014484</v>
      </c>
    </row>
    <row r="790" spans="1:11" x14ac:dyDescent="0.25">
      <c r="A790">
        <f t="shared" si="201"/>
        <v>787</v>
      </c>
      <c r="B790" s="12">
        <f t="shared" si="207"/>
        <v>5884448.7035742234</v>
      </c>
      <c r="C790" s="12">
        <f t="shared" si="203"/>
        <v>745884985.3539263</v>
      </c>
      <c r="D790" s="12">
        <f>Decision!$J$21</f>
        <v>31366.502587254861</v>
      </c>
      <c r="E790" s="12" t="e">
        <f>-IPMT(Decision!$J$20/12,'Calculations - ignore'!A790,Decision!$J$17*12,Decision!$J$15)</f>
        <v>#NUM!</v>
      </c>
      <c r="F790" s="12" t="e">
        <f t="shared" si="199"/>
        <v>#NUM!</v>
      </c>
      <c r="G790" s="12">
        <f t="shared" si="208"/>
        <v>49666.459498290133</v>
      </c>
      <c r="H790" s="12">
        <f t="shared" si="205"/>
        <v>11767615.496077685</v>
      </c>
      <c r="I790" s="12">
        <f t="shared" si="200"/>
        <v>0</v>
      </c>
      <c r="J790" s="12">
        <f>I790*(1+Decision!$D$30/12)^(Decision!$C$3*12-'Calculations - ignore'!A790)/(1+'Calculations - ignore'!$B$1/12)^(Decision!$C$3*12-'Calculations - ignore'!A790)</f>
        <v>0</v>
      </c>
      <c r="K790" s="12">
        <f t="shared" si="206"/>
        <v>10591363.284014484</v>
      </c>
    </row>
    <row r="791" spans="1:11" x14ac:dyDescent="0.25">
      <c r="A791">
        <f t="shared" si="201"/>
        <v>788</v>
      </c>
      <c r="B791" s="12">
        <f t="shared" si="207"/>
        <v>5884448.7035742234</v>
      </c>
      <c r="C791" s="12">
        <f t="shared" si="203"/>
        <v>751769434.05750048</v>
      </c>
      <c r="D791" s="12">
        <f>Decision!$J$21</f>
        <v>31366.502587254861</v>
      </c>
      <c r="E791" s="12" t="e">
        <f>-IPMT(Decision!$J$20/12,'Calculations - ignore'!A791,Decision!$J$17*12,Decision!$J$15)</f>
        <v>#NUM!</v>
      </c>
      <c r="F791" s="12" t="e">
        <f t="shared" si="199"/>
        <v>#NUM!</v>
      </c>
      <c r="G791" s="12">
        <f t="shared" si="208"/>
        <v>49666.459498290133</v>
      </c>
      <c r="H791" s="12">
        <f t="shared" si="205"/>
        <v>11817281.955575975</v>
      </c>
      <c r="I791" s="12">
        <f t="shared" si="200"/>
        <v>0</v>
      </c>
      <c r="J791" s="12">
        <f>I791*(1+Decision!$D$30/12)^(Decision!$C$3*12-'Calculations - ignore'!A791)/(1+'Calculations - ignore'!$B$1/12)^(Decision!$C$3*12-'Calculations - ignore'!A791)</f>
        <v>0</v>
      </c>
      <c r="K791" s="12">
        <f t="shared" si="206"/>
        <v>10591363.284014484</v>
      </c>
    </row>
    <row r="792" spans="1:11" x14ac:dyDescent="0.25">
      <c r="A792">
        <f t="shared" si="201"/>
        <v>789</v>
      </c>
      <c r="B792" s="12">
        <f t="shared" si="207"/>
        <v>5884448.7035742234</v>
      </c>
      <c r="C792" s="12">
        <f t="shared" si="203"/>
        <v>757653882.76107466</v>
      </c>
      <c r="D792" s="12">
        <f>Decision!$J$21</f>
        <v>31366.502587254861</v>
      </c>
      <c r="E792" s="12" t="e">
        <f>-IPMT(Decision!$J$20/12,'Calculations - ignore'!A792,Decision!$J$17*12,Decision!$J$15)</f>
        <v>#NUM!</v>
      </c>
      <c r="F792" s="12" t="e">
        <f t="shared" si="199"/>
        <v>#NUM!</v>
      </c>
      <c r="G792" s="12">
        <f t="shared" si="208"/>
        <v>49666.459498290133</v>
      </c>
      <c r="H792" s="12">
        <f t="shared" si="205"/>
        <v>11866948.415074265</v>
      </c>
      <c r="I792" s="12">
        <f t="shared" si="200"/>
        <v>0</v>
      </c>
      <c r="J792" s="12">
        <f>I792*(1+Decision!$D$30/12)^(Decision!$C$3*12-'Calculations - ignore'!A792)/(1+'Calculations - ignore'!$B$1/12)^(Decision!$C$3*12-'Calculations - ignore'!A792)</f>
        <v>0</v>
      </c>
      <c r="K792" s="12">
        <f t="shared" si="206"/>
        <v>10591363.284014484</v>
      </c>
    </row>
    <row r="793" spans="1:11" x14ac:dyDescent="0.25">
      <c r="A793">
        <f t="shared" si="201"/>
        <v>790</v>
      </c>
      <c r="B793" s="12">
        <f t="shared" si="207"/>
        <v>5884448.7035742234</v>
      </c>
      <c r="C793" s="12">
        <f t="shared" si="203"/>
        <v>763538331.46464884</v>
      </c>
      <c r="D793" s="12">
        <f>Decision!$J$21</f>
        <v>31366.502587254861</v>
      </c>
      <c r="E793" s="12" t="e">
        <f>-IPMT(Decision!$J$20/12,'Calculations - ignore'!A793,Decision!$J$17*12,Decision!$J$15)</f>
        <v>#NUM!</v>
      </c>
      <c r="F793" s="12" t="e">
        <f t="shared" si="199"/>
        <v>#NUM!</v>
      </c>
      <c r="G793" s="12">
        <f t="shared" si="208"/>
        <v>49666.459498290133</v>
      </c>
      <c r="H793" s="12">
        <f t="shared" si="205"/>
        <v>11916614.874572555</v>
      </c>
      <c r="I793" s="12">
        <f t="shared" si="200"/>
        <v>0</v>
      </c>
      <c r="J793" s="12">
        <f>I793*(1+Decision!$D$30/12)^(Decision!$C$3*12-'Calculations - ignore'!A793)/(1+'Calculations - ignore'!$B$1/12)^(Decision!$C$3*12-'Calculations - ignore'!A793)</f>
        <v>0</v>
      </c>
      <c r="K793" s="12">
        <f t="shared" si="206"/>
        <v>10591363.284014484</v>
      </c>
    </row>
    <row r="794" spans="1:11" x14ac:dyDescent="0.25">
      <c r="A794">
        <f t="shared" si="201"/>
        <v>791</v>
      </c>
      <c r="B794" s="12">
        <f t="shared" si="207"/>
        <v>5884448.7035742234</v>
      </c>
      <c r="C794" s="12">
        <f t="shared" si="203"/>
        <v>769422780.16822302</v>
      </c>
      <c r="D794" s="12">
        <f>Decision!$J$21</f>
        <v>31366.502587254861</v>
      </c>
      <c r="E794" s="12" t="e">
        <f>-IPMT(Decision!$J$20/12,'Calculations - ignore'!A794,Decision!$J$17*12,Decision!$J$15)</f>
        <v>#NUM!</v>
      </c>
      <c r="F794" s="12" t="e">
        <f t="shared" si="199"/>
        <v>#NUM!</v>
      </c>
      <c r="G794" s="12">
        <f t="shared" si="208"/>
        <v>49666.459498290133</v>
      </c>
      <c r="H794" s="12">
        <f t="shared" si="205"/>
        <v>11966281.334070845</v>
      </c>
      <c r="I794" s="12">
        <f t="shared" si="200"/>
        <v>0</v>
      </c>
      <c r="J794" s="12">
        <f>I794*(1+Decision!$D$30/12)^(Decision!$C$3*12-'Calculations - ignore'!A794)/(1+'Calculations - ignore'!$B$1/12)^(Decision!$C$3*12-'Calculations - ignore'!A794)</f>
        <v>0</v>
      </c>
      <c r="K794" s="12">
        <f t="shared" si="206"/>
        <v>10591363.284014484</v>
      </c>
    </row>
    <row r="795" spans="1:11" x14ac:dyDescent="0.25">
      <c r="A795">
        <f t="shared" si="201"/>
        <v>792</v>
      </c>
      <c r="B795" s="12">
        <f t="shared" si="207"/>
        <v>5884448.7035742234</v>
      </c>
      <c r="C795" s="12">
        <f t="shared" si="203"/>
        <v>775307228.8717972</v>
      </c>
      <c r="D795" s="12">
        <f>Decision!$J$21</f>
        <v>31366.502587254861</v>
      </c>
      <c r="E795" s="12" t="e">
        <f>-IPMT(Decision!$J$20/12,'Calculations - ignore'!A795,Decision!$J$17*12,Decision!$J$15)</f>
        <v>#NUM!</v>
      </c>
      <c r="F795" s="12" t="e">
        <f t="shared" si="199"/>
        <v>#NUM!</v>
      </c>
      <c r="G795" s="12">
        <f t="shared" si="208"/>
        <v>49666.459498290133</v>
      </c>
      <c r="H795" s="12">
        <f t="shared" si="205"/>
        <v>12015947.793569135</v>
      </c>
      <c r="I795" s="12">
        <f t="shared" si="200"/>
        <v>0</v>
      </c>
      <c r="J795" s="12">
        <f>I795*(1+Decision!$D$30/12)^(Decision!$C$3*12-'Calculations - ignore'!A795)/(1+'Calculations - ignore'!$B$1/12)^(Decision!$C$3*12-'Calculations - ignore'!A795)</f>
        <v>0</v>
      </c>
      <c r="K795" s="12">
        <f t="shared" si="206"/>
        <v>10591363.284014484</v>
      </c>
    </row>
    <row r="796" spans="1:11" x14ac:dyDescent="0.25">
      <c r="A796">
        <f t="shared" si="201"/>
        <v>793</v>
      </c>
      <c r="B796" s="12">
        <f>B795*(1+Decision!$D$14)</f>
        <v>6472893.5739316465</v>
      </c>
      <c r="C796" s="12">
        <f t="shared" si="203"/>
        <v>781780122.4457289</v>
      </c>
      <c r="D796" s="12">
        <f>Decision!$J$21</f>
        <v>31366.502587254861</v>
      </c>
      <c r="E796" s="12" t="e">
        <f>-IPMT(Decision!$J$20/12,'Calculations - ignore'!A796,Decision!$J$17*12,Decision!$J$15)</f>
        <v>#NUM!</v>
      </c>
      <c r="F796" s="12" t="e">
        <f t="shared" si="199"/>
        <v>#NUM!</v>
      </c>
      <c r="G796" s="12">
        <f>G795*(1+Decision!$J$27)</f>
        <v>52149.782473204643</v>
      </c>
      <c r="H796" s="12">
        <f t="shared" si="205"/>
        <v>12068097.576042339</v>
      </c>
      <c r="I796" s="12">
        <f t="shared" si="200"/>
        <v>0</v>
      </c>
      <c r="J796" s="12">
        <f>I796*(1+Decision!$D$30/12)^(Decision!$C$3*12-'Calculations - ignore'!A796)/(1+'Calculations - ignore'!$B$1/12)^(Decision!$C$3*12-'Calculations - ignore'!A796)</f>
        <v>0</v>
      </c>
      <c r="K796" s="12">
        <f t="shared" si="206"/>
        <v>10591363.284014484</v>
      </c>
    </row>
    <row r="797" spans="1:11" x14ac:dyDescent="0.25">
      <c r="A797">
        <f t="shared" si="201"/>
        <v>794</v>
      </c>
      <c r="B797" s="12">
        <f>B796</f>
        <v>6472893.5739316465</v>
      </c>
      <c r="C797" s="12">
        <f t="shared" si="203"/>
        <v>788253016.01966059</v>
      </c>
      <c r="D797" s="12">
        <f>Decision!$J$21</f>
        <v>31366.502587254861</v>
      </c>
      <c r="E797" s="12" t="e">
        <f>-IPMT(Decision!$J$20/12,'Calculations - ignore'!A797,Decision!$J$17*12,Decision!$J$15)</f>
        <v>#NUM!</v>
      </c>
      <c r="F797" s="12" t="e">
        <f t="shared" si="199"/>
        <v>#NUM!</v>
      </c>
      <c r="G797" s="12">
        <f>G796</f>
        <v>52149.782473204643</v>
      </c>
      <c r="H797" s="12">
        <f t="shared" si="205"/>
        <v>12120247.358515544</v>
      </c>
      <c r="I797" s="12">
        <f t="shared" si="200"/>
        <v>0</v>
      </c>
      <c r="J797" s="12">
        <f>I797*(1+Decision!$D$30/12)^(Decision!$C$3*12-'Calculations - ignore'!A797)/(1+'Calculations - ignore'!$B$1/12)^(Decision!$C$3*12-'Calculations - ignore'!A797)</f>
        <v>0</v>
      </c>
      <c r="K797" s="12">
        <f t="shared" si="206"/>
        <v>10591363.284014484</v>
      </c>
    </row>
    <row r="798" spans="1:11" x14ac:dyDescent="0.25">
      <c r="A798">
        <f t="shared" si="201"/>
        <v>795</v>
      </c>
      <c r="B798" s="12">
        <f t="shared" ref="B798:B807" si="209">B797</f>
        <v>6472893.5739316465</v>
      </c>
      <c r="C798" s="12">
        <f t="shared" si="203"/>
        <v>794725909.59359229</v>
      </c>
      <c r="D798" s="12">
        <f>Decision!$J$21</f>
        <v>31366.502587254861</v>
      </c>
      <c r="E798" s="12" t="e">
        <f>-IPMT(Decision!$J$20/12,'Calculations - ignore'!A798,Decision!$J$17*12,Decision!$J$15)</f>
        <v>#NUM!</v>
      </c>
      <c r="F798" s="12" t="e">
        <f t="shared" si="199"/>
        <v>#NUM!</v>
      </c>
      <c r="G798" s="12">
        <f t="shared" ref="G798:G807" si="210">G797</f>
        <v>52149.782473204643</v>
      </c>
      <c r="H798" s="12">
        <f t="shared" si="205"/>
        <v>12172397.140988749</v>
      </c>
      <c r="I798" s="12">
        <f t="shared" si="200"/>
        <v>0</v>
      </c>
      <c r="J798" s="12">
        <f>I798*(1+Decision!$D$30/12)^(Decision!$C$3*12-'Calculations - ignore'!A798)/(1+'Calculations - ignore'!$B$1/12)^(Decision!$C$3*12-'Calculations - ignore'!A798)</f>
        <v>0</v>
      </c>
      <c r="K798" s="12">
        <f t="shared" si="206"/>
        <v>10591363.284014484</v>
      </c>
    </row>
    <row r="799" spans="1:11" x14ac:dyDescent="0.25">
      <c r="A799">
        <f t="shared" si="201"/>
        <v>796</v>
      </c>
      <c r="B799" s="12">
        <f t="shared" si="209"/>
        <v>6472893.5739316465</v>
      </c>
      <c r="C799" s="12">
        <f t="shared" si="203"/>
        <v>801198803.16752398</v>
      </c>
      <c r="D799" s="12">
        <f>Decision!$J$21</f>
        <v>31366.502587254861</v>
      </c>
      <c r="E799" s="12" t="e">
        <f>-IPMT(Decision!$J$20/12,'Calculations - ignore'!A799,Decision!$J$17*12,Decision!$J$15)</f>
        <v>#NUM!</v>
      </c>
      <c r="F799" s="12" t="e">
        <f t="shared" si="199"/>
        <v>#NUM!</v>
      </c>
      <c r="G799" s="12">
        <f t="shared" si="210"/>
        <v>52149.782473204643</v>
      </c>
      <c r="H799" s="12">
        <f t="shared" si="205"/>
        <v>12224546.923461953</v>
      </c>
      <c r="I799" s="12">
        <f t="shared" si="200"/>
        <v>0</v>
      </c>
      <c r="J799" s="12">
        <f>I799*(1+Decision!$D$30/12)^(Decision!$C$3*12-'Calculations - ignore'!A799)/(1+'Calculations - ignore'!$B$1/12)^(Decision!$C$3*12-'Calculations - ignore'!A799)</f>
        <v>0</v>
      </c>
      <c r="K799" s="12">
        <f t="shared" si="206"/>
        <v>10591363.284014484</v>
      </c>
    </row>
    <row r="800" spans="1:11" x14ac:dyDescent="0.25">
      <c r="A800">
        <f t="shared" si="201"/>
        <v>797</v>
      </c>
      <c r="B800" s="12">
        <f t="shared" si="209"/>
        <v>6472893.5739316465</v>
      </c>
      <c r="C800" s="12">
        <f t="shared" si="203"/>
        <v>807671696.74145567</v>
      </c>
      <c r="D800" s="12">
        <f>Decision!$J$21</f>
        <v>31366.502587254861</v>
      </c>
      <c r="E800" s="12" t="e">
        <f>-IPMT(Decision!$J$20/12,'Calculations - ignore'!A800,Decision!$J$17*12,Decision!$J$15)</f>
        <v>#NUM!</v>
      </c>
      <c r="F800" s="12" t="e">
        <f t="shared" si="199"/>
        <v>#NUM!</v>
      </c>
      <c r="G800" s="12">
        <f t="shared" si="210"/>
        <v>52149.782473204643</v>
      </c>
      <c r="H800" s="12">
        <f t="shared" si="205"/>
        <v>12276696.705935158</v>
      </c>
      <c r="I800" s="12">
        <f t="shared" si="200"/>
        <v>0</v>
      </c>
      <c r="J800" s="12">
        <f>I800*(1+Decision!$D$30/12)^(Decision!$C$3*12-'Calculations - ignore'!A800)/(1+'Calculations - ignore'!$B$1/12)^(Decision!$C$3*12-'Calculations - ignore'!A800)</f>
        <v>0</v>
      </c>
      <c r="K800" s="12">
        <f t="shared" si="206"/>
        <v>10591363.284014484</v>
      </c>
    </row>
    <row r="801" spans="1:11" x14ac:dyDescent="0.25">
      <c r="A801">
        <f t="shared" si="201"/>
        <v>798</v>
      </c>
      <c r="B801" s="12">
        <f t="shared" si="209"/>
        <v>6472893.5739316465</v>
      </c>
      <c r="C801" s="12">
        <f t="shared" si="203"/>
        <v>814144590.31538737</v>
      </c>
      <c r="D801" s="12">
        <f>Decision!$J$21</f>
        <v>31366.502587254861</v>
      </c>
      <c r="E801" s="12" t="e">
        <f>-IPMT(Decision!$J$20/12,'Calculations - ignore'!A801,Decision!$J$17*12,Decision!$J$15)</f>
        <v>#NUM!</v>
      </c>
      <c r="F801" s="12" t="e">
        <f t="shared" si="199"/>
        <v>#NUM!</v>
      </c>
      <c r="G801" s="12">
        <f t="shared" si="210"/>
        <v>52149.782473204643</v>
      </c>
      <c r="H801" s="12">
        <f t="shared" si="205"/>
        <v>12328846.488408362</v>
      </c>
      <c r="I801" s="12">
        <f t="shared" si="200"/>
        <v>0</v>
      </c>
      <c r="J801" s="12">
        <f>I801*(1+Decision!$D$30/12)^(Decision!$C$3*12-'Calculations - ignore'!A801)/(1+'Calculations - ignore'!$B$1/12)^(Decision!$C$3*12-'Calculations - ignore'!A801)</f>
        <v>0</v>
      </c>
      <c r="K801" s="12">
        <f t="shared" si="206"/>
        <v>10591363.284014484</v>
      </c>
    </row>
    <row r="802" spans="1:11" x14ac:dyDescent="0.25">
      <c r="A802">
        <f t="shared" si="201"/>
        <v>799</v>
      </c>
      <c r="B802" s="12">
        <f t="shared" si="209"/>
        <v>6472893.5739316465</v>
      </c>
      <c r="C802" s="12">
        <f t="shared" si="203"/>
        <v>820617483.88931906</v>
      </c>
      <c r="D802" s="12">
        <f>Decision!$J$21</f>
        <v>31366.502587254861</v>
      </c>
      <c r="E802" s="12" t="e">
        <f>-IPMT(Decision!$J$20/12,'Calculations - ignore'!A802,Decision!$J$17*12,Decision!$J$15)</f>
        <v>#NUM!</v>
      </c>
      <c r="F802" s="12" t="e">
        <f t="shared" si="199"/>
        <v>#NUM!</v>
      </c>
      <c r="G802" s="12">
        <f t="shared" si="210"/>
        <v>52149.782473204643</v>
      </c>
      <c r="H802" s="12">
        <f t="shared" si="205"/>
        <v>12380996.270881567</v>
      </c>
      <c r="I802" s="12">
        <f t="shared" si="200"/>
        <v>0</v>
      </c>
      <c r="J802" s="12">
        <f>I802*(1+Decision!$D$30/12)^(Decision!$C$3*12-'Calculations - ignore'!A802)/(1+'Calculations - ignore'!$B$1/12)^(Decision!$C$3*12-'Calculations - ignore'!A802)</f>
        <v>0</v>
      </c>
      <c r="K802" s="12">
        <f t="shared" si="206"/>
        <v>10591363.284014484</v>
      </c>
    </row>
    <row r="803" spans="1:11" x14ac:dyDescent="0.25">
      <c r="A803">
        <f t="shared" si="201"/>
        <v>800</v>
      </c>
      <c r="B803" s="12">
        <f t="shared" si="209"/>
        <v>6472893.5739316465</v>
      </c>
      <c r="C803" s="12">
        <f t="shared" si="203"/>
        <v>827090377.46325076</v>
      </c>
      <c r="D803" s="12">
        <f>Decision!$J$21</f>
        <v>31366.502587254861</v>
      </c>
      <c r="E803" s="12" t="e">
        <f>-IPMT(Decision!$J$20/12,'Calculations - ignore'!A803,Decision!$J$17*12,Decision!$J$15)</f>
        <v>#NUM!</v>
      </c>
      <c r="F803" s="12" t="e">
        <f t="shared" si="199"/>
        <v>#NUM!</v>
      </c>
      <c r="G803" s="12">
        <f t="shared" si="210"/>
        <v>52149.782473204643</v>
      </c>
      <c r="H803" s="12">
        <f t="shared" si="205"/>
        <v>12433146.053354772</v>
      </c>
      <c r="I803" s="12">
        <f t="shared" si="200"/>
        <v>0</v>
      </c>
      <c r="J803" s="12">
        <f>I803*(1+Decision!$D$30/12)^(Decision!$C$3*12-'Calculations - ignore'!A803)/(1+'Calculations - ignore'!$B$1/12)^(Decision!$C$3*12-'Calculations - ignore'!A803)</f>
        <v>0</v>
      </c>
      <c r="K803" s="12">
        <f t="shared" si="206"/>
        <v>10591363.284014484</v>
      </c>
    </row>
    <row r="804" spans="1:11" x14ac:dyDescent="0.25">
      <c r="A804">
        <f t="shared" si="201"/>
        <v>801</v>
      </c>
      <c r="B804" s="12">
        <f t="shared" si="209"/>
        <v>6472893.5739316465</v>
      </c>
      <c r="C804" s="12">
        <f t="shared" si="203"/>
        <v>833563271.03718245</v>
      </c>
      <c r="D804" s="12">
        <f>Decision!$J$21</f>
        <v>31366.502587254861</v>
      </c>
      <c r="E804" s="12" t="e">
        <f>-IPMT(Decision!$J$20/12,'Calculations - ignore'!A804,Decision!$J$17*12,Decision!$J$15)</f>
        <v>#NUM!</v>
      </c>
      <c r="F804" s="12" t="e">
        <f t="shared" si="199"/>
        <v>#NUM!</v>
      </c>
      <c r="G804" s="12">
        <f t="shared" si="210"/>
        <v>52149.782473204643</v>
      </c>
      <c r="H804" s="12">
        <f t="shared" si="205"/>
        <v>12485295.835827976</v>
      </c>
      <c r="I804" s="12">
        <f t="shared" si="200"/>
        <v>0</v>
      </c>
      <c r="J804" s="12">
        <f>I804*(1+Decision!$D$30/12)^(Decision!$C$3*12-'Calculations - ignore'!A804)/(1+'Calculations - ignore'!$B$1/12)^(Decision!$C$3*12-'Calculations - ignore'!A804)</f>
        <v>0</v>
      </c>
      <c r="K804" s="12">
        <f t="shared" si="206"/>
        <v>10591363.284014484</v>
      </c>
    </row>
    <row r="805" spans="1:11" x14ac:dyDescent="0.25">
      <c r="A805">
        <f t="shared" si="201"/>
        <v>802</v>
      </c>
      <c r="B805" s="12">
        <f t="shared" si="209"/>
        <v>6472893.5739316465</v>
      </c>
      <c r="C805" s="12">
        <f t="shared" si="203"/>
        <v>840036164.61111414</v>
      </c>
      <c r="D805" s="12">
        <f>Decision!$J$21</f>
        <v>31366.502587254861</v>
      </c>
      <c r="E805" s="12" t="e">
        <f>-IPMT(Decision!$J$20/12,'Calculations - ignore'!A805,Decision!$J$17*12,Decision!$J$15)</f>
        <v>#NUM!</v>
      </c>
      <c r="F805" s="12" t="e">
        <f t="shared" si="199"/>
        <v>#NUM!</v>
      </c>
      <c r="G805" s="12">
        <f t="shared" si="210"/>
        <v>52149.782473204643</v>
      </c>
      <c r="H805" s="12">
        <f t="shared" si="205"/>
        <v>12537445.618301181</v>
      </c>
      <c r="I805" s="12">
        <f t="shared" si="200"/>
        <v>0</v>
      </c>
      <c r="J805" s="12">
        <f>I805*(1+Decision!$D$30/12)^(Decision!$C$3*12-'Calculations - ignore'!A805)/(1+'Calculations - ignore'!$B$1/12)^(Decision!$C$3*12-'Calculations - ignore'!A805)</f>
        <v>0</v>
      </c>
      <c r="K805" s="12">
        <f t="shared" si="206"/>
        <v>10591363.284014484</v>
      </c>
    </row>
    <row r="806" spans="1:11" x14ac:dyDescent="0.25">
      <c r="A806">
        <f t="shared" si="201"/>
        <v>803</v>
      </c>
      <c r="B806" s="12">
        <f t="shared" si="209"/>
        <v>6472893.5739316465</v>
      </c>
      <c r="C806" s="12">
        <f t="shared" si="203"/>
        <v>846509058.18504584</v>
      </c>
      <c r="D806" s="12">
        <f>Decision!$J$21</f>
        <v>31366.502587254861</v>
      </c>
      <c r="E806" s="12" t="e">
        <f>-IPMT(Decision!$J$20/12,'Calculations - ignore'!A806,Decision!$J$17*12,Decision!$J$15)</f>
        <v>#NUM!</v>
      </c>
      <c r="F806" s="12" t="e">
        <f t="shared" si="199"/>
        <v>#NUM!</v>
      </c>
      <c r="G806" s="12">
        <f t="shared" si="210"/>
        <v>52149.782473204643</v>
      </c>
      <c r="H806" s="12">
        <f t="shared" si="205"/>
        <v>12589595.400774386</v>
      </c>
      <c r="I806" s="12">
        <f t="shared" si="200"/>
        <v>0</v>
      </c>
      <c r="J806" s="12">
        <f>I806*(1+Decision!$D$30/12)^(Decision!$C$3*12-'Calculations - ignore'!A806)/(1+'Calculations - ignore'!$B$1/12)^(Decision!$C$3*12-'Calculations - ignore'!A806)</f>
        <v>0</v>
      </c>
      <c r="K806" s="12">
        <f t="shared" si="206"/>
        <v>10591363.284014484</v>
      </c>
    </row>
    <row r="807" spans="1:11" x14ac:dyDescent="0.25">
      <c r="A807">
        <f t="shared" si="201"/>
        <v>804</v>
      </c>
      <c r="B807" s="12">
        <f t="shared" si="209"/>
        <v>6472893.5739316465</v>
      </c>
      <c r="C807" s="12">
        <f t="shared" si="203"/>
        <v>852981951.75897753</v>
      </c>
      <c r="D807" s="12">
        <f>Decision!$J$21</f>
        <v>31366.502587254861</v>
      </c>
      <c r="E807" s="12" t="e">
        <f>-IPMT(Decision!$J$20/12,'Calculations - ignore'!A807,Decision!$J$17*12,Decision!$J$15)</f>
        <v>#NUM!</v>
      </c>
      <c r="F807" s="12" t="e">
        <f t="shared" si="199"/>
        <v>#NUM!</v>
      </c>
      <c r="G807" s="12">
        <f t="shared" si="210"/>
        <v>52149.782473204643</v>
      </c>
      <c r="H807" s="12">
        <f t="shared" si="205"/>
        <v>12641745.18324759</v>
      </c>
      <c r="I807" s="12">
        <f t="shared" si="200"/>
        <v>0</v>
      </c>
      <c r="J807" s="12">
        <f>I807*(1+Decision!$D$30/12)^(Decision!$C$3*12-'Calculations - ignore'!A807)/(1+'Calculations - ignore'!$B$1/12)^(Decision!$C$3*12-'Calculations - ignore'!A807)</f>
        <v>0</v>
      </c>
      <c r="K807" s="12">
        <f t="shared" si="206"/>
        <v>10591363.284014484</v>
      </c>
    </row>
    <row r="808" spans="1:11" x14ac:dyDescent="0.25">
      <c r="A808">
        <f t="shared" si="201"/>
        <v>805</v>
      </c>
      <c r="B808" s="12">
        <f>B807*(1+Decision!$D$14)</f>
        <v>7120182.9313248117</v>
      </c>
      <c r="C808" s="12">
        <f t="shared" si="203"/>
        <v>860102134.69030237</v>
      </c>
      <c r="D808" s="12">
        <f>Decision!$J$21</f>
        <v>31366.502587254861</v>
      </c>
      <c r="E808" s="12" t="e">
        <f>-IPMT(Decision!$J$20/12,'Calculations - ignore'!A808,Decision!$J$17*12,Decision!$J$15)</f>
        <v>#NUM!</v>
      </c>
      <c r="F808" s="12" t="e">
        <f t="shared" si="199"/>
        <v>#NUM!</v>
      </c>
      <c r="G808" s="12">
        <f>G807*(1+Decision!$J$27)</f>
        <v>54757.271596864877</v>
      </c>
      <c r="H808" s="12">
        <f t="shared" si="205"/>
        <v>12696502.454844456</v>
      </c>
      <c r="I808" s="12">
        <f t="shared" si="200"/>
        <v>0</v>
      </c>
      <c r="J808" s="12">
        <f>I808*(1+Decision!$D$30/12)^(Decision!$C$3*12-'Calculations - ignore'!A808)/(1+'Calculations - ignore'!$B$1/12)^(Decision!$C$3*12-'Calculations - ignore'!A808)</f>
        <v>0</v>
      </c>
      <c r="K808" s="12">
        <f t="shared" si="206"/>
        <v>10591363.284014484</v>
      </c>
    </row>
    <row r="809" spans="1:11" x14ac:dyDescent="0.25">
      <c r="A809">
        <f t="shared" si="201"/>
        <v>806</v>
      </c>
      <c r="B809" s="12">
        <f>B808</f>
        <v>7120182.9313248117</v>
      </c>
      <c r="C809" s="12">
        <f t="shared" si="203"/>
        <v>867222317.62162721</v>
      </c>
      <c r="D809" s="12">
        <f>Decision!$J$21</f>
        <v>31366.502587254861</v>
      </c>
      <c r="E809" s="12" t="e">
        <f>-IPMT(Decision!$J$20/12,'Calculations - ignore'!A809,Decision!$J$17*12,Decision!$J$15)</f>
        <v>#NUM!</v>
      </c>
      <c r="F809" s="12" t="e">
        <f t="shared" si="199"/>
        <v>#NUM!</v>
      </c>
      <c r="G809" s="12">
        <f>G808</f>
        <v>54757.271596864877</v>
      </c>
      <c r="H809" s="12">
        <f t="shared" si="205"/>
        <v>12751259.726441322</v>
      </c>
      <c r="I809" s="12">
        <f t="shared" si="200"/>
        <v>0</v>
      </c>
      <c r="J809" s="12">
        <f>I809*(1+Decision!$D$30/12)^(Decision!$C$3*12-'Calculations - ignore'!A809)/(1+'Calculations - ignore'!$B$1/12)^(Decision!$C$3*12-'Calculations - ignore'!A809)</f>
        <v>0</v>
      </c>
      <c r="K809" s="12">
        <f t="shared" si="206"/>
        <v>10591363.284014484</v>
      </c>
    </row>
    <row r="810" spans="1:11" x14ac:dyDescent="0.25">
      <c r="A810">
        <f t="shared" si="201"/>
        <v>807</v>
      </c>
      <c r="B810" s="12">
        <f t="shared" ref="B810:B819" si="211">B809</f>
        <v>7120182.9313248117</v>
      </c>
      <c r="C810" s="12">
        <f t="shared" si="203"/>
        <v>874342500.55295205</v>
      </c>
      <c r="D810" s="12">
        <f>Decision!$J$21</f>
        <v>31366.502587254861</v>
      </c>
      <c r="E810" s="12" t="e">
        <f>-IPMT(Decision!$J$20/12,'Calculations - ignore'!A810,Decision!$J$17*12,Decision!$J$15)</f>
        <v>#NUM!</v>
      </c>
      <c r="F810" s="12" t="e">
        <f t="shared" si="199"/>
        <v>#NUM!</v>
      </c>
      <c r="G810" s="12">
        <f t="shared" ref="G810:G819" si="212">G809</f>
        <v>54757.271596864877</v>
      </c>
      <c r="H810" s="12">
        <f t="shared" si="205"/>
        <v>12806016.998038188</v>
      </c>
      <c r="I810" s="12">
        <f t="shared" si="200"/>
        <v>0</v>
      </c>
      <c r="J810" s="12">
        <f>I810*(1+Decision!$D$30/12)^(Decision!$C$3*12-'Calculations - ignore'!A810)/(1+'Calculations - ignore'!$B$1/12)^(Decision!$C$3*12-'Calculations - ignore'!A810)</f>
        <v>0</v>
      </c>
      <c r="K810" s="12">
        <f t="shared" si="206"/>
        <v>10591363.284014484</v>
      </c>
    </row>
    <row r="811" spans="1:11" x14ac:dyDescent="0.25">
      <c r="A811">
        <f t="shared" si="201"/>
        <v>808</v>
      </c>
      <c r="B811" s="12">
        <f t="shared" si="211"/>
        <v>7120182.9313248117</v>
      </c>
      <c r="C811" s="12">
        <f t="shared" si="203"/>
        <v>881462683.48427689</v>
      </c>
      <c r="D811" s="12">
        <f>Decision!$J$21</f>
        <v>31366.502587254861</v>
      </c>
      <c r="E811" s="12" t="e">
        <f>-IPMT(Decision!$J$20/12,'Calculations - ignore'!A811,Decision!$J$17*12,Decision!$J$15)</f>
        <v>#NUM!</v>
      </c>
      <c r="F811" s="12" t="e">
        <f t="shared" si="199"/>
        <v>#NUM!</v>
      </c>
      <c r="G811" s="12">
        <f t="shared" si="212"/>
        <v>54757.271596864877</v>
      </c>
      <c r="H811" s="12">
        <f t="shared" si="205"/>
        <v>12860774.269635053</v>
      </c>
      <c r="I811" s="12">
        <f t="shared" si="200"/>
        <v>0</v>
      </c>
      <c r="J811" s="12">
        <f>I811*(1+Decision!$D$30/12)^(Decision!$C$3*12-'Calculations - ignore'!A811)/(1+'Calculations - ignore'!$B$1/12)^(Decision!$C$3*12-'Calculations - ignore'!A811)</f>
        <v>0</v>
      </c>
      <c r="K811" s="12">
        <f t="shared" si="206"/>
        <v>10591363.284014484</v>
      </c>
    </row>
    <row r="812" spans="1:11" x14ac:dyDescent="0.25">
      <c r="A812">
        <f t="shared" si="201"/>
        <v>809</v>
      </c>
      <c r="B812" s="12">
        <f t="shared" si="211"/>
        <v>7120182.9313248117</v>
      </c>
      <c r="C812" s="12">
        <f t="shared" si="203"/>
        <v>888582866.41560173</v>
      </c>
      <c r="D812" s="12">
        <f>Decision!$J$21</f>
        <v>31366.502587254861</v>
      </c>
      <c r="E812" s="12" t="e">
        <f>-IPMT(Decision!$J$20/12,'Calculations - ignore'!A812,Decision!$J$17*12,Decision!$J$15)</f>
        <v>#NUM!</v>
      </c>
      <c r="F812" s="12" t="e">
        <f t="shared" si="199"/>
        <v>#NUM!</v>
      </c>
      <c r="G812" s="12">
        <f t="shared" si="212"/>
        <v>54757.271596864877</v>
      </c>
      <c r="H812" s="12">
        <f t="shared" si="205"/>
        <v>12915531.541231919</v>
      </c>
      <c r="I812" s="12">
        <f t="shared" si="200"/>
        <v>0</v>
      </c>
      <c r="J812" s="12">
        <f>I812*(1+Decision!$D$30/12)^(Decision!$C$3*12-'Calculations - ignore'!A812)/(1+'Calculations - ignore'!$B$1/12)^(Decision!$C$3*12-'Calculations - ignore'!A812)</f>
        <v>0</v>
      </c>
      <c r="K812" s="12">
        <f t="shared" si="206"/>
        <v>10591363.284014484</v>
      </c>
    </row>
    <row r="813" spans="1:11" x14ac:dyDescent="0.25">
      <c r="A813">
        <f t="shared" si="201"/>
        <v>810</v>
      </c>
      <c r="B813" s="12">
        <f t="shared" si="211"/>
        <v>7120182.9313248117</v>
      </c>
      <c r="C813" s="12">
        <f t="shared" si="203"/>
        <v>895703049.34692657</v>
      </c>
      <c r="D813" s="12">
        <f>Decision!$J$21</f>
        <v>31366.502587254861</v>
      </c>
      <c r="E813" s="12" t="e">
        <f>-IPMT(Decision!$J$20/12,'Calculations - ignore'!A813,Decision!$J$17*12,Decision!$J$15)</f>
        <v>#NUM!</v>
      </c>
      <c r="F813" s="12" t="e">
        <f t="shared" si="199"/>
        <v>#NUM!</v>
      </c>
      <c r="G813" s="12">
        <f t="shared" si="212"/>
        <v>54757.271596864877</v>
      </c>
      <c r="H813" s="12">
        <f t="shared" si="205"/>
        <v>12970288.812828785</v>
      </c>
      <c r="I813" s="12">
        <f t="shared" si="200"/>
        <v>0</v>
      </c>
      <c r="J813" s="12">
        <f>I813*(1+Decision!$D$30/12)^(Decision!$C$3*12-'Calculations - ignore'!A813)/(1+'Calculations - ignore'!$B$1/12)^(Decision!$C$3*12-'Calculations - ignore'!A813)</f>
        <v>0</v>
      </c>
      <c r="K813" s="12">
        <f t="shared" si="206"/>
        <v>10591363.284014484</v>
      </c>
    </row>
    <row r="814" spans="1:11" x14ac:dyDescent="0.25">
      <c r="A814">
        <f t="shared" si="201"/>
        <v>811</v>
      </c>
      <c r="B814" s="12">
        <f t="shared" si="211"/>
        <v>7120182.9313248117</v>
      </c>
      <c r="C814" s="12">
        <f t="shared" si="203"/>
        <v>902823232.27825141</v>
      </c>
      <c r="D814" s="12">
        <f>Decision!$J$21</f>
        <v>31366.502587254861</v>
      </c>
      <c r="E814" s="12" t="e">
        <f>-IPMT(Decision!$J$20/12,'Calculations - ignore'!A814,Decision!$J$17*12,Decision!$J$15)</f>
        <v>#NUM!</v>
      </c>
      <c r="F814" s="12" t="e">
        <f t="shared" si="199"/>
        <v>#NUM!</v>
      </c>
      <c r="G814" s="12">
        <f t="shared" si="212"/>
        <v>54757.271596864877</v>
      </c>
      <c r="H814" s="12">
        <f t="shared" si="205"/>
        <v>13025046.084425651</v>
      </c>
      <c r="I814" s="12">
        <f t="shared" si="200"/>
        <v>0</v>
      </c>
      <c r="J814" s="12">
        <f>I814*(1+Decision!$D$30/12)^(Decision!$C$3*12-'Calculations - ignore'!A814)/(1+'Calculations - ignore'!$B$1/12)^(Decision!$C$3*12-'Calculations - ignore'!A814)</f>
        <v>0</v>
      </c>
      <c r="K814" s="12">
        <f t="shared" si="206"/>
        <v>10591363.284014484</v>
      </c>
    </row>
    <row r="815" spans="1:11" x14ac:dyDescent="0.25">
      <c r="A815">
        <f t="shared" si="201"/>
        <v>812</v>
      </c>
      <c r="B815" s="12">
        <f t="shared" si="211"/>
        <v>7120182.9313248117</v>
      </c>
      <c r="C815" s="12">
        <f t="shared" si="203"/>
        <v>909943415.20957625</v>
      </c>
      <c r="D815" s="12">
        <f>Decision!$J$21</f>
        <v>31366.502587254861</v>
      </c>
      <c r="E815" s="12" t="e">
        <f>-IPMT(Decision!$J$20/12,'Calculations - ignore'!A815,Decision!$J$17*12,Decision!$J$15)</f>
        <v>#NUM!</v>
      </c>
      <c r="F815" s="12" t="e">
        <f t="shared" si="199"/>
        <v>#NUM!</v>
      </c>
      <c r="G815" s="12">
        <f t="shared" si="212"/>
        <v>54757.271596864877</v>
      </c>
      <c r="H815" s="12">
        <f t="shared" si="205"/>
        <v>13079803.356022516</v>
      </c>
      <c r="I815" s="12">
        <f t="shared" si="200"/>
        <v>0</v>
      </c>
      <c r="J815" s="12">
        <f>I815*(1+Decision!$D$30/12)^(Decision!$C$3*12-'Calculations - ignore'!A815)/(1+'Calculations - ignore'!$B$1/12)^(Decision!$C$3*12-'Calculations - ignore'!A815)</f>
        <v>0</v>
      </c>
      <c r="K815" s="12">
        <f t="shared" si="206"/>
        <v>10591363.284014484</v>
      </c>
    </row>
    <row r="816" spans="1:11" x14ac:dyDescent="0.25">
      <c r="A816">
        <f t="shared" si="201"/>
        <v>813</v>
      </c>
      <c r="B816" s="12">
        <f t="shared" si="211"/>
        <v>7120182.9313248117</v>
      </c>
      <c r="C816" s="12">
        <f t="shared" si="203"/>
        <v>917063598.14090109</v>
      </c>
      <c r="D816" s="12">
        <f>Decision!$J$21</f>
        <v>31366.502587254861</v>
      </c>
      <c r="E816" s="12" t="e">
        <f>-IPMT(Decision!$J$20/12,'Calculations - ignore'!A816,Decision!$J$17*12,Decision!$J$15)</f>
        <v>#NUM!</v>
      </c>
      <c r="F816" s="12" t="e">
        <f t="shared" si="199"/>
        <v>#NUM!</v>
      </c>
      <c r="G816" s="12">
        <f t="shared" si="212"/>
        <v>54757.271596864877</v>
      </c>
      <c r="H816" s="12">
        <f t="shared" si="205"/>
        <v>13134560.627619382</v>
      </c>
      <c r="I816" s="12">
        <f t="shared" si="200"/>
        <v>0</v>
      </c>
      <c r="J816" s="12">
        <f>I816*(1+Decision!$D$30/12)^(Decision!$C$3*12-'Calculations - ignore'!A816)/(1+'Calculations - ignore'!$B$1/12)^(Decision!$C$3*12-'Calculations - ignore'!A816)</f>
        <v>0</v>
      </c>
      <c r="K816" s="12">
        <f t="shared" si="206"/>
        <v>10591363.284014484</v>
      </c>
    </row>
    <row r="817" spans="1:11" x14ac:dyDescent="0.25">
      <c r="A817">
        <f t="shared" si="201"/>
        <v>814</v>
      </c>
      <c r="B817" s="12">
        <f t="shared" si="211"/>
        <v>7120182.9313248117</v>
      </c>
      <c r="C817" s="12">
        <f t="shared" si="203"/>
        <v>924183781.07222593</v>
      </c>
      <c r="D817" s="12">
        <f>Decision!$J$21</f>
        <v>31366.502587254861</v>
      </c>
      <c r="E817" s="12" t="e">
        <f>-IPMT(Decision!$J$20/12,'Calculations - ignore'!A817,Decision!$J$17*12,Decision!$J$15)</f>
        <v>#NUM!</v>
      </c>
      <c r="F817" s="12" t="e">
        <f t="shared" si="199"/>
        <v>#NUM!</v>
      </c>
      <c r="G817" s="12">
        <f t="shared" si="212"/>
        <v>54757.271596864877</v>
      </c>
      <c r="H817" s="12">
        <f t="shared" si="205"/>
        <v>13189317.899216248</v>
      </c>
      <c r="I817" s="12">
        <f t="shared" si="200"/>
        <v>0</v>
      </c>
      <c r="J817" s="12">
        <f>I817*(1+Decision!$D$30/12)^(Decision!$C$3*12-'Calculations - ignore'!A817)/(1+'Calculations - ignore'!$B$1/12)^(Decision!$C$3*12-'Calculations - ignore'!A817)</f>
        <v>0</v>
      </c>
      <c r="K817" s="12">
        <f t="shared" si="206"/>
        <v>10591363.284014484</v>
      </c>
    </row>
    <row r="818" spans="1:11" x14ac:dyDescent="0.25">
      <c r="A818">
        <f t="shared" si="201"/>
        <v>815</v>
      </c>
      <c r="B818" s="12">
        <f t="shared" si="211"/>
        <v>7120182.9313248117</v>
      </c>
      <c r="C818" s="12">
        <f t="shared" si="203"/>
        <v>931303964.00355077</v>
      </c>
      <c r="D818" s="12">
        <f>Decision!$J$21</f>
        <v>31366.502587254861</v>
      </c>
      <c r="E818" s="12" t="e">
        <f>-IPMT(Decision!$J$20/12,'Calculations - ignore'!A818,Decision!$J$17*12,Decision!$J$15)</f>
        <v>#NUM!</v>
      </c>
      <c r="F818" s="12" t="e">
        <f t="shared" si="199"/>
        <v>#NUM!</v>
      </c>
      <c r="G818" s="12">
        <f t="shared" si="212"/>
        <v>54757.271596864877</v>
      </c>
      <c r="H818" s="12">
        <f t="shared" si="205"/>
        <v>13244075.170813113</v>
      </c>
      <c r="I818" s="12">
        <f t="shared" si="200"/>
        <v>0</v>
      </c>
      <c r="J818" s="12">
        <f>I818*(1+Decision!$D$30/12)^(Decision!$C$3*12-'Calculations - ignore'!A818)/(1+'Calculations - ignore'!$B$1/12)^(Decision!$C$3*12-'Calculations - ignore'!A818)</f>
        <v>0</v>
      </c>
      <c r="K818" s="12">
        <f t="shared" si="206"/>
        <v>10591363.284014484</v>
      </c>
    </row>
    <row r="819" spans="1:11" x14ac:dyDescent="0.25">
      <c r="A819">
        <f t="shared" si="201"/>
        <v>816</v>
      </c>
      <c r="B819" s="12">
        <f t="shared" si="211"/>
        <v>7120182.9313248117</v>
      </c>
      <c r="C819" s="12">
        <f t="shared" si="203"/>
        <v>938424146.93487561</v>
      </c>
      <c r="D819" s="12">
        <f>Decision!$J$21</f>
        <v>31366.502587254861</v>
      </c>
      <c r="E819" s="12" t="e">
        <f>-IPMT(Decision!$J$20/12,'Calculations - ignore'!A819,Decision!$J$17*12,Decision!$J$15)</f>
        <v>#NUM!</v>
      </c>
      <c r="F819" s="12" t="e">
        <f t="shared" si="199"/>
        <v>#NUM!</v>
      </c>
      <c r="G819" s="12">
        <f t="shared" si="212"/>
        <v>54757.271596864877</v>
      </c>
      <c r="H819" s="12">
        <f t="shared" si="205"/>
        <v>13298832.442409979</v>
      </c>
      <c r="I819" s="12">
        <f t="shared" si="200"/>
        <v>0</v>
      </c>
      <c r="J819" s="12">
        <f>I819*(1+Decision!$D$30/12)^(Decision!$C$3*12-'Calculations - ignore'!A819)/(1+'Calculations - ignore'!$B$1/12)^(Decision!$C$3*12-'Calculations - ignore'!A819)</f>
        <v>0</v>
      </c>
      <c r="K819" s="12">
        <f t="shared" si="206"/>
        <v>10591363.284014484</v>
      </c>
    </row>
    <row r="820" spans="1:11" x14ac:dyDescent="0.25">
      <c r="A820">
        <f t="shared" si="201"/>
        <v>817</v>
      </c>
      <c r="B820" s="12">
        <f>B819*(1+Decision!$D$14)</f>
        <v>7832201.2244572937</v>
      </c>
      <c r="C820" s="12">
        <f t="shared" si="203"/>
        <v>946256348.15933287</v>
      </c>
      <c r="D820" s="12">
        <f>Decision!$J$21</f>
        <v>31366.502587254861</v>
      </c>
      <c r="E820" s="12" t="e">
        <f>-IPMT(Decision!$J$20/12,'Calculations - ignore'!A820,Decision!$J$17*12,Decision!$J$15)</f>
        <v>#NUM!</v>
      </c>
      <c r="F820" s="12" t="e">
        <f t="shared" si="199"/>
        <v>#NUM!</v>
      </c>
      <c r="G820" s="12">
        <f>G819*(1+Decision!$J$27)</f>
        <v>57495.135176708121</v>
      </c>
      <c r="H820" s="12">
        <f t="shared" si="205"/>
        <v>13356327.577586688</v>
      </c>
      <c r="I820" s="12">
        <f t="shared" si="200"/>
        <v>0</v>
      </c>
      <c r="J820" s="12">
        <f>I820*(1+Decision!$D$30/12)^(Decision!$C$3*12-'Calculations - ignore'!A820)/(1+'Calculations - ignore'!$B$1/12)^(Decision!$C$3*12-'Calculations - ignore'!A820)</f>
        <v>0</v>
      </c>
      <c r="K820" s="12">
        <f t="shared" si="206"/>
        <v>10591363.284014484</v>
      </c>
    </row>
    <row r="821" spans="1:11" x14ac:dyDescent="0.25">
      <c r="A821">
        <f t="shared" si="201"/>
        <v>818</v>
      </c>
      <c r="B821" s="12">
        <f>B820</f>
        <v>7832201.2244572937</v>
      </c>
      <c r="C821" s="12">
        <f t="shared" si="203"/>
        <v>954088549.38379014</v>
      </c>
      <c r="D821" s="12">
        <f>Decision!$J$21</f>
        <v>31366.502587254861</v>
      </c>
      <c r="E821" s="12" t="e">
        <f>-IPMT(Decision!$J$20/12,'Calculations - ignore'!A821,Decision!$J$17*12,Decision!$J$15)</f>
        <v>#NUM!</v>
      </c>
      <c r="F821" s="12" t="e">
        <f t="shared" si="199"/>
        <v>#NUM!</v>
      </c>
      <c r="G821" s="12">
        <f>G820</f>
        <v>57495.135176708121</v>
      </c>
      <c r="H821" s="12">
        <f t="shared" si="205"/>
        <v>13413822.712763397</v>
      </c>
      <c r="I821" s="12">
        <f t="shared" si="200"/>
        <v>0</v>
      </c>
      <c r="J821" s="12">
        <f>I821*(1+Decision!$D$30/12)^(Decision!$C$3*12-'Calculations - ignore'!A821)/(1+'Calculations - ignore'!$B$1/12)^(Decision!$C$3*12-'Calculations - ignore'!A821)</f>
        <v>0</v>
      </c>
      <c r="K821" s="12">
        <f t="shared" si="206"/>
        <v>10591363.284014484</v>
      </c>
    </row>
    <row r="822" spans="1:11" x14ac:dyDescent="0.25">
      <c r="A822">
        <f t="shared" si="201"/>
        <v>819</v>
      </c>
      <c r="B822" s="12">
        <f t="shared" ref="B822:B831" si="213">B821</f>
        <v>7832201.2244572937</v>
      </c>
      <c r="C822" s="12">
        <f t="shared" si="203"/>
        <v>961920750.6082474</v>
      </c>
      <c r="D822" s="12">
        <f>Decision!$J$21</f>
        <v>31366.502587254861</v>
      </c>
      <c r="E822" s="12" t="e">
        <f>-IPMT(Decision!$J$20/12,'Calculations - ignore'!A822,Decision!$J$17*12,Decision!$J$15)</f>
        <v>#NUM!</v>
      </c>
      <c r="F822" s="12" t="e">
        <f t="shared" si="199"/>
        <v>#NUM!</v>
      </c>
      <c r="G822" s="12">
        <f t="shared" ref="G822:G831" si="214">G821</f>
        <v>57495.135176708121</v>
      </c>
      <c r="H822" s="12">
        <f t="shared" si="205"/>
        <v>13471317.847940106</v>
      </c>
      <c r="I822" s="12">
        <f t="shared" si="200"/>
        <v>0</v>
      </c>
      <c r="J822" s="12">
        <f>I822*(1+Decision!$D$30/12)^(Decision!$C$3*12-'Calculations - ignore'!A822)/(1+'Calculations - ignore'!$B$1/12)^(Decision!$C$3*12-'Calculations - ignore'!A822)</f>
        <v>0</v>
      </c>
      <c r="K822" s="12">
        <f t="shared" si="206"/>
        <v>10591363.284014484</v>
      </c>
    </row>
    <row r="823" spans="1:11" x14ac:dyDescent="0.25">
      <c r="A823">
        <f t="shared" si="201"/>
        <v>820</v>
      </c>
      <c r="B823" s="12">
        <f t="shared" si="213"/>
        <v>7832201.2244572937</v>
      </c>
      <c r="C823" s="12">
        <f t="shared" si="203"/>
        <v>969752951.83270466</v>
      </c>
      <c r="D823" s="12">
        <f>Decision!$J$21</f>
        <v>31366.502587254861</v>
      </c>
      <c r="E823" s="12" t="e">
        <f>-IPMT(Decision!$J$20/12,'Calculations - ignore'!A823,Decision!$J$17*12,Decision!$J$15)</f>
        <v>#NUM!</v>
      </c>
      <c r="F823" s="12" t="e">
        <f t="shared" si="199"/>
        <v>#NUM!</v>
      </c>
      <c r="G823" s="12">
        <f t="shared" si="214"/>
        <v>57495.135176708121</v>
      </c>
      <c r="H823" s="12">
        <f t="shared" si="205"/>
        <v>13528812.983116815</v>
      </c>
      <c r="I823" s="12">
        <f t="shared" si="200"/>
        <v>0</v>
      </c>
      <c r="J823" s="12">
        <f>I823*(1+Decision!$D$30/12)^(Decision!$C$3*12-'Calculations - ignore'!A823)/(1+'Calculations - ignore'!$B$1/12)^(Decision!$C$3*12-'Calculations - ignore'!A823)</f>
        <v>0</v>
      </c>
      <c r="K823" s="12">
        <f t="shared" si="206"/>
        <v>10591363.284014484</v>
      </c>
    </row>
    <row r="824" spans="1:11" x14ac:dyDescent="0.25">
      <c r="A824">
        <f t="shared" si="201"/>
        <v>821</v>
      </c>
      <c r="B824" s="12">
        <f t="shared" si="213"/>
        <v>7832201.2244572937</v>
      </c>
      <c r="C824" s="12">
        <f t="shared" si="203"/>
        <v>977585153.05716193</v>
      </c>
      <c r="D824" s="12">
        <f>Decision!$J$21</f>
        <v>31366.502587254861</v>
      </c>
      <c r="E824" s="12" t="e">
        <f>-IPMT(Decision!$J$20/12,'Calculations - ignore'!A824,Decision!$J$17*12,Decision!$J$15)</f>
        <v>#NUM!</v>
      </c>
      <c r="F824" s="12" t="e">
        <f t="shared" si="199"/>
        <v>#NUM!</v>
      </c>
      <c r="G824" s="12">
        <f t="shared" si="214"/>
        <v>57495.135176708121</v>
      </c>
      <c r="H824" s="12">
        <f t="shared" si="205"/>
        <v>13586308.118293524</v>
      </c>
      <c r="I824" s="12">
        <f t="shared" si="200"/>
        <v>0</v>
      </c>
      <c r="J824" s="12">
        <f>I824*(1+Decision!$D$30/12)^(Decision!$C$3*12-'Calculations - ignore'!A824)/(1+'Calculations - ignore'!$B$1/12)^(Decision!$C$3*12-'Calculations - ignore'!A824)</f>
        <v>0</v>
      </c>
      <c r="K824" s="12">
        <f t="shared" si="206"/>
        <v>10591363.284014484</v>
      </c>
    </row>
    <row r="825" spans="1:11" x14ac:dyDescent="0.25">
      <c r="A825">
        <f t="shared" si="201"/>
        <v>822</v>
      </c>
      <c r="B825" s="12">
        <f t="shared" si="213"/>
        <v>7832201.2244572937</v>
      </c>
      <c r="C825" s="12">
        <f t="shared" si="203"/>
        <v>985417354.28161919</v>
      </c>
      <c r="D825" s="12">
        <f>Decision!$J$21</f>
        <v>31366.502587254861</v>
      </c>
      <c r="E825" s="12" t="e">
        <f>-IPMT(Decision!$J$20/12,'Calculations - ignore'!A825,Decision!$J$17*12,Decision!$J$15)</f>
        <v>#NUM!</v>
      </c>
      <c r="F825" s="12" t="e">
        <f t="shared" si="199"/>
        <v>#NUM!</v>
      </c>
      <c r="G825" s="12">
        <f t="shared" si="214"/>
        <v>57495.135176708121</v>
      </c>
      <c r="H825" s="12">
        <f t="shared" si="205"/>
        <v>13643803.253470233</v>
      </c>
      <c r="I825" s="12">
        <f t="shared" si="200"/>
        <v>0</v>
      </c>
      <c r="J825" s="12">
        <f>I825*(1+Decision!$D$30/12)^(Decision!$C$3*12-'Calculations - ignore'!A825)/(1+'Calculations - ignore'!$B$1/12)^(Decision!$C$3*12-'Calculations - ignore'!A825)</f>
        <v>0</v>
      </c>
      <c r="K825" s="12">
        <f t="shared" si="206"/>
        <v>10591363.284014484</v>
      </c>
    </row>
    <row r="826" spans="1:11" x14ac:dyDescent="0.25">
      <c r="A826">
        <f t="shared" si="201"/>
        <v>823</v>
      </c>
      <c r="B826" s="12">
        <f t="shared" si="213"/>
        <v>7832201.2244572937</v>
      </c>
      <c r="C826" s="12">
        <f t="shared" si="203"/>
        <v>993249555.50607646</v>
      </c>
      <c r="D826" s="12">
        <f>Decision!$J$21</f>
        <v>31366.502587254861</v>
      </c>
      <c r="E826" s="12" t="e">
        <f>-IPMT(Decision!$J$20/12,'Calculations - ignore'!A826,Decision!$J$17*12,Decision!$J$15)</f>
        <v>#NUM!</v>
      </c>
      <c r="F826" s="12" t="e">
        <f t="shared" si="199"/>
        <v>#NUM!</v>
      </c>
      <c r="G826" s="12">
        <f t="shared" si="214"/>
        <v>57495.135176708121</v>
      </c>
      <c r="H826" s="12">
        <f t="shared" si="205"/>
        <v>13701298.388646942</v>
      </c>
      <c r="I826" s="12">
        <f t="shared" si="200"/>
        <v>0</v>
      </c>
      <c r="J826" s="12">
        <f>I826*(1+Decision!$D$30/12)^(Decision!$C$3*12-'Calculations - ignore'!A826)/(1+'Calculations - ignore'!$B$1/12)^(Decision!$C$3*12-'Calculations - ignore'!A826)</f>
        <v>0</v>
      </c>
      <c r="K826" s="12">
        <f t="shared" si="206"/>
        <v>10591363.284014484</v>
      </c>
    </row>
    <row r="827" spans="1:11" x14ac:dyDescent="0.25">
      <c r="A827">
        <f t="shared" si="201"/>
        <v>824</v>
      </c>
      <c r="B827" s="12">
        <f t="shared" si="213"/>
        <v>7832201.2244572937</v>
      </c>
      <c r="C827" s="12">
        <f t="shared" si="203"/>
        <v>1001081756.7305337</v>
      </c>
      <c r="D827" s="12">
        <f>Decision!$J$21</f>
        <v>31366.502587254861</v>
      </c>
      <c r="E827" s="12" t="e">
        <f>-IPMT(Decision!$J$20/12,'Calculations - ignore'!A827,Decision!$J$17*12,Decision!$J$15)</f>
        <v>#NUM!</v>
      </c>
      <c r="F827" s="12" t="e">
        <f t="shared" si="199"/>
        <v>#NUM!</v>
      </c>
      <c r="G827" s="12">
        <f t="shared" si="214"/>
        <v>57495.135176708121</v>
      </c>
      <c r="H827" s="12">
        <f t="shared" si="205"/>
        <v>13758793.523823651</v>
      </c>
      <c r="I827" s="12">
        <f t="shared" si="200"/>
        <v>0</v>
      </c>
      <c r="J827" s="12">
        <f>I827*(1+Decision!$D$30/12)^(Decision!$C$3*12-'Calculations - ignore'!A827)/(1+'Calculations - ignore'!$B$1/12)^(Decision!$C$3*12-'Calculations - ignore'!A827)</f>
        <v>0</v>
      </c>
      <c r="K827" s="12">
        <f t="shared" si="206"/>
        <v>10591363.284014484</v>
      </c>
    </row>
    <row r="828" spans="1:11" x14ac:dyDescent="0.25">
      <c r="A828">
        <f t="shared" si="201"/>
        <v>825</v>
      </c>
      <c r="B828" s="12">
        <f t="shared" si="213"/>
        <v>7832201.2244572937</v>
      </c>
      <c r="C828" s="12">
        <f t="shared" si="203"/>
        <v>1008913957.954991</v>
      </c>
      <c r="D828" s="12">
        <f>Decision!$J$21</f>
        <v>31366.502587254861</v>
      </c>
      <c r="E828" s="12" t="e">
        <f>-IPMT(Decision!$J$20/12,'Calculations - ignore'!A828,Decision!$J$17*12,Decision!$J$15)</f>
        <v>#NUM!</v>
      </c>
      <c r="F828" s="12" t="e">
        <f t="shared" si="199"/>
        <v>#NUM!</v>
      </c>
      <c r="G828" s="12">
        <f t="shared" si="214"/>
        <v>57495.135176708121</v>
      </c>
      <c r="H828" s="12">
        <f t="shared" si="205"/>
        <v>13816288.659000359</v>
      </c>
      <c r="I828" s="12">
        <f t="shared" si="200"/>
        <v>0</v>
      </c>
      <c r="J828" s="12">
        <f>I828*(1+Decision!$D$30/12)^(Decision!$C$3*12-'Calculations - ignore'!A828)/(1+'Calculations - ignore'!$B$1/12)^(Decision!$C$3*12-'Calculations - ignore'!A828)</f>
        <v>0</v>
      </c>
      <c r="K828" s="12">
        <f t="shared" si="206"/>
        <v>10591363.284014484</v>
      </c>
    </row>
    <row r="829" spans="1:11" x14ac:dyDescent="0.25">
      <c r="A829">
        <f t="shared" si="201"/>
        <v>826</v>
      </c>
      <c r="B829" s="12">
        <f t="shared" si="213"/>
        <v>7832201.2244572937</v>
      </c>
      <c r="C829" s="12">
        <f t="shared" si="203"/>
        <v>1016746159.1794482</v>
      </c>
      <c r="D829" s="12">
        <f>Decision!$J$21</f>
        <v>31366.502587254861</v>
      </c>
      <c r="E829" s="12" t="e">
        <f>-IPMT(Decision!$J$20/12,'Calculations - ignore'!A829,Decision!$J$17*12,Decision!$J$15)</f>
        <v>#NUM!</v>
      </c>
      <c r="F829" s="12" t="e">
        <f t="shared" si="199"/>
        <v>#NUM!</v>
      </c>
      <c r="G829" s="12">
        <f t="shared" si="214"/>
        <v>57495.135176708121</v>
      </c>
      <c r="H829" s="12">
        <f t="shared" si="205"/>
        <v>13873783.794177068</v>
      </c>
      <c r="I829" s="12">
        <f t="shared" si="200"/>
        <v>0</v>
      </c>
      <c r="J829" s="12">
        <f>I829*(1+Decision!$D$30/12)^(Decision!$C$3*12-'Calculations - ignore'!A829)/(1+'Calculations - ignore'!$B$1/12)^(Decision!$C$3*12-'Calculations - ignore'!A829)</f>
        <v>0</v>
      </c>
      <c r="K829" s="12">
        <f t="shared" si="206"/>
        <v>10591363.284014484</v>
      </c>
    </row>
    <row r="830" spans="1:11" x14ac:dyDescent="0.25">
      <c r="A830">
        <f t="shared" si="201"/>
        <v>827</v>
      </c>
      <c r="B830" s="12">
        <f t="shared" si="213"/>
        <v>7832201.2244572937</v>
      </c>
      <c r="C830" s="12">
        <f t="shared" si="203"/>
        <v>1024578360.4039055</v>
      </c>
      <c r="D830" s="12">
        <f>Decision!$J$21</f>
        <v>31366.502587254861</v>
      </c>
      <c r="E830" s="12" t="e">
        <f>-IPMT(Decision!$J$20/12,'Calculations - ignore'!A830,Decision!$J$17*12,Decision!$J$15)</f>
        <v>#NUM!</v>
      </c>
      <c r="F830" s="12" t="e">
        <f t="shared" si="199"/>
        <v>#NUM!</v>
      </c>
      <c r="G830" s="12">
        <f t="shared" si="214"/>
        <v>57495.135176708121</v>
      </c>
      <c r="H830" s="12">
        <f t="shared" si="205"/>
        <v>13931278.929353777</v>
      </c>
      <c r="I830" s="12">
        <f t="shared" si="200"/>
        <v>0</v>
      </c>
      <c r="J830" s="12">
        <f>I830*(1+Decision!$D$30/12)^(Decision!$C$3*12-'Calculations - ignore'!A830)/(1+'Calculations - ignore'!$B$1/12)^(Decision!$C$3*12-'Calculations - ignore'!A830)</f>
        <v>0</v>
      </c>
      <c r="K830" s="12">
        <f t="shared" si="206"/>
        <v>10591363.284014484</v>
      </c>
    </row>
    <row r="831" spans="1:11" x14ac:dyDescent="0.25">
      <c r="A831">
        <f t="shared" si="201"/>
        <v>828</v>
      </c>
      <c r="B831" s="12">
        <f t="shared" si="213"/>
        <v>7832201.2244572937</v>
      </c>
      <c r="C831" s="12">
        <f t="shared" si="203"/>
        <v>1032410561.6283628</v>
      </c>
      <c r="D831" s="12">
        <f>Decision!$J$21</f>
        <v>31366.502587254861</v>
      </c>
      <c r="E831" s="12" t="e">
        <f>-IPMT(Decision!$J$20/12,'Calculations - ignore'!A831,Decision!$J$17*12,Decision!$J$15)</f>
        <v>#NUM!</v>
      </c>
      <c r="F831" s="12" t="e">
        <f t="shared" si="199"/>
        <v>#NUM!</v>
      </c>
      <c r="G831" s="12">
        <f t="shared" si="214"/>
        <v>57495.135176708121</v>
      </c>
      <c r="H831" s="12">
        <f t="shared" si="205"/>
        <v>13988774.064530486</v>
      </c>
      <c r="I831" s="12">
        <f t="shared" si="200"/>
        <v>0</v>
      </c>
      <c r="J831" s="12">
        <f>I831*(1+Decision!$D$30/12)^(Decision!$C$3*12-'Calculations - ignore'!A831)/(1+'Calculations - ignore'!$B$1/12)^(Decision!$C$3*12-'Calculations - ignore'!A831)</f>
        <v>0</v>
      </c>
      <c r="K831" s="12">
        <f t="shared" si="206"/>
        <v>10591363.284014484</v>
      </c>
    </row>
    <row r="832" spans="1:11" x14ac:dyDescent="0.25">
      <c r="A832">
        <f t="shared" si="201"/>
        <v>829</v>
      </c>
      <c r="B832" s="12">
        <f>B831*(1+Decision!$D$14)</f>
        <v>8615421.3469030242</v>
      </c>
      <c r="C832" s="12">
        <f t="shared" si="203"/>
        <v>1041025982.9752657</v>
      </c>
      <c r="D832" s="12">
        <f>Decision!$J$21</f>
        <v>31366.502587254861</v>
      </c>
      <c r="E832" s="12" t="e">
        <f>-IPMT(Decision!$J$20/12,'Calculations - ignore'!A832,Decision!$J$17*12,Decision!$J$15)</f>
        <v>#NUM!</v>
      </c>
      <c r="F832" s="12" t="e">
        <f t="shared" si="199"/>
        <v>#NUM!</v>
      </c>
      <c r="G832" s="12">
        <f>G831*(1+Decision!$J$27)</f>
        <v>60369.891935543528</v>
      </c>
      <c r="H832" s="12">
        <f t="shared" si="205"/>
        <v>14049143.95646603</v>
      </c>
      <c r="I832" s="12">
        <f t="shared" si="200"/>
        <v>0</v>
      </c>
      <c r="J832" s="12">
        <f>I832*(1+Decision!$D$30/12)^(Decision!$C$3*12-'Calculations - ignore'!A832)/(1+'Calculations - ignore'!$B$1/12)^(Decision!$C$3*12-'Calculations - ignore'!A832)</f>
        <v>0</v>
      </c>
      <c r="K832" s="12">
        <f t="shared" si="206"/>
        <v>10591363.284014484</v>
      </c>
    </row>
    <row r="833" spans="1:11" x14ac:dyDescent="0.25">
      <c r="A833">
        <f t="shared" si="201"/>
        <v>830</v>
      </c>
      <c r="B833" s="12">
        <f>B832</f>
        <v>8615421.3469030242</v>
      </c>
      <c r="C833" s="12">
        <f t="shared" si="203"/>
        <v>1049641404.3221687</v>
      </c>
      <c r="D833" s="12">
        <f>Decision!$J$21</f>
        <v>31366.502587254861</v>
      </c>
      <c r="E833" s="12" t="e">
        <f>-IPMT(Decision!$J$20/12,'Calculations - ignore'!A833,Decision!$J$17*12,Decision!$J$15)</f>
        <v>#NUM!</v>
      </c>
      <c r="F833" s="12" t="e">
        <f t="shared" si="199"/>
        <v>#NUM!</v>
      </c>
      <c r="G833" s="12">
        <f>G832</f>
        <v>60369.891935543528</v>
      </c>
      <c r="H833" s="12">
        <f t="shared" si="205"/>
        <v>14109513.848401574</v>
      </c>
      <c r="I833" s="12">
        <f t="shared" si="200"/>
        <v>0</v>
      </c>
      <c r="J833" s="12">
        <f>I833*(1+Decision!$D$30/12)^(Decision!$C$3*12-'Calculations - ignore'!A833)/(1+'Calculations - ignore'!$B$1/12)^(Decision!$C$3*12-'Calculations - ignore'!A833)</f>
        <v>0</v>
      </c>
      <c r="K833" s="12">
        <f t="shared" si="206"/>
        <v>10591363.284014484</v>
      </c>
    </row>
    <row r="834" spans="1:11" x14ac:dyDescent="0.25">
      <c r="A834">
        <f t="shared" si="201"/>
        <v>831</v>
      </c>
      <c r="B834" s="12">
        <f t="shared" ref="B834:B843" si="215">B833</f>
        <v>8615421.3469030242</v>
      </c>
      <c r="C834" s="12">
        <f t="shared" si="203"/>
        <v>1058256825.6690717</v>
      </c>
      <c r="D834" s="12">
        <f>Decision!$J$21</f>
        <v>31366.502587254861</v>
      </c>
      <c r="E834" s="12" t="e">
        <f>-IPMT(Decision!$J$20/12,'Calculations - ignore'!A834,Decision!$J$17*12,Decision!$J$15)</f>
        <v>#NUM!</v>
      </c>
      <c r="F834" s="12" t="e">
        <f t="shared" si="199"/>
        <v>#NUM!</v>
      </c>
      <c r="G834" s="12">
        <f t="shared" ref="G834:G843" si="216">G833</f>
        <v>60369.891935543528</v>
      </c>
      <c r="H834" s="12">
        <f t="shared" si="205"/>
        <v>14169883.740337119</v>
      </c>
      <c r="I834" s="12">
        <f t="shared" si="200"/>
        <v>0</v>
      </c>
      <c r="J834" s="12">
        <f>I834*(1+Decision!$D$30/12)^(Decision!$C$3*12-'Calculations - ignore'!A834)/(1+'Calculations - ignore'!$B$1/12)^(Decision!$C$3*12-'Calculations - ignore'!A834)</f>
        <v>0</v>
      </c>
      <c r="K834" s="12">
        <f t="shared" si="206"/>
        <v>10591363.284014484</v>
      </c>
    </row>
    <row r="835" spans="1:11" x14ac:dyDescent="0.25">
      <c r="A835">
        <f t="shared" si="201"/>
        <v>832</v>
      </c>
      <c r="B835" s="12">
        <f t="shared" si="215"/>
        <v>8615421.3469030242</v>
      </c>
      <c r="C835" s="12">
        <f t="shared" si="203"/>
        <v>1066872247.0159746</v>
      </c>
      <c r="D835" s="12">
        <f>Decision!$J$21</f>
        <v>31366.502587254861</v>
      </c>
      <c r="E835" s="12" t="e">
        <f>-IPMT(Decision!$J$20/12,'Calculations - ignore'!A835,Decision!$J$17*12,Decision!$J$15)</f>
        <v>#NUM!</v>
      </c>
      <c r="F835" s="12" t="e">
        <f t="shared" si="199"/>
        <v>#NUM!</v>
      </c>
      <c r="G835" s="12">
        <f t="shared" si="216"/>
        <v>60369.891935543528</v>
      </c>
      <c r="H835" s="12">
        <f t="shared" si="205"/>
        <v>14230253.632272663</v>
      </c>
      <c r="I835" s="12">
        <f t="shared" si="200"/>
        <v>0</v>
      </c>
      <c r="J835" s="12">
        <f>I835*(1+Decision!$D$30/12)^(Decision!$C$3*12-'Calculations - ignore'!A835)/(1+'Calculations - ignore'!$B$1/12)^(Decision!$C$3*12-'Calculations - ignore'!A835)</f>
        <v>0</v>
      </c>
      <c r="K835" s="12">
        <f t="shared" si="206"/>
        <v>10591363.284014484</v>
      </c>
    </row>
    <row r="836" spans="1:11" x14ac:dyDescent="0.25">
      <c r="A836">
        <f t="shared" si="201"/>
        <v>833</v>
      </c>
      <c r="B836" s="12">
        <f t="shared" si="215"/>
        <v>8615421.3469030242</v>
      </c>
      <c r="C836" s="12">
        <f t="shared" si="203"/>
        <v>1075487668.3628776</v>
      </c>
      <c r="D836" s="12">
        <f>Decision!$J$21</f>
        <v>31366.502587254861</v>
      </c>
      <c r="E836" s="12" t="e">
        <f>-IPMT(Decision!$J$20/12,'Calculations - ignore'!A836,Decision!$J$17*12,Decision!$J$15)</f>
        <v>#NUM!</v>
      </c>
      <c r="F836" s="12" t="e">
        <f t="shared" si="199"/>
        <v>#NUM!</v>
      </c>
      <c r="G836" s="12">
        <f t="shared" si="216"/>
        <v>60369.891935543528</v>
      </c>
      <c r="H836" s="12">
        <f t="shared" si="205"/>
        <v>14290623.524208207</v>
      </c>
      <c r="I836" s="12">
        <f t="shared" si="200"/>
        <v>0</v>
      </c>
      <c r="J836" s="12">
        <f>I836*(1+Decision!$D$30/12)^(Decision!$C$3*12-'Calculations - ignore'!A836)/(1+'Calculations - ignore'!$B$1/12)^(Decision!$C$3*12-'Calculations - ignore'!A836)</f>
        <v>0</v>
      </c>
      <c r="K836" s="12">
        <f t="shared" si="206"/>
        <v>10591363.284014484</v>
      </c>
    </row>
    <row r="837" spans="1:11" x14ac:dyDescent="0.25">
      <c r="A837">
        <f t="shared" si="201"/>
        <v>834</v>
      </c>
      <c r="B837" s="12">
        <f t="shared" si="215"/>
        <v>8615421.3469030242</v>
      </c>
      <c r="C837" s="12">
        <f t="shared" si="203"/>
        <v>1084103089.7097807</v>
      </c>
      <c r="D837" s="12">
        <f>Decision!$J$21</f>
        <v>31366.502587254861</v>
      </c>
      <c r="E837" s="12" t="e">
        <f>-IPMT(Decision!$J$20/12,'Calculations - ignore'!A837,Decision!$J$17*12,Decision!$J$15)</f>
        <v>#NUM!</v>
      </c>
      <c r="F837" s="12" t="e">
        <f t="shared" ref="F837:F843" si="217">E837+F836</f>
        <v>#NUM!</v>
      </c>
      <c r="G837" s="12">
        <f t="shared" si="216"/>
        <v>60369.891935543528</v>
      </c>
      <c r="H837" s="12">
        <f t="shared" si="205"/>
        <v>14350993.416143751</v>
      </c>
      <c r="I837" s="12">
        <f t="shared" ref="I837:I843" si="218">IF(D837&gt;B837,D837-B837,0)</f>
        <v>0</v>
      </c>
      <c r="J837" s="12">
        <f>I837*(1+Decision!$D$30/12)^(Decision!$C$3*12-'Calculations - ignore'!A837)/(1+'Calculations - ignore'!$B$1/12)^(Decision!$C$3*12-'Calculations - ignore'!A837)</f>
        <v>0</v>
      </c>
      <c r="K837" s="12">
        <f t="shared" si="206"/>
        <v>10591363.284014484</v>
      </c>
    </row>
    <row r="838" spans="1:11" x14ac:dyDescent="0.25">
      <c r="A838">
        <f t="shared" ref="A838:A843" si="219">A837+1</f>
        <v>835</v>
      </c>
      <c r="B838" s="12">
        <f t="shared" si="215"/>
        <v>8615421.3469030242</v>
      </c>
      <c r="C838" s="12">
        <f t="shared" ref="C838:C843" si="220">B838+C837</f>
        <v>1092718511.0566838</v>
      </c>
      <c r="D838" s="12">
        <f>Decision!$J$21</f>
        <v>31366.502587254861</v>
      </c>
      <c r="E838" s="12" t="e">
        <f>-IPMT(Decision!$J$20/12,'Calculations - ignore'!A838,Decision!$J$17*12,Decision!$J$15)</f>
        <v>#NUM!</v>
      </c>
      <c r="F838" s="12" t="e">
        <f t="shared" si="217"/>
        <v>#NUM!</v>
      </c>
      <c r="G838" s="12">
        <f t="shared" si="216"/>
        <v>60369.891935543528</v>
      </c>
      <c r="H838" s="12">
        <f t="shared" ref="H838:H843" si="221">G838+H837</f>
        <v>14411363.308079295</v>
      </c>
      <c r="I838" s="12">
        <f t="shared" si="218"/>
        <v>0</v>
      </c>
      <c r="J838" s="12">
        <f>I838*(1+Decision!$D$30/12)^(Decision!$C$3*12-'Calculations - ignore'!A838)/(1+'Calculations - ignore'!$B$1/12)^(Decision!$C$3*12-'Calculations - ignore'!A838)</f>
        <v>0</v>
      </c>
      <c r="K838" s="12">
        <f t="shared" ref="K838:K843" si="222">J838+K837</f>
        <v>10591363.284014484</v>
      </c>
    </row>
    <row r="839" spans="1:11" x14ac:dyDescent="0.25">
      <c r="A839">
        <f t="shared" si="219"/>
        <v>836</v>
      </c>
      <c r="B839" s="12">
        <f t="shared" si="215"/>
        <v>8615421.3469030242</v>
      </c>
      <c r="C839" s="12">
        <f t="shared" si="220"/>
        <v>1101333932.4035869</v>
      </c>
      <c r="D839" s="12">
        <f>Decision!$J$21</f>
        <v>31366.502587254861</v>
      </c>
      <c r="E839" s="12" t="e">
        <f>-IPMT(Decision!$J$20/12,'Calculations - ignore'!A839,Decision!$J$17*12,Decision!$J$15)</f>
        <v>#NUM!</v>
      </c>
      <c r="F839" s="12" t="e">
        <f t="shared" si="217"/>
        <v>#NUM!</v>
      </c>
      <c r="G839" s="12">
        <f t="shared" si="216"/>
        <v>60369.891935543528</v>
      </c>
      <c r="H839" s="12">
        <f t="shared" si="221"/>
        <v>14471733.200014839</v>
      </c>
      <c r="I839" s="12">
        <f t="shared" si="218"/>
        <v>0</v>
      </c>
      <c r="J839" s="12">
        <f>I839*(1+Decision!$D$30/12)^(Decision!$C$3*12-'Calculations - ignore'!A839)/(1+'Calculations - ignore'!$B$1/12)^(Decision!$C$3*12-'Calculations - ignore'!A839)</f>
        <v>0</v>
      </c>
      <c r="K839" s="12">
        <f t="shared" si="222"/>
        <v>10591363.284014484</v>
      </c>
    </row>
    <row r="840" spans="1:11" x14ac:dyDescent="0.25">
      <c r="A840">
        <f t="shared" si="219"/>
        <v>837</v>
      </c>
      <c r="B840" s="12">
        <f t="shared" si="215"/>
        <v>8615421.3469030242</v>
      </c>
      <c r="C840" s="12">
        <f t="shared" si="220"/>
        <v>1109949353.75049</v>
      </c>
      <c r="D840" s="12">
        <f>Decision!$J$21</f>
        <v>31366.502587254861</v>
      </c>
      <c r="E840" s="12" t="e">
        <f>-IPMT(Decision!$J$20/12,'Calculations - ignore'!A840,Decision!$J$17*12,Decision!$J$15)</f>
        <v>#NUM!</v>
      </c>
      <c r="F840" s="12" t="e">
        <f t="shared" si="217"/>
        <v>#NUM!</v>
      </c>
      <c r="G840" s="12">
        <f t="shared" si="216"/>
        <v>60369.891935543528</v>
      </c>
      <c r="H840" s="12">
        <f t="shared" si="221"/>
        <v>14532103.091950383</v>
      </c>
      <c r="I840" s="12">
        <f t="shared" si="218"/>
        <v>0</v>
      </c>
      <c r="J840" s="12">
        <f>I840*(1+Decision!$D$30/12)^(Decision!$C$3*12-'Calculations - ignore'!A840)/(1+'Calculations - ignore'!$B$1/12)^(Decision!$C$3*12-'Calculations - ignore'!A840)</f>
        <v>0</v>
      </c>
      <c r="K840" s="12">
        <f t="shared" si="222"/>
        <v>10591363.284014484</v>
      </c>
    </row>
    <row r="841" spans="1:11" x14ac:dyDescent="0.25">
      <c r="A841">
        <f t="shared" si="219"/>
        <v>838</v>
      </c>
      <c r="B841" s="12">
        <f t="shared" si="215"/>
        <v>8615421.3469030242</v>
      </c>
      <c r="C841" s="12">
        <f t="shared" si="220"/>
        <v>1118564775.097393</v>
      </c>
      <c r="D841" s="12">
        <f>Decision!$J$21</f>
        <v>31366.502587254861</v>
      </c>
      <c r="E841" s="12" t="e">
        <f>-IPMT(Decision!$J$20/12,'Calculations - ignore'!A841,Decision!$J$17*12,Decision!$J$15)</f>
        <v>#NUM!</v>
      </c>
      <c r="F841" s="12" t="e">
        <f t="shared" si="217"/>
        <v>#NUM!</v>
      </c>
      <c r="G841" s="12">
        <f t="shared" si="216"/>
        <v>60369.891935543528</v>
      </c>
      <c r="H841" s="12">
        <f t="shared" si="221"/>
        <v>14592472.983885927</v>
      </c>
      <c r="I841" s="12">
        <f t="shared" si="218"/>
        <v>0</v>
      </c>
      <c r="J841" s="12">
        <f>I841*(1+Decision!$D$30/12)^(Decision!$C$3*12-'Calculations - ignore'!A841)/(1+'Calculations - ignore'!$B$1/12)^(Decision!$C$3*12-'Calculations - ignore'!A841)</f>
        <v>0</v>
      </c>
      <c r="K841" s="12">
        <f t="shared" si="222"/>
        <v>10591363.284014484</v>
      </c>
    </row>
    <row r="842" spans="1:11" x14ac:dyDescent="0.25">
      <c r="A842">
        <f t="shared" si="219"/>
        <v>839</v>
      </c>
      <c r="B842" s="12">
        <f t="shared" si="215"/>
        <v>8615421.3469030242</v>
      </c>
      <c r="C842" s="12">
        <f t="shared" si="220"/>
        <v>1127180196.4442961</v>
      </c>
      <c r="D842" s="12">
        <f>Decision!$J$21</f>
        <v>31366.502587254861</v>
      </c>
      <c r="E842" s="12" t="e">
        <f>-IPMT(Decision!$J$20/12,'Calculations - ignore'!A842,Decision!$J$17*12,Decision!$J$15)</f>
        <v>#NUM!</v>
      </c>
      <c r="F842" s="12" t="e">
        <f t="shared" si="217"/>
        <v>#NUM!</v>
      </c>
      <c r="G842" s="12">
        <f t="shared" si="216"/>
        <v>60369.891935543528</v>
      </c>
      <c r="H842" s="12">
        <f t="shared" si="221"/>
        <v>14652842.875821471</v>
      </c>
      <c r="I842" s="12">
        <f t="shared" si="218"/>
        <v>0</v>
      </c>
      <c r="J842" s="12">
        <f>I842*(1+Decision!$D$30/12)^(Decision!$C$3*12-'Calculations - ignore'!A842)/(1+'Calculations - ignore'!$B$1/12)^(Decision!$C$3*12-'Calculations - ignore'!A842)</f>
        <v>0</v>
      </c>
      <c r="K842" s="12">
        <f t="shared" si="222"/>
        <v>10591363.284014484</v>
      </c>
    </row>
    <row r="843" spans="1:11" x14ac:dyDescent="0.25">
      <c r="A843">
        <f t="shared" si="219"/>
        <v>840</v>
      </c>
      <c r="B843" s="12">
        <f t="shared" si="215"/>
        <v>8615421.3469030242</v>
      </c>
      <c r="C843" s="12">
        <f t="shared" si="220"/>
        <v>1135795617.7911992</v>
      </c>
      <c r="D843" s="12">
        <f>Decision!$J$21</f>
        <v>31366.502587254861</v>
      </c>
      <c r="E843" s="12" t="e">
        <f>-IPMT(Decision!$J$20/12,'Calculations - ignore'!A843,Decision!$J$17*12,Decision!$J$15)</f>
        <v>#NUM!</v>
      </c>
      <c r="F843" s="12" t="e">
        <f t="shared" si="217"/>
        <v>#NUM!</v>
      </c>
      <c r="G843" s="12">
        <f t="shared" si="216"/>
        <v>60369.891935543528</v>
      </c>
      <c r="H843" s="12">
        <f t="shared" si="221"/>
        <v>14713212.767757015</v>
      </c>
      <c r="I843" s="12">
        <f t="shared" si="218"/>
        <v>0</v>
      </c>
      <c r="J843" s="12">
        <f>I843*(1+Decision!$D$30/12)^(Decision!$C$3*12-'Calculations - ignore'!A843)/(1+'Calculations - ignore'!$B$1/12)^(Decision!$C$3*12-'Calculations - ignore'!A843)</f>
        <v>0</v>
      </c>
      <c r="K843" s="12">
        <f t="shared" si="222"/>
        <v>10591363.284014484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How to use</vt:lpstr>
      <vt:lpstr>Decision</vt:lpstr>
      <vt:lpstr>IMP - Rental Yield</vt:lpstr>
      <vt:lpstr>Calculations - ignore</vt:lpstr>
    </vt:vector>
  </TitlesOfParts>
  <Company>Ankur Warikoo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Warikoo</dc:creator>
  <cp:lastModifiedBy>Ankur Warikoo</cp:lastModifiedBy>
  <dcterms:created xsi:type="dcterms:W3CDTF">2019-02-13T12:37:29Z</dcterms:created>
  <dcterms:modified xsi:type="dcterms:W3CDTF">2021-01-04T10:24:24Z</dcterms:modified>
</cp:coreProperties>
</file>