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firstSheet="4" activeTab="8"/>
  </bookViews>
  <sheets>
    <sheet name="CCO_Raw" sheetId="1" r:id="rId1"/>
    <sheet name="Q1 - Email Creation(&amp;)" sheetId="2" r:id="rId2"/>
    <sheet name="Q2 - Min &amp; Max" sheetId="3" r:id="rId3"/>
    <sheet name="Q3 - Look Up" sheetId="4" r:id="rId4"/>
    <sheet name="Q4 - Average" sheetId="5" r:id="rId5"/>
    <sheet name="Q - Brainstorm" sheetId="6" r:id="rId6"/>
    <sheet name="Q6 -IF" sheetId="7" r:id="rId7"/>
    <sheet name="Q7 -Text to Columns" sheetId="8" r:id="rId8"/>
    <sheet name="Q8 -V - Lookup" sheetId="9" r:id="rId9"/>
    <sheet name="CountIF" sheetId="10" r:id="rId10"/>
    <sheet name="Q10 -Pivot" sheetId="11" r:id="rId11"/>
    <sheet name="Q11-Conditional" sheetId="12" r:id="rId12"/>
    <sheet name="Q12 - SUMIF" sheetId="13" r:id="rId13"/>
    <sheet name="Headcount Table" sheetId="14" r:id="rId14"/>
    <sheet name="Q13 - Result Sheet" sheetId="15" r:id="rId15"/>
    <sheet name="Q14 - Graph" sheetId="16" r:id="rId16"/>
    <sheet name="Q15 - Date Function" sheetId="17" r:id="rId17"/>
  </sheets>
  <definedNames>
    <definedName name="_xlnm._FilterDatabase" localSheetId="9" hidden="1">CountIF!$A$3:$B$53</definedName>
    <definedName name="_xlnm._FilterDatabase" localSheetId="16" hidden="1">'Q15 - Date Function'!$B$4:$E$4</definedName>
    <definedName name="_xlnm._FilterDatabase" localSheetId="2" hidden="1">'Q2 - Min &amp; Max'!$A$3:$C$53</definedName>
  </definedNames>
  <calcPr calcId="152511"/>
  <pivotCaches>
    <pivotCache cacheId="0" r:id="rId18"/>
    <pivotCache cacheId="1" r:id="rId19"/>
    <pivotCache cacheId="2" r:id="rId20"/>
    <pivotCache cacheId="3" r:id="rId21"/>
    <pivotCache cacheId="4"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11" i="8" l="1"/>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284" i="15"/>
  <c r="D285" i="15"/>
  <c r="D286" i="15"/>
  <c r="D287" i="15"/>
  <c r="D288" i="15"/>
  <c r="D289" i="15"/>
  <c r="D290" i="15"/>
  <c r="D291"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242" i="15"/>
  <c r="C243" i="15"/>
  <c r="C244" i="15"/>
  <c r="C245" i="15"/>
  <c r="C246" i="15"/>
  <c r="C247" i="15"/>
  <c r="C248" i="15"/>
  <c r="C249" i="15"/>
  <c r="C250" i="15"/>
  <c r="C251" i="15"/>
  <c r="C252" i="15"/>
  <c r="C253" i="15"/>
  <c r="C254" i="15"/>
  <c r="C255" i="15"/>
  <c r="C256" i="15"/>
  <c r="C257" i="15"/>
  <c r="C258" i="15"/>
  <c r="C259" i="15"/>
  <c r="C260" i="15"/>
  <c r="C261" i="15"/>
  <c r="C262" i="15"/>
  <c r="C263" i="15"/>
  <c r="C264" i="15"/>
  <c r="C265" i="15"/>
  <c r="C266" i="15"/>
  <c r="C267" i="15"/>
  <c r="C268" i="15"/>
  <c r="C269" i="15"/>
  <c r="C270" i="15"/>
  <c r="C271" i="15"/>
  <c r="C272" i="15"/>
  <c r="C273" i="15"/>
  <c r="C274" i="15"/>
  <c r="C275" i="15"/>
  <c r="C276" i="15"/>
  <c r="C277" i="15"/>
  <c r="C278" i="15"/>
  <c r="C279" i="15"/>
  <c r="C280" i="15"/>
  <c r="C281" i="15"/>
  <c r="C282" i="15"/>
  <c r="C283" i="15"/>
  <c r="C284" i="15"/>
  <c r="C285" i="15"/>
  <c r="C286" i="15"/>
  <c r="C287" i="15"/>
  <c r="C288" i="15"/>
  <c r="C289" i="15"/>
  <c r="C290" i="15"/>
  <c r="C291"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D6" i="15"/>
  <c r="C6" i="15"/>
  <c r="B6" i="15"/>
  <c r="D21" i="13"/>
  <c r="E21" i="13"/>
  <c r="D22" i="13"/>
  <c r="E22" i="13"/>
  <c r="D23" i="13"/>
  <c r="E23" i="13"/>
  <c r="E20" i="13"/>
  <c r="D20" i="13"/>
  <c r="E13" i="13"/>
  <c r="E14" i="13"/>
  <c r="E15" i="13"/>
  <c r="E12" i="13"/>
  <c r="D13" i="13"/>
  <c r="D14" i="13"/>
  <c r="D15" i="13"/>
  <c r="D12" i="13"/>
  <c r="L16" i="10"/>
  <c r="L17" i="10"/>
  <c r="L18" i="10"/>
  <c r="L19" i="10"/>
  <c r="L15" i="10"/>
  <c r="G16" i="10"/>
  <c r="G17" i="10"/>
  <c r="G18" i="10"/>
  <c r="G19" i="10"/>
  <c r="G15" i="10"/>
  <c r="D24" i="13" l="1"/>
  <c r="E24" i="13"/>
  <c r="E16" i="13"/>
  <c r="D16" i="13"/>
  <c r="G4" i="10" l="1" a="1"/>
  <c r="G4" i="10" s="1"/>
  <c r="E7" i="8"/>
  <c r="E8" i="8"/>
  <c r="E9" i="8"/>
  <c r="E10" i="8"/>
  <c r="E11" i="8"/>
  <c r="E12" i="8"/>
  <c r="E13" i="8"/>
  <c r="E14" i="8"/>
  <c r="E15" i="8"/>
  <c r="E16" i="8"/>
  <c r="E17" i="8"/>
  <c r="D9" i="8"/>
  <c r="D10" i="8"/>
  <c r="D11" i="8"/>
  <c r="D12" i="8"/>
  <c r="D13" i="8"/>
  <c r="D14" i="8"/>
  <c r="D15" i="8"/>
  <c r="D16" i="8"/>
  <c r="D17" i="8"/>
  <c r="D7" i="8"/>
  <c r="D8" i="8"/>
  <c r="D6" i="8"/>
  <c r="H4" i="3"/>
  <c r="D8" i="13"/>
  <c r="E8" i="13"/>
  <c r="A12" i="13"/>
  <c r="B21" i="12"/>
  <c r="C21" i="12"/>
  <c r="D21" i="12"/>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6" i="9"/>
  <c r="E6" i="9"/>
  <c r="E6" i="8"/>
  <c r="G8" i="10" l="1"/>
  <c r="G7" i="10"/>
  <c r="G6" i="10"/>
  <c r="G5" i="10"/>
  <c r="J12" i="7"/>
  <c r="J13" i="7"/>
  <c r="J14" i="7"/>
  <c r="J15" i="7"/>
  <c r="J16" i="7"/>
  <c r="J17" i="7"/>
  <c r="J18" i="7"/>
  <c r="J19" i="7"/>
  <c r="J20" i="7"/>
  <c r="J21" i="7"/>
  <c r="J22" i="7"/>
  <c r="J23" i="7"/>
  <c r="J11" i="7"/>
  <c r="I12" i="7"/>
  <c r="I13" i="7"/>
  <c r="I14" i="7"/>
  <c r="I15" i="7"/>
  <c r="I16" i="7"/>
  <c r="I17" i="7"/>
  <c r="I18" i="7"/>
  <c r="I19" i="7"/>
  <c r="I20" i="7"/>
  <c r="I21" i="7"/>
  <c r="I22" i="7"/>
  <c r="I23" i="7"/>
  <c r="I11" i="7"/>
  <c r="C7" i="6"/>
  <c r="C8" i="6"/>
  <c r="C9" i="6"/>
  <c r="C10" i="6"/>
  <c r="C11" i="6"/>
  <c r="C12" i="6"/>
  <c r="C13" i="6"/>
  <c r="C14" i="6"/>
  <c r="C15" i="6"/>
  <c r="C6" i="6"/>
  <c r="K5" i="3"/>
  <c r="K6" i="3"/>
  <c r="K7" i="3"/>
  <c r="K8" i="3"/>
  <c r="K4" i="3"/>
  <c r="I79" i="6"/>
  <c r="C9" i="4"/>
  <c r="C10" i="4"/>
  <c r="C11" i="4"/>
  <c r="C12" i="4"/>
  <c r="C13" i="4"/>
  <c r="C14" i="4"/>
  <c r="C15" i="4"/>
  <c r="C8" i="4"/>
  <c r="D8" i="2"/>
  <c r="D9" i="2"/>
  <c r="D10" i="2"/>
  <c r="D11" i="2"/>
  <c r="D12" i="2"/>
  <c r="D13" i="2"/>
  <c r="D14" i="2"/>
  <c r="D7" i="2"/>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alcChain>
</file>

<file path=xl/sharedStrings.xml><?xml version="1.0" encoding="utf-8"?>
<sst xmlns="http://schemas.openxmlformats.org/spreadsheetml/2006/main" count="1360" uniqueCount="530">
  <si>
    <t>Location</t>
  </si>
  <si>
    <t>HeadCount</t>
  </si>
  <si>
    <t>Performance_score</t>
  </si>
  <si>
    <t xml:space="preserve">SL_Missed </t>
  </si>
  <si>
    <t>Week</t>
  </si>
  <si>
    <t>Den</t>
  </si>
  <si>
    <t>Cherrywood, Ireland</t>
  </si>
  <si>
    <t>Brasov, Romania</t>
  </si>
  <si>
    <t>Johannesburg, South Africa</t>
  </si>
  <si>
    <t>Bangalore, India</t>
  </si>
  <si>
    <t>Montpellier, France</t>
  </si>
  <si>
    <t>Bratislava, Slovakia</t>
  </si>
  <si>
    <t>Casablanca, Morocco</t>
  </si>
  <si>
    <t>Amsterdam, Netherlands</t>
  </si>
  <si>
    <t>Halle (Saale), Germany</t>
  </si>
  <si>
    <t>Turku, Finland</t>
  </si>
  <si>
    <t>Ed, Sweden</t>
  </si>
  <si>
    <t>Glasgow, United Kingdom</t>
  </si>
  <si>
    <t>Cairo, Egypt</t>
  </si>
  <si>
    <t>Bucharest, Romania</t>
  </si>
  <si>
    <t>Warsaw, Poland</t>
  </si>
  <si>
    <t>Limerick, Ireland</t>
  </si>
  <si>
    <t>Istanbul, Turkey</t>
  </si>
  <si>
    <t>Tunis, Tunisia</t>
  </si>
  <si>
    <t>Chennai, India</t>
  </si>
  <si>
    <t>Athens, Greece</t>
  </si>
  <si>
    <t>La Coruna, Spain</t>
  </si>
  <si>
    <t>Q. The Iist has employee names and badge#s of XYZ Inc.</t>
  </si>
  <si>
    <t xml:space="preserve">Their email ID is their first name_lastname@XYZ.com. However, the names in the list below has lastname, First name. </t>
  </si>
  <si>
    <t>Using XL Formulae, create a list of email ids in the format 'firstname_lastname@XYZ.com</t>
  </si>
  <si>
    <t>First Name</t>
  </si>
  <si>
    <t>Last Name</t>
  </si>
  <si>
    <t>Badge</t>
  </si>
  <si>
    <t>first name_lastname@XYZ.com</t>
  </si>
  <si>
    <t>Prashanth</t>
  </si>
  <si>
    <t>Gopi</t>
  </si>
  <si>
    <t>?</t>
  </si>
  <si>
    <t>Tank</t>
  </si>
  <si>
    <t>Ashwini</t>
  </si>
  <si>
    <t>Suri</t>
  </si>
  <si>
    <t>Aviral</t>
  </si>
  <si>
    <t>Kumar</t>
  </si>
  <si>
    <t>Ram</t>
  </si>
  <si>
    <t>Tendulkar</t>
  </si>
  <si>
    <t>Sachin</t>
  </si>
  <si>
    <t>Maradonna</t>
  </si>
  <si>
    <t>Diego</t>
  </si>
  <si>
    <t>Singh</t>
  </si>
  <si>
    <t>Robin</t>
  </si>
  <si>
    <t>Deepak</t>
  </si>
  <si>
    <t>Q. For the student database given alongside, arrive at the number of students who come under each of the grade category.</t>
  </si>
  <si>
    <t>Student</t>
  </si>
  <si>
    <t>Scores</t>
  </si>
  <si>
    <t>Grade</t>
  </si>
  <si>
    <t>Min</t>
  </si>
  <si>
    <t>Max</t>
  </si>
  <si>
    <t>Student 1</t>
  </si>
  <si>
    <t>A</t>
  </si>
  <si>
    <t>Student 2</t>
  </si>
  <si>
    <t>B</t>
  </si>
  <si>
    <t>Student 3</t>
  </si>
  <si>
    <t>C</t>
  </si>
  <si>
    <t>Student 4</t>
  </si>
  <si>
    <t>D</t>
  </si>
  <si>
    <t>Student 5</t>
  </si>
  <si>
    <t>F</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</si>
  <si>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</si>
  <si>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</si>
  <si>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</si>
  <si>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</si>
  <si>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</si>
  <si>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</si>
  <si>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</si>
  <si>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</si>
  <si>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</si>
  <si>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</si>
  <si>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</si>
  <si>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</si>
  <si>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</si>
  <si>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</si>
  <si>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</si>
  <si>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</si>
  <si>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</si>
  <si>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</si>
  <si>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</si>
  <si>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</si>
  <si>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</si>
  <si>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</si>
  <si>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</si>
  <si>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</si>
  <si>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</si>
  <si>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</si>
  <si>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</si>
  <si>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</si>
  <si>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</si>
  <si>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</si>
  <si>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</si>
  <si>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</si>
  <si>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</si>
  <si>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</si>
  <si>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</si>
  <si>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</si>
  <si>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</si>
  <si>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</si>
  <si>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</si>
  <si>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</si>
  <si>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</si>
  <si>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</si>
  <si>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</si>
  <si>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</si>
  <si>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</si>
  <si>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</si>
  <si>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</si>
  <si>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</si>
  <si>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</si>
  <si>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</si>
  <si>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</si>
  <si>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</si>
  <si>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</si>
  <si>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</si>
  <si>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</si>
  <si>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</si>
  <si>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</si>
  <si>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</si>
  <si>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</si>
  <si>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</si>
  <si>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</si>
  <si>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</si>
  <si>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</si>
  <si>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</si>
  <si>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</si>
  <si>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</si>
  <si>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</si>
  <si>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</si>
  <si>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</si>
  <si>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</si>
  <si>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</si>
  <si>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</si>
  <si>
    <t>Q. Calculate the average roll up for the respective managers using the data in the second table.</t>
  </si>
  <si>
    <t>Manager name</t>
  </si>
  <si>
    <t>V, Rajesh</t>
  </si>
  <si>
    <t>Machado, Jason</t>
  </si>
  <si>
    <t>Elayedatt, Rubin</t>
  </si>
  <si>
    <t>UKBLRRSA1</t>
  </si>
  <si>
    <t>GCSS_Client</t>
  </si>
  <si>
    <t>UKI CSMB Care</t>
  </si>
  <si>
    <t>Wilcke, Joey</t>
  </si>
  <si>
    <t>CGS_BUCH _IT_SMB</t>
  </si>
  <si>
    <t>Ger LEP Core Tech</t>
  </si>
  <si>
    <t>Casa_CSMB_Premium_1</t>
  </si>
  <si>
    <t>Stockholms Lan, Sweden</t>
  </si>
  <si>
    <t>Not Assigned</t>
  </si>
  <si>
    <t>CGS_CSC_Italy</t>
  </si>
  <si>
    <t>SR_Numbers</t>
  </si>
  <si>
    <t>Classification</t>
  </si>
  <si>
    <t>Total SR</t>
  </si>
  <si>
    <r>
      <t xml:space="preserve">Q4 : </t>
    </r>
    <r>
      <rPr>
        <b/>
        <sz val="14"/>
        <color theme="1"/>
        <rFont val="Calibri"/>
        <family val="2"/>
        <scheme val="minor"/>
      </rPr>
      <t>Without</t>
    </r>
    <r>
      <rPr>
        <b/>
        <sz val="14"/>
        <color rgb="FFFF0000"/>
        <rFont val="Calibri"/>
        <family val="2"/>
        <scheme val="minor"/>
      </rPr>
      <t xml:space="preserve"> using Pivot Table count the total number of SR for each of the below locations using SR Table . </t>
    </r>
  </si>
  <si>
    <t>Akhnoori, Vidya</t>
  </si>
  <si>
    <t>-</t>
  </si>
  <si>
    <t>Petersson, Angelica</t>
  </si>
  <si>
    <t>Chakrouna, Assaad</t>
  </si>
  <si>
    <t>Bounaaj, Khalil</t>
  </si>
  <si>
    <t>Hauser, Natalia</t>
  </si>
  <si>
    <t>Bachrata, Petra</t>
  </si>
  <si>
    <t>Madarasz, Richard</t>
  </si>
  <si>
    <t>R, Sudarshan</t>
  </si>
  <si>
    <t>Szerda, Peter</t>
  </si>
  <si>
    <t>Gondzur, Stanislav</t>
  </si>
  <si>
    <t>Tavani, Giovanni</t>
  </si>
  <si>
    <t>Bouzerda, Ryad</t>
  </si>
  <si>
    <t>Hajjam, Hayat</t>
  </si>
  <si>
    <t>Stack Status</t>
  </si>
  <si>
    <t>Total Counts</t>
  </si>
  <si>
    <t>Agent Name</t>
  </si>
  <si>
    <t>Stacked</t>
  </si>
  <si>
    <t>Counts above 19</t>
  </si>
  <si>
    <t>Exception</t>
  </si>
  <si>
    <t>Counts between 15 - 19</t>
  </si>
  <si>
    <t>Not Stacked</t>
  </si>
  <si>
    <t>Counts below 15</t>
  </si>
  <si>
    <t xml:space="preserve">Q1: Using below Table calculate the total Counts for each Agent and using excel functions update the stack status column using the below criteria </t>
  </si>
  <si>
    <t>Rubin Elayedatt</t>
  </si>
  <si>
    <t>Sudarshan R</t>
  </si>
  <si>
    <t>Ajay Manral</t>
  </si>
  <si>
    <t>Pritam roy</t>
  </si>
  <si>
    <t>Rajesh V</t>
  </si>
  <si>
    <t>Joel Mathias</t>
  </si>
  <si>
    <t>Varun TR</t>
  </si>
  <si>
    <t>Mary D</t>
  </si>
  <si>
    <t>Jason Machado</t>
  </si>
  <si>
    <t>Satyamoorthy R</t>
  </si>
  <si>
    <t>Uzma Ayaz</t>
  </si>
  <si>
    <t>Shaik Azad</t>
  </si>
  <si>
    <t xml:space="preserve">First Name </t>
  </si>
  <si>
    <t>Full Name</t>
  </si>
  <si>
    <t>Q : Using Excel Functions separate First Name and Last Name for the below list .</t>
  </si>
  <si>
    <t>KA22</t>
  </si>
  <si>
    <t>Viliam Pechacek</t>
  </si>
  <si>
    <t>BO22</t>
  </si>
  <si>
    <t>Pavol Rehorcik</t>
  </si>
  <si>
    <t>ZA43</t>
  </si>
  <si>
    <t>Daniel Kmet</t>
  </si>
  <si>
    <t>Zdenko Brngal</t>
  </si>
  <si>
    <t>RM43</t>
  </si>
  <si>
    <t>Andrej Ludvig</t>
  </si>
  <si>
    <t>Klaudia Jochmanova</t>
  </si>
  <si>
    <t>DQ21</t>
  </si>
  <si>
    <t>Bogdan Malacescu</t>
  </si>
  <si>
    <t>Ivan Homola</t>
  </si>
  <si>
    <t>AC30</t>
  </si>
  <si>
    <t>Martin Tomasovic</t>
  </si>
  <si>
    <t>Tomas Lipka</t>
  </si>
  <si>
    <t>Michal Sadlon</t>
  </si>
  <si>
    <t>Christopher Roberts2</t>
  </si>
  <si>
    <t>Martin Spacek</t>
  </si>
  <si>
    <t>Ricardo Prieto</t>
  </si>
  <si>
    <t>Oussama Amrani</t>
  </si>
  <si>
    <t>Jaroslav Rumanko</t>
  </si>
  <si>
    <t>Prateek P Nayak</t>
  </si>
  <si>
    <t>KK10</t>
  </si>
  <si>
    <t>Lea Rinaldi</t>
  </si>
  <si>
    <t>P Barcelos</t>
  </si>
  <si>
    <t>Bogdan Dobre</t>
  </si>
  <si>
    <t>Paulo Trascaianu</t>
  </si>
  <si>
    <t>Denisa Fieraru</t>
  </si>
  <si>
    <t>BN23</t>
  </si>
  <si>
    <t>Nicoleta Bogza</t>
  </si>
  <si>
    <t>Ariadna Ioana Baduna</t>
  </si>
  <si>
    <t>Iosif Lavric</t>
  </si>
  <si>
    <t>Ernesto Morejon</t>
  </si>
  <si>
    <t>Daniel Voicu</t>
  </si>
  <si>
    <t>CN37</t>
  </si>
  <si>
    <t>Marius Postolica</t>
  </si>
  <si>
    <t>Alexandru Laza Dobre</t>
  </si>
  <si>
    <t>Hynes, Fintan</t>
  </si>
  <si>
    <t>EG54</t>
  </si>
  <si>
    <t>Lucian Stanciu</t>
  </si>
  <si>
    <t>Davies, Ruth</t>
  </si>
  <si>
    <t>GF09</t>
  </si>
  <si>
    <t>Dan Lucian Juncu</t>
  </si>
  <si>
    <t>Christensen, Henning</t>
  </si>
  <si>
    <t>VV09</t>
  </si>
  <si>
    <t>Dan Ungureanu</t>
  </si>
  <si>
    <t>Boumegnane, Nadia</t>
  </si>
  <si>
    <t>Cagliari, Italy</t>
  </si>
  <si>
    <t>IT11</t>
  </si>
  <si>
    <t>Dinu Todor</t>
  </si>
  <si>
    <t>D, Mary</t>
  </si>
  <si>
    <t>Alin Dulacioiu</t>
  </si>
  <si>
    <t>TN12</t>
  </si>
  <si>
    <t>Mihaela Troscolan</t>
  </si>
  <si>
    <t>Amari, Hind</t>
  </si>
  <si>
    <t>NE21</t>
  </si>
  <si>
    <t>LE32</t>
  </si>
  <si>
    <t>Lorand Greff</t>
  </si>
  <si>
    <t>Adardour, Fadoua</t>
  </si>
  <si>
    <t>Pascal Grodowski</t>
  </si>
  <si>
    <t>P, Joby</t>
  </si>
  <si>
    <t>TF65</t>
  </si>
  <si>
    <t>Cotizo Costache</t>
  </si>
  <si>
    <t>Azad, Shaik</t>
  </si>
  <si>
    <t>Wilhelmshaven, Germany</t>
  </si>
  <si>
    <t>GF72</t>
  </si>
  <si>
    <t>Denis Palade</t>
  </si>
  <si>
    <t>Ayaz, Uzma</t>
  </si>
  <si>
    <t>Pune, India</t>
  </si>
  <si>
    <t>Andreialexandru Chic</t>
  </si>
  <si>
    <t>Mulegeri, Robinson</t>
  </si>
  <si>
    <t>Kolkata, India</t>
  </si>
  <si>
    <t>VV30</t>
  </si>
  <si>
    <t>Emilian-Claudiu Panc</t>
  </si>
  <si>
    <t>Mauro Ghiglia</t>
  </si>
  <si>
    <t>Frankfurt, Germany</t>
  </si>
  <si>
    <t>Ciprian Simion</t>
  </si>
  <si>
    <t>Loredana Badea</t>
  </si>
  <si>
    <t>Choddhary, Aaseem</t>
  </si>
  <si>
    <t>Giulio Fondriest</t>
  </si>
  <si>
    <t>Delhi, India</t>
  </si>
  <si>
    <t>Raluca Radescu</t>
  </si>
  <si>
    <t>Vachajova, Martina</t>
  </si>
  <si>
    <t>NC01</t>
  </si>
  <si>
    <t>Ramona Dumitrescu</t>
  </si>
  <si>
    <t>Marius Iovu</t>
  </si>
  <si>
    <t>Bogdan Stefan</t>
  </si>
  <si>
    <t>ZY01</t>
  </si>
  <si>
    <t>Andrei Ciprian</t>
  </si>
  <si>
    <t>Thomas, Rohit</t>
  </si>
  <si>
    <t>AU04</t>
  </si>
  <si>
    <t>Stefan Radu</t>
  </si>
  <si>
    <t>Location Name</t>
  </si>
  <si>
    <t>Location Code</t>
  </si>
  <si>
    <t>Manager Name</t>
  </si>
  <si>
    <t xml:space="preserve">Location Code </t>
  </si>
  <si>
    <t>Q : Populate Manager Name and location for the below Agents using the location table.</t>
  </si>
  <si>
    <t>Frequency</t>
  </si>
  <si>
    <t>Grades</t>
  </si>
  <si>
    <t>Grand Total</t>
  </si>
  <si>
    <t xml:space="preserve">SL Missed Rate </t>
  </si>
  <si>
    <t>Total_headcount</t>
  </si>
  <si>
    <t>Note: SL missed rate calculated as SL_missed/Den</t>
  </si>
  <si>
    <t>Q : Using CCO_Raw sheet inset Pivot table identical to below snapshot .</t>
  </si>
  <si>
    <t>No of Student</t>
  </si>
  <si>
    <t>Row Labels</t>
  </si>
  <si>
    <t>Min of Scores</t>
  </si>
  <si>
    <t>Max of Scores</t>
  </si>
  <si>
    <t>Average of Scores in percentage</t>
  </si>
  <si>
    <t>Count of SR_Numbers</t>
  </si>
  <si>
    <t>Using count if</t>
  </si>
  <si>
    <t>Total HeadCount</t>
  </si>
  <si>
    <t xml:space="preserve">Sum of SL_Missed </t>
  </si>
  <si>
    <t>Average of Performance_score</t>
  </si>
  <si>
    <t>Antonio Bendera</t>
  </si>
  <si>
    <t>Chi Lyn Cheng</t>
  </si>
  <si>
    <t>Jennifer Flynn</t>
  </si>
  <si>
    <t>Katie Wilson</t>
  </si>
  <si>
    <t>Tony Jackson</t>
  </si>
  <si>
    <t>Su Li Macado</t>
  </si>
  <si>
    <t>Maria Consuelo</t>
  </si>
  <si>
    <t>Jon Allen</t>
  </si>
  <si>
    <t>March</t>
  </si>
  <si>
    <t>February</t>
  </si>
  <si>
    <t>January</t>
  </si>
  <si>
    <t>Q - Use conditional formatting in such a manner that any Cell which has more than the average for that month will have a green colour else Red color</t>
  </si>
  <si>
    <t>Larry</t>
  </si>
  <si>
    <t>Total</t>
  </si>
  <si>
    <t>Brian</t>
  </si>
  <si>
    <t>Dave</t>
  </si>
  <si>
    <t>Doug</t>
  </si>
  <si>
    <t>Revenue ($k)</t>
  </si>
  <si>
    <t>Units</t>
  </si>
  <si>
    <t>Central</t>
  </si>
  <si>
    <t>Q 2. What is the Total Units &amp; Revenue for each of the Builders for "Central" Region?</t>
  </si>
  <si>
    <t>Q 1. What is the Total Units &amp; Revenue for each of the Builders?</t>
  </si>
  <si>
    <t>West</t>
  </si>
  <si>
    <t>South</t>
  </si>
  <si>
    <t>North</t>
  </si>
  <si>
    <t>East</t>
  </si>
  <si>
    <t>Builder</t>
  </si>
  <si>
    <t>Region</t>
  </si>
  <si>
    <t>Date</t>
  </si>
  <si>
    <t>MISHRA, DIVYANSHU</t>
  </si>
  <si>
    <t>KARAPATTA, ROOPESH</t>
  </si>
  <si>
    <t>Sharma, Prakash D</t>
  </si>
  <si>
    <t>SSSM, RAMESH KV</t>
  </si>
  <si>
    <t>Prasad BK, Guru</t>
  </si>
  <si>
    <t>SANKARALINGAM, VIJAY</t>
  </si>
  <si>
    <t>Kishore, Ram N</t>
  </si>
  <si>
    <t>Raj, Mohan</t>
  </si>
  <si>
    <t>Maben, Emmanual</t>
  </si>
  <si>
    <t>Joseph, Ancel</t>
  </si>
  <si>
    <t>MG, Praveen</t>
  </si>
  <si>
    <t>Chaitanya, Venkatasatya</t>
  </si>
  <si>
    <t>Bhat, DivyaShree</t>
  </si>
  <si>
    <t>TBD MANAGER 1</t>
  </si>
  <si>
    <t>T Patil, Yuvaraj</t>
  </si>
  <si>
    <t>FERNANDES, VICTOR</t>
  </si>
  <si>
    <t>JOSHI, HEMANTH</t>
  </si>
  <si>
    <t>S, Mukund</t>
  </si>
  <si>
    <t>VISWANATHAN, SHIVAKUMAR</t>
  </si>
  <si>
    <t>Shetty, Deepak</t>
  </si>
  <si>
    <t>Subbarao, Roshani</t>
  </si>
  <si>
    <t>Bali, M Anitha</t>
  </si>
  <si>
    <t>KUMAR, VIMAL</t>
  </si>
  <si>
    <t>TS, Renuka</t>
  </si>
  <si>
    <t>VM, Sajna</t>
  </si>
  <si>
    <t>Swamy, Vinoda</t>
  </si>
  <si>
    <t>Shah E B, Richard</t>
  </si>
  <si>
    <t>Swaminathan, Rajesh</t>
  </si>
  <si>
    <t>KADAM, AMIT</t>
  </si>
  <si>
    <t>Bhushan N, Shashi</t>
  </si>
  <si>
    <t>T D, Dhanajaya</t>
  </si>
  <si>
    <t>Mohan Rao, Jagan</t>
  </si>
  <si>
    <t>RAO, HEMANTH</t>
  </si>
  <si>
    <t>Sreechandra, Prashanth D</t>
  </si>
  <si>
    <t>Baskaran, Murugan</t>
  </si>
  <si>
    <t>H, Divya</t>
  </si>
  <si>
    <t>PEREIRA, ALEX</t>
  </si>
  <si>
    <t>M V, Ajay</t>
  </si>
  <si>
    <t>Hussain, Irfan</t>
  </si>
  <si>
    <t>Alam, Mohammed</t>
  </si>
  <si>
    <t>G V Raju, Satyanarayana</t>
  </si>
  <si>
    <t>Shetty, Madhusudhan</t>
  </si>
  <si>
    <t>Begum, Mubeena</t>
  </si>
  <si>
    <t>N, ARVIND</t>
  </si>
  <si>
    <t>Kumar.S, Prince Priya</t>
  </si>
  <si>
    <t>Deepak, KC</t>
  </si>
  <si>
    <t>Saha, Rudrajit</t>
  </si>
  <si>
    <t>Francis, Leslie</t>
  </si>
  <si>
    <t>Garg, Smriti</t>
  </si>
  <si>
    <t>Banerjee, Deepjyoti</t>
  </si>
  <si>
    <t>Nath, Shibani</t>
  </si>
  <si>
    <t>Majumder, Priyanka</t>
  </si>
  <si>
    <t>Banu, Farzana</t>
  </si>
  <si>
    <t>Ahmed R, Naveed</t>
  </si>
  <si>
    <t>Roopa, K</t>
  </si>
  <si>
    <t>Vinayak, DM</t>
  </si>
  <si>
    <t>Prasad, Keerthana E</t>
  </si>
  <si>
    <t>Gururaja, Arun</t>
  </si>
  <si>
    <t>Darshan, MS</t>
  </si>
  <si>
    <t>Latha, MP</t>
  </si>
  <si>
    <t>Kashyap A, Prajwal</t>
  </si>
  <si>
    <t>Lala, Pratush</t>
  </si>
  <si>
    <t>Prasanna, XD</t>
  </si>
  <si>
    <t>R Dey, Sandeep</t>
  </si>
  <si>
    <t>Khadri, Asadulla</t>
  </si>
  <si>
    <t>A, Shalini</t>
  </si>
  <si>
    <t>V Kumar, Akshatha</t>
  </si>
  <si>
    <t>Sreenivas, BR</t>
  </si>
  <si>
    <t>Parida, Milan Kumar</t>
  </si>
  <si>
    <t>Sarkar, Nilanjana</t>
  </si>
  <si>
    <t>P, Sharath</t>
  </si>
  <si>
    <t>N, Rashmi</t>
  </si>
  <si>
    <t>Padiyar, M Padmanabh</t>
  </si>
  <si>
    <t>D, Karthic</t>
  </si>
  <si>
    <t>Prasad, P Eshwar</t>
  </si>
  <si>
    <t>Muddaiah, CK Kiran</t>
  </si>
  <si>
    <t>K P, Adarsh</t>
  </si>
  <si>
    <t>Varma, Praveen S</t>
  </si>
  <si>
    <t>ROY, ARAKAMITRA</t>
  </si>
  <si>
    <t>VIJAYANATH, NISHA</t>
  </si>
  <si>
    <t>K, SHREELAKSHMI</t>
  </si>
  <si>
    <t>Faby, Sebastian</t>
  </si>
  <si>
    <t>Aul, Suruchi</t>
  </si>
  <si>
    <t>Anand, Vijay</t>
  </si>
  <si>
    <t>Aguiar, Romanick Arcenio</t>
  </si>
  <si>
    <t>Devarajan, Cecil</t>
  </si>
  <si>
    <t>Muthulakshman, R</t>
  </si>
  <si>
    <t>Zuhaib, Haroon</t>
  </si>
  <si>
    <t>Duff, Olivia</t>
  </si>
  <si>
    <t>C, Konika</t>
  </si>
  <si>
    <t>Das, Anirban</t>
  </si>
  <si>
    <t>D, Shephen F</t>
  </si>
  <si>
    <t>Aneesh, V</t>
  </si>
  <si>
    <t>Kumar, AS Suresha</t>
  </si>
  <si>
    <t>Krishna, Gopal PN</t>
  </si>
  <si>
    <t>CJ, Deepa</t>
  </si>
  <si>
    <t>Sajitha, P</t>
  </si>
  <si>
    <t>Balakrishnan, Prabha</t>
  </si>
  <si>
    <t>Joseph, Roshan</t>
  </si>
  <si>
    <t>Menon, Ajit</t>
  </si>
  <si>
    <t>Vishwanath, C</t>
  </si>
  <si>
    <t>Shankar T, Vikram Bala</t>
  </si>
  <si>
    <t>H S, Hemanth</t>
  </si>
  <si>
    <t>Vinita, M</t>
  </si>
  <si>
    <t>V Pallavi, Anu</t>
  </si>
  <si>
    <t>V Peter, Vivian</t>
  </si>
  <si>
    <t>Suresh, Ashwin</t>
  </si>
  <si>
    <t>Janakiram, Pravin</t>
  </si>
  <si>
    <t>Choudhury, Summit</t>
  </si>
  <si>
    <t>Srinivasaiah, Balaji</t>
  </si>
  <si>
    <t>R, Tharaa</t>
  </si>
  <si>
    <t>Mallappa, Shaila BM</t>
  </si>
  <si>
    <t>Babu, N</t>
  </si>
  <si>
    <t>Vasu, Vineesh</t>
  </si>
  <si>
    <t>kannah, M Rakesh</t>
  </si>
  <si>
    <t>Fathima, Seemeen</t>
  </si>
  <si>
    <t>Kumar S, Sendhil</t>
  </si>
  <si>
    <t>Rajan, S Soundar</t>
  </si>
  <si>
    <t>Alva, Ashwin</t>
  </si>
  <si>
    <t>Puttaiah, Sudhakar</t>
  </si>
  <si>
    <t>B, SRIRAM</t>
  </si>
  <si>
    <t>VIJAYARAM, JAGADISH</t>
  </si>
  <si>
    <t>H, ARAVIND</t>
  </si>
  <si>
    <t>Krishna, Gopi K</t>
  </si>
  <si>
    <t>Swaminathan, Vishy</t>
  </si>
  <si>
    <t>Gopal, Sujith</t>
  </si>
  <si>
    <t>Vaz, Milton</t>
  </si>
  <si>
    <t>Lacerda, Janice Ida</t>
  </si>
  <si>
    <t>Sekhar, Soumya</t>
  </si>
  <si>
    <t>Gurung, Tulsi</t>
  </si>
  <si>
    <t>Athif, Mohammed</t>
  </si>
  <si>
    <t>Varughese, Sovee N</t>
  </si>
  <si>
    <t>S V, Raghavan</t>
  </si>
  <si>
    <t>Kala, R</t>
  </si>
  <si>
    <t>Raghavendra, NJ</t>
  </si>
  <si>
    <t>Jamuna, G</t>
  </si>
  <si>
    <t>Kombettu, Sachin</t>
  </si>
  <si>
    <t>Vishal, Pravin</t>
  </si>
  <si>
    <t>J, LEENA</t>
  </si>
  <si>
    <t>VADOR, NIRAV</t>
  </si>
  <si>
    <t>T M, SHRIDHAR</t>
  </si>
  <si>
    <t>RASHINKAR, GOURI</t>
  </si>
  <si>
    <t>Vijay, Bhavanishankar</t>
  </si>
  <si>
    <t>Cherian, Susana</t>
  </si>
  <si>
    <t>Sigamani, Satish Kumar</t>
  </si>
  <si>
    <t>Krishthuraj Dinesh, Anand</t>
  </si>
  <si>
    <t>Rashmi Lobo, Vivette</t>
  </si>
  <si>
    <t>Ravi, K</t>
  </si>
  <si>
    <t>Naseerullah, Zaheer Ahmed</t>
  </si>
  <si>
    <t>Krishnan, Sujith G</t>
  </si>
  <si>
    <t>R R, Kiran</t>
  </si>
  <si>
    <t>Singh, Shobhit Kumar</t>
  </si>
  <si>
    <t>Mahadevaiah, Janaki</t>
  </si>
  <si>
    <t>Choudhury, Deborshi</t>
  </si>
  <si>
    <t>Saravanan, G</t>
  </si>
  <si>
    <t>Thomas, Tessith Abraham</t>
  </si>
  <si>
    <t>Gurupur, Gurudatta</t>
  </si>
  <si>
    <t>Dsouza, Laveena</t>
  </si>
  <si>
    <t>AM Name</t>
  </si>
  <si>
    <t>Agent Badge</t>
  </si>
  <si>
    <t>Q. Populate the Result sheet with Agent Name, Manager Name &amp; Area Manager Name using Vlookup             Headcount Table(in next sheet) contains the Complete list of data needed to fill the result sheet</t>
  </si>
  <si>
    <t>Week12</t>
  </si>
  <si>
    <t>Week11</t>
  </si>
  <si>
    <t>Week10</t>
  </si>
  <si>
    <t>Week9</t>
  </si>
  <si>
    <t>Week8</t>
  </si>
  <si>
    <t>Week7</t>
  </si>
  <si>
    <t>Week6</t>
  </si>
  <si>
    <t>Week5</t>
  </si>
  <si>
    <t>Week4</t>
  </si>
  <si>
    <t>Week3</t>
  </si>
  <si>
    <t>Week2</t>
  </si>
  <si>
    <t>Week1</t>
  </si>
  <si>
    <t>Fri</t>
  </si>
  <si>
    <t>Thu</t>
  </si>
  <si>
    <t>Wed</t>
  </si>
  <si>
    <t>Tue</t>
  </si>
  <si>
    <t>Mon</t>
  </si>
  <si>
    <t>Sat</t>
  </si>
  <si>
    <t>WE</t>
  </si>
  <si>
    <t>Plot a graph for Weeks against AHT (Average handle time) and show the trend WoW with respect to Total and also for Week 12 show Day wise trend( Graph has to look like in the one in picture)</t>
  </si>
  <si>
    <t>Date (mm/dd/yyyy)</t>
  </si>
  <si>
    <t>Date (yyyymmdd.000)</t>
  </si>
  <si>
    <t>Q. Convert the date from first format to the second format and sort in ascending order.</t>
  </si>
  <si>
    <t>using count if</t>
  </si>
  <si>
    <t>Can we find min and max value by any other method than pivot table?</t>
  </si>
  <si>
    <t>using frequency fun</t>
  </si>
  <si>
    <t>Using Countifs</t>
  </si>
  <si>
    <t>Using Sumproduct</t>
  </si>
  <si>
    <t>Sum of 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</si>
</sst>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
    <numFmt numFmtId="165" formatCode="_(&quot;$&quot;* #,##0_);_(&quot;$&quot;* \(#,##0\);_(&quot;$&quot;* &quot;-&quot;??_);_(@_)"/>
    <numFmt numFmtId="166" formatCode="_(&quot;$&quot;* #,##0.00_);_(&quot;$&quot;* \(#,##0.00\);_(&quot;$&quot;* &quot;-&quot;??_);_(@_)"/>
    <numFmt numFmtId="167" formatCode="[$-409]d\-mmm\-yy;@"/>
    <numFmt numFmtId="168" formatCode="_(* #,##0.00_);_(* \(#,##0.00\);_(* &quot;-&quot;??_);_(@_)"/>
    <numFmt numFmtId="169" formatCode="_-* #,##0_-;\-* #,##0_-;_-* &quot;-&quot;??_-;_-@_-"/>
    <numFmt numFmtId="170" formatCode="mm/dd/yyyy\ hh:mm:ss"/>
    <numFmt numFmtId="171" formatCode="mm/dd/yyyy"/>
    <numFmt numFmtId="172" formatCode="yyyymmdd.000"/>
  </numFmts>
  <fonts count="44">
    <font>
      <sz val="11"/>
      <color theme="1"/>
      <name val="Calibri"/>
      <family val="2"/>
      <scheme val="minor"/>
    </font>
    <font>
      <sz val="11"/>
      <color theme="1"/>
      <name val="Calibri"/>
      <family val="2"/>
      <scheme val="minor"/>
    </font>
    <font>
      <b/>
      <sz val="11"/>
      <color theme="1"/>
      <name val="Calibri"/>
      <family val="2"/>
      <scheme val="minor"/>
    </font>
    <font>
      <b/>
      <sz val="10"/>
      <color indexed="10"/>
      <name val="Arial"/>
      <family val="2"/>
    </font>
    <font>
      <sz val="10"/>
      <name val="Arial"/>
      <family val="2"/>
    </font>
    <font>
      <b/>
      <i/>
      <sz val="9"/>
      <color indexed="20"/>
      <name val="Arial"/>
      <family val="2"/>
    </font>
    <font>
      <b/>
      <i/>
      <sz val="12"/>
      <color indexed="16"/>
      <name val="Arial"/>
      <family val="2"/>
    </font>
    <font>
      <b/>
      <sz val="10"/>
      <name val="Arial"/>
      <family val="2"/>
    </font>
    <font>
      <b/>
      <sz val="11"/>
      <color indexed="18"/>
      <name val="Arial"/>
      <family val="2"/>
    </font>
    <font>
      <b/>
      <sz val="10"/>
      <color indexed="16"/>
      <name val="Arial"/>
      <family val="2"/>
    </font>
    <font>
      <b/>
      <sz val="8"/>
      <name val="Arial"/>
      <family val="2"/>
    </font>
    <font>
      <b/>
      <sz val="10"/>
      <color indexed="9"/>
      <name val="Arial"/>
      <family val="2"/>
    </font>
    <font>
      <b/>
      <sz val="11"/>
      <color rgb="FFFF0000"/>
      <name val="Calibri"/>
      <family val="2"/>
      <scheme val="minor"/>
    </font>
    <font>
      <sz val="10"/>
      <name val="Calibri"/>
      <family val="2"/>
      <scheme val="minor"/>
    </font>
    <font>
      <b/>
      <sz val="10"/>
      <name val="Calibri"/>
      <family val="2"/>
      <scheme val="minor"/>
    </font>
    <font>
      <b/>
      <sz val="14"/>
      <color rgb="FFFF0000"/>
      <name val="Calibri"/>
      <family val="2"/>
      <scheme val="minor"/>
    </font>
    <font>
      <b/>
      <sz val="14"/>
      <color theme="1"/>
      <name val="Calibri"/>
      <family val="2"/>
      <scheme val="minor"/>
    </font>
    <font>
      <b/>
      <sz val="12"/>
      <color theme="1"/>
      <name val="Calibri"/>
      <family val="2"/>
      <scheme val="minor"/>
    </font>
    <font>
      <b/>
      <sz val="11"/>
      <name val="Calibri"/>
      <family val="2"/>
      <scheme val="minor"/>
    </font>
    <font>
      <sz val="11"/>
      <color theme="1"/>
      <name val="Museo Sans For Dell"/>
    </font>
    <font>
      <b/>
      <sz val="11"/>
      <name val="Museo Sans For Dell"/>
    </font>
    <font>
      <b/>
      <sz val="11"/>
      <color theme="1"/>
      <name val="Museo Sans For Dell"/>
    </font>
    <font>
      <b/>
      <sz val="11"/>
      <color indexed="16"/>
      <name val="Museo Sans For Dell"/>
    </font>
    <font>
      <sz val="11"/>
      <name val="Museo Sans For Dell"/>
    </font>
    <font>
      <sz val="11"/>
      <color indexed="9"/>
      <name val="Museo Sans For Dell"/>
    </font>
    <font>
      <b/>
      <i/>
      <sz val="11"/>
      <color indexed="16"/>
      <name val="Museo Sans For Dell"/>
    </font>
    <font>
      <b/>
      <i/>
      <sz val="11"/>
      <color indexed="20"/>
      <name val="Museo Sans For Dell"/>
    </font>
    <font>
      <i/>
      <sz val="11"/>
      <color indexed="16"/>
      <name val="Museo Sans For Dell"/>
    </font>
    <font>
      <sz val="11"/>
      <color indexed="10"/>
      <name val="Museo Sans For Dell"/>
    </font>
    <font>
      <b/>
      <i/>
      <sz val="10"/>
      <color rgb="FFFF0000"/>
      <name val="Calibri"/>
      <family val="2"/>
      <scheme val="minor"/>
    </font>
    <font>
      <sz val="10"/>
      <color theme="1"/>
      <name val="Museo Sans For Dell"/>
      <family val="2"/>
    </font>
    <font>
      <sz val="12"/>
      <color theme="1"/>
      <name val="Calibri"/>
      <family val="2"/>
      <scheme val="minor"/>
    </font>
    <font>
      <b/>
      <sz val="12"/>
      <name val="Calibri"/>
      <family val="2"/>
      <scheme val="minor"/>
    </font>
    <font>
      <sz val="12"/>
      <name val="Calibri"/>
      <family val="2"/>
      <scheme val="minor"/>
    </font>
    <font>
      <i/>
      <sz val="12"/>
      <color theme="1"/>
      <name val="Calibri"/>
      <family val="2"/>
      <scheme val="minor"/>
    </font>
    <font>
      <sz val="10"/>
      <name val="Courier New"/>
      <family val="3"/>
    </font>
    <font>
      <b/>
      <sz val="10"/>
      <color indexed="13"/>
      <name val="Verdana"/>
      <family val="2"/>
    </font>
    <font>
      <sz val="8"/>
      <name val="Verdana"/>
      <family val="2"/>
    </font>
    <font>
      <b/>
      <sz val="8"/>
      <color indexed="13"/>
      <name val="Verdana"/>
      <family val="2"/>
    </font>
    <font>
      <b/>
      <sz val="9"/>
      <name val="Verdana"/>
      <family val="2"/>
    </font>
    <font>
      <b/>
      <sz val="10"/>
      <color theme="1"/>
      <name val="Museo For Dell"/>
    </font>
    <font>
      <b/>
      <sz val="10"/>
      <color theme="0"/>
      <name val="Museo For Dell"/>
    </font>
    <font>
      <sz val="14"/>
      <color theme="1"/>
      <name val="Calibri"/>
      <family val="2"/>
      <scheme val="minor"/>
    </font>
    <font>
      <b/>
      <sz val="22"/>
      <color theme="1"/>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
      <patternFill patternType="solid">
        <fgColor theme="6"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indexed="49"/>
        <bgColor indexed="64"/>
      </patternFill>
    </fill>
    <fill>
      <patternFill patternType="solid">
        <fgColor rgb="FF0085C3"/>
        <bgColor indexed="64"/>
      </patternFill>
    </fill>
    <fill>
      <patternFill patternType="solid">
        <fgColor theme="7" tint="0.59999389629810485"/>
        <bgColor theme="4" tint="0.79998168889431442"/>
      </patternFill>
    </fill>
    <fill>
      <patternFill patternType="solid">
        <fgColor indexed="15"/>
        <bgColor indexed="64"/>
      </patternFill>
    </fill>
    <fill>
      <patternFill patternType="solid">
        <fgColor indexed="8"/>
        <bgColor indexed="64"/>
      </patternFill>
    </fill>
    <fill>
      <patternFill patternType="solid">
        <fgColor indexed="41"/>
        <bgColor indexed="64"/>
      </patternFill>
    </fill>
    <fill>
      <patternFill patternType="solid">
        <fgColor indexed="9"/>
        <bgColor indexed="64"/>
      </patternFill>
    </fill>
    <fill>
      <patternFill patternType="solid">
        <fgColor indexed="13"/>
        <bgColor indexed="64"/>
      </patternFill>
    </fill>
    <fill>
      <patternFill patternType="solid">
        <fgColor theme="5" tint="-0.249977111117893"/>
        <bgColor theme="5" tint="-0.249977111117893"/>
      </patternFill>
    </fill>
    <fill>
      <patternFill patternType="solid">
        <fgColor rgb="FF92D05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6">
    <xf numFmtId="0" fontId="0" fillId="0" borderId="0"/>
    <xf numFmtId="9" fontId="1" fillId="0" borderId="0" applyFont="0" applyFill="0" applyBorder="0" applyAlignment="0" applyProtection="0"/>
    <xf numFmtId="0" fontId="4" fillId="0" borderId="0"/>
    <xf numFmtId="166" fontId="30" fillId="0" borderId="0" applyFont="0" applyFill="0" applyBorder="0" applyAlignment="0" applyProtection="0"/>
    <xf numFmtId="0" fontId="4" fillId="0" borderId="0"/>
    <xf numFmtId="168" fontId="1" fillId="0" borderId="0" applyFont="0" applyFill="0" applyBorder="0" applyAlignment="0" applyProtection="0"/>
  </cellStyleXfs>
  <cellXfs count="180">
    <xf numFmtId="0" fontId="0" fillId="0" borderId="0" xfId="0"/>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9" fontId="0" fillId="0" borderId="1" xfId="1" applyFont="1" applyBorder="1" applyAlignment="1">
      <alignment horizontal="left"/>
    </xf>
    <xf numFmtId="0" fontId="3" fillId="0" borderId="0" xfId="0" applyFont="1"/>
    <xf numFmtId="0" fontId="4" fillId="0" borderId="0" xfId="0" applyFont="1"/>
    <xf numFmtId="0" fontId="0" fillId="0" borderId="1" xfId="0" applyBorder="1" applyAlignment="1">
      <alignment horizontal="center"/>
    </xf>
    <xf numFmtId="0" fontId="0" fillId="0" borderId="1" xfId="0" applyBorder="1"/>
    <xf numFmtId="0" fontId="4" fillId="0" borderId="1"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1" xfId="0" applyFont="1" applyBorder="1" applyAlignment="1">
      <alignment horizontal="center"/>
    </xf>
    <xf numFmtId="0" fontId="8" fillId="0" borderId="1" xfId="0" applyFont="1" applyBorder="1" applyAlignment="1">
      <alignment horizontal="center"/>
    </xf>
    <xf numFmtId="0" fontId="9" fillId="0" borderId="1" xfId="0" applyFont="1" applyBorder="1" applyAlignment="1">
      <alignment horizontal="center"/>
    </xf>
    <xf numFmtId="0" fontId="10" fillId="0" borderId="1" xfId="0" applyFont="1" applyBorder="1" applyAlignment="1">
      <alignment horizontal="center"/>
    </xf>
    <xf numFmtId="0" fontId="2" fillId="0" borderId="0" xfId="0" applyFont="1"/>
    <xf numFmtId="0" fontId="7" fillId="0" borderId="0" xfId="0" applyFont="1"/>
    <xf numFmtId="0" fontId="0" fillId="0" borderId="0" xfId="0" applyAlignment="1">
      <alignment horizontal="center"/>
    </xf>
    <xf numFmtId="0" fontId="3" fillId="0" borderId="0" xfId="0" applyFont="1" applyAlignment="1">
      <alignment horizontal="right" indent="1"/>
    </xf>
    <xf numFmtId="0" fontId="2" fillId="2" borderId="0" xfId="0" applyFont="1" applyFill="1" applyAlignment="1">
      <alignment horizontal="left" indent="1"/>
    </xf>
    <xf numFmtId="0" fontId="11" fillId="4" borderId="5" xfId="0" applyFont="1" applyFill="1" applyBorder="1" applyAlignment="1">
      <alignment horizontal="center"/>
    </xf>
    <xf numFmtId="0" fontId="11" fillId="4" borderId="0" xfId="0" applyFont="1" applyFill="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0" xfId="0" applyFill="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13" fillId="0" borderId="1" xfId="0" applyFont="1" applyBorder="1" applyAlignment="1">
      <alignment horizontal="center" vertical="center"/>
    </xf>
    <xf numFmtId="0" fontId="0" fillId="5" borderId="1" xfId="0" applyFill="1" applyBorder="1" applyAlignment="1">
      <alignment horizontal="center"/>
    </xf>
    <xf numFmtId="164" fontId="0" fillId="0" borderId="1" xfId="0" applyNumberFormat="1" applyBorder="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14" xfId="0" applyFont="1" applyBorder="1" applyAlignment="1">
      <alignment horizontal="center"/>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15" fillId="0" borderId="0" xfId="0" applyFont="1"/>
    <xf numFmtId="0" fontId="0" fillId="8" borderId="14" xfId="0" applyFill="1" applyBorder="1" applyAlignment="1">
      <alignment horizontal="center"/>
    </xf>
    <xf numFmtId="0" fontId="0" fillId="8" borderId="1" xfId="0" applyFill="1" applyBorder="1" applyAlignment="1">
      <alignment horizontal="center"/>
    </xf>
    <xf numFmtId="0" fontId="2" fillId="9" borderId="16" xfId="0" applyFont="1" applyFill="1" applyBorder="1" applyAlignment="1">
      <alignment horizontal="center"/>
    </xf>
    <xf numFmtId="0" fontId="2" fillId="9" borderId="17" xfId="0" applyFont="1" applyFill="1" applyBorder="1" applyAlignment="1">
      <alignment horizontal="center"/>
    </xf>
    <xf numFmtId="0" fontId="2" fillId="9" borderId="18" xfId="0" applyFont="1" applyFill="1" applyBorder="1" applyAlignment="1">
      <alignment horizontal="center"/>
    </xf>
    <xf numFmtId="0" fontId="17" fillId="0" borderId="11" xfId="0" applyFont="1" applyBorder="1" applyAlignment="1">
      <alignment horizontal="left"/>
    </xf>
    <xf numFmtId="0" fontId="17" fillId="0" borderId="13" xfId="0" applyFont="1" applyBorder="1" applyAlignment="1">
      <alignment horizontal="left"/>
    </xf>
    <xf numFmtId="0" fontId="17" fillId="0" borderId="14" xfId="0" applyFont="1" applyBorder="1" applyAlignment="1">
      <alignment horizontal="left"/>
    </xf>
    <xf numFmtId="0" fontId="17" fillId="0" borderId="15" xfId="0" applyFont="1" applyBorder="1" applyAlignment="1">
      <alignment horizontal="left"/>
    </xf>
    <xf numFmtId="0" fontId="17" fillId="0" borderId="16" xfId="0" applyFont="1" applyBorder="1" applyAlignment="1">
      <alignment horizontal="left"/>
    </xf>
    <xf numFmtId="0" fontId="17" fillId="0" borderId="18" xfId="0" applyFont="1" applyBorder="1" applyAlignment="1">
      <alignment horizontal="left"/>
    </xf>
    <xf numFmtId="0" fontId="0" fillId="0" borderId="14" xfId="0" applyBorder="1"/>
    <xf numFmtId="0" fontId="0" fillId="0" borderId="11" xfId="0" applyBorder="1"/>
    <xf numFmtId="0" fontId="0" fillId="0" borderId="19" xfId="0" applyBorder="1" applyAlignment="1">
      <alignment horizontal="center"/>
    </xf>
    <xf numFmtId="0" fontId="0" fillId="0" borderId="2" xfId="0" applyBorder="1" applyAlignment="1">
      <alignment horizontal="center"/>
    </xf>
    <xf numFmtId="0" fontId="2" fillId="11" borderId="16" xfId="0" applyFont="1" applyFill="1" applyBorder="1" applyAlignment="1">
      <alignment horizontal="center"/>
    </xf>
    <xf numFmtId="0" fontId="2" fillId="11" borderId="20" xfId="0" applyFont="1" applyFill="1" applyBorder="1" applyAlignment="1">
      <alignment horizontal="center"/>
    </xf>
    <xf numFmtId="0" fontId="2" fillId="11" borderId="18" xfId="0" applyFont="1" applyFill="1" applyBorder="1" applyAlignment="1">
      <alignment horizontal="center"/>
    </xf>
    <xf numFmtId="0" fontId="2" fillId="12" borderId="16" xfId="0" applyFont="1" applyFill="1" applyBorder="1" applyAlignment="1">
      <alignment horizontal="center"/>
    </xf>
    <xf numFmtId="0" fontId="2" fillId="12" borderId="17" xfId="0" applyFont="1" applyFill="1" applyBorder="1" applyAlignment="1">
      <alignment horizontal="center"/>
    </xf>
    <xf numFmtId="0" fontId="2" fillId="12" borderId="18" xfId="0" applyFont="1" applyFill="1" applyBorder="1" applyAlignment="1">
      <alignment horizontal="center"/>
    </xf>
    <xf numFmtId="0" fontId="19" fillId="0" borderId="0" xfId="0" applyFont="1"/>
    <xf numFmtId="0" fontId="20" fillId="0" borderId="0" xfId="0" applyFont="1"/>
    <xf numFmtId="0" fontId="21" fillId="0" borderId="0" xfId="0" applyFont="1"/>
    <xf numFmtId="0" fontId="22" fillId="0" borderId="21" xfId="0" applyFont="1" applyBorder="1"/>
    <xf numFmtId="0" fontId="22" fillId="0" borderId="22" xfId="0" applyFont="1" applyBorder="1"/>
    <xf numFmtId="0" fontId="22" fillId="0" borderId="23" xfId="0" applyFont="1" applyBorder="1"/>
    <xf numFmtId="0" fontId="19" fillId="13" borderId="24" xfId="0" applyFont="1" applyFill="1" applyBorder="1" applyAlignment="1">
      <alignment horizontal="center"/>
    </xf>
    <xf numFmtId="0" fontId="19" fillId="5" borderId="25" xfId="0" applyFont="1" applyFill="1" applyBorder="1" applyAlignment="1">
      <alignment horizontal="center"/>
    </xf>
    <xf numFmtId="0" fontId="23" fillId="5" borderId="25" xfId="0" applyFont="1" applyFill="1" applyBorder="1" applyAlignment="1">
      <alignment horizontal="center"/>
    </xf>
    <xf numFmtId="0" fontId="22" fillId="0" borderId="26" xfId="0" applyFont="1" applyBorder="1"/>
    <xf numFmtId="0" fontId="19" fillId="5" borderId="27" xfId="0" applyFont="1" applyFill="1" applyBorder="1" applyAlignment="1">
      <alignment horizontal="center"/>
    </xf>
    <xf numFmtId="0" fontId="23" fillId="5" borderId="27" xfId="0" applyFont="1" applyFill="1" applyBorder="1" applyAlignment="1">
      <alignment horizontal="center"/>
    </xf>
    <xf numFmtId="0" fontId="22" fillId="0" borderId="28" xfId="0" applyFont="1" applyBorder="1"/>
    <xf numFmtId="0" fontId="24" fillId="14" borderId="1" xfId="0" applyFont="1" applyFill="1" applyBorder="1" applyAlignment="1">
      <alignment horizontal="center"/>
    </xf>
    <xf numFmtId="0" fontId="25" fillId="0" borderId="0" xfId="0" applyFont="1" applyAlignment="1">
      <alignment horizontal="center"/>
    </xf>
    <xf numFmtId="0" fontId="26" fillId="0" borderId="0" xfId="0" applyFont="1"/>
    <xf numFmtId="0" fontId="27" fillId="0" borderId="0" xfId="0" applyFont="1" applyAlignment="1">
      <alignment horizontal="center"/>
    </xf>
    <xf numFmtId="0" fontId="27" fillId="0" borderId="0" xfId="0" applyFont="1" applyAlignment="1">
      <alignment horizontal="left"/>
    </xf>
    <xf numFmtId="0" fontId="28" fillId="0" borderId="0" xfId="0" applyFont="1" applyAlignment="1">
      <alignment horizontal="left"/>
    </xf>
    <xf numFmtId="164" fontId="2" fillId="15" borderId="1" xfId="0" applyNumberFormat="1" applyFont="1" applyFill="1" applyBorder="1" applyAlignment="1">
      <alignment horizontal="center"/>
    </xf>
    <xf numFmtId="0" fontId="2" fillId="15" borderId="1" xfId="0" applyFont="1" applyFill="1" applyBorder="1" applyAlignment="1">
      <alignment horizontal="center"/>
    </xf>
    <xf numFmtId="164" fontId="0" fillId="0" borderId="1" xfId="0" applyNumberFormat="1" applyBorder="1" applyAlignment="1">
      <alignment horizontal="center"/>
    </xf>
    <xf numFmtId="0" fontId="2" fillId="11" borderId="1" xfId="0" applyFont="1" applyFill="1" applyBorder="1" applyAlignment="1">
      <alignment horizontal="center"/>
    </xf>
    <xf numFmtId="0" fontId="29" fillId="0" borderId="0" xfId="0" applyFont="1"/>
    <xf numFmtId="0" fontId="7" fillId="0" borderId="0" xfId="0" applyFont="1" applyFill="1" applyBorder="1" applyAlignment="1">
      <alignment horizontal="center"/>
    </xf>
    <xf numFmtId="0" fontId="0" fillId="0" borderId="0" xfId="0" pivotButton="1"/>
    <xf numFmtId="0" fontId="0" fillId="0" borderId="0" xfId="0" applyNumberFormat="1"/>
    <xf numFmtId="10" fontId="14" fillId="0" borderId="1" xfId="2" applyNumberFormat="1" applyFont="1" applyBorder="1" applyAlignment="1">
      <alignment horizontal="center" vertical="center"/>
    </xf>
    <xf numFmtId="10" fontId="0" fillId="0" borderId="0" xfId="0" applyNumberFormat="1"/>
    <xf numFmtId="165" fontId="0" fillId="0" borderId="0" xfId="0" applyNumberFormat="1"/>
    <xf numFmtId="165" fontId="30" fillId="16" borderId="0" xfId="3" applyNumberFormat="1" applyFill="1"/>
    <xf numFmtId="0" fontId="7" fillId="5" borderId="0" xfId="4" applyFont="1" applyFill="1"/>
    <xf numFmtId="0" fontId="4" fillId="0" borderId="0" xfId="4"/>
    <xf numFmtId="1" fontId="0" fillId="2" borderId="0" xfId="0" applyNumberFormat="1" applyFill="1"/>
    <xf numFmtId="0" fontId="31" fillId="0" borderId="0" xfId="0" applyFont="1" applyAlignment="1">
      <alignment horizontal="center"/>
    </xf>
    <xf numFmtId="167" fontId="31" fillId="0" borderId="0" xfId="0" applyNumberFormat="1" applyFont="1" applyAlignment="1">
      <alignment horizontal="center"/>
    </xf>
    <xf numFmtId="0" fontId="32" fillId="0" borderId="10" xfId="0" applyFont="1" applyBorder="1" applyAlignment="1">
      <alignment horizontal="center"/>
    </xf>
    <xf numFmtId="1" fontId="32" fillId="0" borderId="10" xfId="0" applyNumberFormat="1" applyFont="1" applyBorder="1" applyAlignment="1">
      <alignment horizontal="center"/>
    </xf>
    <xf numFmtId="167" fontId="32" fillId="0" borderId="0" xfId="0" applyNumberFormat="1" applyFont="1" applyAlignment="1">
      <alignment horizontal="center"/>
    </xf>
    <xf numFmtId="169" fontId="33" fillId="0" borderId="0" xfId="5" applyNumberFormat="1" applyFont="1" applyAlignment="1">
      <alignment horizontal="center"/>
    </xf>
    <xf numFmtId="1" fontId="33" fillId="0" borderId="0" xfId="5" applyNumberFormat="1" applyFont="1" applyAlignment="1">
      <alignment horizontal="center"/>
    </xf>
    <xf numFmtId="167" fontId="34" fillId="0" borderId="0" xfId="0" applyNumberFormat="1" applyFont="1"/>
    <xf numFmtId="169" fontId="33" fillId="0" borderId="0" xfId="5" applyNumberFormat="1" applyFont="1" applyBorder="1" applyAlignment="1">
      <alignment horizontal="center"/>
    </xf>
    <xf numFmtId="1" fontId="33" fillId="0" borderId="0" xfId="5" applyNumberFormat="1" applyFont="1" applyBorder="1" applyAlignment="1">
      <alignment horizontal="center"/>
    </xf>
    <xf numFmtId="1" fontId="0" fillId="0" borderId="0" xfId="0" applyNumberFormat="1"/>
    <xf numFmtId="1" fontId="31" fillId="0" borderId="0" xfId="0" applyNumberFormat="1" applyFont="1" applyAlignment="1">
      <alignment horizontal="center"/>
    </xf>
    <xf numFmtId="167" fontId="34" fillId="0" borderId="0" xfId="0" applyNumberFormat="1" applyFont="1" applyAlignment="1">
      <alignment horizontal="left"/>
    </xf>
    <xf numFmtId="169" fontId="33" fillId="0" borderId="1" xfId="5" applyNumberFormat="1" applyFont="1" applyBorder="1" applyAlignment="1">
      <alignment horizontal="center"/>
    </xf>
    <xf numFmtId="1" fontId="33" fillId="0" borderId="1" xfId="5" applyNumberFormat="1" applyFont="1" applyBorder="1" applyAlignment="1">
      <alignment horizontal="center"/>
    </xf>
    <xf numFmtId="0" fontId="31" fillId="0" borderId="1" xfId="0" applyFont="1" applyBorder="1" applyAlignment="1">
      <alignment horizontal="center"/>
    </xf>
    <xf numFmtId="1" fontId="31" fillId="0" borderId="1" xfId="0" applyNumberFormat="1" applyFont="1" applyBorder="1" applyAlignment="1">
      <alignment horizontal="center"/>
    </xf>
    <xf numFmtId="167" fontId="31" fillId="0" borderId="1" xfId="0" applyNumberFormat="1" applyFont="1" applyBorder="1" applyAlignment="1">
      <alignment horizontal="center"/>
    </xf>
    <xf numFmtId="169" fontId="0" fillId="0" borderId="0" xfId="0" applyNumberFormat="1"/>
    <xf numFmtId="0" fontId="32" fillId="0" borderId="1" xfId="0" applyFont="1" applyBorder="1" applyAlignment="1">
      <alignment horizontal="center"/>
    </xf>
    <xf numFmtId="1" fontId="32" fillId="0" borderId="1" xfId="0" applyNumberFormat="1" applyFont="1" applyBorder="1" applyAlignment="1">
      <alignment horizontal="center"/>
    </xf>
    <xf numFmtId="167" fontId="32" fillId="0" borderId="1" xfId="0" applyNumberFormat="1" applyFont="1" applyBorder="1" applyAlignment="1">
      <alignment horizontal="center"/>
    </xf>
    <xf numFmtId="170" fontId="35" fillId="5" borderId="29" xfId="0" applyNumberFormat="1" applyFont="1" applyFill="1" applyBorder="1" applyAlignment="1">
      <alignment horizontal="center"/>
    </xf>
    <xf numFmtId="170" fontId="35" fillId="5" borderId="30" xfId="0" applyNumberFormat="1" applyFont="1" applyFill="1" applyBorder="1" applyAlignment="1">
      <alignment horizontal="center"/>
    </xf>
    <xf numFmtId="0" fontId="35" fillId="5" borderId="30" xfId="0" applyFont="1" applyFill="1" applyBorder="1" applyAlignment="1">
      <alignment horizontal="center"/>
    </xf>
    <xf numFmtId="0" fontId="35" fillId="5" borderId="31" xfId="0" applyFont="1" applyFill="1" applyBorder="1" applyAlignment="1">
      <alignment horizontal="center"/>
    </xf>
    <xf numFmtId="170" fontId="35" fillId="5" borderId="32" xfId="0" applyNumberFormat="1" applyFont="1" applyFill="1" applyBorder="1" applyAlignment="1">
      <alignment horizontal="center"/>
    </xf>
    <xf numFmtId="0" fontId="35" fillId="5" borderId="32" xfId="0" applyFont="1" applyFill="1" applyBorder="1" applyAlignment="1">
      <alignment horizontal="center"/>
    </xf>
    <xf numFmtId="0" fontId="35" fillId="5" borderId="33" xfId="0" applyFont="1" applyFill="1" applyBorder="1" applyAlignment="1">
      <alignment horizontal="center"/>
    </xf>
    <xf numFmtId="0" fontId="36" fillId="17" borderId="34" xfId="0" applyFont="1" applyFill="1" applyBorder="1" applyAlignment="1">
      <alignment horizontal="center"/>
    </xf>
    <xf numFmtId="0" fontId="37" fillId="18" borderId="1" xfId="0" applyFont="1" applyFill="1" applyBorder="1"/>
    <xf numFmtId="0" fontId="37" fillId="19" borderId="1" xfId="0" applyFont="1" applyFill="1" applyBorder="1" applyAlignment="1">
      <alignment horizontal="center"/>
    </xf>
    <xf numFmtId="0" fontId="38" fillId="17" borderId="1" xfId="0" applyFont="1" applyFill="1" applyBorder="1"/>
    <xf numFmtId="21" fontId="40" fillId="0" borderId="1" xfId="0" applyNumberFormat="1" applyFont="1" applyBorder="1" applyAlignment="1">
      <alignment horizontal="center" vertical="center"/>
    </xf>
    <xf numFmtId="14" fontId="40" fillId="0" borderId="1" xfId="0" applyNumberFormat="1" applyFont="1" applyBorder="1" applyAlignment="1">
      <alignment horizontal="center" vertical="center"/>
    </xf>
    <xf numFmtId="0" fontId="41" fillId="21" borderId="9" xfId="0" applyFont="1" applyFill="1" applyBorder="1" applyAlignment="1">
      <alignment horizontal="center" vertical="center"/>
    </xf>
    <xf numFmtId="171" fontId="0" fillId="13" borderId="5" xfId="0" applyNumberFormat="1" applyFill="1" applyBorder="1"/>
    <xf numFmtId="0" fontId="0" fillId="5" borderId="9" xfId="0" applyFill="1" applyBorder="1" applyAlignment="1">
      <alignment horizontal="right"/>
    </xf>
    <xf numFmtId="0" fontId="0" fillId="5" borderId="8" xfId="0" applyFill="1" applyBorder="1" applyAlignment="1">
      <alignment horizontal="right"/>
    </xf>
    <xf numFmtId="0" fontId="11" fillId="4" borderId="1" xfId="0" applyFont="1" applyFill="1" applyBorder="1"/>
    <xf numFmtId="0" fontId="43" fillId="0" borderId="0" xfId="0" applyFont="1" applyAlignment="1">
      <alignment horizontal="left"/>
    </xf>
    <xf numFmtId="0" fontId="42" fillId="0" borderId="0" xfId="0" applyFont="1"/>
    <xf numFmtId="0" fontId="0" fillId="0" borderId="1" xfId="0" applyNumberFormat="1" applyBorder="1"/>
    <xf numFmtId="0" fontId="0" fillId="0" borderId="1" xfId="1" applyNumberFormat="1" applyFont="1" applyBorder="1"/>
    <xf numFmtId="0" fontId="18" fillId="10" borderId="1" xfId="0" applyNumberFormat="1" applyFont="1" applyFill="1" applyBorder="1" applyAlignment="1">
      <alignment horizontal="center"/>
    </xf>
    <xf numFmtId="0" fontId="0" fillId="0" borderId="1" xfId="0" applyNumberFormat="1" applyBorder="1" applyAlignment="1">
      <alignment horizontal="left"/>
    </xf>
    <xf numFmtId="49" fontId="0" fillId="0" borderId="0" xfId="0" applyNumberFormat="1"/>
    <xf numFmtId="171" fontId="0" fillId="0" borderId="0" xfId="0" applyNumberFormat="1"/>
    <xf numFmtId="172" fontId="0" fillId="5" borderId="6" xfId="0" applyNumberFormat="1" applyFill="1" applyBorder="1" applyAlignment="1">
      <alignment horizontal="right"/>
    </xf>
    <xf numFmtId="22" fontId="31" fillId="22" borderId="0" xfId="0" applyNumberFormat="1" applyFont="1" applyFill="1"/>
    <xf numFmtId="0" fontId="3" fillId="0" borderId="0" xfId="0" applyFont="1" applyAlignment="1">
      <alignment horizontal="center"/>
    </xf>
    <xf numFmtId="0" fontId="3" fillId="0" borderId="0" xfId="0" applyFont="1" applyAlignment="1">
      <alignment horizontal="center" vertical="top"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12" fillId="0" borderId="0" xfId="0" applyFont="1" applyAlignment="1">
      <alignment horizontal="center"/>
    </xf>
    <xf numFmtId="0" fontId="15" fillId="0" borderId="0" xfId="0" applyNumberFormat="1" applyFont="1" applyAlignment="1">
      <alignment horizontal="center"/>
    </xf>
    <xf numFmtId="0" fontId="12" fillId="0" borderId="0" xfId="0" applyFont="1" applyAlignment="1">
      <alignment horizontal="center" vertical="top" wrapText="1"/>
    </xf>
    <xf numFmtId="0" fontId="0" fillId="0" borderId="0" xfId="0" applyAlignment="1">
      <alignment horizontal="center" vertical="top"/>
    </xf>
    <xf numFmtId="0" fontId="39" fillId="20" borderId="39" xfId="0" applyFont="1" applyFill="1" applyBorder="1" applyAlignment="1">
      <alignment horizontal="center" vertical="center" wrapText="1"/>
    </xf>
    <xf numFmtId="0" fontId="39" fillId="20" borderId="7" xfId="0" applyFont="1" applyFill="1" applyBorder="1" applyAlignment="1">
      <alignment horizontal="center" vertical="center" wrapText="1"/>
    </xf>
    <xf numFmtId="0" fontId="39" fillId="20" borderId="38" xfId="0" applyFont="1" applyFill="1" applyBorder="1" applyAlignment="1">
      <alignment horizontal="center" vertical="center" wrapText="1"/>
    </xf>
    <xf numFmtId="0" fontId="39" fillId="20" borderId="37" xfId="0" applyFont="1" applyFill="1" applyBorder="1" applyAlignment="1">
      <alignment horizontal="center" vertical="center" wrapText="1"/>
    </xf>
    <xf numFmtId="0" fontId="39" fillId="20" borderId="0" xfId="0" applyFont="1" applyFill="1" applyAlignment="1">
      <alignment horizontal="center" vertical="center" wrapText="1"/>
    </xf>
    <xf numFmtId="0" fontId="39" fillId="20" borderId="5" xfId="0" applyFont="1" applyFill="1" applyBorder="1" applyAlignment="1">
      <alignment horizontal="center" vertical="center" wrapText="1"/>
    </xf>
    <xf numFmtId="0" fontId="39" fillId="20" borderId="36" xfId="0" applyFont="1" applyFill="1" applyBorder="1" applyAlignment="1">
      <alignment horizontal="center" vertical="center" wrapText="1"/>
    </xf>
    <xf numFmtId="0" fontId="39" fillId="20" borderId="10" xfId="0" applyFont="1" applyFill="1" applyBorder="1" applyAlignment="1">
      <alignment horizontal="center" vertical="center" wrapText="1"/>
    </xf>
    <xf numFmtId="0" fontId="39" fillId="20" borderId="35" xfId="0" applyFont="1" applyFill="1" applyBorder="1" applyAlignment="1">
      <alignment horizontal="center" vertical="center" wrapText="1"/>
    </xf>
    <xf numFmtId="0" fontId="39" fillId="20" borderId="47" xfId="0" applyFont="1" applyFill="1" applyBorder="1" applyAlignment="1">
      <alignment horizontal="center" vertical="top" wrapText="1"/>
    </xf>
    <xf numFmtId="0" fontId="39" fillId="20" borderId="46" xfId="0" applyFont="1" applyFill="1" applyBorder="1" applyAlignment="1">
      <alignment horizontal="center" vertical="top" wrapText="1"/>
    </xf>
    <xf numFmtId="0" fontId="39" fillId="20" borderId="45" xfId="0" applyFont="1" applyFill="1" applyBorder="1" applyAlignment="1">
      <alignment horizontal="center" vertical="top" wrapText="1"/>
    </xf>
    <xf numFmtId="0" fontId="39" fillId="20" borderId="44" xfId="0" applyFont="1" applyFill="1" applyBorder="1" applyAlignment="1">
      <alignment horizontal="center" vertical="top" wrapText="1"/>
    </xf>
    <xf numFmtId="0" fontId="39" fillId="20" borderId="0" xfId="0" applyFont="1" applyFill="1" applyAlignment="1">
      <alignment horizontal="center" vertical="top" wrapText="1"/>
    </xf>
    <xf numFmtId="0" fontId="39" fillId="20" borderId="43" xfId="0" applyFont="1" applyFill="1" applyBorder="1" applyAlignment="1">
      <alignment horizontal="center" vertical="top" wrapText="1"/>
    </xf>
    <xf numFmtId="0" fontId="39" fillId="20" borderId="42" xfId="0" applyFont="1" applyFill="1" applyBorder="1" applyAlignment="1">
      <alignment horizontal="center" vertical="top" wrapText="1"/>
    </xf>
    <xf numFmtId="0" fontId="39" fillId="20" borderId="41" xfId="0" applyFont="1" applyFill="1" applyBorder="1" applyAlignment="1">
      <alignment horizontal="center" vertical="top" wrapText="1"/>
    </xf>
    <xf numFmtId="0" fontId="39" fillId="20" borderId="40" xfId="0" applyFont="1" applyFill="1" applyBorder="1" applyAlignment="1">
      <alignment horizontal="center" vertical="top" wrapText="1"/>
    </xf>
  </cellXfs>
  <cellStyles count="6">
    <cellStyle name="Comma 2" xfId="5"/>
    <cellStyle name="Currency 3" xfId="3"/>
    <cellStyle name="Nor}al" xfId="2"/>
    <cellStyle name="Normal" xfId="0" builtinId="0"/>
    <cellStyle name="Normal 4" xfId="4"/>
    <cellStyle name="Percent" xfId="1" builtinId="5"/>
  </cellStyles>
  <dxfs count="12">
    <dxf>
      <fill>
        <patternFill>
          <bgColor theme="9"/>
        </patternFill>
      </fill>
    </dxf>
    <dxf>
      <font>
        <color theme="1"/>
      </font>
      <fill>
        <patternFill>
          <bgColor rgb="FFFF0000"/>
        </patternFill>
      </fill>
    </dxf>
    <dxf>
      <fill>
        <patternFill>
          <bgColor rgb="FFFF0000"/>
        </patternFill>
      </fill>
    </dxf>
    <dxf>
      <fill>
        <patternFill>
          <bgColor rgb="FF00B050"/>
        </patternFill>
      </fill>
    </dxf>
    <dxf>
      <fill>
        <patternFill>
          <bgColor rgb="FFFF0000"/>
        </patternFill>
      </fill>
    </dxf>
    <dxf>
      <fill>
        <patternFill>
          <bgColor rgb="FF92D050"/>
        </patternFill>
      </fill>
    </dxf>
    <dxf>
      <numFmt numFmtId="173" formatCode="&quot;$&quot;#,##0"/>
      <fill>
        <patternFill>
          <bgColor rgb="FFFF0000"/>
        </patternFill>
      </fill>
    </dxf>
    <dxf>
      <fill>
        <patternFill>
          <bgColor rgb="FF92D050"/>
        </patternFill>
      </fill>
    </dxf>
    <dxf>
      <numFmt numFmtId="14" formatCode="0.00%"/>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Pritam" refreshedDate="44575.52643391204" createdVersion="7" refreshedVersion="7" minRefreshableVersion="3" recordCount="50">
  <cacheSource type="worksheet">
    <worksheetSource ref="A3:C53" sheet="Q2 - Min &amp; Max"/>
  </cacheSource>
  <cacheFields count="3">
    <cacheField name="Student" numFmtId="0">
      <sharedItems/>
    </cacheField>
    <cacheField name="Scores" numFmtId="0">
      <sharedItems containsSemiMixedTypes="0" containsString="0" containsNumber="1" containsInteger="1" minValue="31" maxValue="100"/>
    </cacheField>
    <cacheField name="Grade" numFmtId="0">
      <sharedItems count="5">
        <s v="C"/>
        <s v="A"/>
        <s v="B"/>
        <s v="D"/>
        <s v="F"/>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Pritam" refreshedDate="44575.537470601848" createdVersion="7" refreshedVersion="7" minRefreshableVersion="3" recordCount="21">
  <cacheSource type="worksheet">
    <worksheetSource ref="H3:I24" sheet="Q4 - Average"/>
  </cacheSource>
  <cacheFields count="2">
    <cacheField name="Manager name" numFmtId="0">
      <sharedItems count="3">
        <s v="V, Rajesh"/>
        <s v="Machado, Jason"/>
        <s v="Elayedatt, Rubin"/>
      </sharedItems>
    </cacheField>
    <cacheField name="Scores" numFmtId="0">
      <sharedItems containsSemiMixedTypes="0" containsString="0" containsNumber="1" minValue="0.89179167790225944" maxValue="1.03656595973217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Pritam" refreshedDate="44575.667413773146" createdVersion="7" refreshedVersion="7" minRefreshableVersion="3" recordCount="72">
  <cacheSource type="worksheet">
    <worksheetSource ref="G5:I77" sheet="Q - Brainstorm"/>
  </cacheSource>
  <cacheFields count="3">
    <cacheField name="Location" numFmtId="0">
      <sharedItems count="10">
        <s v="Casablanca, Morocco"/>
        <s v="Bratislava, Slovakia"/>
        <s v="Bangalore, India"/>
        <s v="Bucharest, Romania"/>
        <s v="Wilcke, Joey"/>
        <s v="Athens, Greece"/>
        <s v="Istanbul, Turkey"/>
        <s v="Stockholms Lan, Sweden"/>
        <s v="Warsaw, Poland"/>
        <s v="Cairo, Egypt"/>
      </sharedItems>
    </cacheField>
    <cacheField name="Classification" numFmtId="0">
      <sharedItems/>
    </cacheField>
    <cacheField name="SR_Numbers" numFmtId="0">
      <sharedItems containsSemiMixedTypes="0" containsString="0" containsNumber="1" containsInteger="1" minValue="906933352" maxValue="90908790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Pritam" refreshedDate="44575.683109375001" createdVersion="7" refreshedVersion="7" minRefreshableVersion="3" recordCount="63">
  <cacheSource type="worksheet">
    <worksheetSource ref="A1:F64" sheet="CCO_Raw"/>
  </cacheSource>
  <cacheFields count="6">
    <cacheField name="Location" numFmtId="0">
      <sharedItems count="21">
        <s v="Cherrywood, Ireland"/>
        <s v="Brasov, Romania"/>
        <s v="Johannesburg, South Africa"/>
        <s v="Bangalore, India"/>
        <s v="Montpellier, France"/>
        <s v="Bratislava, Slovakia"/>
        <s v="Casablanca, Morocco"/>
        <s v="Amsterdam, Netherlands"/>
        <s v="Halle (Saale), Germany"/>
        <s v="Turku, Finland"/>
        <s v="Ed, Sweden"/>
        <s v="Glasgow, United Kingdom"/>
        <s v="Cairo, Egypt"/>
        <s v="Bucharest, Romania"/>
        <s v="Warsaw, Poland"/>
        <s v="Limerick, Ireland"/>
        <s v="Istanbul, Turkey"/>
        <s v="Tunis, Tunisia"/>
        <s v="Chennai, India"/>
        <s v="Athens, Greece"/>
        <s v="La Coruna, Spain"/>
      </sharedItems>
    </cacheField>
    <cacheField name="HeadCount" numFmtId="0">
      <sharedItems containsSemiMixedTypes="0" containsString="0" containsNumber="1" containsInteger="1" minValue="1" maxValue="4364"/>
    </cacheField>
    <cacheField name="Performance_score" numFmtId="9">
      <sharedItems containsSemiMixedTypes="0" containsString="0" containsNumber="1" minValue="7.0000000000000007E-2" maxValue="0.98" count="29">
        <n v="0.86"/>
        <n v="0.87"/>
        <n v="0.77"/>
        <n v="0.54"/>
        <n v="0.11"/>
        <n v="0.09"/>
        <n v="0.97"/>
        <n v="0.67"/>
        <n v="0.9"/>
        <n v="0.65"/>
        <n v="0.34"/>
        <n v="0.78"/>
        <n v="0.98"/>
        <n v="0.44"/>
        <n v="0.61"/>
        <n v="0.08"/>
        <n v="0.12"/>
        <n v="0.81"/>
        <n v="0.76"/>
        <n v="0.66"/>
        <n v="0.21"/>
        <n v="0.84"/>
        <n v="0.92"/>
        <n v="0.64"/>
        <n v="0.71"/>
        <n v="0.75"/>
        <n v="7.0000000000000007E-2"/>
        <n v="0.74"/>
        <n v="0.24"/>
      </sharedItems>
    </cacheField>
    <cacheField name="SL_Missed " numFmtId="0">
      <sharedItems containsSemiMixedTypes="0" containsString="0" containsNumber="1" containsInteger="1" minValue="0" maxValue="1"/>
    </cacheField>
    <cacheField name="Week" numFmtId="0">
      <sharedItems containsSemiMixedTypes="0" containsString="0" containsNumber="1" containsInteger="1" minValue="201601" maxValue="201603"/>
    </cacheField>
    <cacheField name="Den"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Pritam" refreshedDate="44581.506542592593" createdVersion="7" refreshedVersion="7" minRefreshableVersion="3" recordCount="12">
  <cacheSource type="worksheet">
    <worksheetSource ref="A14:H26" sheet="Q14 - Graph"/>
  </cacheSource>
  <cacheFields count="8">
    <cacheField name="WE" numFmtId="14">
      <sharedItems count="12">
        <s v="Week1"/>
        <s v="Week2"/>
        <s v="Week3"/>
        <s v="Week4"/>
        <s v="Week5"/>
        <s v="Week6"/>
        <s v="Week7"/>
        <s v="Week8"/>
        <s v="Week9"/>
        <s v="Week10"/>
        <s v="Week11"/>
        <s v="Week12"/>
      </sharedItems>
    </cacheField>
    <cacheField name="Sat" numFmtId="21">
      <sharedItems containsSemiMixedTypes="0" containsNonDate="0" containsDate="1" containsString="0" minDate="1899-12-30T00:27:18" maxDate="1899-12-30T00:39:57"/>
    </cacheField>
    <cacheField name="Mon" numFmtId="21">
      <sharedItems containsSemiMixedTypes="0" containsNonDate="0" containsDate="1" containsString="0" minDate="1899-12-30T00:32:38" maxDate="1899-12-30T00:46:58"/>
    </cacheField>
    <cacheField name="Tue" numFmtId="21">
      <sharedItems containsSemiMixedTypes="0" containsNonDate="0" containsDate="1" containsString="0" minDate="1899-12-30T00:36:39" maxDate="1899-12-30T00:54:05"/>
    </cacheField>
    <cacheField name="Wed" numFmtId="21">
      <sharedItems containsSemiMixedTypes="0" containsNonDate="0" containsDate="1" containsString="0" minDate="1899-12-30T00:36:06" maxDate="1899-12-30T00:50:25"/>
    </cacheField>
    <cacheField name="Thu" numFmtId="21">
      <sharedItems containsSemiMixedTypes="0" containsNonDate="0" containsDate="1" containsString="0" minDate="1899-12-30T00:35:09" maxDate="1899-12-30T00:47:51"/>
    </cacheField>
    <cacheField name="Fri" numFmtId="21">
      <sharedItems containsSemiMixedTypes="0" containsNonDate="0" containsDate="1" containsString="0" minDate="1899-12-30T00:33:47" maxDate="1899-12-30T00:47:51"/>
    </cacheField>
    <cacheField name="Grand Total" numFmtId="21">
      <sharedItems containsSemiMixedTypes="0" containsNonDate="0" containsDate="1" containsString="0" minDate="1899-12-30T00:38:16" maxDate="1899-12-30T00:43: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Student 1"/>
    <n v="62"/>
    <x v="0"/>
  </r>
  <r>
    <s v="Student 2"/>
    <n v="92"/>
    <x v="1"/>
  </r>
  <r>
    <s v="Student 3"/>
    <n v="52"/>
    <x v="0"/>
  </r>
  <r>
    <s v="Student 4"/>
    <n v="60"/>
    <x v="0"/>
  </r>
  <r>
    <s v="Student 5"/>
    <n v="81"/>
    <x v="2"/>
  </r>
  <r>
    <s v="Student 6"/>
    <n v="66"/>
    <x v="0"/>
  </r>
  <r>
    <s v="Student 7"/>
    <n v="63"/>
    <x v="0"/>
  </r>
  <r>
    <s v="Student 8"/>
    <n v="100"/>
    <x v="1"/>
  </r>
  <r>
    <s v="Student 9"/>
    <n v="46"/>
    <x v="3"/>
  </r>
  <r>
    <s v="Student 10"/>
    <n v="87"/>
    <x v="2"/>
  </r>
  <r>
    <s v="Student 11"/>
    <n v="93"/>
    <x v="1"/>
  </r>
  <r>
    <s v="Student 12"/>
    <n v="84"/>
    <x v="2"/>
  </r>
  <r>
    <s v="Student 13"/>
    <n v="44"/>
    <x v="3"/>
  </r>
  <r>
    <s v="Student 14"/>
    <n v="71"/>
    <x v="0"/>
  </r>
  <r>
    <s v="Student 15"/>
    <n v="100"/>
    <x v="1"/>
  </r>
  <r>
    <s v="Student 16"/>
    <n v="40"/>
    <x v="4"/>
  </r>
  <r>
    <s v="Student 17"/>
    <n v="35"/>
    <x v="4"/>
  </r>
  <r>
    <s v="Student 18"/>
    <n v="73"/>
    <x v="0"/>
  </r>
  <r>
    <s v="Student 19"/>
    <n v="99"/>
    <x v="1"/>
  </r>
  <r>
    <s v="Student 20"/>
    <n v="88"/>
    <x v="2"/>
  </r>
  <r>
    <s v="Student 21"/>
    <n v="90"/>
    <x v="1"/>
  </r>
  <r>
    <s v="Student 22"/>
    <n v="90"/>
    <x v="1"/>
  </r>
  <r>
    <s v="Student 23"/>
    <n v="44"/>
    <x v="3"/>
  </r>
  <r>
    <s v="Student 24"/>
    <n v="74"/>
    <x v="0"/>
  </r>
  <r>
    <s v="Student 25"/>
    <n v="46"/>
    <x v="3"/>
  </r>
  <r>
    <s v="Student 26"/>
    <n v="74"/>
    <x v="0"/>
  </r>
  <r>
    <s v="Student 27"/>
    <n v="92"/>
    <x v="1"/>
  </r>
  <r>
    <s v="Student 28"/>
    <n v="31"/>
    <x v="4"/>
  </r>
  <r>
    <s v="Student 29"/>
    <n v="51"/>
    <x v="0"/>
  </r>
  <r>
    <s v="Student 30"/>
    <n v="59"/>
    <x v="0"/>
  </r>
  <r>
    <s v="Student 31"/>
    <n v="85"/>
    <x v="2"/>
  </r>
  <r>
    <s v="Student 32"/>
    <n v="63"/>
    <x v="0"/>
  </r>
  <r>
    <s v="Student 33"/>
    <n v="60"/>
    <x v="0"/>
  </r>
  <r>
    <s v="Student 34"/>
    <n v="83"/>
    <x v="2"/>
  </r>
  <r>
    <s v="Student 35"/>
    <n v="72"/>
    <x v="0"/>
  </r>
  <r>
    <s v="Student 36"/>
    <n v="94"/>
    <x v="1"/>
  </r>
  <r>
    <s v="Student 37"/>
    <n v="92"/>
    <x v="1"/>
  </r>
  <r>
    <s v="Student 38"/>
    <n v="92"/>
    <x v="1"/>
  </r>
  <r>
    <s v="Student 39"/>
    <n v="59"/>
    <x v="0"/>
  </r>
  <r>
    <s v="Student 40"/>
    <n v="51"/>
    <x v="0"/>
  </r>
  <r>
    <s v="Student 41"/>
    <n v="45"/>
    <x v="3"/>
  </r>
  <r>
    <s v="Student 42"/>
    <n v="89"/>
    <x v="2"/>
  </r>
  <r>
    <s v="Student 43"/>
    <n v="51"/>
    <x v="0"/>
  </r>
  <r>
    <s v="Student 44"/>
    <n v="84"/>
    <x v="2"/>
  </r>
  <r>
    <s v="Student 45"/>
    <n v="32"/>
    <x v="4"/>
  </r>
  <r>
    <s v="Student 46"/>
    <n v="73"/>
    <x v="0"/>
  </r>
  <r>
    <s v="Student 47"/>
    <n v="44"/>
    <x v="3"/>
  </r>
  <r>
    <s v="Student 48"/>
    <n v="81"/>
    <x v="2"/>
  </r>
  <r>
    <s v="Student 49"/>
    <n v="76"/>
    <x v="0"/>
  </r>
  <r>
    <s v="Student 50"/>
    <n v="89"/>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n v="0.96589557673564153"/>
  </r>
  <r>
    <x v="0"/>
    <n v="0.94392708385781399"/>
  </r>
  <r>
    <x v="0"/>
    <n v="0.92309264525721524"/>
  </r>
  <r>
    <x v="0"/>
    <n v="0.91184511983622285"/>
  </r>
  <r>
    <x v="0"/>
    <n v="0.9118255099358572"/>
  </r>
  <r>
    <x v="0"/>
    <n v="0.90810515968284966"/>
  </r>
  <r>
    <x v="0"/>
    <n v="0.89440647514660199"/>
  </r>
  <r>
    <x v="0"/>
    <n v="0.89179167790225944"/>
  </r>
  <r>
    <x v="1"/>
    <n v="1.036565959732173"/>
  </r>
  <r>
    <x v="1"/>
    <n v="1.0337164992501291"/>
  </r>
  <r>
    <x v="1"/>
    <n v="1.0278529134819105"/>
  </r>
  <r>
    <x v="2"/>
    <n v="1.0225254867552653"/>
  </r>
  <r>
    <x v="1"/>
    <n v="1.0205521205568453"/>
  </r>
  <r>
    <x v="1"/>
    <n v="1.0161556517969272"/>
  </r>
  <r>
    <x v="2"/>
    <n v="1.0146878982904652"/>
  </r>
  <r>
    <x v="2"/>
    <n v="1.0146878982904652"/>
  </r>
  <r>
    <x v="2"/>
    <n v="1.0146878982904652"/>
  </r>
  <r>
    <x v="2"/>
    <n v="1.0140790017282357"/>
  </r>
  <r>
    <x v="2"/>
    <n v="1.0137448386450401"/>
  </r>
  <r>
    <x v="1"/>
    <n v="1.0103129611817092"/>
  </r>
  <r>
    <x v="1"/>
    <n v="1.0102897496980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s v="Casa_CSMB_Premium_1"/>
    <n v="906933352"/>
  </r>
  <r>
    <x v="0"/>
    <s v="Casa_CSMB_Premium_1"/>
    <n v="906980646"/>
  </r>
  <r>
    <x v="1"/>
    <s v="UKBLRRSA1"/>
    <n v="907503419"/>
  </r>
  <r>
    <x v="2"/>
    <s v="UKBLRRSA1"/>
    <n v="907791268"/>
  </r>
  <r>
    <x v="3"/>
    <s v="Casa_CSMB_Premium_1"/>
    <n v="908226545"/>
  </r>
  <r>
    <x v="3"/>
    <s v="CGS_CSC_Italy"/>
    <n v="908232743"/>
  </r>
  <r>
    <x v="3"/>
    <s v="CGS_CSC_Italy"/>
    <n v="908236065"/>
  </r>
  <r>
    <x v="3"/>
    <s v="CGS_CSC_Italy"/>
    <n v="908290070"/>
  </r>
  <r>
    <x v="2"/>
    <s v="UKBLRRSA1"/>
    <n v="908326744"/>
  </r>
  <r>
    <x v="4"/>
    <s v="UKI CSMB Care"/>
    <n v="908345052"/>
  </r>
  <r>
    <x v="5"/>
    <s v="Ger LEP Core Tech"/>
    <n v="908349217"/>
  </r>
  <r>
    <x v="6"/>
    <s v="Ger LEP Core Tech"/>
    <n v="908353670"/>
  </r>
  <r>
    <x v="2"/>
    <s v="UKBLRRSA1"/>
    <n v="908354545"/>
  </r>
  <r>
    <x v="6"/>
    <s v="Not Assigned"/>
    <n v="908358302"/>
  </r>
  <r>
    <x v="6"/>
    <s v="CGS_BUCH _IT_SMB"/>
    <n v="908405637"/>
  </r>
  <r>
    <x v="5"/>
    <s v="Ger LEP Core Tech"/>
    <n v="908419355"/>
  </r>
  <r>
    <x v="7"/>
    <s v="UKI CSMB Care"/>
    <n v="908471006"/>
  </r>
  <r>
    <x v="1"/>
    <s v="UKBLRRSA1"/>
    <n v="908529831"/>
  </r>
  <r>
    <x v="3"/>
    <s v="CGS_CSC_Italy"/>
    <n v="908532984"/>
  </r>
  <r>
    <x v="3"/>
    <s v="CGS_CSC_Italy"/>
    <n v="908532985"/>
  </r>
  <r>
    <x v="2"/>
    <s v="UKBLRRSA1"/>
    <n v="908600279"/>
  </r>
  <r>
    <x v="7"/>
    <s v="UKI CSMB Care"/>
    <n v="908605097"/>
  </r>
  <r>
    <x v="8"/>
    <s v="GCSS_Client"/>
    <n v="908607741"/>
  </r>
  <r>
    <x v="6"/>
    <s v="Not Assigned"/>
    <n v="908658985"/>
  </r>
  <r>
    <x v="7"/>
    <s v="UKI CSMB Care"/>
    <n v="908665887"/>
  </r>
  <r>
    <x v="2"/>
    <s v="UKBLRRSA1"/>
    <n v="908667581"/>
  </r>
  <r>
    <x v="7"/>
    <s v="UKI CSMB Care"/>
    <n v="908669005"/>
  </r>
  <r>
    <x v="6"/>
    <s v="Not Assigned"/>
    <n v="908721769"/>
  </r>
  <r>
    <x v="7"/>
    <s v="UKI CSMB Care"/>
    <n v="908722828"/>
  </r>
  <r>
    <x v="7"/>
    <s v="UKI CSMB Care"/>
    <n v="908728401"/>
  </r>
  <r>
    <x v="7"/>
    <s v="UKI CSMB Care"/>
    <n v="908737732"/>
  </r>
  <r>
    <x v="7"/>
    <s v="UKI CSMB Care"/>
    <n v="908786857"/>
  </r>
  <r>
    <x v="6"/>
    <s v="Ger LEP Core Tech"/>
    <n v="908794032"/>
  </r>
  <r>
    <x v="7"/>
    <s v="UKI CSMB Care"/>
    <n v="908829061"/>
  </r>
  <r>
    <x v="4"/>
    <s v="UKI CSMB Care"/>
    <n v="908830118"/>
  </r>
  <r>
    <x v="1"/>
    <s v="UKI CSMB Care"/>
    <n v="908832604"/>
  </r>
  <r>
    <x v="1"/>
    <s v="UKBLRRSA1"/>
    <n v="908846140"/>
  </r>
  <r>
    <x v="1"/>
    <s v="UKBLRRSA1"/>
    <n v="908847675"/>
  </r>
  <r>
    <x v="1"/>
    <s v="UKBLRRSA1"/>
    <n v="908867418"/>
  </r>
  <r>
    <x v="5"/>
    <s v="Ger LEP Core Tech"/>
    <n v="908878059"/>
  </r>
  <r>
    <x v="5"/>
    <s v="Ger LEP Core Tech"/>
    <n v="908879435"/>
  </r>
  <r>
    <x v="1"/>
    <s v="UKBLRRSA1"/>
    <n v="908902837"/>
  </r>
  <r>
    <x v="5"/>
    <s v="Ger LEP Core Tech"/>
    <n v="908908837"/>
  </r>
  <r>
    <x v="0"/>
    <s v="Casa_CSMB_Premium_1"/>
    <n v="908912052"/>
  </r>
  <r>
    <x v="1"/>
    <s v="UKBLRRSA1"/>
    <n v="908915524"/>
  </r>
  <r>
    <x v="5"/>
    <s v="Ger LEP Core Tech"/>
    <n v="908916951"/>
  </r>
  <r>
    <x v="8"/>
    <s v="GCSS_Client"/>
    <n v="908919143"/>
  </r>
  <r>
    <x v="8"/>
    <s v="GCSS_Client"/>
    <n v="908919760"/>
  </r>
  <r>
    <x v="5"/>
    <s v="Ger LEP Core Tech"/>
    <n v="908961834"/>
  </r>
  <r>
    <x v="9"/>
    <s v="CGS_BUCH _IT_SMB"/>
    <n v="908980351"/>
  </r>
  <r>
    <x v="9"/>
    <s v="CGS_BUCH _IT_SMB"/>
    <n v="908980439"/>
  </r>
  <r>
    <x v="9"/>
    <s v="CGS_BUCH _IT_SMB"/>
    <n v="908980564"/>
  </r>
  <r>
    <x v="9"/>
    <s v="CGS_BUCH _IT_SMB"/>
    <n v="908980651"/>
  </r>
  <r>
    <x v="9"/>
    <s v="CGS_BUCH _IT_SMB"/>
    <n v="908980711"/>
  </r>
  <r>
    <x v="9"/>
    <s v="CGS_BUCH _IT_SMB"/>
    <n v="908980860"/>
  </r>
  <r>
    <x v="9"/>
    <s v="CGS_BUCH _IT_SMB"/>
    <n v="908981259"/>
  </r>
  <r>
    <x v="9"/>
    <s v="CGS_BUCH _IT_SMB"/>
    <n v="908981574"/>
  </r>
  <r>
    <x v="9"/>
    <s v="CGS_BUCH _IT_SMB"/>
    <n v="908981679"/>
  </r>
  <r>
    <x v="9"/>
    <s v="CGS_BUCH _IT_SMB"/>
    <n v="908981801"/>
  </r>
  <r>
    <x v="9"/>
    <s v="UKI CSMB Care"/>
    <n v="908981849"/>
  </r>
  <r>
    <x v="9"/>
    <s v="UKI CSMB Care"/>
    <n v="908984441"/>
  </r>
  <r>
    <x v="1"/>
    <s v="UKBLRRSA1"/>
    <n v="908990209"/>
  </r>
  <r>
    <x v="8"/>
    <s v="GCSS_Client"/>
    <n v="909032929"/>
  </r>
  <r>
    <x v="8"/>
    <s v="GCSS_Client"/>
    <n v="909034875"/>
  </r>
  <r>
    <x v="8"/>
    <s v="GCSS_Client"/>
    <n v="909035403"/>
  </r>
  <r>
    <x v="1"/>
    <s v="UKBLRRSA1"/>
    <n v="909035564"/>
  </r>
  <r>
    <x v="8"/>
    <s v="GCSS_Client"/>
    <n v="909037836"/>
  </r>
  <r>
    <x v="2"/>
    <s v="UKBLRRSA1"/>
    <n v="909039087"/>
  </r>
  <r>
    <x v="8"/>
    <s v="GCSS_Client"/>
    <n v="909044063"/>
  </r>
  <r>
    <x v="4"/>
    <s v="UKI CSMB Care"/>
    <n v="909045718"/>
  </r>
  <r>
    <x v="8"/>
    <s v="GCSS_Client"/>
    <n v="909087083"/>
  </r>
  <r>
    <x v="1"/>
    <s v="UKBLRRSA1"/>
    <n v="90908790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398"/>
    <x v="0"/>
    <n v="0"/>
    <n v="201601"/>
    <n v="1"/>
  </r>
  <r>
    <x v="1"/>
    <n v="40"/>
    <x v="1"/>
    <n v="0"/>
    <n v="201601"/>
    <n v="1"/>
  </r>
  <r>
    <x v="2"/>
    <n v="411"/>
    <x v="2"/>
    <n v="0"/>
    <n v="201601"/>
    <n v="1"/>
  </r>
  <r>
    <x v="3"/>
    <n v="4138"/>
    <x v="3"/>
    <n v="1"/>
    <n v="201601"/>
    <n v="1"/>
  </r>
  <r>
    <x v="4"/>
    <n v="329"/>
    <x v="4"/>
    <n v="0"/>
    <n v="201601"/>
    <n v="1"/>
  </r>
  <r>
    <x v="5"/>
    <n v="271"/>
    <x v="1"/>
    <n v="1"/>
    <n v="201601"/>
    <n v="1"/>
  </r>
  <r>
    <x v="6"/>
    <n v="642"/>
    <x v="5"/>
    <n v="0"/>
    <n v="201601"/>
    <n v="1"/>
  </r>
  <r>
    <x v="7"/>
    <n v="819"/>
    <x v="6"/>
    <n v="0"/>
    <n v="201601"/>
    <n v="1"/>
  </r>
  <r>
    <x v="8"/>
    <n v="1646"/>
    <x v="7"/>
    <n v="0"/>
    <n v="201601"/>
    <n v="1"/>
  </r>
  <r>
    <x v="9"/>
    <n v="4364"/>
    <x v="1"/>
    <n v="0"/>
    <n v="201601"/>
    <n v="1"/>
  </r>
  <r>
    <x v="10"/>
    <n v="360"/>
    <x v="8"/>
    <n v="0"/>
    <n v="201601"/>
    <n v="1"/>
  </r>
  <r>
    <x v="11"/>
    <n v="3518"/>
    <x v="9"/>
    <n v="1"/>
    <n v="201601"/>
    <n v="1"/>
  </r>
  <r>
    <x v="12"/>
    <n v="284"/>
    <x v="10"/>
    <n v="1"/>
    <n v="201601"/>
    <n v="1"/>
  </r>
  <r>
    <x v="13"/>
    <n v="9"/>
    <x v="11"/>
    <n v="0"/>
    <n v="201601"/>
    <n v="1"/>
  </r>
  <r>
    <x v="14"/>
    <n v="1025"/>
    <x v="12"/>
    <n v="0"/>
    <n v="201601"/>
    <n v="1"/>
  </r>
  <r>
    <x v="15"/>
    <n v="211"/>
    <x v="3"/>
    <n v="0"/>
    <n v="201601"/>
    <n v="1"/>
  </r>
  <r>
    <x v="16"/>
    <n v="708"/>
    <x v="13"/>
    <n v="1"/>
    <n v="201601"/>
    <n v="1"/>
  </r>
  <r>
    <x v="17"/>
    <n v="28"/>
    <x v="14"/>
    <n v="1"/>
    <n v="201601"/>
    <n v="1"/>
  </r>
  <r>
    <x v="18"/>
    <n v="179"/>
    <x v="15"/>
    <n v="1"/>
    <n v="201601"/>
    <n v="1"/>
  </r>
  <r>
    <x v="19"/>
    <n v="119"/>
    <x v="12"/>
    <n v="0"/>
    <n v="201601"/>
    <n v="1"/>
  </r>
  <r>
    <x v="20"/>
    <n v="169"/>
    <x v="3"/>
    <n v="0"/>
    <n v="201601"/>
    <n v="1"/>
  </r>
  <r>
    <x v="0"/>
    <n v="5"/>
    <x v="16"/>
    <n v="0"/>
    <n v="201602"/>
    <n v="1"/>
  </r>
  <r>
    <x v="1"/>
    <n v="5"/>
    <x v="10"/>
    <n v="0"/>
    <n v="201602"/>
    <n v="1"/>
  </r>
  <r>
    <x v="2"/>
    <n v="10"/>
    <x v="12"/>
    <n v="1"/>
    <n v="201602"/>
    <n v="1"/>
  </r>
  <r>
    <x v="3"/>
    <n v="3"/>
    <x v="17"/>
    <n v="0"/>
    <n v="201602"/>
    <n v="1"/>
  </r>
  <r>
    <x v="4"/>
    <n v="180"/>
    <x v="18"/>
    <n v="0"/>
    <n v="201602"/>
    <n v="1"/>
  </r>
  <r>
    <x v="5"/>
    <n v="307"/>
    <x v="19"/>
    <n v="0"/>
    <n v="201602"/>
    <n v="1"/>
  </r>
  <r>
    <x v="6"/>
    <n v="334"/>
    <x v="1"/>
    <n v="1"/>
    <n v="201602"/>
    <n v="1"/>
  </r>
  <r>
    <x v="7"/>
    <n v="666"/>
    <x v="20"/>
    <n v="0"/>
    <n v="201602"/>
    <n v="1"/>
  </r>
  <r>
    <x v="8"/>
    <n v="5"/>
    <x v="18"/>
    <n v="0"/>
    <n v="201602"/>
    <n v="1"/>
  </r>
  <r>
    <x v="9"/>
    <n v="1153"/>
    <x v="7"/>
    <n v="1"/>
    <n v="201602"/>
    <n v="1"/>
  </r>
  <r>
    <x v="10"/>
    <n v="4"/>
    <x v="2"/>
    <n v="1"/>
    <n v="201602"/>
    <n v="1"/>
  </r>
  <r>
    <x v="11"/>
    <n v="520"/>
    <x v="1"/>
    <n v="0"/>
    <n v="201602"/>
    <n v="1"/>
  </r>
  <r>
    <x v="12"/>
    <n v="401"/>
    <x v="12"/>
    <n v="0"/>
    <n v="201602"/>
    <n v="1"/>
  </r>
  <r>
    <x v="13"/>
    <n v="7"/>
    <x v="21"/>
    <n v="0"/>
    <n v="201602"/>
    <n v="1"/>
  </r>
  <r>
    <x v="14"/>
    <n v="1050"/>
    <x v="18"/>
    <n v="0"/>
    <n v="201602"/>
    <n v="1"/>
  </r>
  <r>
    <x v="15"/>
    <n v="3"/>
    <x v="11"/>
    <n v="1"/>
    <n v="201602"/>
    <n v="1"/>
  </r>
  <r>
    <x v="16"/>
    <n v="3"/>
    <x v="1"/>
    <n v="1"/>
    <n v="201602"/>
    <n v="1"/>
  </r>
  <r>
    <x v="17"/>
    <n v="81"/>
    <x v="22"/>
    <n v="0"/>
    <n v="201602"/>
    <n v="1"/>
  </r>
  <r>
    <x v="18"/>
    <n v="44"/>
    <x v="18"/>
    <n v="0"/>
    <n v="201602"/>
    <n v="1"/>
  </r>
  <r>
    <x v="19"/>
    <n v="5"/>
    <x v="23"/>
    <n v="0"/>
    <n v="201602"/>
    <n v="1"/>
  </r>
  <r>
    <x v="20"/>
    <n v="196"/>
    <x v="10"/>
    <n v="0"/>
    <n v="201602"/>
    <n v="1"/>
  </r>
  <r>
    <x v="0"/>
    <n v="1409"/>
    <x v="9"/>
    <n v="1"/>
    <n v="201603"/>
    <n v="1"/>
  </r>
  <r>
    <x v="1"/>
    <n v="690"/>
    <x v="2"/>
    <n v="0"/>
    <n v="201603"/>
    <n v="1"/>
  </r>
  <r>
    <x v="2"/>
    <n v="1"/>
    <x v="9"/>
    <n v="1"/>
    <n v="201603"/>
    <n v="1"/>
  </r>
  <r>
    <x v="3"/>
    <n v="1833"/>
    <x v="12"/>
    <n v="1"/>
    <n v="201603"/>
    <n v="1"/>
  </r>
  <r>
    <x v="4"/>
    <n v="228"/>
    <x v="1"/>
    <n v="0"/>
    <n v="201603"/>
    <n v="1"/>
  </r>
  <r>
    <x v="5"/>
    <n v="9"/>
    <x v="17"/>
    <n v="0"/>
    <n v="201603"/>
    <n v="1"/>
  </r>
  <r>
    <x v="6"/>
    <n v="5"/>
    <x v="11"/>
    <n v="0"/>
    <n v="201603"/>
    <n v="1"/>
  </r>
  <r>
    <x v="7"/>
    <n v="899"/>
    <x v="9"/>
    <n v="0"/>
    <n v="201603"/>
    <n v="1"/>
  </r>
  <r>
    <x v="8"/>
    <n v="15"/>
    <x v="24"/>
    <n v="1"/>
    <n v="201603"/>
    <n v="1"/>
  </r>
  <r>
    <x v="9"/>
    <n v="283"/>
    <x v="25"/>
    <n v="0"/>
    <n v="201603"/>
    <n v="1"/>
  </r>
  <r>
    <x v="10"/>
    <n v="31"/>
    <x v="26"/>
    <n v="0"/>
    <n v="201603"/>
    <n v="1"/>
  </r>
  <r>
    <x v="11"/>
    <n v="14"/>
    <x v="27"/>
    <n v="0"/>
    <n v="201603"/>
    <n v="1"/>
  </r>
  <r>
    <x v="12"/>
    <n v="834"/>
    <x v="5"/>
    <n v="1"/>
    <n v="201603"/>
    <n v="1"/>
  </r>
  <r>
    <x v="13"/>
    <n v="171"/>
    <x v="15"/>
    <n v="0"/>
    <n v="201603"/>
    <n v="1"/>
  </r>
  <r>
    <x v="14"/>
    <n v="196"/>
    <x v="3"/>
    <n v="0"/>
    <n v="201603"/>
    <n v="1"/>
  </r>
  <r>
    <x v="15"/>
    <n v="1409"/>
    <x v="3"/>
    <n v="0"/>
    <n v="201603"/>
    <n v="1"/>
  </r>
  <r>
    <x v="16"/>
    <n v="690"/>
    <x v="9"/>
    <n v="0"/>
    <n v="201603"/>
    <n v="1"/>
  </r>
  <r>
    <x v="17"/>
    <n v="1"/>
    <x v="12"/>
    <n v="0"/>
    <n v="201603"/>
    <n v="1"/>
  </r>
  <r>
    <x v="18"/>
    <n v="1833"/>
    <x v="18"/>
    <n v="1"/>
    <n v="201603"/>
    <n v="1"/>
  </r>
  <r>
    <x v="19"/>
    <n v="899"/>
    <x v="28"/>
    <n v="0"/>
    <n v="201603"/>
    <n v="1"/>
  </r>
  <r>
    <x v="20"/>
    <n v="15"/>
    <x v="20"/>
    <n v="1"/>
    <n v="201603"/>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d v="1899-12-30T00:34:48"/>
    <d v="1899-12-30T00:42:55"/>
    <d v="1899-12-30T00:41:52"/>
    <d v="1899-12-30T00:45:25"/>
    <d v="1899-12-30T00:47:51"/>
    <d v="1899-12-30T00:45:49"/>
    <d v="1899-12-30T00:43:52"/>
  </r>
  <r>
    <x v="1"/>
    <d v="1899-12-30T00:35:21"/>
    <d v="1899-12-30T00:42:20"/>
    <d v="1899-12-30T00:51:04"/>
    <d v="1899-12-30T00:41:50"/>
    <d v="1899-12-30T00:41:46"/>
    <d v="1899-12-30T00:46:30"/>
    <d v="1899-12-30T00:43:30"/>
  </r>
  <r>
    <x v="2"/>
    <d v="1899-12-30T00:35:54"/>
    <d v="1899-12-30T00:38:37"/>
    <d v="1899-12-30T00:54:05"/>
    <d v="1899-12-30T00:41:00"/>
    <d v="1899-12-30T00:41:21"/>
    <d v="1899-12-30T00:36:28"/>
    <d v="1899-12-30T00:41:50"/>
  </r>
  <r>
    <x v="3"/>
    <d v="1899-12-30T00:36:40"/>
    <d v="1899-12-30T00:46:58"/>
    <d v="1899-12-30T00:43:26"/>
    <d v="1899-12-30T00:36:06"/>
    <d v="1899-12-30T00:42:41"/>
    <d v="1899-12-30T00:39:22"/>
    <d v="1899-12-30T00:41:01"/>
  </r>
  <r>
    <x v="4"/>
    <d v="1899-12-30T00:35:16"/>
    <d v="1899-12-30T00:39:14"/>
    <d v="1899-12-30T00:41:08"/>
    <d v="1899-12-30T00:45:48"/>
    <d v="1899-12-30T00:41:44"/>
    <d v="1899-12-30T00:40:25"/>
    <d v="1899-12-30T00:41:02"/>
  </r>
  <r>
    <x v="5"/>
    <d v="1899-12-30T00:36:50"/>
    <d v="1899-12-30T00:34:40"/>
    <d v="1899-12-30T00:37:51"/>
    <d v="1899-12-30T00:44:19"/>
    <d v="1899-12-30T00:43:57"/>
    <d v="1899-12-30T00:33:47"/>
    <d v="1899-12-30T00:38:16"/>
  </r>
  <r>
    <x v="6"/>
    <d v="1899-12-30T00:33:04"/>
    <d v="1899-12-30T00:36:40"/>
    <d v="1899-12-30T00:44:16"/>
    <d v="1899-12-30T00:41:15"/>
    <d v="1899-12-30T00:42:29"/>
    <d v="1899-12-30T00:36:18"/>
    <d v="1899-12-30T00:39:21"/>
  </r>
  <r>
    <x v="7"/>
    <d v="1899-12-30T00:36:26"/>
    <d v="1899-12-30T00:43:29"/>
    <d v="1899-12-30T00:39:52"/>
    <d v="1899-12-30T00:50:25"/>
    <d v="1899-12-30T00:35:09"/>
    <d v="1899-12-30T00:42:58"/>
    <d v="1899-12-30T00:41:51"/>
  </r>
  <r>
    <x v="8"/>
    <d v="1899-12-30T00:27:18"/>
    <d v="1899-12-30T00:32:38"/>
    <d v="1899-12-30T00:43:14"/>
    <d v="1899-12-30T00:41:15"/>
    <d v="1899-12-30T00:40:37"/>
    <d v="1899-12-30T00:40:01"/>
    <d v="1899-12-30T00:38:17"/>
  </r>
  <r>
    <x v="9"/>
    <d v="1899-12-30T00:39:57"/>
    <d v="1899-12-30T00:39:07"/>
    <d v="1899-12-30T00:48:06"/>
    <d v="1899-12-30T00:47:40"/>
    <d v="1899-12-30T00:36:24"/>
    <d v="1899-12-30T00:42:38"/>
    <d v="1899-12-30T00:42:08"/>
  </r>
  <r>
    <x v="10"/>
    <d v="1899-12-30T00:31:13"/>
    <d v="1899-12-30T00:36:55"/>
    <d v="1899-12-30T00:42:24"/>
    <d v="1899-12-30T00:49:21"/>
    <d v="1899-12-30T00:41:45"/>
    <d v="1899-12-30T00:41:40"/>
    <d v="1899-12-30T00:41:10"/>
  </r>
  <r>
    <x v="11"/>
    <d v="1899-12-30T00:39:18"/>
    <d v="1899-12-30T00:33:10"/>
    <d v="1899-12-30T00:36:39"/>
    <d v="1899-12-30T00:45:52"/>
    <d v="1899-12-30T00:38:20"/>
    <d v="1899-12-30T00:47:51"/>
    <d v="1899-12-30T00:39: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12:I18" firstHeaderRow="0" firstDataRow="1" firstDataCol="1"/>
  <pivotFields count="3">
    <pivotField dataField="1" showAll="0"/>
    <pivotField dataField="1" showAll="0"/>
    <pivotField axis="axisRow" showAll="0">
      <items count="6">
        <item x="1"/>
        <item x="2"/>
        <item x="0"/>
        <item x="3"/>
        <item x="4"/>
        <item t="default"/>
      </items>
    </pivotField>
  </pivotFields>
  <rowFields count="1">
    <field x="2"/>
  </rowFields>
  <rowItems count="6">
    <i>
      <x/>
    </i>
    <i>
      <x v="1"/>
    </i>
    <i>
      <x v="2"/>
    </i>
    <i>
      <x v="3"/>
    </i>
    <i>
      <x v="4"/>
    </i>
    <i t="grand">
      <x/>
    </i>
  </rowItems>
  <colFields count="1">
    <field x="-2"/>
  </colFields>
  <colItems count="3">
    <i>
      <x/>
    </i>
    <i i="1">
      <x v="1"/>
    </i>
    <i i="2">
      <x v="2"/>
    </i>
  </colItems>
  <dataFields count="3">
    <dataField name="No of Student" fld="0" subtotal="count" baseField="0" baseItem="0"/>
    <dataField name="Min of Scores" fld="1" subtotal="min" baseField="2" baseItem="0"/>
    <dataField name="Max of Scores" fld="1" subtotal="max"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B19" firstHeaderRow="1" firstDataRow="1" firstDataCol="1"/>
  <pivotFields count="2">
    <pivotField axis="axisRow" showAll="0">
      <items count="4">
        <item x="2"/>
        <item x="1"/>
        <item x="0"/>
        <item t="default"/>
      </items>
    </pivotField>
    <pivotField dataField="1" numFmtId="164" showAll="0"/>
  </pivotFields>
  <rowFields count="1">
    <field x="0"/>
  </rowFields>
  <rowItems count="4">
    <i>
      <x/>
    </i>
    <i>
      <x v="1"/>
    </i>
    <i>
      <x v="2"/>
    </i>
    <i t="grand">
      <x/>
    </i>
  </rowItems>
  <colItems count="1">
    <i/>
  </colItems>
  <dataFields count="1">
    <dataField name="Average of Scores in percentage" fld="1" subtotal="average" baseField="0" baseItem="0"/>
  </dataFields>
  <formats count="1">
    <format dxfId="8">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0:C31" firstHeaderRow="1" firstDataRow="1" firstDataCol="1"/>
  <pivotFields count="3">
    <pivotField axis="axisRow" showAll="0">
      <items count="11">
        <item x="5"/>
        <item x="2"/>
        <item x="1"/>
        <item x="3"/>
        <item x="9"/>
        <item x="0"/>
        <item x="6"/>
        <item x="7"/>
        <item x="8"/>
        <item x="4"/>
        <item t="default"/>
      </items>
    </pivotField>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Count of SR_Number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6:I28" firstHeaderRow="0" firstDataRow="1" firstDataCol="1"/>
  <pivotFields count="6">
    <pivotField axis="axisRow" showAll="0">
      <items count="22">
        <item x="7"/>
        <item x="19"/>
        <item x="3"/>
        <item x="1"/>
        <item x="5"/>
        <item x="13"/>
        <item x="12"/>
        <item x="6"/>
        <item x="18"/>
        <item x="0"/>
        <item x="10"/>
        <item x="11"/>
        <item x="8"/>
        <item x="16"/>
        <item x="2"/>
        <item x="20"/>
        <item x="15"/>
        <item x="4"/>
        <item x="17"/>
        <item x="9"/>
        <item x="14"/>
        <item t="default"/>
      </items>
    </pivotField>
    <pivotField dataField="1" showAll="0"/>
    <pivotField dataField="1" numFmtId="9" showAll="0">
      <items count="30">
        <item x="26"/>
        <item x="15"/>
        <item x="5"/>
        <item x="4"/>
        <item x="16"/>
        <item x="20"/>
        <item x="28"/>
        <item x="10"/>
        <item x="13"/>
        <item x="3"/>
        <item x="14"/>
        <item x="23"/>
        <item x="9"/>
        <item x="19"/>
        <item x="7"/>
        <item x="24"/>
        <item x="27"/>
        <item x="25"/>
        <item x="18"/>
        <item x="2"/>
        <item x="11"/>
        <item x="17"/>
        <item x="21"/>
        <item x="0"/>
        <item x="1"/>
        <item x="8"/>
        <item x="22"/>
        <item x="6"/>
        <item x="12"/>
        <item t="default"/>
      </items>
    </pivotField>
    <pivotField dataField="1" showAll="0"/>
    <pivotField showAll="0"/>
    <pivotField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Average of Performance_score" fld="2" subtotal="average" baseField="0" baseItem="0" numFmtId="10"/>
    <dataField name="Total HeadCount" fld="1" baseField="0" baseItem="0"/>
    <dataField name="Sum of SL_Missed "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14:M27" firstHeaderRow="1" firstDataRow="1" firstDataCol="1"/>
  <pivotFields count="8">
    <pivotField axis="axisRow" showAll="0">
      <items count="13">
        <item x="0"/>
        <item x="9"/>
        <item x="10"/>
        <item x="11"/>
        <item x="1"/>
        <item x="2"/>
        <item x="3"/>
        <item x="4"/>
        <item x="5"/>
        <item x="6"/>
        <item x="7"/>
        <item x="8"/>
        <item t="default"/>
      </items>
    </pivotField>
    <pivotField numFmtId="21" showAll="0"/>
    <pivotField numFmtId="21" showAll="0"/>
    <pivotField numFmtId="21" showAll="0"/>
    <pivotField numFmtId="21" showAll="0"/>
    <pivotField numFmtId="21" showAll="0"/>
    <pivotField numFmtId="21" showAll="0"/>
    <pivotField dataField="1" numFmtId="21" showAll="0"/>
  </pivotFields>
  <rowFields count="1">
    <field x="0"/>
  </rowFields>
  <rowItems count="13">
    <i>
      <x/>
    </i>
    <i>
      <x v="1"/>
    </i>
    <i>
      <x v="2"/>
    </i>
    <i>
      <x v="3"/>
    </i>
    <i>
      <x v="4"/>
    </i>
    <i>
      <x v="5"/>
    </i>
    <i>
      <x v="6"/>
    </i>
    <i>
      <x v="7"/>
    </i>
    <i>
      <x v="8"/>
    </i>
    <i>
      <x v="9"/>
    </i>
    <i>
      <x v="10"/>
    </i>
    <i>
      <x v="11"/>
    </i>
    <i t="grand">
      <x/>
    </i>
  </rowItems>
  <colItems count="1">
    <i/>
  </colItems>
  <dataFields count="1">
    <dataField name="Sum of Grand Total"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ivotTable" Target="../pivotTables/pivotTable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4"/>
  <sheetViews>
    <sheetView showGridLines="0" workbookViewId="0">
      <selection activeCell="J7" sqref="J7"/>
    </sheetView>
  </sheetViews>
  <sheetFormatPr defaultColWidth="9" defaultRowHeight="15"/>
  <cols>
    <col min="1" max="1" width="23.28515625" style="2" bestFit="1" customWidth="1"/>
    <col min="2" max="2" width="10.42578125" style="2" bestFit="1" customWidth="1"/>
    <col min="3" max="3" width="17.5703125" style="2" bestFit="1" customWidth="1"/>
    <col min="4" max="4" width="10.28515625" style="2" bestFit="1" customWidth="1"/>
    <col min="5" max="5" width="7" style="2" bestFit="1" customWidth="1"/>
    <col min="6" max="6" width="4.28515625" style="2" bestFit="1" customWidth="1"/>
    <col min="7" max="16384" width="9" style="2"/>
  </cols>
  <sheetData>
    <row r="1" spans="1:6">
      <c r="A1" s="1" t="s">
        <v>0</v>
      </c>
      <c r="B1" s="1" t="s">
        <v>1</v>
      </c>
      <c r="C1" s="1" t="s">
        <v>2</v>
      </c>
      <c r="D1" s="1" t="s">
        <v>3</v>
      </c>
      <c r="E1" s="1" t="s">
        <v>4</v>
      </c>
      <c r="F1" s="1" t="s">
        <v>5</v>
      </c>
    </row>
    <row r="2" spans="1:6">
      <c r="A2" s="3" t="s">
        <v>6</v>
      </c>
      <c r="B2" s="3">
        <v>398</v>
      </c>
      <c r="C2" s="4">
        <v>0.86</v>
      </c>
      <c r="D2" s="3">
        <v>0</v>
      </c>
      <c r="E2" s="3">
        <v>201601</v>
      </c>
      <c r="F2" s="3">
        <v>1</v>
      </c>
    </row>
    <row r="3" spans="1:6">
      <c r="A3" s="3" t="s">
        <v>7</v>
      </c>
      <c r="B3" s="3">
        <v>40</v>
      </c>
      <c r="C3" s="4">
        <v>0.87</v>
      </c>
      <c r="D3" s="3">
        <v>0</v>
      </c>
      <c r="E3" s="3">
        <v>201601</v>
      </c>
      <c r="F3" s="3">
        <v>1</v>
      </c>
    </row>
    <row r="4" spans="1:6">
      <c r="A4" s="3" t="s">
        <v>8</v>
      </c>
      <c r="B4" s="3">
        <v>411</v>
      </c>
      <c r="C4" s="4">
        <v>0.77</v>
      </c>
      <c r="D4" s="3">
        <v>0</v>
      </c>
      <c r="E4" s="3">
        <v>201601</v>
      </c>
      <c r="F4" s="3">
        <v>1</v>
      </c>
    </row>
    <row r="5" spans="1:6">
      <c r="A5" s="3" t="s">
        <v>9</v>
      </c>
      <c r="B5" s="3">
        <v>4138</v>
      </c>
      <c r="C5" s="4">
        <v>0.54</v>
      </c>
      <c r="D5" s="3">
        <v>1</v>
      </c>
      <c r="E5" s="3">
        <v>201601</v>
      </c>
      <c r="F5" s="3">
        <v>1</v>
      </c>
    </row>
    <row r="6" spans="1:6">
      <c r="A6" s="3" t="s">
        <v>10</v>
      </c>
      <c r="B6" s="3">
        <v>329</v>
      </c>
      <c r="C6" s="4">
        <v>0.11</v>
      </c>
      <c r="D6" s="3">
        <v>0</v>
      </c>
      <c r="E6" s="3">
        <v>201601</v>
      </c>
      <c r="F6" s="3">
        <v>1</v>
      </c>
    </row>
    <row r="7" spans="1:6">
      <c r="A7" s="3" t="s">
        <v>11</v>
      </c>
      <c r="B7" s="3">
        <v>271</v>
      </c>
      <c r="C7" s="4">
        <v>0.87</v>
      </c>
      <c r="D7" s="3">
        <v>1</v>
      </c>
      <c r="E7" s="3">
        <v>201601</v>
      </c>
      <c r="F7" s="3">
        <v>1</v>
      </c>
    </row>
    <row r="8" spans="1:6">
      <c r="A8" s="3" t="s">
        <v>12</v>
      </c>
      <c r="B8" s="3">
        <v>642</v>
      </c>
      <c r="C8" s="4">
        <v>0.09</v>
      </c>
      <c r="D8" s="3">
        <v>0</v>
      </c>
      <c r="E8" s="3">
        <v>201601</v>
      </c>
      <c r="F8" s="3">
        <v>1</v>
      </c>
    </row>
    <row r="9" spans="1:6">
      <c r="A9" s="3" t="s">
        <v>13</v>
      </c>
      <c r="B9" s="3">
        <v>819</v>
      </c>
      <c r="C9" s="4">
        <v>0.97</v>
      </c>
      <c r="D9" s="3">
        <v>0</v>
      </c>
      <c r="E9" s="3">
        <v>201601</v>
      </c>
      <c r="F9" s="3">
        <v>1</v>
      </c>
    </row>
    <row r="10" spans="1:6">
      <c r="A10" s="3" t="s">
        <v>14</v>
      </c>
      <c r="B10" s="3">
        <v>1646</v>
      </c>
      <c r="C10" s="4">
        <v>0.67</v>
      </c>
      <c r="D10" s="3">
        <v>0</v>
      </c>
      <c r="E10" s="3">
        <v>201601</v>
      </c>
      <c r="F10" s="3">
        <v>1</v>
      </c>
    </row>
    <row r="11" spans="1:6">
      <c r="A11" s="3" t="s">
        <v>15</v>
      </c>
      <c r="B11" s="3">
        <v>4364</v>
      </c>
      <c r="C11" s="4">
        <v>0.87</v>
      </c>
      <c r="D11" s="3">
        <v>0</v>
      </c>
      <c r="E11" s="3">
        <v>201601</v>
      </c>
      <c r="F11" s="3">
        <v>1</v>
      </c>
    </row>
    <row r="12" spans="1:6">
      <c r="A12" s="3" t="s">
        <v>16</v>
      </c>
      <c r="B12" s="3">
        <v>360</v>
      </c>
      <c r="C12" s="4">
        <v>0.9</v>
      </c>
      <c r="D12" s="3">
        <v>0</v>
      </c>
      <c r="E12" s="3">
        <v>201601</v>
      </c>
      <c r="F12" s="3">
        <v>1</v>
      </c>
    </row>
    <row r="13" spans="1:6">
      <c r="A13" s="3" t="s">
        <v>17</v>
      </c>
      <c r="B13" s="3">
        <v>3518</v>
      </c>
      <c r="C13" s="4">
        <v>0.65</v>
      </c>
      <c r="D13" s="3">
        <v>1</v>
      </c>
      <c r="E13" s="3">
        <v>201601</v>
      </c>
      <c r="F13" s="3">
        <v>1</v>
      </c>
    </row>
    <row r="14" spans="1:6">
      <c r="A14" s="3" t="s">
        <v>18</v>
      </c>
      <c r="B14" s="3">
        <v>284</v>
      </c>
      <c r="C14" s="4">
        <v>0.34</v>
      </c>
      <c r="D14" s="3">
        <v>1</v>
      </c>
      <c r="E14" s="3">
        <v>201601</v>
      </c>
      <c r="F14" s="3">
        <v>1</v>
      </c>
    </row>
    <row r="15" spans="1:6">
      <c r="A15" s="3" t="s">
        <v>19</v>
      </c>
      <c r="B15" s="3">
        <v>9</v>
      </c>
      <c r="C15" s="4">
        <v>0.78</v>
      </c>
      <c r="D15" s="3">
        <v>0</v>
      </c>
      <c r="E15" s="3">
        <v>201601</v>
      </c>
      <c r="F15" s="3">
        <v>1</v>
      </c>
    </row>
    <row r="16" spans="1:6">
      <c r="A16" s="3" t="s">
        <v>20</v>
      </c>
      <c r="B16" s="3">
        <v>1025</v>
      </c>
      <c r="C16" s="4">
        <v>0.98</v>
      </c>
      <c r="D16" s="3">
        <v>0</v>
      </c>
      <c r="E16" s="3">
        <v>201601</v>
      </c>
      <c r="F16" s="3">
        <v>1</v>
      </c>
    </row>
    <row r="17" spans="1:6">
      <c r="A17" s="3" t="s">
        <v>21</v>
      </c>
      <c r="B17" s="3">
        <v>211</v>
      </c>
      <c r="C17" s="4">
        <v>0.54</v>
      </c>
      <c r="D17" s="3">
        <v>0</v>
      </c>
      <c r="E17" s="3">
        <v>201601</v>
      </c>
      <c r="F17" s="3">
        <v>1</v>
      </c>
    </row>
    <row r="18" spans="1:6">
      <c r="A18" s="3" t="s">
        <v>22</v>
      </c>
      <c r="B18" s="3">
        <v>708</v>
      </c>
      <c r="C18" s="4">
        <v>0.44</v>
      </c>
      <c r="D18" s="3">
        <v>1</v>
      </c>
      <c r="E18" s="3">
        <v>201601</v>
      </c>
      <c r="F18" s="3">
        <v>1</v>
      </c>
    </row>
    <row r="19" spans="1:6">
      <c r="A19" s="3" t="s">
        <v>23</v>
      </c>
      <c r="B19" s="3">
        <v>28</v>
      </c>
      <c r="C19" s="4">
        <v>0.61</v>
      </c>
      <c r="D19" s="3">
        <v>1</v>
      </c>
      <c r="E19" s="3">
        <v>201601</v>
      </c>
      <c r="F19" s="3">
        <v>1</v>
      </c>
    </row>
    <row r="20" spans="1:6">
      <c r="A20" s="3" t="s">
        <v>24</v>
      </c>
      <c r="B20" s="3">
        <v>179</v>
      </c>
      <c r="C20" s="4">
        <v>0.08</v>
      </c>
      <c r="D20" s="3">
        <v>1</v>
      </c>
      <c r="E20" s="3">
        <v>201601</v>
      </c>
      <c r="F20" s="3">
        <v>1</v>
      </c>
    </row>
    <row r="21" spans="1:6">
      <c r="A21" s="3" t="s">
        <v>25</v>
      </c>
      <c r="B21" s="3">
        <v>119</v>
      </c>
      <c r="C21" s="4">
        <v>0.98</v>
      </c>
      <c r="D21" s="3">
        <v>0</v>
      </c>
      <c r="E21" s="3">
        <v>201601</v>
      </c>
      <c r="F21" s="3">
        <v>1</v>
      </c>
    </row>
    <row r="22" spans="1:6">
      <c r="A22" s="3" t="s">
        <v>26</v>
      </c>
      <c r="B22" s="3">
        <v>169</v>
      </c>
      <c r="C22" s="4">
        <v>0.54</v>
      </c>
      <c r="D22" s="3">
        <v>0</v>
      </c>
      <c r="E22" s="3">
        <v>201601</v>
      </c>
      <c r="F22" s="3">
        <v>1</v>
      </c>
    </row>
    <row r="23" spans="1:6">
      <c r="A23" s="3" t="s">
        <v>6</v>
      </c>
      <c r="B23" s="3">
        <v>5</v>
      </c>
      <c r="C23" s="4">
        <v>0.12</v>
      </c>
      <c r="D23" s="3">
        <v>0</v>
      </c>
      <c r="E23" s="3">
        <v>201602</v>
      </c>
      <c r="F23" s="3">
        <v>1</v>
      </c>
    </row>
    <row r="24" spans="1:6">
      <c r="A24" s="3" t="s">
        <v>7</v>
      </c>
      <c r="B24" s="3">
        <v>5</v>
      </c>
      <c r="C24" s="4">
        <v>0.34</v>
      </c>
      <c r="D24" s="3">
        <v>0</v>
      </c>
      <c r="E24" s="3">
        <v>201602</v>
      </c>
      <c r="F24" s="3">
        <v>1</v>
      </c>
    </row>
    <row r="25" spans="1:6">
      <c r="A25" s="3" t="s">
        <v>8</v>
      </c>
      <c r="B25" s="3">
        <v>10</v>
      </c>
      <c r="C25" s="4">
        <v>0.98</v>
      </c>
      <c r="D25" s="3">
        <v>1</v>
      </c>
      <c r="E25" s="3">
        <v>201602</v>
      </c>
      <c r="F25" s="3">
        <v>1</v>
      </c>
    </row>
    <row r="26" spans="1:6">
      <c r="A26" s="3" t="s">
        <v>9</v>
      </c>
      <c r="B26" s="3">
        <v>3</v>
      </c>
      <c r="C26" s="4">
        <v>0.81</v>
      </c>
      <c r="D26" s="3">
        <v>0</v>
      </c>
      <c r="E26" s="3">
        <v>201602</v>
      </c>
      <c r="F26" s="3">
        <v>1</v>
      </c>
    </row>
    <row r="27" spans="1:6">
      <c r="A27" s="3" t="s">
        <v>10</v>
      </c>
      <c r="B27" s="3">
        <v>180</v>
      </c>
      <c r="C27" s="4">
        <v>0.76</v>
      </c>
      <c r="D27" s="3">
        <v>0</v>
      </c>
      <c r="E27" s="3">
        <v>201602</v>
      </c>
      <c r="F27" s="3">
        <v>1</v>
      </c>
    </row>
    <row r="28" spans="1:6">
      <c r="A28" s="3" t="s">
        <v>11</v>
      </c>
      <c r="B28" s="3">
        <v>307</v>
      </c>
      <c r="C28" s="4">
        <v>0.66</v>
      </c>
      <c r="D28" s="3">
        <v>0</v>
      </c>
      <c r="E28" s="3">
        <v>201602</v>
      </c>
      <c r="F28" s="3">
        <v>1</v>
      </c>
    </row>
    <row r="29" spans="1:6">
      <c r="A29" s="3" t="s">
        <v>12</v>
      </c>
      <c r="B29" s="3">
        <v>334</v>
      </c>
      <c r="C29" s="4">
        <v>0.87</v>
      </c>
      <c r="D29" s="3">
        <v>1</v>
      </c>
      <c r="E29" s="3">
        <v>201602</v>
      </c>
      <c r="F29" s="3">
        <v>1</v>
      </c>
    </row>
    <row r="30" spans="1:6">
      <c r="A30" s="3" t="s">
        <v>13</v>
      </c>
      <c r="B30" s="3">
        <v>666</v>
      </c>
      <c r="C30" s="4">
        <v>0.21</v>
      </c>
      <c r="D30" s="3">
        <v>0</v>
      </c>
      <c r="E30" s="3">
        <v>201602</v>
      </c>
      <c r="F30" s="3">
        <v>1</v>
      </c>
    </row>
    <row r="31" spans="1:6">
      <c r="A31" s="3" t="s">
        <v>14</v>
      </c>
      <c r="B31" s="3">
        <v>5</v>
      </c>
      <c r="C31" s="4">
        <v>0.76</v>
      </c>
      <c r="D31" s="3">
        <v>0</v>
      </c>
      <c r="E31" s="3">
        <v>201602</v>
      </c>
      <c r="F31" s="3">
        <v>1</v>
      </c>
    </row>
    <row r="32" spans="1:6">
      <c r="A32" s="3" t="s">
        <v>15</v>
      </c>
      <c r="B32" s="3">
        <v>1153</v>
      </c>
      <c r="C32" s="4">
        <v>0.67</v>
      </c>
      <c r="D32" s="3">
        <v>1</v>
      </c>
      <c r="E32" s="3">
        <v>201602</v>
      </c>
      <c r="F32" s="3">
        <v>1</v>
      </c>
    </row>
    <row r="33" spans="1:6">
      <c r="A33" s="3" t="s">
        <v>16</v>
      </c>
      <c r="B33" s="3">
        <v>4</v>
      </c>
      <c r="C33" s="4">
        <v>0.77</v>
      </c>
      <c r="D33" s="3">
        <v>1</v>
      </c>
      <c r="E33" s="3">
        <v>201602</v>
      </c>
      <c r="F33" s="3">
        <v>1</v>
      </c>
    </row>
    <row r="34" spans="1:6">
      <c r="A34" s="3" t="s">
        <v>17</v>
      </c>
      <c r="B34" s="3">
        <v>520</v>
      </c>
      <c r="C34" s="4">
        <v>0.87</v>
      </c>
      <c r="D34" s="3">
        <v>0</v>
      </c>
      <c r="E34" s="3">
        <v>201602</v>
      </c>
      <c r="F34" s="3">
        <v>1</v>
      </c>
    </row>
    <row r="35" spans="1:6">
      <c r="A35" s="3" t="s">
        <v>18</v>
      </c>
      <c r="B35" s="3">
        <v>401</v>
      </c>
      <c r="C35" s="4">
        <v>0.98</v>
      </c>
      <c r="D35" s="3">
        <v>0</v>
      </c>
      <c r="E35" s="3">
        <v>201602</v>
      </c>
      <c r="F35" s="3">
        <v>1</v>
      </c>
    </row>
    <row r="36" spans="1:6">
      <c r="A36" s="3" t="s">
        <v>19</v>
      </c>
      <c r="B36" s="3">
        <v>7</v>
      </c>
      <c r="C36" s="4">
        <v>0.84</v>
      </c>
      <c r="D36" s="3">
        <v>0</v>
      </c>
      <c r="E36" s="3">
        <v>201602</v>
      </c>
      <c r="F36" s="3">
        <v>1</v>
      </c>
    </row>
    <row r="37" spans="1:6">
      <c r="A37" s="3" t="s">
        <v>20</v>
      </c>
      <c r="B37" s="3">
        <v>1050</v>
      </c>
      <c r="C37" s="4">
        <v>0.76</v>
      </c>
      <c r="D37" s="3">
        <v>0</v>
      </c>
      <c r="E37" s="3">
        <v>201602</v>
      </c>
      <c r="F37" s="3">
        <v>1</v>
      </c>
    </row>
    <row r="38" spans="1:6">
      <c r="A38" s="3" t="s">
        <v>21</v>
      </c>
      <c r="B38" s="3">
        <v>3</v>
      </c>
      <c r="C38" s="4">
        <v>0.78</v>
      </c>
      <c r="D38" s="3">
        <v>1</v>
      </c>
      <c r="E38" s="3">
        <v>201602</v>
      </c>
      <c r="F38" s="3">
        <v>1</v>
      </c>
    </row>
    <row r="39" spans="1:6">
      <c r="A39" s="3" t="s">
        <v>22</v>
      </c>
      <c r="B39" s="3">
        <v>3</v>
      </c>
      <c r="C39" s="4">
        <v>0.87</v>
      </c>
      <c r="D39" s="3">
        <v>1</v>
      </c>
      <c r="E39" s="3">
        <v>201602</v>
      </c>
      <c r="F39" s="3">
        <v>1</v>
      </c>
    </row>
    <row r="40" spans="1:6">
      <c r="A40" s="3" t="s">
        <v>23</v>
      </c>
      <c r="B40" s="3">
        <v>81</v>
      </c>
      <c r="C40" s="4">
        <v>0.92</v>
      </c>
      <c r="D40" s="3">
        <v>0</v>
      </c>
      <c r="E40" s="3">
        <v>201602</v>
      </c>
      <c r="F40" s="3">
        <v>1</v>
      </c>
    </row>
    <row r="41" spans="1:6">
      <c r="A41" s="3" t="s">
        <v>24</v>
      </c>
      <c r="B41" s="3">
        <v>44</v>
      </c>
      <c r="C41" s="4">
        <v>0.76</v>
      </c>
      <c r="D41" s="3">
        <v>0</v>
      </c>
      <c r="E41" s="3">
        <v>201602</v>
      </c>
      <c r="F41" s="3">
        <v>1</v>
      </c>
    </row>
    <row r="42" spans="1:6">
      <c r="A42" s="3" t="s">
        <v>25</v>
      </c>
      <c r="B42" s="3">
        <v>5</v>
      </c>
      <c r="C42" s="4">
        <v>0.64</v>
      </c>
      <c r="D42" s="3">
        <v>0</v>
      </c>
      <c r="E42" s="3">
        <v>201602</v>
      </c>
      <c r="F42" s="3">
        <v>1</v>
      </c>
    </row>
    <row r="43" spans="1:6">
      <c r="A43" s="3" t="s">
        <v>26</v>
      </c>
      <c r="B43" s="3">
        <v>196</v>
      </c>
      <c r="C43" s="4">
        <v>0.34</v>
      </c>
      <c r="D43" s="3">
        <v>0</v>
      </c>
      <c r="E43" s="3">
        <v>201602</v>
      </c>
      <c r="F43" s="3">
        <v>1</v>
      </c>
    </row>
    <row r="44" spans="1:6">
      <c r="A44" s="3" t="s">
        <v>6</v>
      </c>
      <c r="B44" s="3">
        <v>1409</v>
      </c>
      <c r="C44" s="4">
        <v>0.65</v>
      </c>
      <c r="D44" s="3">
        <v>1</v>
      </c>
      <c r="E44" s="3">
        <v>201603</v>
      </c>
      <c r="F44" s="3">
        <v>1</v>
      </c>
    </row>
    <row r="45" spans="1:6">
      <c r="A45" s="3" t="s">
        <v>7</v>
      </c>
      <c r="B45" s="3">
        <v>690</v>
      </c>
      <c r="C45" s="4">
        <v>0.77</v>
      </c>
      <c r="D45" s="3">
        <v>0</v>
      </c>
      <c r="E45" s="3">
        <v>201603</v>
      </c>
      <c r="F45" s="3">
        <v>1</v>
      </c>
    </row>
    <row r="46" spans="1:6">
      <c r="A46" s="3" t="s">
        <v>8</v>
      </c>
      <c r="B46" s="3">
        <v>1</v>
      </c>
      <c r="C46" s="4">
        <v>0.65</v>
      </c>
      <c r="D46" s="3">
        <v>1</v>
      </c>
      <c r="E46" s="3">
        <v>201603</v>
      </c>
      <c r="F46" s="3">
        <v>1</v>
      </c>
    </row>
    <row r="47" spans="1:6">
      <c r="A47" s="3" t="s">
        <v>9</v>
      </c>
      <c r="B47" s="3">
        <v>1833</v>
      </c>
      <c r="C47" s="4">
        <v>0.98</v>
      </c>
      <c r="D47" s="3">
        <v>1</v>
      </c>
      <c r="E47" s="3">
        <v>201603</v>
      </c>
      <c r="F47" s="3">
        <v>1</v>
      </c>
    </row>
    <row r="48" spans="1:6">
      <c r="A48" s="3" t="s">
        <v>10</v>
      </c>
      <c r="B48" s="3">
        <v>228</v>
      </c>
      <c r="C48" s="4">
        <v>0.87</v>
      </c>
      <c r="D48" s="3">
        <v>0</v>
      </c>
      <c r="E48" s="3">
        <v>201603</v>
      </c>
      <c r="F48" s="3">
        <v>1</v>
      </c>
    </row>
    <row r="49" spans="1:6">
      <c r="A49" s="3" t="s">
        <v>11</v>
      </c>
      <c r="B49" s="3">
        <v>9</v>
      </c>
      <c r="C49" s="4">
        <v>0.81</v>
      </c>
      <c r="D49" s="3">
        <v>0</v>
      </c>
      <c r="E49" s="3">
        <v>201603</v>
      </c>
      <c r="F49" s="3">
        <v>1</v>
      </c>
    </row>
    <row r="50" spans="1:6">
      <c r="A50" s="3" t="s">
        <v>12</v>
      </c>
      <c r="B50" s="3">
        <v>5</v>
      </c>
      <c r="C50" s="4">
        <v>0.78</v>
      </c>
      <c r="D50" s="3">
        <v>0</v>
      </c>
      <c r="E50" s="3">
        <v>201603</v>
      </c>
      <c r="F50" s="3">
        <v>1</v>
      </c>
    </row>
    <row r="51" spans="1:6">
      <c r="A51" s="3" t="s">
        <v>13</v>
      </c>
      <c r="B51" s="3">
        <v>899</v>
      </c>
      <c r="C51" s="4">
        <v>0.65</v>
      </c>
      <c r="D51" s="3">
        <v>0</v>
      </c>
      <c r="E51" s="3">
        <v>201603</v>
      </c>
      <c r="F51" s="3">
        <v>1</v>
      </c>
    </row>
    <row r="52" spans="1:6">
      <c r="A52" s="3" t="s">
        <v>14</v>
      </c>
      <c r="B52" s="3">
        <v>15</v>
      </c>
      <c r="C52" s="4">
        <v>0.71</v>
      </c>
      <c r="D52" s="3">
        <v>1</v>
      </c>
      <c r="E52" s="3">
        <v>201603</v>
      </c>
      <c r="F52" s="3">
        <v>1</v>
      </c>
    </row>
    <row r="53" spans="1:6">
      <c r="A53" s="3" t="s">
        <v>15</v>
      </c>
      <c r="B53" s="3">
        <v>283</v>
      </c>
      <c r="C53" s="4">
        <v>0.75</v>
      </c>
      <c r="D53" s="3">
        <v>0</v>
      </c>
      <c r="E53" s="3">
        <v>201603</v>
      </c>
      <c r="F53" s="3">
        <v>1</v>
      </c>
    </row>
    <row r="54" spans="1:6">
      <c r="A54" s="3" t="s">
        <v>16</v>
      </c>
      <c r="B54" s="3">
        <v>31</v>
      </c>
      <c r="C54" s="4">
        <v>7.0000000000000007E-2</v>
      </c>
      <c r="D54" s="3">
        <v>0</v>
      </c>
      <c r="E54" s="3">
        <v>201603</v>
      </c>
      <c r="F54" s="3">
        <v>1</v>
      </c>
    </row>
    <row r="55" spans="1:6">
      <c r="A55" s="3" t="s">
        <v>17</v>
      </c>
      <c r="B55" s="3">
        <v>14</v>
      </c>
      <c r="C55" s="4">
        <v>0.74</v>
      </c>
      <c r="D55" s="3">
        <v>0</v>
      </c>
      <c r="E55" s="3">
        <v>201603</v>
      </c>
      <c r="F55" s="3">
        <v>1</v>
      </c>
    </row>
    <row r="56" spans="1:6">
      <c r="A56" s="3" t="s">
        <v>18</v>
      </c>
      <c r="B56" s="3">
        <v>834</v>
      </c>
      <c r="C56" s="4">
        <v>0.09</v>
      </c>
      <c r="D56" s="3">
        <v>1</v>
      </c>
      <c r="E56" s="3">
        <v>201603</v>
      </c>
      <c r="F56" s="3">
        <v>1</v>
      </c>
    </row>
    <row r="57" spans="1:6">
      <c r="A57" s="3" t="s">
        <v>19</v>
      </c>
      <c r="B57" s="3">
        <v>171</v>
      </c>
      <c r="C57" s="4">
        <v>0.08</v>
      </c>
      <c r="D57" s="3">
        <v>0</v>
      </c>
      <c r="E57" s="3">
        <v>201603</v>
      </c>
      <c r="F57" s="3">
        <v>1</v>
      </c>
    </row>
    <row r="58" spans="1:6">
      <c r="A58" s="3" t="s">
        <v>20</v>
      </c>
      <c r="B58" s="3">
        <v>196</v>
      </c>
      <c r="C58" s="4">
        <v>0.54</v>
      </c>
      <c r="D58" s="3">
        <v>0</v>
      </c>
      <c r="E58" s="3">
        <v>201603</v>
      </c>
      <c r="F58" s="3">
        <v>1</v>
      </c>
    </row>
    <row r="59" spans="1:6">
      <c r="A59" s="3" t="s">
        <v>21</v>
      </c>
      <c r="B59" s="3">
        <v>1409</v>
      </c>
      <c r="C59" s="4">
        <v>0.54</v>
      </c>
      <c r="D59" s="3">
        <v>0</v>
      </c>
      <c r="E59" s="3">
        <v>201603</v>
      </c>
      <c r="F59" s="3">
        <v>1</v>
      </c>
    </row>
    <row r="60" spans="1:6">
      <c r="A60" s="3" t="s">
        <v>22</v>
      </c>
      <c r="B60" s="3">
        <v>690</v>
      </c>
      <c r="C60" s="4">
        <v>0.65</v>
      </c>
      <c r="D60" s="3">
        <v>0</v>
      </c>
      <c r="E60" s="3">
        <v>201603</v>
      </c>
      <c r="F60" s="3">
        <v>1</v>
      </c>
    </row>
    <row r="61" spans="1:6">
      <c r="A61" s="3" t="s">
        <v>23</v>
      </c>
      <c r="B61" s="3">
        <v>1</v>
      </c>
      <c r="C61" s="4">
        <v>0.98</v>
      </c>
      <c r="D61" s="3">
        <v>0</v>
      </c>
      <c r="E61" s="3">
        <v>201603</v>
      </c>
      <c r="F61" s="3">
        <v>1</v>
      </c>
    </row>
    <row r="62" spans="1:6">
      <c r="A62" s="3" t="s">
        <v>24</v>
      </c>
      <c r="B62" s="3">
        <v>1833</v>
      </c>
      <c r="C62" s="4">
        <v>0.76</v>
      </c>
      <c r="D62" s="3">
        <v>1</v>
      </c>
      <c r="E62" s="3">
        <v>201603</v>
      </c>
      <c r="F62" s="3">
        <v>1</v>
      </c>
    </row>
    <row r="63" spans="1:6">
      <c r="A63" s="3" t="s">
        <v>25</v>
      </c>
      <c r="B63" s="3">
        <v>899</v>
      </c>
      <c r="C63" s="4">
        <v>0.24</v>
      </c>
      <c r="D63" s="3">
        <v>0</v>
      </c>
      <c r="E63" s="3">
        <v>201603</v>
      </c>
      <c r="F63" s="3">
        <v>1</v>
      </c>
    </row>
    <row r="64" spans="1:6">
      <c r="A64" s="3" t="s">
        <v>26</v>
      </c>
      <c r="B64" s="3">
        <v>15</v>
      </c>
      <c r="C64" s="4">
        <v>0.21</v>
      </c>
      <c r="D64" s="3">
        <v>1</v>
      </c>
      <c r="E64" s="3">
        <v>201603</v>
      </c>
      <c r="F64" s="3">
        <v>1</v>
      </c>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4"/>
  <sheetViews>
    <sheetView showGridLines="0" workbookViewId="0">
      <selection activeCell="D7" sqref="D7"/>
    </sheetView>
  </sheetViews>
  <sheetFormatPr defaultRowHeight="15"/>
  <cols>
    <col min="1" max="1" width="38.28515625" customWidth="1"/>
    <col min="2" max="2" width="13.7109375" customWidth="1"/>
    <col min="3" max="3" width="27.85546875" bestFit="1" customWidth="1"/>
    <col min="4" max="4" width="26.85546875" bestFit="1" customWidth="1"/>
  </cols>
  <sheetData>
    <row r="1" spans="1:8">
      <c r="A1" s="5" t="s">
        <v>27</v>
      </c>
    </row>
    <row r="2" spans="1:8">
      <c r="A2" s="5" t="s">
        <v>28</v>
      </c>
    </row>
    <row r="3" spans="1:8">
      <c r="A3" s="5" t="s">
        <v>29</v>
      </c>
    </row>
    <row r="4" spans="1:8" ht="17.45" customHeight="1"/>
    <row r="5" spans="1:8">
      <c r="H5" s="6"/>
    </row>
    <row r="6" spans="1:8">
      <c r="A6" s="7" t="s">
        <v>30</v>
      </c>
      <c r="B6" s="7" t="s">
        <v>31</v>
      </c>
      <c r="C6" s="7" t="s">
        <v>32</v>
      </c>
      <c r="D6" s="8" t="s">
        <v>33</v>
      </c>
    </row>
    <row r="7" spans="1:8">
      <c r="A7" s="7" t="s">
        <v>34</v>
      </c>
      <c r="B7" s="8" t="s">
        <v>35</v>
      </c>
      <c r="C7" s="7">
        <v>87423</v>
      </c>
      <c r="D7" s="8" t="str">
        <f>$A7&amp;"_"&amp;$B7&amp;"@XYZ.com"</f>
        <v>Prashanth_Gopi@XYZ.com</v>
      </c>
    </row>
    <row r="8" spans="1:8">
      <c r="A8" s="7" t="s">
        <v>37</v>
      </c>
      <c r="B8" s="8" t="s">
        <v>38</v>
      </c>
      <c r="C8" s="7">
        <v>78312</v>
      </c>
      <c r="D8" s="8" t="str">
        <f t="shared" ref="D8:D14" si="0">$A8&amp;"_"&amp;$B8&amp;"@XYZ.com"</f>
        <v>Tank_Ashwini@XYZ.com</v>
      </c>
    </row>
    <row r="9" spans="1:8">
      <c r="A9" s="7" t="s">
        <v>39</v>
      </c>
      <c r="B9" s="8" t="s">
        <v>40</v>
      </c>
      <c r="C9" s="7">
        <v>98722</v>
      </c>
      <c r="D9" s="8" t="str">
        <f t="shared" si="0"/>
        <v>Suri_Aviral@XYZ.com</v>
      </c>
    </row>
    <row r="10" spans="1:8">
      <c r="A10" s="7" t="s">
        <v>41</v>
      </c>
      <c r="B10" s="8" t="s">
        <v>42</v>
      </c>
      <c r="C10" s="7">
        <v>12235</v>
      </c>
      <c r="D10" s="8" t="str">
        <f t="shared" si="0"/>
        <v>Kumar_Ram@XYZ.com</v>
      </c>
    </row>
    <row r="11" spans="1:8">
      <c r="A11" s="7" t="s">
        <v>43</v>
      </c>
      <c r="B11" s="8" t="s">
        <v>44</v>
      </c>
      <c r="C11" s="7">
        <v>23972</v>
      </c>
      <c r="D11" s="8" t="str">
        <f t="shared" si="0"/>
        <v>Tendulkar_Sachin@XYZ.com</v>
      </c>
    </row>
    <row r="12" spans="1:8">
      <c r="A12" s="9" t="s">
        <v>45</v>
      </c>
      <c r="B12" s="8" t="s">
        <v>46</v>
      </c>
      <c r="C12" s="7">
        <v>56431</v>
      </c>
      <c r="D12" s="8" t="str">
        <f t="shared" si="0"/>
        <v>Maradonna_Diego@XYZ.com</v>
      </c>
    </row>
    <row r="13" spans="1:8">
      <c r="A13" s="7" t="s">
        <v>47</v>
      </c>
      <c r="B13" s="8" t="s">
        <v>48</v>
      </c>
      <c r="C13" s="7">
        <v>98362</v>
      </c>
      <c r="D13" s="8" t="str">
        <f t="shared" si="0"/>
        <v>Singh_Robin@XYZ.com</v>
      </c>
    </row>
    <row r="14" spans="1:8">
      <c r="A14" s="7" t="s">
        <v>41</v>
      </c>
      <c r="B14" s="8" t="s">
        <v>49</v>
      </c>
      <c r="C14" s="7">
        <v>18739</v>
      </c>
      <c r="D14" s="8" t="str">
        <f t="shared" si="0"/>
        <v>Kumar_Deepak@XYZ.com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53"/>
  <sheetViews>
    <sheetView showGridLines="0" workbookViewId="0">
      <selection activeCell="I4" sqref="I4"/>
    </sheetView>
  </sheetViews>
  <sheetFormatPr defaultRowHeight="15"/>
  <cols>
    <col min="1" max="1" width="14.85546875" style="18" customWidth="1"/>
    <col min="2" max="2" width="8.85546875" style="18"/>
    <col min="3" max="3" width="11.28515625" style="18" bestFit="1" customWidth="1"/>
    <col min="4" max="4" width="10" bestFit="1" customWidth="1"/>
    <col min="6" max="6" width="12.5703125" bestFit="1" customWidth="1"/>
    <col min="7" max="7" width="12.7109375" bestFit="1" customWidth="1"/>
    <col min="8" max="8" width="12.42578125" bestFit="1" customWidth="1"/>
    <col min="9" max="9" width="12.7109375" bestFit="1" customWidth="1"/>
    <col min="10" max="10" width="8.28515625" customWidth="1"/>
    <col min="11" max="11" width="13.28515625" bestFit="1" customWidth="1"/>
  </cols>
  <sheetData>
    <row r="1" spans="1:18" ht="15.75" customHeight="1">
      <c r="A1" s="151" t="s">
        <v>50</v>
      </c>
      <c r="B1" s="151"/>
      <c r="C1" s="151"/>
      <c r="D1" s="151"/>
      <c r="E1" s="151"/>
      <c r="F1" s="151"/>
      <c r="G1" s="151"/>
      <c r="H1" s="151"/>
      <c r="I1" s="151"/>
      <c r="J1" s="151"/>
      <c r="K1" s="151"/>
      <c r="L1" s="151"/>
      <c r="M1" s="151"/>
      <c r="N1" s="151"/>
      <c r="O1" s="151"/>
      <c r="P1" s="151"/>
      <c r="Q1" s="151"/>
      <c r="R1" s="151"/>
    </row>
    <row r="2" spans="1:18" ht="15.75">
      <c r="A2" s="10"/>
      <c r="B2" s="11"/>
      <c r="C2" s="11"/>
      <c r="D2" s="11"/>
      <c r="E2" s="11"/>
      <c r="F2" s="11"/>
      <c r="G2" s="11"/>
      <c r="H2" s="11"/>
      <c r="I2" s="11"/>
      <c r="K2" t="s">
        <v>524</v>
      </c>
    </row>
    <row r="3" spans="1:18">
      <c r="A3" s="12" t="s">
        <v>51</v>
      </c>
      <c r="B3" s="12" t="s">
        <v>52</v>
      </c>
      <c r="C3" s="13" t="s">
        <v>53</v>
      </c>
      <c r="H3" s="12" t="s">
        <v>54</v>
      </c>
      <c r="I3" s="12" t="s">
        <v>55</v>
      </c>
      <c r="J3" s="12" t="s">
        <v>53</v>
      </c>
      <c r="K3" s="91" t="s">
        <v>301</v>
      </c>
    </row>
    <row r="4" spans="1:18">
      <c r="A4" s="7" t="s">
        <v>56</v>
      </c>
      <c r="B4" s="7">
        <v>62</v>
      </c>
      <c r="C4" s="14" t="str">
        <f>IF(AND(B4&lt;=100,B4&gt;=90),$J$4,IF(AND(B4&lt;90,B4&gt;=80),$J$5,IF(AND(B4&lt;80,B4&gt;=51),$J$6,IF(AND(B4&lt;=500,B4&gt;=41),$J$7,IF(B4&lt;=40,$J$8)))))</f>
        <v>C</v>
      </c>
      <c r="H4" s="15">
        <f>MIN($B$4:$B$53)</f>
        <v>31</v>
      </c>
      <c r="I4" s="15"/>
      <c r="J4" s="7" t="s">
        <v>57</v>
      </c>
      <c r="K4">
        <f>COUNTIF(C4:$C$53,$J4)</f>
        <v>11</v>
      </c>
    </row>
    <row r="5" spans="1:18">
      <c r="A5" s="7" t="s">
        <v>58</v>
      </c>
      <c r="B5" s="7">
        <v>92</v>
      </c>
      <c r="C5" s="14" t="str">
        <f t="shared" ref="C5:C53" si="0">IF(AND(B5&lt;=100,B5&gt;=90),$J$4,IF(AND(B5&lt;90,B5&gt;=80),$J$5,IF(AND(B5&lt;80,B5&gt;=51),$J$6,IF(AND(B5&lt;=500,B5&gt;=41),$J$7,IF(B5&lt;=40,$J$8)))))</f>
        <v>A</v>
      </c>
      <c r="H5" s="15" t="s">
        <v>36</v>
      </c>
      <c r="I5" s="15"/>
      <c r="J5" s="7" t="s">
        <v>59</v>
      </c>
      <c r="K5">
        <f>COUNTIF(C5:$C$53,$J5)</f>
        <v>10</v>
      </c>
    </row>
    <row r="6" spans="1:18">
      <c r="A6" s="7" t="s">
        <v>60</v>
      </c>
      <c r="B6" s="7">
        <v>52</v>
      </c>
      <c r="C6" s="14" t="str">
        <f t="shared" si="0"/>
        <v>C</v>
      </c>
      <c r="H6" s="15" t="s">
        <v>36</v>
      </c>
      <c r="I6" s="15"/>
      <c r="J6" s="7" t="s">
        <v>61</v>
      </c>
      <c r="K6">
        <f>COUNTIF(C6:$C$53,$J6)</f>
        <v>18</v>
      </c>
    </row>
    <row r="7" spans="1:18">
      <c r="A7" s="7" t="s">
        <v>62</v>
      </c>
      <c r="B7" s="7">
        <v>60</v>
      </c>
      <c r="C7" s="14" t="str">
        <f t="shared" si="0"/>
        <v>C</v>
      </c>
      <c r="H7" s="15" t="s">
        <v>36</v>
      </c>
      <c r="I7" s="15"/>
      <c r="J7" s="7" t="s">
        <v>63</v>
      </c>
      <c r="K7">
        <f>COUNTIF(C7:$C$53,$J7)</f>
        <v>6</v>
      </c>
    </row>
    <row r="8" spans="1:18">
      <c r="A8" s="7" t="s">
        <v>64</v>
      </c>
      <c r="B8" s="7">
        <v>81</v>
      </c>
      <c r="C8" s="14" t="str">
        <f t="shared" si="0"/>
        <v>B</v>
      </c>
      <c r="H8" s="15" t="s">
        <v>36</v>
      </c>
      <c r="I8" s="15"/>
      <c r="J8" s="7" t="s">
        <v>65</v>
      </c>
      <c r="K8">
        <f>COUNTIF(C8:$C$53,$J8)</f>
        <v>4</v>
      </c>
    </row>
    <row r="9" spans="1:18">
      <c r="A9" s="7" t="s">
        <v>66</v>
      </c>
      <c r="B9" s="7">
        <v>66</v>
      </c>
      <c r="C9" s="14" t="str">
        <f t="shared" si="0"/>
        <v>C</v>
      </c>
    </row>
    <row r="10" spans="1:18">
      <c r="A10" s="7" t="s">
        <v>67</v>
      </c>
      <c r="B10" s="7">
        <v>63</v>
      </c>
      <c r="C10" s="14" t="str">
        <f t="shared" si="0"/>
        <v>C</v>
      </c>
      <c r="D10" s="16"/>
    </row>
    <row r="11" spans="1:18">
      <c r="A11" s="7" t="s">
        <v>68</v>
      </c>
      <c r="B11" s="7">
        <v>100</v>
      </c>
      <c r="C11" s="14" t="str">
        <f t="shared" si="0"/>
        <v>A</v>
      </c>
      <c r="D11" s="17"/>
    </row>
    <row r="12" spans="1:18">
      <c r="A12" s="7" t="s">
        <v>69</v>
      </c>
      <c r="B12" s="7">
        <v>46</v>
      </c>
      <c r="C12" s="14" t="str">
        <f t="shared" si="0"/>
        <v>D</v>
      </c>
      <c r="F12" s="92" t="s">
        <v>302</v>
      </c>
      <c r="G12" t="s">
        <v>301</v>
      </c>
      <c r="H12" t="s">
        <v>303</v>
      </c>
      <c r="I12" t="s">
        <v>304</v>
      </c>
    </row>
    <row r="13" spans="1:18">
      <c r="A13" s="7" t="s">
        <v>70</v>
      </c>
      <c r="B13" s="7">
        <v>87</v>
      </c>
      <c r="C13" s="14" t="str">
        <f t="shared" si="0"/>
        <v>B</v>
      </c>
      <c r="F13" s="2" t="s">
        <v>57</v>
      </c>
      <c r="G13" s="93">
        <v>11</v>
      </c>
      <c r="H13" s="93">
        <v>90</v>
      </c>
      <c r="I13" s="93">
        <v>100</v>
      </c>
    </row>
    <row r="14" spans="1:18">
      <c r="A14" s="7" t="s">
        <v>71</v>
      </c>
      <c r="B14" s="7">
        <v>93</v>
      </c>
      <c r="C14" s="14" t="str">
        <f t="shared" si="0"/>
        <v>A</v>
      </c>
      <c r="F14" s="2" t="s">
        <v>59</v>
      </c>
      <c r="G14" s="93">
        <v>10</v>
      </c>
      <c r="H14" s="93">
        <v>81</v>
      </c>
      <c r="I14" s="93">
        <v>89</v>
      </c>
    </row>
    <row r="15" spans="1:18">
      <c r="A15" s="7" t="s">
        <v>72</v>
      </c>
      <c r="B15" s="7">
        <v>84</v>
      </c>
      <c r="C15" s="14" t="str">
        <f t="shared" si="0"/>
        <v>B</v>
      </c>
      <c r="F15" s="2" t="s">
        <v>61</v>
      </c>
      <c r="G15" s="93">
        <v>19</v>
      </c>
      <c r="H15" s="93">
        <v>51</v>
      </c>
      <c r="I15" s="93">
        <v>76</v>
      </c>
    </row>
    <row r="16" spans="1:18">
      <c r="A16" s="7" t="s">
        <v>73</v>
      </c>
      <c r="B16" s="7">
        <v>44</v>
      </c>
      <c r="C16" s="14" t="str">
        <f t="shared" si="0"/>
        <v>D</v>
      </c>
      <c r="F16" s="2" t="s">
        <v>63</v>
      </c>
      <c r="G16" s="93">
        <v>6</v>
      </c>
      <c r="H16" s="93">
        <v>44</v>
      </c>
      <c r="I16" s="93">
        <v>46</v>
      </c>
    </row>
    <row r="17" spans="1:9">
      <c r="A17" s="7" t="s">
        <v>74</v>
      </c>
      <c r="B17" s="7">
        <v>71</v>
      </c>
      <c r="C17" s="14" t="str">
        <f t="shared" si="0"/>
        <v>C</v>
      </c>
      <c r="F17" s="2" t="s">
        <v>65</v>
      </c>
      <c r="G17" s="93">
        <v>4</v>
      </c>
      <c r="H17" s="93">
        <v>31</v>
      </c>
      <c r="I17" s="93">
        <v>40</v>
      </c>
    </row>
    <row r="18" spans="1:9">
      <c r="A18" s="7" t="s">
        <v>75</v>
      </c>
      <c r="B18" s="7">
        <v>100</v>
      </c>
      <c r="C18" s="14" t="str">
        <f t="shared" si="0"/>
        <v>A</v>
      </c>
      <c r="F18" s="2" t="s">
        <v>296</v>
      </c>
      <c r="G18" s="93">
        <v>50</v>
      </c>
      <c r="H18" s="93">
        <v>31</v>
      </c>
      <c r="I18" s="93">
        <v>100</v>
      </c>
    </row>
    <row r="19" spans="1:9">
      <c r="A19" s="7" t="s">
        <v>76</v>
      </c>
      <c r="B19" s="7">
        <v>40</v>
      </c>
      <c r="C19" s="14" t="str">
        <f t="shared" si="0"/>
        <v>F</v>
      </c>
    </row>
    <row r="20" spans="1:9">
      <c r="A20" s="7" t="s">
        <v>77</v>
      </c>
      <c r="B20" s="7">
        <v>35</v>
      </c>
      <c r="C20" s="14" t="str">
        <f t="shared" si="0"/>
        <v>F</v>
      </c>
    </row>
    <row r="21" spans="1:9" ht="28.5">
      <c r="A21" s="7" t="s">
        <v>78</v>
      </c>
      <c r="B21" s="7">
        <v>73</v>
      </c>
      <c r="C21" s="14" t="str">
        <f t="shared" si="0"/>
        <v>C</v>
      </c>
      <c r="F21" s="141" t="s">
        <v>525</v>
      </c>
    </row>
    <row r="22" spans="1:9">
      <c r="A22" s="7" t="s">
        <v>79</v>
      </c>
      <c r="B22" s="7">
        <v>99</v>
      </c>
      <c r="C22" s="14" t="str">
        <f t="shared" si="0"/>
        <v>A</v>
      </c>
    </row>
    <row r="23" spans="1:9">
      <c r="A23" s="7" t="s">
        <v>80</v>
      </c>
      <c r="B23" s="7">
        <v>88</v>
      </c>
      <c r="C23" s="14" t="str">
        <f t="shared" si="0"/>
        <v>B</v>
      </c>
    </row>
    <row r="24" spans="1:9">
      <c r="A24" s="7" t="s">
        <v>81</v>
      </c>
      <c r="B24" s="7">
        <v>90</v>
      </c>
      <c r="C24" s="14" t="str">
        <f t="shared" si="0"/>
        <v>A</v>
      </c>
    </row>
    <row r="25" spans="1:9">
      <c r="A25" s="7" t="s">
        <v>82</v>
      </c>
      <c r="B25" s="7">
        <v>90</v>
      </c>
      <c r="C25" s="14" t="str">
        <f t="shared" si="0"/>
        <v>A</v>
      </c>
    </row>
    <row r="26" spans="1:9">
      <c r="A26" s="7" t="s">
        <v>83</v>
      </c>
      <c r="B26" s="7">
        <v>44</v>
      </c>
      <c r="C26" s="14" t="str">
        <f t="shared" si="0"/>
        <v>D</v>
      </c>
    </row>
    <row r="27" spans="1:9">
      <c r="A27" s="7" t="s">
        <v>84</v>
      </c>
      <c r="B27" s="7">
        <v>74</v>
      </c>
      <c r="C27" s="14" t="str">
        <f t="shared" si="0"/>
        <v>C</v>
      </c>
    </row>
    <row r="28" spans="1:9">
      <c r="A28" s="7" t="s">
        <v>85</v>
      </c>
      <c r="B28" s="7">
        <v>46</v>
      </c>
      <c r="C28" s="14" t="str">
        <f t="shared" si="0"/>
        <v>D</v>
      </c>
    </row>
    <row r="29" spans="1:9">
      <c r="A29" s="7" t="s">
        <v>86</v>
      </c>
      <c r="B29" s="7">
        <v>74</v>
      </c>
      <c r="C29" s="14" t="str">
        <f t="shared" si="0"/>
        <v>C</v>
      </c>
    </row>
    <row r="30" spans="1:9">
      <c r="A30" s="7" t="s">
        <v>87</v>
      </c>
      <c r="B30" s="7">
        <v>92</v>
      </c>
      <c r="C30" s="14" t="str">
        <f t="shared" si="0"/>
        <v>A</v>
      </c>
    </row>
    <row r="31" spans="1:9">
      <c r="A31" s="7" t="s">
        <v>88</v>
      </c>
      <c r="B31" s="7">
        <v>31</v>
      </c>
      <c r="C31" s="14" t="str">
        <f t="shared" si="0"/>
        <v>F</v>
      </c>
    </row>
    <row r="32" spans="1:9">
      <c r="A32" s="7" t="s">
        <v>89</v>
      </c>
      <c r="B32" s="7">
        <v>51</v>
      </c>
      <c r="C32" s="14" t="str">
        <f t="shared" si="0"/>
        <v>C</v>
      </c>
    </row>
    <row r="33" spans="1:3">
      <c r="A33" s="7" t="s">
        <v>90</v>
      </c>
      <c r="B33" s="7">
        <v>59</v>
      </c>
      <c r="C33" s="14" t="str">
        <f t="shared" si="0"/>
        <v>C</v>
      </c>
    </row>
    <row r="34" spans="1:3">
      <c r="A34" s="7" t="s">
        <v>91</v>
      </c>
      <c r="B34" s="7">
        <v>85</v>
      </c>
      <c r="C34" s="14" t="str">
        <f t="shared" si="0"/>
        <v>B</v>
      </c>
    </row>
    <row r="35" spans="1:3">
      <c r="A35" s="7" t="s">
        <v>92</v>
      </c>
      <c r="B35" s="7">
        <v>63</v>
      </c>
      <c r="C35" s="14" t="str">
        <f t="shared" si="0"/>
        <v>C</v>
      </c>
    </row>
    <row r="36" spans="1:3">
      <c r="A36" s="7" t="s">
        <v>93</v>
      </c>
      <c r="B36" s="7">
        <v>60</v>
      </c>
      <c r="C36" s="14" t="str">
        <f t="shared" si="0"/>
        <v>C</v>
      </c>
    </row>
    <row r="37" spans="1:3">
      <c r="A37" s="7" t="s">
        <v>94</v>
      </c>
      <c r="B37" s="7">
        <v>83</v>
      </c>
      <c r="C37" s="14" t="str">
        <f t="shared" si="0"/>
        <v>B</v>
      </c>
    </row>
    <row r="38" spans="1:3">
      <c r="A38" s="7" t="s">
        <v>95</v>
      </c>
      <c r="B38" s="7">
        <v>72</v>
      </c>
      <c r="C38" s="14" t="str">
        <f t="shared" si="0"/>
        <v>C</v>
      </c>
    </row>
    <row r="39" spans="1:3">
      <c r="A39" s="7" t="s">
        <v>96</v>
      </c>
      <c r="B39" s="7">
        <v>94</v>
      </c>
      <c r="C39" s="14" t="str">
        <f t="shared" si="0"/>
        <v>A</v>
      </c>
    </row>
    <row r="40" spans="1:3">
      <c r="A40" s="7" t="s">
        <v>97</v>
      </c>
      <c r="B40" s="7">
        <v>92</v>
      </c>
      <c r="C40" s="14" t="str">
        <f t="shared" si="0"/>
        <v>A</v>
      </c>
    </row>
    <row r="41" spans="1:3">
      <c r="A41" s="7" t="s">
        <v>98</v>
      </c>
      <c r="B41" s="7">
        <v>92</v>
      </c>
      <c r="C41" s="14" t="str">
        <f t="shared" si="0"/>
        <v>A</v>
      </c>
    </row>
    <row r="42" spans="1:3">
      <c r="A42" s="7" t="s">
        <v>99</v>
      </c>
      <c r="B42" s="7">
        <v>59</v>
      </c>
      <c r="C42" s="14" t="str">
        <f t="shared" si="0"/>
        <v>C</v>
      </c>
    </row>
    <row r="43" spans="1:3">
      <c r="A43" s="7" t="s">
        <v>100</v>
      </c>
      <c r="B43" s="7">
        <v>51</v>
      </c>
      <c r="C43" s="14" t="str">
        <f t="shared" si="0"/>
        <v>C</v>
      </c>
    </row>
    <row r="44" spans="1:3">
      <c r="A44" s="7" t="s">
        <v>101</v>
      </c>
      <c r="B44" s="7">
        <v>45</v>
      </c>
      <c r="C44" s="14" t="str">
        <f t="shared" si="0"/>
        <v>D</v>
      </c>
    </row>
    <row r="45" spans="1:3">
      <c r="A45" s="7" t="s">
        <v>102</v>
      </c>
      <c r="B45" s="7">
        <v>89</v>
      </c>
      <c r="C45" s="14" t="str">
        <f t="shared" si="0"/>
        <v>B</v>
      </c>
    </row>
    <row r="46" spans="1:3">
      <c r="A46" s="7" t="s">
        <v>103</v>
      </c>
      <c r="B46" s="7">
        <v>51</v>
      </c>
      <c r="C46" s="14" t="str">
        <f t="shared" si="0"/>
        <v>C</v>
      </c>
    </row>
    <row r="47" spans="1:3">
      <c r="A47" s="7" t="s">
        <v>104</v>
      </c>
      <c r="B47" s="7">
        <v>84</v>
      </c>
      <c r="C47" s="14" t="str">
        <f t="shared" si="0"/>
        <v>B</v>
      </c>
    </row>
    <row r="48" spans="1:3">
      <c r="A48" s="7" t="s">
        <v>105</v>
      </c>
      <c r="B48" s="7">
        <v>32</v>
      </c>
      <c r="C48" s="14" t="str">
        <f t="shared" si="0"/>
        <v>F</v>
      </c>
    </row>
    <row r="49" spans="1:3">
      <c r="A49" s="7" t="s">
        <v>106</v>
      </c>
      <c r="B49" s="7">
        <v>73</v>
      </c>
      <c r="C49" s="14" t="str">
        <f t="shared" si="0"/>
        <v>C</v>
      </c>
    </row>
    <row r="50" spans="1:3">
      <c r="A50" s="7" t="s">
        <v>107</v>
      </c>
      <c r="B50" s="7">
        <v>44</v>
      </c>
      <c r="C50" s="14" t="str">
        <f t="shared" si="0"/>
        <v>D</v>
      </c>
    </row>
    <row r="51" spans="1:3">
      <c r="A51" s="7" t="s">
        <v>108</v>
      </c>
      <c r="B51" s="7">
        <v>81</v>
      </c>
      <c r="C51" s="14" t="str">
        <f t="shared" si="0"/>
        <v>B</v>
      </c>
    </row>
    <row r="52" spans="1:3">
      <c r="A52" s="7" t="s">
        <v>109</v>
      </c>
      <c r="B52" s="7">
        <v>76</v>
      </c>
      <c r="C52" s="14" t="str">
        <f t="shared" si="0"/>
        <v>C</v>
      </c>
    </row>
    <row r="53" spans="1:3">
      <c r="A53" s="7" t="s">
        <v>110</v>
      </c>
      <c r="B53" s="7">
        <v>89</v>
      </c>
      <c r="C53" s="14" t="str">
        <f t="shared" si="0"/>
        <v>B</v>
      </c>
    </row>
  </sheetData>
  <autoFilter ref="A3:C53"/>
  <mergeCells count="1">
    <mergeCell ref="A1:R1"/>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1"/>
  <sheetViews>
    <sheetView showGridLines="0" topLeftCell="A4" workbookViewId="0">
      <selection activeCell="F9" sqref="F9"/>
    </sheetView>
  </sheetViews>
  <sheetFormatPr defaultRowHeight="15"/>
  <cols>
    <col min="1" max="1" width="21.28515625" customWidth="1"/>
    <col min="2" max="5" width="13.85546875" bestFit="1" customWidth="1"/>
    <col min="6" max="6" width="12.28515625" bestFit="1" customWidth="1"/>
  </cols>
  <sheetData>
    <row r="1" spans="1:4">
      <c r="A1" s="5" t="s">
        <v>27</v>
      </c>
    </row>
    <row r="2" spans="1:4" ht="52.5" customHeight="1">
      <c r="A2" s="152" t="s">
        <v>111</v>
      </c>
      <c r="B2" s="152"/>
      <c r="C2" s="152"/>
      <c r="D2" s="152"/>
    </row>
    <row r="3" spans="1:4">
      <c r="A3" s="5"/>
    </row>
    <row r="4" spans="1:4">
      <c r="A4" s="19" t="s">
        <v>112</v>
      </c>
      <c r="B4" s="20" t="s">
        <v>113</v>
      </c>
    </row>
    <row r="5" spans="1:4">
      <c r="A5" s="5"/>
    </row>
    <row r="6" spans="1:4">
      <c r="A6" s="153" t="s">
        <v>114</v>
      </c>
      <c r="B6" s="154"/>
      <c r="C6" s="155"/>
    </row>
    <row r="7" spans="1:4">
      <c r="A7" s="21" t="s">
        <v>115</v>
      </c>
      <c r="B7" s="22" t="s">
        <v>116</v>
      </c>
      <c r="C7" s="22" t="s">
        <v>117</v>
      </c>
    </row>
    <row r="8" spans="1:4">
      <c r="A8" s="23" t="s">
        <v>118</v>
      </c>
      <c r="B8" s="24">
        <v>87423</v>
      </c>
      <c r="C8" s="7" t="str">
        <f>INDEX($A$23:$F$31,MATCH($B8,$A$23:$A$31,0),MATCH($B$4,$A$23:$F$23,0))</f>
        <v>Puri, Om</v>
      </c>
    </row>
    <row r="9" spans="1:4">
      <c r="A9" s="25" t="s">
        <v>119</v>
      </c>
      <c r="B9" s="26">
        <v>78312</v>
      </c>
      <c r="C9" s="7" t="str">
        <f t="shared" ref="C9:C15" si="0">INDEX($A$23:$F$31,MATCH($B9,$A$23:$A$31,0),MATCH($B$4,$A$23:$F$23,0))</f>
        <v>Puri, Om</v>
      </c>
    </row>
    <row r="10" spans="1:4">
      <c r="A10" s="25" t="s">
        <v>120</v>
      </c>
      <c r="B10" s="26">
        <v>98722</v>
      </c>
      <c r="C10" s="7" t="str">
        <f t="shared" si="0"/>
        <v>Londo, Mollari</v>
      </c>
    </row>
    <row r="11" spans="1:4">
      <c r="A11" s="25" t="s">
        <v>121</v>
      </c>
      <c r="B11" s="26">
        <v>12235</v>
      </c>
      <c r="C11" s="7" t="str">
        <f t="shared" si="0"/>
        <v>Londo, Mollari</v>
      </c>
    </row>
    <row r="12" spans="1:4">
      <c r="A12" s="25" t="s">
        <v>122</v>
      </c>
      <c r="B12" s="26">
        <v>23972</v>
      </c>
      <c r="C12" s="7" t="str">
        <f t="shared" si="0"/>
        <v>Londo, Mollari</v>
      </c>
    </row>
    <row r="13" spans="1:4">
      <c r="A13" s="27" t="s">
        <v>123</v>
      </c>
      <c r="B13" s="26">
        <v>56431</v>
      </c>
      <c r="C13" s="7" t="str">
        <f t="shared" si="0"/>
        <v>Londo, Mollari</v>
      </c>
    </row>
    <row r="14" spans="1:4">
      <c r="A14" s="25" t="s">
        <v>124</v>
      </c>
      <c r="B14" s="26">
        <v>98362</v>
      </c>
      <c r="C14" s="7" t="str">
        <f t="shared" si="0"/>
        <v>Puri, Om</v>
      </c>
    </row>
    <row r="15" spans="1:4">
      <c r="A15" s="28" t="s">
        <v>125</v>
      </c>
      <c r="B15" s="29">
        <v>18739</v>
      </c>
      <c r="C15" s="7" t="str">
        <f t="shared" si="0"/>
        <v>Puri, Om</v>
      </c>
    </row>
    <row r="22" spans="1:6">
      <c r="A22" s="156" t="s">
        <v>126</v>
      </c>
      <c r="B22" s="157"/>
    </row>
    <row r="23" spans="1:6">
      <c r="A23" s="22" t="s">
        <v>127</v>
      </c>
      <c r="B23" s="22" t="s">
        <v>128</v>
      </c>
      <c r="C23" s="22" t="s">
        <v>113</v>
      </c>
      <c r="D23" s="22" t="s">
        <v>129</v>
      </c>
      <c r="E23" s="22" t="s">
        <v>130</v>
      </c>
      <c r="F23" s="22" t="s">
        <v>131</v>
      </c>
    </row>
    <row r="24" spans="1:6">
      <c r="A24" s="24">
        <v>98362</v>
      </c>
      <c r="B24" s="30" t="s">
        <v>132</v>
      </c>
      <c r="C24" s="30" t="s">
        <v>133</v>
      </c>
      <c r="D24" s="30" t="s">
        <v>134</v>
      </c>
      <c r="E24" s="30" t="s">
        <v>135</v>
      </c>
      <c r="F24" s="30" t="s">
        <v>136</v>
      </c>
    </row>
    <row r="25" spans="1:6">
      <c r="A25" s="26">
        <v>12235</v>
      </c>
      <c r="B25" s="31" t="s">
        <v>132</v>
      </c>
      <c r="C25" s="31" t="s">
        <v>132</v>
      </c>
      <c r="D25" s="31" t="s">
        <v>132</v>
      </c>
      <c r="E25" s="31" t="s">
        <v>135</v>
      </c>
      <c r="F25" s="31" t="s">
        <v>133</v>
      </c>
    </row>
    <row r="26" spans="1:6">
      <c r="A26" s="26">
        <v>78312</v>
      </c>
      <c r="B26" s="31" t="s">
        <v>132</v>
      </c>
      <c r="C26" s="31" t="s">
        <v>133</v>
      </c>
      <c r="D26" s="31" t="s">
        <v>132</v>
      </c>
      <c r="E26" s="31" t="s">
        <v>137</v>
      </c>
      <c r="F26" s="31" t="s">
        <v>136</v>
      </c>
    </row>
    <row r="27" spans="1:6">
      <c r="A27" s="26">
        <v>98722</v>
      </c>
      <c r="B27" s="31" t="s">
        <v>132</v>
      </c>
      <c r="C27" s="31" t="s">
        <v>132</v>
      </c>
      <c r="D27" s="31" t="s">
        <v>134</v>
      </c>
      <c r="E27" s="31" t="s">
        <v>137</v>
      </c>
      <c r="F27" s="31" t="s">
        <v>136</v>
      </c>
    </row>
    <row r="28" spans="1:6">
      <c r="A28" s="26">
        <v>87423</v>
      </c>
      <c r="B28" s="31" t="s">
        <v>133</v>
      </c>
      <c r="C28" s="31" t="s">
        <v>133</v>
      </c>
      <c r="D28" s="31" t="s">
        <v>134</v>
      </c>
      <c r="E28" s="31" t="s">
        <v>137</v>
      </c>
      <c r="F28" s="31" t="s">
        <v>133</v>
      </c>
    </row>
    <row r="29" spans="1:6">
      <c r="A29" s="26">
        <v>56431</v>
      </c>
      <c r="B29" s="31" t="s">
        <v>133</v>
      </c>
      <c r="C29" s="31" t="s">
        <v>132</v>
      </c>
      <c r="D29" s="31" t="s">
        <v>134</v>
      </c>
      <c r="E29" s="31" t="s">
        <v>135</v>
      </c>
      <c r="F29" s="31" t="s">
        <v>133</v>
      </c>
    </row>
    <row r="30" spans="1:6">
      <c r="A30" s="26">
        <v>23972</v>
      </c>
      <c r="B30" s="31" t="s">
        <v>133</v>
      </c>
      <c r="C30" s="31" t="s">
        <v>132</v>
      </c>
      <c r="D30" s="31" t="s">
        <v>132</v>
      </c>
      <c r="E30" s="31" t="s">
        <v>135</v>
      </c>
      <c r="F30" s="31" t="s">
        <v>136</v>
      </c>
    </row>
    <row r="31" spans="1:6">
      <c r="A31" s="29">
        <v>18739</v>
      </c>
      <c r="B31" s="32" t="s">
        <v>133</v>
      </c>
      <c r="C31" s="32" t="s">
        <v>133</v>
      </c>
      <c r="D31" s="32" t="s">
        <v>132</v>
      </c>
      <c r="E31" s="32" t="s">
        <v>137</v>
      </c>
      <c r="F31" s="32" t="s">
        <v>133</v>
      </c>
    </row>
  </sheetData>
  <mergeCells count="3">
    <mergeCell ref="A2:D2"/>
    <mergeCell ref="A6:C6"/>
    <mergeCell ref="A22:B22"/>
  </mergeCells>
  <dataValidations count="1">
    <dataValidation type="list" allowBlank="1" showInputMessage="1" showErrorMessage="1" sqref="B4">
      <formula1>$B$23:$F$23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4"/>
  <sheetViews>
    <sheetView showGridLines="0" workbookViewId="0">
      <selection activeCell="B16" sqref="B16"/>
    </sheetView>
  </sheetViews>
  <sheetFormatPr defaultRowHeight="15"/>
  <cols>
    <col min="1" max="1" width="14.28515625" bestFit="1" customWidth="1"/>
    <col min="2" max="2" width="28.28515625" bestFit="1" customWidth="1"/>
    <col min="8" max="8" width="14.85546875" bestFit="1" customWidth="1"/>
  </cols>
  <sheetData>
    <row r="1" spans="1:9">
      <c r="A1" s="158" t="s">
        <v>138</v>
      </c>
      <c r="B1" s="158"/>
      <c r="C1" s="158"/>
      <c r="D1" s="158"/>
      <c r="E1" s="158"/>
      <c r="F1" s="158"/>
      <c r="G1" s="158"/>
      <c r="H1" s="158"/>
      <c r="I1" s="158"/>
    </row>
    <row r="3" spans="1:9">
      <c r="H3" s="21" t="s">
        <v>139</v>
      </c>
      <c r="I3" s="21" t="s">
        <v>52</v>
      </c>
    </row>
    <row r="4" spans="1:9">
      <c r="H4" s="33" t="s">
        <v>140</v>
      </c>
      <c r="I4" s="94">
        <v>0.96589557673564153</v>
      </c>
    </row>
    <row r="5" spans="1:9">
      <c r="H5" s="33" t="s">
        <v>140</v>
      </c>
      <c r="I5" s="94">
        <v>0.94392708385781399</v>
      </c>
    </row>
    <row r="6" spans="1:9">
      <c r="H6" s="33" t="s">
        <v>140</v>
      </c>
      <c r="I6" s="94">
        <v>0.92309264525721524</v>
      </c>
    </row>
    <row r="7" spans="1:9">
      <c r="A7" s="21" t="s">
        <v>139</v>
      </c>
      <c r="H7" s="33" t="s">
        <v>140</v>
      </c>
      <c r="I7" s="94">
        <v>0.91184511983622285</v>
      </c>
    </row>
    <row r="8" spans="1:9">
      <c r="A8" s="34" t="s">
        <v>140</v>
      </c>
      <c r="B8" s="35" t="s">
        <v>36</v>
      </c>
      <c r="H8" s="33" t="s">
        <v>140</v>
      </c>
      <c r="I8" s="94">
        <v>0.9118255099358572</v>
      </c>
    </row>
    <row r="9" spans="1:9">
      <c r="A9" s="34" t="s">
        <v>141</v>
      </c>
      <c r="B9" s="35" t="s">
        <v>36</v>
      </c>
      <c r="H9" s="33" t="s">
        <v>140</v>
      </c>
      <c r="I9" s="94">
        <v>0.90810515968284966</v>
      </c>
    </row>
    <row r="10" spans="1:9">
      <c r="A10" s="34" t="s">
        <v>142</v>
      </c>
      <c r="B10" s="35" t="s">
        <v>36</v>
      </c>
      <c r="H10" s="33" t="s">
        <v>140</v>
      </c>
      <c r="I10" s="94">
        <v>0.89440647514660199</v>
      </c>
    </row>
    <row r="11" spans="1:9">
      <c r="H11" s="33" t="s">
        <v>140</v>
      </c>
      <c r="I11" s="94">
        <v>0.89179167790225944</v>
      </c>
    </row>
    <row r="12" spans="1:9">
      <c r="H12" s="33" t="s">
        <v>141</v>
      </c>
      <c r="I12" s="94">
        <v>1.036565959732173</v>
      </c>
    </row>
    <row r="13" spans="1:9">
      <c r="H13" s="33" t="s">
        <v>141</v>
      </c>
      <c r="I13" s="94">
        <v>1.0337164992501291</v>
      </c>
    </row>
    <row r="14" spans="1:9">
      <c r="H14" s="33" t="s">
        <v>141</v>
      </c>
      <c r="I14" s="94">
        <v>1.0278529134819105</v>
      </c>
    </row>
    <row r="15" spans="1:9">
      <c r="A15" s="92" t="s">
        <v>302</v>
      </c>
      <c r="B15" t="s">
        <v>305</v>
      </c>
      <c r="H15" s="33" t="s">
        <v>142</v>
      </c>
      <c r="I15" s="94">
        <v>1.0225254867552653</v>
      </c>
    </row>
    <row r="16" spans="1:9">
      <c r="A16" s="2" t="s">
        <v>142</v>
      </c>
      <c r="B16" s="95">
        <v>1.0157355036666562</v>
      </c>
      <c r="H16" s="33" t="s">
        <v>141</v>
      </c>
      <c r="I16" s="94">
        <v>1.0205521205568453</v>
      </c>
    </row>
    <row r="17" spans="1:9">
      <c r="A17" s="2" t="s">
        <v>141</v>
      </c>
      <c r="B17" s="95">
        <v>1.0222065508139568</v>
      </c>
      <c r="H17" s="33" t="s">
        <v>141</v>
      </c>
      <c r="I17" s="94">
        <v>1.0161556517969272</v>
      </c>
    </row>
    <row r="18" spans="1:9">
      <c r="A18" s="2" t="s">
        <v>140</v>
      </c>
      <c r="B18" s="95">
        <v>0.91886115604430774</v>
      </c>
      <c r="H18" s="33" t="s">
        <v>142</v>
      </c>
      <c r="I18" s="94">
        <v>1.0146878982904652</v>
      </c>
    </row>
    <row r="19" spans="1:9">
      <c r="A19" s="2" t="s">
        <v>296</v>
      </c>
      <c r="B19" s="93">
        <v>0.98098800600248059</v>
      </c>
      <c r="H19" s="33" t="s">
        <v>142</v>
      </c>
      <c r="I19" s="94">
        <v>1.0146878982904652</v>
      </c>
    </row>
    <row r="20" spans="1:9">
      <c r="H20" s="33" t="s">
        <v>142</v>
      </c>
      <c r="I20" s="94">
        <v>1.0146878982904652</v>
      </c>
    </row>
    <row r="21" spans="1:9">
      <c r="H21" s="33" t="s">
        <v>142</v>
      </c>
      <c r="I21" s="94">
        <v>1.0140790017282357</v>
      </c>
    </row>
    <row r="22" spans="1:9">
      <c r="H22" s="33" t="s">
        <v>142</v>
      </c>
      <c r="I22" s="94">
        <v>1.0137448386450401</v>
      </c>
    </row>
    <row r="23" spans="1:9">
      <c r="H23" s="33" t="s">
        <v>141</v>
      </c>
      <c r="I23" s="94">
        <v>1.0103129611817092</v>
      </c>
    </row>
    <row r="24" spans="1:9">
      <c r="H24" s="33" t="s">
        <v>141</v>
      </c>
      <c r="I24" s="94">
        <v>1.010289749698003</v>
      </c>
    </row>
  </sheetData>
  <mergeCells count="1">
    <mergeCell ref="A1:I1"/>
  </mergeCells>
  <conditionalFormatting sqref="I4:I6 I8:I11">
    <cfRule type="cellIs" dxfId="11" priority="3" operator="lessThan">
      <formula>0</formula>
    </cfRule>
  </conditionalFormatting>
  <conditionalFormatting sqref="I12:I24">
    <cfRule type="cellIs" dxfId="10" priority="2" operator="lessThan">
      <formula>0</formula>
    </cfRule>
  </conditionalFormatting>
  <conditionalFormatting sqref="I7">
    <cfRule type="cellIs" dxfId="9" priority="1" operator="lessThan">
      <formula>0</formula>
    </cfRule>
  </conditionalFormatting>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I79"/>
  <sheetViews>
    <sheetView showGridLines="0" workbookViewId="0">
      <selection activeCell="C6" sqref="C6"/>
    </sheetView>
  </sheetViews>
  <sheetFormatPr defaultRowHeight="15"/>
  <cols>
    <col min="2" max="2" width="21.140625" bestFit="1" customWidth="1"/>
    <col min="3" max="3" width="19.7109375" bestFit="1" customWidth="1"/>
    <col min="7" max="8" width="21.140625" bestFit="1" customWidth="1"/>
    <col min="9" max="9" width="11.28515625" bestFit="1" customWidth="1"/>
  </cols>
  <sheetData>
    <row r="2" spans="2:9" ht="18.75">
      <c r="B2" s="45" t="s">
        <v>156</v>
      </c>
    </row>
    <row r="4" spans="2:9" ht="19.5" thickBot="1">
      <c r="C4" s="142" t="s">
        <v>307</v>
      </c>
    </row>
    <row r="5" spans="2:9">
      <c r="B5" s="44" t="s">
        <v>0</v>
      </c>
      <c r="C5" s="42" t="s">
        <v>155</v>
      </c>
      <c r="G5" s="44" t="s">
        <v>0</v>
      </c>
      <c r="H5" s="43" t="s">
        <v>154</v>
      </c>
      <c r="I5" s="42" t="s">
        <v>153</v>
      </c>
    </row>
    <row r="6" spans="2:9">
      <c r="B6" s="40" t="s">
        <v>20</v>
      </c>
      <c r="C6" s="41">
        <f>COUNTIF($G$6:$G$77,$B6)</f>
        <v>9</v>
      </c>
      <c r="G6" s="40" t="s">
        <v>12</v>
      </c>
      <c r="H6" s="7" t="s">
        <v>149</v>
      </c>
      <c r="I6" s="39">
        <v>906933352</v>
      </c>
    </row>
    <row r="7" spans="2:9">
      <c r="B7" s="40" t="s">
        <v>25</v>
      </c>
      <c r="C7" s="41">
        <f t="shared" ref="C7:C15" si="0">COUNTIF($G$6:$G$77,$B7)</f>
        <v>7</v>
      </c>
      <c r="G7" s="40" t="s">
        <v>12</v>
      </c>
      <c r="H7" s="7" t="s">
        <v>149</v>
      </c>
      <c r="I7" s="39">
        <v>906980646</v>
      </c>
    </row>
    <row r="8" spans="2:9">
      <c r="B8" s="40" t="s">
        <v>22</v>
      </c>
      <c r="C8" s="41">
        <f t="shared" si="0"/>
        <v>6</v>
      </c>
      <c r="G8" s="40" t="s">
        <v>11</v>
      </c>
      <c r="H8" s="7" t="s">
        <v>143</v>
      </c>
      <c r="I8" s="39">
        <v>907503419</v>
      </c>
    </row>
    <row r="9" spans="2:9">
      <c r="B9" s="40" t="s">
        <v>18</v>
      </c>
      <c r="C9" s="41">
        <f t="shared" si="0"/>
        <v>12</v>
      </c>
      <c r="G9" s="40" t="s">
        <v>9</v>
      </c>
      <c r="H9" s="7" t="s">
        <v>143</v>
      </c>
      <c r="I9" s="39">
        <v>907791268</v>
      </c>
    </row>
    <row r="10" spans="2:9">
      <c r="B10" s="40" t="s">
        <v>150</v>
      </c>
      <c r="C10" s="41">
        <f t="shared" si="0"/>
        <v>9</v>
      </c>
      <c r="G10" s="40" t="s">
        <v>19</v>
      </c>
      <c r="H10" s="7" t="s">
        <v>149</v>
      </c>
      <c r="I10" s="39">
        <v>908226545</v>
      </c>
    </row>
    <row r="11" spans="2:9">
      <c r="B11" s="40" t="s">
        <v>146</v>
      </c>
      <c r="C11" s="41">
        <f t="shared" si="0"/>
        <v>3</v>
      </c>
      <c r="G11" s="40" t="s">
        <v>19</v>
      </c>
      <c r="H11" s="7" t="s">
        <v>152</v>
      </c>
      <c r="I11" s="39">
        <v>908232743</v>
      </c>
    </row>
    <row r="12" spans="2:9">
      <c r="B12" s="40" t="s">
        <v>11</v>
      </c>
      <c r="C12" s="41">
        <f t="shared" si="0"/>
        <v>11</v>
      </c>
      <c r="G12" s="40" t="s">
        <v>19</v>
      </c>
      <c r="H12" s="7" t="s">
        <v>152</v>
      </c>
      <c r="I12" s="39">
        <v>908236065</v>
      </c>
    </row>
    <row r="13" spans="2:9">
      <c r="B13" s="40" t="s">
        <v>9</v>
      </c>
      <c r="C13" s="41">
        <f t="shared" si="0"/>
        <v>6</v>
      </c>
      <c r="G13" s="40" t="s">
        <v>19</v>
      </c>
      <c r="H13" s="7" t="s">
        <v>152</v>
      </c>
      <c r="I13" s="39">
        <v>908290070</v>
      </c>
    </row>
    <row r="14" spans="2:9">
      <c r="B14" s="40" t="s">
        <v>12</v>
      </c>
      <c r="C14" s="41">
        <f t="shared" si="0"/>
        <v>3</v>
      </c>
      <c r="G14" s="40" t="s">
        <v>9</v>
      </c>
      <c r="H14" s="7" t="s">
        <v>143</v>
      </c>
      <c r="I14" s="39">
        <v>908326744</v>
      </c>
    </row>
    <row r="15" spans="2:9" ht="15.75" thickBot="1">
      <c r="B15" s="38" t="s">
        <v>19</v>
      </c>
      <c r="C15" s="41">
        <f t="shared" si="0"/>
        <v>6</v>
      </c>
      <c r="G15" s="40" t="s">
        <v>146</v>
      </c>
      <c r="H15" s="7" t="s">
        <v>145</v>
      </c>
      <c r="I15" s="39">
        <v>908345052</v>
      </c>
    </row>
    <row r="16" spans="2:9">
      <c r="G16" s="40" t="s">
        <v>25</v>
      </c>
      <c r="H16" s="7" t="s">
        <v>148</v>
      </c>
      <c r="I16" s="39">
        <v>908349217</v>
      </c>
    </row>
    <row r="17" spans="2:9">
      <c r="G17" s="40" t="s">
        <v>22</v>
      </c>
      <c r="H17" s="7" t="s">
        <v>148</v>
      </c>
      <c r="I17" s="39">
        <v>908353670</v>
      </c>
    </row>
    <row r="18" spans="2:9">
      <c r="G18" s="40" t="s">
        <v>9</v>
      </c>
      <c r="H18" s="7" t="s">
        <v>143</v>
      </c>
      <c r="I18" s="39">
        <v>908354545</v>
      </c>
    </row>
    <row r="19" spans="2:9">
      <c r="G19" s="40" t="s">
        <v>22</v>
      </c>
      <c r="H19" s="7" t="s">
        <v>151</v>
      </c>
      <c r="I19" s="39">
        <v>908358302</v>
      </c>
    </row>
    <row r="20" spans="2:9">
      <c r="B20" s="92" t="s">
        <v>302</v>
      </c>
      <c r="C20" t="s">
        <v>306</v>
      </c>
      <c r="G20" s="40" t="s">
        <v>22</v>
      </c>
      <c r="H20" s="7" t="s">
        <v>147</v>
      </c>
      <c r="I20" s="39">
        <v>908405637</v>
      </c>
    </row>
    <row r="21" spans="2:9">
      <c r="B21" s="2" t="s">
        <v>25</v>
      </c>
      <c r="C21" s="93">
        <v>7</v>
      </c>
      <c r="G21" s="40" t="s">
        <v>25</v>
      </c>
      <c r="H21" s="7" t="s">
        <v>148</v>
      </c>
      <c r="I21" s="39">
        <v>908419355</v>
      </c>
    </row>
    <row r="22" spans="2:9">
      <c r="B22" s="2" t="s">
        <v>9</v>
      </c>
      <c r="C22" s="93">
        <v>6</v>
      </c>
      <c r="G22" s="40" t="s">
        <v>150</v>
      </c>
      <c r="H22" s="7" t="s">
        <v>145</v>
      </c>
      <c r="I22" s="39">
        <v>908471006</v>
      </c>
    </row>
    <row r="23" spans="2:9">
      <c r="B23" s="2" t="s">
        <v>11</v>
      </c>
      <c r="C23" s="93">
        <v>11</v>
      </c>
      <c r="G23" s="40" t="s">
        <v>11</v>
      </c>
      <c r="H23" s="7" t="s">
        <v>143</v>
      </c>
      <c r="I23" s="39">
        <v>908529831</v>
      </c>
    </row>
    <row r="24" spans="2:9">
      <c r="B24" s="2" t="s">
        <v>19</v>
      </c>
      <c r="C24" s="93">
        <v>6</v>
      </c>
      <c r="G24" s="40" t="s">
        <v>19</v>
      </c>
      <c r="H24" s="7" t="s">
        <v>152</v>
      </c>
      <c r="I24" s="39">
        <v>908532984</v>
      </c>
    </row>
    <row r="25" spans="2:9">
      <c r="B25" s="2" t="s">
        <v>18</v>
      </c>
      <c r="C25" s="93">
        <v>12</v>
      </c>
      <c r="G25" s="40" t="s">
        <v>19</v>
      </c>
      <c r="H25" s="7" t="s">
        <v>152</v>
      </c>
      <c r="I25" s="39">
        <v>908532985</v>
      </c>
    </row>
    <row r="26" spans="2:9">
      <c r="B26" s="2" t="s">
        <v>12</v>
      </c>
      <c r="C26" s="93">
        <v>3</v>
      </c>
      <c r="G26" s="40" t="s">
        <v>9</v>
      </c>
      <c r="H26" s="7" t="s">
        <v>143</v>
      </c>
      <c r="I26" s="39">
        <v>908600279</v>
      </c>
    </row>
    <row r="27" spans="2:9">
      <c r="B27" s="2" t="s">
        <v>22</v>
      </c>
      <c r="C27" s="93">
        <v>6</v>
      </c>
      <c r="G27" s="40" t="s">
        <v>150</v>
      </c>
      <c r="H27" s="7" t="s">
        <v>145</v>
      </c>
      <c r="I27" s="39">
        <v>908605097</v>
      </c>
    </row>
    <row r="28" spans="2:9">
      <c r="B28" s="2" t="s">
        <v>150</v>
      </c>
      <c r="C28" s="93">
        <v>9</v>
      </c>
      <c r="G28" s="40" t="s">
        <v>20</v>
      </c>
      <c r="H28" s="7" t="s">
        <v>144</v>
      </c>
      <c r="I28" s="39">
        <v>908607741</v>
      </c>
    </row>
    <row r="29" spans="2:9">
      <c r="B29" s="2" t="s">
        <v>20</v>
      </c>
      <c r="C29" s="93">
        <v>9</v>
      </c>
      <c r="G29" s="40" t="s">
        <v>22</v>
      </c>
      <c r="H29" s="7" t="s">
        <v>151</v>
      </c>
      <c r="I29" s="39">
        <v>908658985</v>
      </c>
    </row>
    <row r="30" spans="2:9">
      <c r="B30" s="2" t="s">
        <v>146</v>
      </c>
      <c r="C30" s="93">
        <v>3</v>
      </c>
      <c r="G30" s="40" t="s">
        <v>150</v>
      </c>
      <c r="H30" s="7" t="s">
        <v>145</v>
      </c>
      <c r="I30" s="39">
        <v>908665887</v>
      </c>
    </row>
    <row r="31" spans="2:9">
      <c r="B31" s="2" t="s">
        <v>296</v>
      </c>
      <c r="C31" s="93">
        <v>72</v>
      </c>
      <c r="G31" s="40" t="s">
        <v>9</v>
      </c>
      <c r="H31" s="7" t="s">
        <v>143</v>
      </c>
      <c r="I31" s="39">
        <v>908667581</v>
      </c>
    </row>
    <row r="32" spans="2:9">
      <c r="G32" s="40" t="s">
        <v>150</v>
      </c>
      <c r="H32" s="7" t="s">
        <v>145</v>
      </c>
      <c r="I32" s="39">
        <v>908669005</v>
      </c>
    </row>
    <row r="33" spans="7:9">
      <c r="G33" s="40" t="s">
        <v>22</v>
      </c>
      <c r="H33" s="7" t="s">
        <v>151</v>
      </c>
      <c r="I33" s="39">
        <v>908721769</v>
      </c>
    </row>
    <row r="34" spans="7:9">
      <c r="G34" s="40" t="s">
        <v>150</v>
      </c>
      <c r="H34" s="7" t="s">
        <v>145</v>
      </c>
      <c r="I34" s="39">
        <v>908722828</v>
      </c>
    </row>
    <row r="35" spans="7:9">
      <c r="G35" s="40" t="s">
        <v>150</v>
      </c>
      <c r="H35" s="7" t="s">
        <v>145</v>
      </c>
      <c r="I35" s="39">
        <v>908728401</v>
      </c>
    </row>
    <row r="36" spans="7:9">
      <c r="G36" s="40" t="s">
        <v>150</v>
      </c>
      <c r="H36" s="7" t="s">
        <v>145</v>
      </c>
      <c r="I36" s="39">
        <v>908737732</v>
      </c>
    </row>
    <row r="37" spans="7:9">
      <c r="G37" s="40" t="s">
        <v>150</v>
      </c>
      <c r="H37" s="7" t="s">
        <v>145</v>
      </c>
      <c r="I37" s="39">
        <v>908786857</v>
      </c>
    </row>
    <row r="38" spans="7:9">
      <c r="G38" s="40" t="s">
        <v>22</v>
      </c>
      <c r="H38" s="7" t="s">
        <v>148</v>
      </c>
      <c r="I38" s="39">
        <v>908794032</v>
      </c>
    </row>
    <row r="39" spans="7:9">
      <c r="G39" s="40" t="s">
        <v>150</v>
      </c>
      <c r="H39" s="7" t="s">
        <v>145</v>
      </c>
      <c r="I39" s="39">
        <v>908829061</v>
      </c>
    </row>
    <row r="40" spans="7:9">
      <c r="G40" s="40" t="s">
        <v>146</v>
      </c>
      <c r="H40" s="7" t="s">
        <v>145</v>
      </c>
      <c r="I40" s="39">
        <v>908830118</v>
      </c>
    </row>
    <row r="41" spans="7:9">
      <c r="G41" s="40" t="s">
        <v>11</v>
      </c>
      <c r="H41" s="7" t="s">
        <v>145</v>
      </c>
      <c r="I41" s="39">
        <v>908832604</v>
      </c>
    </row>
    <row r="42" spans="7:9">
      <c r="G42" s="40" t="s">
        <v>11</v>
      </c>
      <c r="H42" s="7" t="s">
        <v>143</v>
      </c>
      <c r="I42" s="39">
        <v>908846140</v>
      </c>
    </row>
    <row r="43" spans="7:9">
      <c r="G43" s="40" t="s">
        <v>11</v>
      </c>
      <c r="H43" s="7" t="s">
        <v>143</v>
      </c>
      <c r="I43" s="39">
        <v>908847675</v>
      </c>
    </row>
    <row r="44" spans="7:9">
      <c r="G44" s="40" t="s">
        <v>11</v>
      </c>
      <c r="H44" s="7" t="s">
        <v>143</v>
      </c>
      <c r="I44" s="39">
        <v>908867418</v>
      </c>
    </row>
    <row r="45" spans="7:9">
      <c r="G45" s="40" t="s">
        <v>25</v>
      </c>
      <c r="H45" s="7" t="s">
        <v>148</v>
      </c>
      <c r="I45" s="39">
        <v>908878059</v>
      </c>
    </row>
    <row r="46" spans="7:9">
      <c r="G46" s="40" t="s">
        <v>25</v>
      </c>
      <c r="H46" s="7" t="s">
        <v>148</v>
      </c>
      <c r="I46" s="39">
        <v>908879435</v>
      </c>
    </row>
    <row r="47" spans="7:9">
      <c r="G47" s="40" t="s">
        <v>11</v>
      </c>
      <c r="H47" s="7" t="s">
        <v>143</v>
      </c>
      <c r="I47" s="39">
        <v>908902837</v>
      </c>
    </row>
    <row r="48" spans="7:9">
      <c r="G48" s="40" t="s">
        <v>25</v>
      </c>
      <c r="H48" s="7" t="s">
        <v>148</v>
      </c>
      <c r="I48" s="39">
        <v>908908837</v>
      </c>
    </row>
    <row r="49" spans="7:9">
      <c r="G49" s="40" t="s">
        <v>12</v>
      </c>
      <c r="H49" s="7" t="s">
        <v>149</v>
      </c>
      <c r="I49" s="39">
        <v>908912052</v>
      </c>
    </row>
    <row r="50" spans="7:9">
      <c r="G50" s="40" t="s">
        <v>11</v>
      </c>
      <c r="H50" s="7" t="s">
        <v>143</v>
      </c>
      <c r="I50" s="39">
        <v>908915524</v>
      </c>
    </row>
    <row r="51" spans="7:9">
      <c r="G51" s="40" t="s">
        <v>25</v>
      </c>
      <c r="H51" s="7" t="s">
        <v>148</v>
      </c>
      <c r="I51" s="39">
        <v>908916951</v>
      </c>
    </row>
    <row r="52" spans="7:9">
      <c r="G52" s="40" t="s">
        <v>20</v>
      </c>
      <c r="H52" s="7" t="s">
        <v>144</v>
      </c>
      <c r="I52" s="39">
        <v>908919143</v>
      </c>
    </row>
    <row r="53" spans="7:9">
      <c r="G53" s="40" t="s">
        <v>20</v>
      </c>
      <c r="H53" s="7" t="s">
        <v>144</v>
      </c>
      <c r="I53" s="39">
        <v>908919760</v>
      </c>
    </row>
    <row r="54" spans="7:9">
      <c r="G54" s="40" t="s">
        <v>25</v>
      </c>
      <c r="H54" s="7" t="s">
        <v>148</v>
      </c>
      <c r="I54" s="39">
        <v>908961834</v>
      </c>
    </row>
    <row r="55" spans="7:9">
      <c r="G55" s="40" t="s">
        <v>18</v>
      </c>
      <c r="H55" s="7" t="s">
        <v>147</v>
      </c>
      <c r="I55" s="39">
        <v>908980351</v>
      </c>
    </row>
    <row r="56" spans="7:9">
      <c r="G56" s="40" t="s">
        <v>18</v>
      </c>
      <c r="H56" s="7" t="s">
        <v>147</v>
      </c>
      <c r="I56" s="39">
        <v>908980439</v>
      </c>
    </row>
    <row r="57" spans="7:9">
      <c r="G57" s="40" t="s">
        <v>18</v>
      </c>
      <c r="H57" s="7" t="s">
        <v>147</v>
      </c>
      <c r="I57" s="39">
        <v>908980564</v>
      </c>
    </row>
    <row r="58" spans="7:9">
      <c r="G58" s="40" t="s">
        <v>18</v>
      </c>
      <c r="H58" s="7" t="s">
        <v>147</v>
      </c>
      <c r="I58" s="39">
        <v>908980651</v>
      </c>
    </row>
    <row r="59" spans="7:9">
      <c r="G59" s="40" t="s">
        <v>18</v>
      </c>
      <c r="H59" s="7" t="s">
        <v>147</v>
      </c>
      <c r="I59" s="39">
        <v>908980711</v>
      </c>
    </row>
    <row r="60" spans="7:9">
      <c r="G60" s="40" t="s">
        <v>18</v>
      </c>
      <c r="H60" s="7" t="s">
        <v>147</v>
      </c>
      <c r="I60" s="39">
        <v>908980860</v>
      </c>
    </row>
    <row r="61" spans="7:9">
      <c r="G61" s="40" t="s">
        <v>18</v>
      </c>
      <c r="H61" s="7" t="s">
        <v>147</v>
      </c>
      <c r="I61" s="39">
        <v>908981259</v>
      </c>
    </row>
    <row r="62" spans="7:9">
      <c r="G62" s="40" t="s">
        <v>18</v>
      </c>
      <c r="H62" s="7" t="s">
        <v>147</v>
      </c>
      <c r="I62" s="39">
        <v>908981574</v>
      </c>
    </row>
    <row r="63" spans="7:9">
      <c r="G63" s="40" t="s">
        <v>18</v>
      </c>
      <c r="H63" s="7" t="s">
        <v>147</v>
      </c>
      <c r="I63" s="39">
        <v>908981679</v>
      </c>
    </row>
    <row r="64" spans="7:9">
      <c r="G64" s="40" t="s">
        <v>18</v>
      </c>
      <c r="H64" s="7" t="s">
        <v>147</v>
      </c>
      <c r="I64" s="39">
        <v>908981801</v>
      </c>
    </row>
    <row r="65" spans="7:9">
      <c r="G65" s="40" t="s">
        <v>18</v>
      </c>
      <c r="H65" s="7" t="s">
        <v>145</v>
      </c>
      <c r="I65" s="39">
        <v>908981849</v>
      </c>
    </row>
    <row r="66" spans="7:9">
      <c r="G66" s="40" t="s">
        <v>18</v>
      </c>
      <c r="H66" s="7" t="s">
        <v>145</v>
      </c>
      <c r="I66" s="39">
        <v>908984441</v>
      </c>
    </row>
    <row r="67" spans="7:9">
      <c r="G67" s="40" t="s">
        <v>11</v>
      </c>
      <c r="H67" s="7" t="s">
        <v>143</v>
      </c>
      <c r="I67" s="39">
        <v>908990209</v>
      </c>
    </row>
    <row r="68" spans="7:9">
      <c r="G68" s="40" t="s">
        <v>20</v>
      </c>
      <c r="H68" s="7" t="s">
        <v>144</v>
      </c>
      <c r="I68" s="39">
        <v>909032929</v>
      </c>
    </row>
    <row r="69" spans="7:9">
      <c r="G69" s="40" t="s">
        <v>20</v>
      </c>
      <c r="H69" s="7" t="s">
        <v>144</v>
      </c>
      <c r="I69" s="39">
        <v>909034875</v>
      </c>
    </row>
    <row r="70" spans="7:9">
      <c r="G70" s="40" t="s">
        <v>20</v>
      </c>
      <c r="H70" s="7" t="s">
        <v>144</v>
      </c>
      <c r="I70" s="39">
        <v>909035403</v>
      </c>
    </row>
    <row r="71" spans="7:9">
      <c r="G71" s="40" t="s">
        <v>11</v>
      </c>
      <c r="H71" s="7" t="s">
        <v>143</v>
      </c>
      <c r="I71" s="39">
        <v>909035564</v>
      </c>
    </row>
    <row r="72" spans="7:9">
      <c r="G72" s="40" t="s">
        <v>20</v>
      </c>
      <c r="H72" s="7" t="s">
        <v>144</v>
      </c>
      <c r="I72" s="39">
        <v>909037836</v>
      </c>
    </row>
    <row r="73" spans="7:9">
      <c r="G73" s="40" t="s">
        <v>9</v>
      </c>
      <c r="H73" s="7" t="s">
        <v>143</v>
      </c>
      <c r="I73" s="39">
        <v>909039087</v>
      </c>
    </row>
    <row r="74" spans="7:9">
      <c r="G74" s="40" t="s">
        <v>20</v>
      </c>
      <c r="H74" s="7" t="s">
        <v>144</v>
      </c>
      <c r="I74" s="39">
        <v>909044063</v>
      </c>
    </row>
    <row r="75" spans="7:9">
      <c r="G75" s="40" t="s">
        <v>146</v>
      </c>
      <c r="H75" s="7" t="s">
        <v>145</v>
      </c>
      <c r="I75" s="39">
        <v>909045718</v>
      </c>
    </row>
    <row r="76" spans="7:9">
      <c r="G76" s="40" t="s">
        <v>20</v>
      </c>
      <c r="H76" s="7" t="s">
        <v>144</v>
      </c>
      <c r="I76" s="39">
        <v>909087083</v>
      </c>
    </row>
    <row r="77" spans="7:9" ht="15.75" thickBot="1">
      <c r="G77" s="38" t="s">
        <v>11</v>
      </c>
      <c r="H77" s="37" t="s">
        <v>143</v>
      </c>
      <c r="I77" s="36">
        <v>909087906</v>
      </c>
    </row>
    <row r="79" spans="7:9">
      <c r="I79">
        <f>COUNT(I6:I77)</f>
        <v>72</v>
      </c>
    </row>
  </sheetData>
  <pageMargins left="0.7" right="0.7" top="0.75" bottom="0.75" header="0.3" footer="0.3"/>
  <pageSetup orientation="portrait" r:id="rId2"/>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J23"/>
  <sheetViews>
    <sheetView showGridLines="0" workbookViewId="0">
      <selection activeCell="L13" sqref="L13"/>
    </sheetView>
  </sheetViews>
  <sheetFormatPr defaultRowHeight="15"/>
  <cols>
    <col min="2" max="2" width="27.28515625" customWidth="1"/>
    <col min="3" max="3" width="13.85546875" customWidth="1"/>
    <col min="4" max="8" width="7" bestFit="1" customWidth="1"/>
    <col min="9" max="9" width="12.5703125" customWidth="1"/>
    <col min="10" max="10" width="11.5703125" bestFit="1" customWidth="1"/>
    <col min="11" max="11" width="11.28515625" bestFit="1" customWidth="1"/>
  </cols>
  <sheetData>
    <row r="2" spans="2:10" ht="18.75">
      <c r="B2" s="45" t="s">
        <v>180</v>
      </c>
    </row>
    <row r="4" spans="2:10" ht="15.75" thickBot="1"/>
    <row r="5" spans="2:10" ht="15.75">
      <c r="B5" s="56" t="s">
        <v>179</v>
      </c>
      <c r="C5" s="55" t="s">
        <v>178</v>
      </c>
    </row>
    <row r="6" spans="2:10" ht="15.75">
      <c r="B6" s="54" t="s">
        <v>177</v>
      </c>
      <c r="C6" s="53" t="s">
        <v>176</v>
      </c>
    </row>
    <row r="7" spans="2:10" ht="16.5" thickBot="1">
      <c r="B7" s="52" t="s">
        <v>175</v>
      </c>
      <c r="C7" s="51" t="s">
        <v>174</v>
      </c>
    </row>
    <row r="9" spans="2:10" ht="15.75" thickBot="1"/>
    <row r="10" spans="2:10">
      <c r="B10" s="50" t="s">
        <v>173</v>
      </c>
      <c r="C10" s="49">
        <v>201514</v>
      </c>
      <c r="D10" s="49">
        <v>201515</v>
      </c>
      <c r="E10" s="49">
        <v>201516</v>
      </c>
      <c r="F10" s="49">
        <v>201517</v>
      </c>
      <c r="G10" s="49">
        <v>201518</v>
      </c>
      <c r="H10" s="49">
        <v>201519</v>
      </c>
      <c r="I10" s="49" t="s">
        <v>172</v>
      </c>
      <c r="J10" s="48" t="s">
        <v>171</v>
      </c>
    </row>
    <row r="11" spans="2:10">
      <c r="B11" s="40" t="s">
        <v>170</v>
      </c>
      <c r="C11" s="7">
        <v>5</v>
      </c>
      <c r="D11" s="7">
        <v>4</v>
      </c>
      <c r="E11" s="7">
        <v>10</v>
      </c>
      <c r="F11" s="7" t="s">
        <v>158</v>
      </c>
      <c r="G11" s="7">
        <v>6</v>
      </c>
      <c r="H11" s="7">
        <v>4</v>
      </c>
      <c r="I11" s="47">
        <f>SUM(C11:H11)</f>
        <v>29</v>
      </c>
      <c r="J11" s="46" t="str">
        <f>IF($I11&lt;15,$C$5,IF($I11&lt;20,$C$6,$C$7))</f>
        <v>Stacked</v>
      </c>
    </row>
    <row r="12" spans="2:10">
      <c r="B12" s="40" t="s">
        <v>169</v>
      </c>
      <c r="C12" s="7">
        <v>1</v>
      </c>
      <c r="D12" s="7">
        <v>1</v>
      </c>
      <c r="E12" s="7">
        <v>2</v>
      </c>
      <c r="F12" s="7">
        <v>11</v>
      </c>
      <c r="G12" s="7">
        <v>2</v>
      </c>
      <c r="H12" s="7" t="s">
        <v>158</v>
      </c>
      <c r="I12" s="47">
        <f t="shared" ref="I12:I23" si="0">SUM(C12:H12)</f>
        <v>17</v>
      </c>
      <c r="J12" s="46" t="str">
        <f t="shared" ref="J12:J23" si="1">IF($I12&lt;15,$C$5,IF($I12&lt;20,$C$6,$C$7))</f>
        <v>Exception</v>
      </c>
    </row>
    <row r="13" spans="2:10">
      <c r="B13" s="40" t="s">
        <v>168</v>
      </c>
      <c r="C13" s="7">
        <v>2</v>
      </c>
      <c r="D13" s="7">
        <v>3</v>
      </c>
      <c r="E13" s="7">
        <v>1</v>
      </c>
      <c r="F13" s="7">
        <v>2</v>
      </c>
      <c r="G13" s="7">
        <v>1</v>
      </c>
      <c r="H13" s="7" t="s">
        <v>158</v>
      </c>
      <c r="I13" s="47">
        <f t="shared" si="0"/>
        <v>9</v>
      </c>
      <c r="J13" s="46" t="str">
        <f t="shared" si="1"/>
        <v>Not Stacked</v>
      </c>
    </row>
    <row r="14" spans="2:10">
      <c r="B14" s="40" t="s">
        <v>167</v>
      </c>
      <c r="C14" s="7">
        <v>5</v>
      </c>
      <c r="D14" s="7" t="s">
        <v>158</v>
      </c>
      <c r="E14" s="7">
        <v>2</v>
      </c>
      <c r="F14" s="7">
        <v>2</v>
      </c>
      <c r="G14" s="7">
        <v>4</v>
      </c>
      <c r="H14" s="7">
        <v>3</v>
      </c>
      <c r="I14" s="47">
        <f t="shared" si="0"/>
        <v>16</v>
      </c>
      <c r="J14" s="46" t="str">
        <f t="shared" si="1"/>
        <v>Exception</v>
      </c>
    </row>
    <row r="15" spans="2:10">
      <c r="B15" s="40" t="s">
        <v>166</v>
      </c>
      <c r="C15" s="7">
        <v>8</v>
      </c>
      <c r="D15" s="7">
        <v>4</v>
      </c>
      <c r="E15" s="7">
        <v>4</v>
      </c>
      <c r="F15" s="7">
        <v>2</v>
      </c>
      <c r="G15" s="7">
        <v>1</v>
      </c>
      <c r="H15" s="7" t="s">
        <v>158</v>
      </c>
      <c r="I15" s="47">
        <f t="shared" si="0"/>
        <v>19</v>
      </c>
      <c r="J15" s="46" t="str">
        <f t="shared" si="1"/>
        <v>Exception</v>
      </c>
    </row>
    <row r="16" spans="2:10">
      <c r="B16" s="40" t="s">
        <v>165</v>
      </c>
      <c r="C16" s="7">
        <v>1</v>
      </c>
      <c r="D16" s="7">
        <v>2</v>
      </c>
      <c r="E16" s="7" t="s">
        <v>158</v>
      </c>
      <c r="F16" s="7">
        <v>7</v>
      </c>
      <c r="G16" s="7">
        <v>1</v>
      </c>
      <c r="H16" s="7" t="s">
        <v>158</v>
      </c>
      <c r="I16" s="47">
        <f t="shared" si="0"/>
        <v>11</v>
      </c>
      <c r="J16" s="46" t="str">
        <f t="shared" si="1"/>
        <v>Not Stacked</v>
      </c>
    </row>
    <row r="17" spans="2:10">
      <c r="B17" s="40" t="s">
        <v>164</v>
      </c>
      <c r="C17" s="7">
        <v>1</v>
      </c>
      <c r="D17" s="7">
        <v>1</v>
      </c>
      <c r="E17" s="7">
        <v>7</v>
      </c>
      <c r="F17" s="7">
        <v>3</v>
      </c>
      <c r="G17" s="7">
        <v>6</v>
      </c>
      <c r="H17" s="7" t="s">
        <v>158</v>
      </c>
      <c r="I17" s="47">
        <f t="shared" si="0"/>
        <v>18</v>
      </c>
      <c r="J17" s="46" t="str">
        <f t="shared" si="1"/>
        <v>Exception</v>
      </c>
    </row>
    <row r="18" spans="2:10">
      <c r="B18" s="40" t="s">
        <v>163</v>
      </c>
      <c r="C18" s="7">
        <v>4</v>
      </c>
      <c r="D18" s="7" t="s">
        <v>158</v>
      </c>
      <c r="E18" s="7">
        <v>1</v>
      </c>
      <c r="F18" s="7">
        <v>12</v>
      </c>
      <c r="G18" s="7">
        <v>3</v>
      </c>
      <c r="H18" s="7">
        <v>6</v>
      </c>
      <c r="I18" s="47">
        <f t="shared" si="0"/>
        <v>26</v>
      </c>
      <c r="J18" s="46" t="str">
        <f t="shared" si="1"/>
        <v>Stacked</v>
      </c>
    </row>
    <row r="19" spans="2:10">
      <c r="B19" s="40" t="s">
        <v>162</v>
      </c>
      <c r="C19" s="7">
        <v>6</v>
      </c>
      <c r="D19" s="7">
        <v>1</v>
      </c>
      <c r="E19" s="7">
        <v>9</v>
      </c>
      <c r="F19" s="7" t="s">
        <v>158</v>
      </c>
      <c r="G19" s="7">
        <v>1</v>
      </c>
      <c r="H19" s="7">
        <v>4</v>
      </c>
      <c r="I19" s="47">
        <f t="shared" si="0"/>
        <v>21</v>
      </c>
      <c r="J19" s="46" t="str">
        <f t="shared" si="1"/>
        <v>Stacked</v>
      </c>
    </row>
    <row r="20" spans="2:10">
      <c r="B20" s="40" t="s">
        <v>161</v>
      </c>
      <c r="C20" s="7">
        <v>3</v>
      </c>
      <c r="D20" s="7" t="s">
        <v>158</v>
      </c>
      <c r="E20" s="7">
        <v>3</v>
      </c>
      <c r="F20" s="7">
        <v>9</v>
      </c>
      <c r="G20" s="7">
        <v>6</v>
      </c>
      <c r="H20" s="7" t="s">
        <v>158</v>
      </c>
      <c r="I20" s="47">
        <f t="shared" si="0"/>
        <v>21</v>
      </c>
      <c r="J20" s="46" t="str">
        <f t="shared" si="1"/>
        <v>Stacked</v>
      </c>
    </row>
    <row r="21" spans="2:10">
      <c r="B21" s="40" t="s">
        <v>160</v>
      </c>
      <c r="C21" s="7">
        <v>12</v>
      </c>
      <c r="D21" s="7">
        <v>10</v>
      </c>
      <c r="E21" s="7">
        <v>5</v>
      </c>
      <c r="F21" s="7">
        <v>9</v>
      </c>
      <c r="G21" s="7">
        <v>3</v>
      </c>
      <c r="H21" s="7">
        <v>8</v>
      </c>
      <c r="I21" s="47">
        <f t="shared" si="0"/>
        <v>47</v>
      </c>
      <c r="J21" s="46" t="str">
        <f t="shared" si="1"/>
        <v>Stacked</v>
      </c>
    </row>
    <row r="22" spans="2:10">
      <c r="B22" s="40" t="s">
        <v>159</v>
      </c>
      <c r="C22" s="7">
        <v>7</v>
      </c>
      <c r="D22" s="7">
        <v>6</v>
      </c>
      <c r="E22" s="7">
        <v>2</v>
      </c>
      <c r="F22" s="7">
        <v>12</v>
      </c>
      <c r="G22" s="7">
        <v>6</v>
      </c>
      <c r="H22" s="7" t="s">
        <v>158</v>
      </c>
      <c r="I22" s="47">
        <f t="shared" si="0"/>
        <v>33</v>
      </c>
      <c r="J22" s="46" t="str">
        <f t="shared" si="1"/>
        <v>Stacked</v>
      </c>
    </row>
    <row r="23" spans="2:10" ht="15.75" thickBot="1">
      <c r="B23" s="38" t="s">
        <v>157</v>
      </c>
      <c r="C23" s="37">
        <v>3</v>
      </c>
      <c r="D23" s="37">
        <v>9</v>
      </c>
      <c r="E23" s="37">
        <v>0</v>
      </c>
      <c r="F23" s="37">
        <v>9</v>
      </c>
      <c r="G23" s="37">
        <v>5</v>
      </c>
      <c r="H23" s="37">
        <v>10</v>
      </c>
      <c r="I23" s="47">
        <f t="shared" si="0"/>
        <v>36</v>
      </c>
      <c r="J23" s="46" t="str">
        <f t="shared" si="1"/>
        <v>Stacked</v>
      </c>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G17"/>
  <sheetViews>
    <sheetView showFormulas="1" showGridLines="0" workbookViewId="0">
      <selection activeCell="G14" sqref="G14"/>
    </sheetView>
  </sheetViews>
  <sheetFormatPr defaultColWidth="8.85546875" defaultRowHeight="15"/>
  <cols>
    <col min="1" max="1" width="8.85546875" style="93"/>
    <col min="2" max="2" width="8.7109375" style="93" customWidth="1"/>
    <col min="3" max="3" width="14.140625" style="93" bestFit="1" customWidth="1"/>
    <col min="4" max="4" width="15" style="93" customWidth="1"/>
    <col min="5" max="5" width="13.42578125" style="93" customWidth="1"/>
    <col min="6" max="8" width="8.85546875" style="93"/>
    <col min="9" max="9" width="12" style="93" bestFit="1" customWidth="1"/>
    <col min="10" max="16384" width="8.85546875" style="93"/>
  </cols>
  <sheetData>
    <row r="2" spans="2:7" ht="18.75">
      <c r="B2" s="159" t="s">
        <v>195</v>
      </c>
      <c r="C2" s="159"/>
      <c r="D2" s="159"/>
      <c r="E2" s="159"/>
    </row>
    <row r="5" spans="2:7">
      <c r="C5" s="145" t="s">
        <v>194</v>
      </c>
      <c r="D5" s="145" t="s">
        <v>193</v>
      </c>
      <c r="E5" s="145" t="s">
        <v>31</v>
      </c>
    </row>
    <row r="6" spans="2:7">
      <c r="C6" s="146" t="s">
        <v>192</v>
      </c>
      <c r="D6" s="144" t="e">
        <f>LEFT($C6,FIND(" ",$C6,-1))</f>
        <v>#VALUE!</v>
      </c>
      <c r="E6" s="143" t="str">
        <f>RIGHT($C6,LEN($C6)-FIND(" ",$C6))</f>
        <v>Azad</v>
      </c>
      <c r="F6" s="143"/>
      <c r="G6" s="143"/>
    </row>
    <row r="7" spans="2:7">
      <c r="C7" s="146" t="s">
        <v>191</v>
      </c>
      <c r="D7" s="144" t="e">
        <f t="shared" ref="D7:D17" si="0">LEFT($C7,FIND(" ",$C7,-1))</f>
        <v>#VALUE!</v>
      </c>
      <c r="E7" s="143" t="str">
        <f t="shared" ref="E7:E17" si="1">RIGHT($C7,LEN($C7)-FIND(" ",$C7))</f>
        <v>Ayaz</v>
      </c>
    </row>
    <row r="8" spans="2:7">
      <c r="C8" s="146" t="s">
        <v>190</v>
      </c>
      <c r="D8" s="144" t="e">
        <f t="shared" si="0"/>
        <v>#VALUE!</v>
      </c>
      <c r="E8" s="143" t="str">
        <f t="shared" si="1"/>
        <v>R</v>
      </c>
    </row>
    <row r="9" spans="2:7">
      <c r="C9" s="146" t="s">
        <v>189</v>
      </c>
      <c r="D9" s="144" t="e">
        <f t="shared" si="0"/>
        <v>#VALUE!</v>
      </c>
      <c r="E9" s="143" t="str">
        <f t="shared" si="1"/>
        <v>Machado</v>
      </c>
    </row>
    <row r="10" spans="2:7">
      <c r="C10" s="146" t="s">
        <v>188</v>
      </c>
      <c r="D10" s="144" t="e">
        <f t="shared" si="0"/>
        <v>#VALUE!</v>
      </c>
      <c r="E10" s="143" t="str">
        <f t="shared" si="1"/>
        <v>D</v>
      </c>
    </row>
    <row r="11" spans="2:7">
      <c r="C11" s="146" t="s">
        <v>187</v>
      </c>
      <c r="D11" s="144" t="e">
        <f t="shared" si="0"/>
        <v>#VALUE!</v>
      </c>
      <c r="E11" s="143" t="str">
        <f t="shared" si="1"/>
        <v>TR</v>
      </c>
      <c r="G11" s="93">
        <f>SUM(G4:G7)</f>
        <v>0</v>
      </c>
    </row>
    <row r="12" spans="2:7">
      <c r="C12" s="146" t="s">
        <v>186</v>
      </c>
      <c r="D12" s="144" t="e">
        <f t="shared" si="0"/>
        <v>#VALUE!</v>
      </c>
      <c r="E12" s="143" t="str">
        <f t="shared" si="1"/>
        <v>Mathias</v>
      </c>
    </row>
    <row r="13" spans="2:7">
      <c r="C13" s="146" t="s">
        <v>185</v>
      </c>
      <c r="D13" s="144" t="e">
        <f t="shared" si="0"/>
        <v>#VALUE!</v>
      </c>
      <c r="E13" s="143" t="str">
        <f t="shared" si="1"/>
        <v>V</v>
      </c>
    </row>
    <row r="14" spans="2:7">
      <c r="C14" s="146" t="s">
        <v>184</v>
      </c>
      <c r="D14" s="144" t="e">
        <f t="shared" si="0"/>
        <v>#VALUE!</v>
      </c>
      <c r="E14" s="143" t="str">
        <f t="shared" si="1"/>
        <v>roy</v>
      </c>
    </row>
    <row r="15" spans="2:7">
      <c r="C15" s="146" t="s">
        <v>183</v>
      </c>
      <c r="D15" s="144" t="e">
        <f t="shared" si="0"/>
        <v>#VALUE!</v>
      </c>
      <c r="E15" s="143" t="str">
        <f t="shared" si="1"/>
        <v>Manral</v>
      </c>
    </row>
    <row r="16" spans="2:7">
      <c r="C16" s="146" t="s">
        <v>182</v>
      </c>
      <c r="D16" s="144" t="e">
        <f t="shared" si="0"/>
        <v>#VALUE!</v>
      </c>
      <c r="E16" s="143" t="str">
        <f t="shared" si="1"/>
        <v>R</v>
      </c>
    </row>
    <row r="17" spans="3:5">
      <c r="C17" s="146" t="s">
        <v>181</v>
      </c>
      <c r="D17" s="144" t="e">
        <f t="shared" si="0"/>
        <v>#VALUE!</v>
      </c>
      <c r="E17" s="143" t="str">
        <f t="shared" si="1"/>
        <v>Elayedatt</v>
      </c>
    </row>
  </sheetData>
  <dataConsolidate/>
  <mergeCells count="1">
    <mergeCell ref="B2:E2"/>
  </mergeCells>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K56"/>
  <sheetViews>
    <sheetView showGridLines="0" tabSelected="1" topLeftCell="B1" workbookViewId="0">
      <selection activeCell="E6" sqref="E6"/>
    </sheetView>
  </sheetViews>
  <sheetFormatPr defaultRowHeight="15"/>
  <cols>
    <col min="2" max="2" width="19.140625" bestFit="1" customWidth="1"/>
    <col min="3" max="3" width="13.28515625" bestFit="1" customWidth="1"/>
    <col min="4" max="4" width="13.85546875" customWidth="1"/>
    <col min="5" max="5" width="17.7109375" bestFit="1" customWidth="1"/>
    <col min="8" max="8" width="21.85546875" bestFit="1" customWidth="1"/>
    <col min="9" max="9" width="13.140625" bestFit="1" customWidth="1"/>
    <col min="10" max="10" width="21.85546875" bestFit="1" customWidth="1"/>
    <col min="11" max="11" width="18.140625" bestFit="1" customWidth="1"/>
  </cols>
  <sheetData>
    <row r="2" spans="2:11" ht="18.75">
      <c r="B2" s="45" t="s">
        <v>293</v>
      </c>
    </row>
    <row r="4" spans="2:11" ht="15.75" thickBot="1"/>
    <row r="5" spans="2:11">
      <c r="B5" s="66" t="s">
        <v>173</v>
      </c>
      <c r="C5" s="65" t="s">
        <v>292</v>
      </c>
      <c r="D5" s="65" t="s">
        <v>291</v>
      </c>
      <c r="E5" s="64" t="s">
        <v>0</v>
      </c>
      <c r="I5" s="63" t="s">
        <v>290</v>
      </c>
      <c r="J5" s="62" t="s">
        <v>289</v>
      </c>
      <c r="K5" s="61" t="s">
        <v>117</v>
      </c>
    </row>
    <row r="6" spans="2:11">
      <c r="B6" s="40" t="s">
        <v>288</v>
      </c>
      <c r="C6" s="7" t="s">
        <v>196</v>
      </c>
      <c r="D6" s="8" t="str">
        <f>VLOOKUP($C6,$I$5:$K$27,3,FALSE)</f>
        <v>Davies, Ruth</v>
      </c>
      <c r="E6" s="57" t="str">
        <f>VLOOKUP($C6,$I$5:$K$27,2,FALSE)</f>
        <v>Warsaw, Poland</v>
      </c>
      <c r="I6" s="40" t="s">
        <v>287</v>
      </c>
      <c r="J6" s="60" t="s">
        <v>19</v>
      </c>
      <c r="K6" s="57" t="s">
        <v>286</v>
      </c>
    </row>
    <row r="7" spans="2:11">
      <c r="B7" s="40" t="s">
        <v>285</v>
      </c>
      <c r="C7" s="7" t="s">
        <v>238</v>
      </c>
      <c r="D7" s="8" t="str">
        <f t="shared" ref="D7:D56" si="0">VLOOKUP($C7,$I$5:$K$27,3,FALSE)</f>
        <v>Chakrouna, Assaad</v>
      </c>
      <c r="E7" s="57" t="str">
        <f t="shared" ref="E7:E56" si="1">VLOOKUP($C7,$I$5:$K$27,2,FALSE)</f>
        <v>Frankfurt, Germany</v>
      </c>
      <c r="I7" s="40" t="s">
        <v>284</v>
      </c>
      <c r="J7" s="60" t="s">
        <v>7</v>
      </c>
      <c r="K7" s="57" t="s">
        <v>170</v>
      </c>
    </row>
    <row r="8" spans="2:11">
      <c r="B8" s="40" t="s">
        <v>283</v>
      </c>
      <c r="C8" s="7" t="s">
        <v>198</v>
      </c>
      <c r="D8" s="8" t="str">
        <f t="shared" si="0"/>
        <v>Tavani, Giovanni</v>
      </c>
      <c r="E8" s="57" t="str">
        <f t="shared" si="1"/>
        <v>Bratislava, Slovakia</v>
      </c>
      <c r="I8" s="40" t="s">
        <v>198</v>
      </c>
      <c r="J8" s="60" t="s">
        <v>11</v>
      </c>
      <c r="K8" s="57" t="s">
        <v>168</v>
      </c>
    </row>
    <row r="9" spans="2:11">
      <c r="B9" s="40" t="s">
        <v>282</v>
      </c>
      <c r="C9" s="7" t="s">
        <v>198</v>
      </c>
      <c r="D9" s="8" t="str">
        <f t="shared" si="0"/>
        <v>Tavani, Giovanni</v>
      </c>
      <c r="E9" s="57" t="str">
        <f t="shared" si="1"/>
        <v>Bratislava, Slovakia</v>
      </c>
      <c r="I9" s="40" t="s">
        <v>225</v>
      </c>
      <c r="J9" s="60" t="s">
        <v>9</v>
      </c>
      <c r="K9" s="57" t="s">
        <v>166</v>
      </c>
    </row>
    <row r="10" spans="2:11">
      <c r="B10" s="40" t="s">
        <v>281</v>
      </c>
      <c r="C10" s="7" t="s">
        <v>198</v>
      </c>
      <c r="D10" s="8" t="str">
        <f t="shared" si="0"/>
        <v>Tavani, Giovanni</v>
      </c>
      <c r="E10" s="57" t="str">
        <f t="shared" si="1"/>
        <v>Bratislava, Slovakia</v>
      </c>
      <c r="I10" s="40" t="s">
        <v>280</v>
      </c>
      <c r="J10" s="60" t="s">
        <v>12</v>
      </c>
      <c r="K10" s="57" t="s">
        <v>279</v>
      </c>
    </row>
    <row r="11" spans="2:11">
      <c r="B11" s="40" t="s">
        <v>278</v>
      </c>
      <c r="C11" s="7" t="s">
        <v>238</v>
      </c>
      <c r="D11" s="8" t="str">
        <f t="shared" si="0"/>
        <v>Chakrouna, Assaad</v>
      </c>
      <c r="E11" s="57" t="str">
        <f t="shared" si="1"/>
        <v>Frankfurt, Germany</v>
      </c>
      <c r="I11" s="40" t="s">
        <v>206</v>
      </c>
      <c r="J11" s="60" t="s">
        <v>277</v>
      </c>
      <c r="K11" s="57" t="s">
        <v>164</v>
      </c>
    </row>
    <row r="12" spans="2:11">
      <c r="B12" s="40" t="s">
        <v>276</v>
      </c>
      <c r="C12" s="7" t="s">
        <v>241</v>
      </c>
      <c r="D12" s="8" t="str">
        <f t="shared" si="0"/>
        <v>Ayaz, Uzma</v>
      </c>
      <c r="E12" s="57" t="str">
        <f t="shared" si="1"/>
        <v>Pune, India</v>
      </c>
      <c r="I12" s="40" t="s">
        <v>219</v>
      </c>
      <c r="J12" s="60" t="s">
        <v>6</v>
      </c>
      <c r="K12" s="57" t="s">
        <v>275</v>
      </c>
    </row>
    <row r="13" spans="2:11">
      <c r="B13" s="40" t="s">
        <v>274</v>
      </c>
      <c r="C13" s="7" t="s">
        <v>196</v>
      </c>
      <c r="D13" s="8" t="str">
        <f t="shared" si="0"/>
        <v>Davies, Ruth</v>
      </c>
      <c r="E13" s="57" t="str">
        <f t="shared" si="1"/>
        <v>Warsaw, Poland</v>
      </c>
      <c r="I13" s="40" t="s">
        <v>253</v>
      </c>
      <c r="J13" s="60" t="s">
        <v>21</v>
      </c>
      <c r="K13" s="57" t="s">
        <v>161</v>
      </c>
    </row>
    <row r="14" spans="2:11">
      <c r="B14" s="40" t="s">
        <v>273</v>
      </c>
      <c r="C14" s="7" t="s">
        <v>238</v>
      </c>
      <c r="D14" s="8" t="str">
        <f t="shared" si="0"/>
        <v>Chakrouna, Assaad</v>
      </c>
      <c r="E14" s="57" t="str">
        <f t="shared" si="1"/>
        <v>Frankfurt, Germany</v>
      </c>
      <c r="I14" s="40" t="s">
        <v>238</v>
      </c>
      <c r="J14" s="60" t="s">
        <v>272</v>
      </c>
      <c r="K14" s="57" t="s">
        <v>160</v>
      </c>
    </row>
    <row r="15" spans="2:11">
      <c r="B15" s="40" t="s">
        <v>271</v>
      </c>
      <c r="C15" s="7" t="s">
        <v>203</v>
      </c>
      <c r="D15" s="8" t="str">
        <f t="shared" si="0"/>
        <v>Petersson, Angelica</v>
      </c>
      <c r="E15" s="57" t="str">
        <f t="shared" si="1"/>
        <v>Montpellier, France</v>
      </c>
      <c r="I15" s="40" t="s">
        <v>203</v>
      </c>
      <c r="J15" s="60" t="s">
        <v>10</v>
      </c>
      <c r="K15" s="57" t="s">
        <v>159</v>
      </c>
    </row>
    <row r="16" spans="2:11">
      <c r="B16" s="40" t="s">
        <v>270</v>
      </c>
      <c r="C16" s="7" t="s">
        <v>253</v>
      </c>
      <c r="D16" s="8" t="str">
        <f t="shared" si="0"/>
        <v>Bounaaj, Khalil</v>
      </c>
      <c r="E16" s="57" t="str">
        <f t="shared" si="1"/>
        <v>Limerick, Ireland</v>
      </c>
      <c r="I16" s="40" t="s">
        <v>269</v>
      </c>
      <c r="J16" s="60" t="s">
        <v>268</v>
      </c>
      <c r="K16" s="57" t="s">
        <v>267</v>
      </c>
    </row>
    <row r="17" spans="2:11">
      <c r="B17" s="40" t="s">
        <v>266</v>
      </c>
      <c r="C17" s="7" t="s">
        <v>198</v>
      </c>
      <c r="D17" s="8" t="str">
        <f t="shared" si="0"/>
        <v>Tavani, Giovanni</v>
      </c>
      <c r="E17" s="57" t="str">
        <f t="shared" si="1"/>
        <v>Bratislava, Slovakia</v>
      </c>
      <c r="I17" s="40" t="s">
        <v>241</v>
      </c>
      <c r="J17" s="60" t="s">
        <v>265</v>
      </c>
      <c r="K17" s="57" t="s">
        <v>264</v>
      </c>
    </row>
    <row r="18" spans="2:11">
      <c r="B18" s="40" t="s">
        <v>263</v>
      </c>
      <c r="C18" s="7" t="s">
        <v>241</v>
      </c>
      <c r="D18" s="8" t="str">
        <f t="shared" si="0"/>
        <v>Ayaz, Uzma</v>
      </c>
      <c r="E18" s="57" t="str">
        <f t="shared" si="1"/>
        <v>Pune, India</v>
      </c>
      <c r="I18" s="40" t="s">
        <v>262</v>
      </c>
      <c r="J18" s="60" t="s">
        <v>261</v>
      </c>
      <c r="K18" s="57" t="s">
        <v>260</v>
      </c>
    </row>
    <row r="19" spans="2:11">
      <c r="B19" s="40" t="s">
        <v>259</v>
      </c>
      <c r="C19" s="7" t="s">
        <v>253</v>
      </c>
      <c r="D19" s="8" t="str">
        <f t="shared" si="0"/>
        <v>Bounaaj, Khalil</v>
      </c>
      <c r="E19" s="57" t="str">
        <f t="shared" si="1"/>
        <v>Limerick, Ireland</v>
      </c>
      <c r="I19" s="40" t="s">
        <v>258</v>
      </c>
      <c r="J19" s="60" t="s">
        <v>15</v>
      </c>
      <c r="K19" s="57" t="s">
        <v>257</v>
      </c>
    </row>
    <row r="20" spans="2:11">
      <c r="B20" s="40" t="s">
        <v>256</v>
      </c>
      <c r="C20" s="7" t="s">
        <v>238</v>
      </c>
      <c r="D20" s="8" t="str">
        <f t="shared" si="0"/>
        <v>Chakrouna, Assaad</v>
      </c>
      <c r="E20" s="57" t="str">
        <f t="shared" si="1"/>
        <v>Frankfurt, Germany</v>
      </c>
      <c r="I20" s="40" t="s">
        <v>231</v>
      </c>
      <c r="J20" s="60" t="s">
        <v>24</v>
      </c>
      <c r="K20" s="57" t="s">
        <v>255</v>
      </c>
    </row>
    <row r="21" spans="2:11">
      <c r="B21" s="40" t="s">
        <v>254</v>
      </c>
      <c r="C21" s="7" t="s">
        <v>253</v>
      </c>
      <c r="D21" s="8" t="str">
        <f t="shared" si="0"/>
        <v>Bounaaj, Khalil</v>
      </c>
      <c r="E21" s="57" t="str">
        <f t="shared" si="1"/>
        <v>Limerick, Ireland</v>
      </c>
      <c r="I21" s="40" t="s">
        <v>252</v>
      </c>
      <c r="J21" s="60" t="s">
        <v>13</v>
      </c>
      <c r="K21" s="57" t="s">
        <v>251</v>
      </c>
    </row>
    <row r="22" spans="2:11">
      <c r="B22" s="40" t="s">
        <v>250</v>
      </c>
      <c r="C22" s="7" t="s">
        <v>219</v>
      </c>
      <c r="D22" s="8" t="str">
        <f t="shared" si="0"/>
        <v>Choddhary, Aaseem</v>
      </c>
      <c r="E22" s="57" t="str">
        <f t="shared" si="1"/>
        <v>Cherrywood, Ireland</v>
      </c>
      <c r="I22" s="40" t="s">
        <v>249</v>
      </c>
      <c r="J22" s="60" t="s">
        <v>23</v>
      </c>
      <c r="K22" s="57" t="s">
        <v>167</v>
      </c>
    </row>
    <row r="23" spans="2:11">
      <c r="B23" s="40" t="s">
        <v>248</v>
      </c>
      <c r="C23" s="7" t="s">
        <v>219</v>
      </c>
      <c r="D23" s="8" t="str">
        <f t="shared" si="0"/>
        <v>Choddhary, Aaseem</v>
      </c>
      <c r="E23" s="57" t="str">
        <f t="shared" si="1"/>
        <v>Cherrywood, Ireland</v>
      </c>
      <c r="I23" s="40" t="s">
        <v>209</v>
      </c>
      <c r="J23" s="60" t="s">
        <v>26</v>
      </c>
      <c r="K23" s="57" t="s">
        <v>247</v>
      </c>
    </row>
    <row r="24" spans="2:11">
      <c r="B24" s="40" t="s">
        <v>246</v>
      </c>
      <c r="C24" s="7" t="s">
        <v>219</v>
      </c>
      <c r="D24" s="8" t="str">
        <f t="shared" si="0"/>
        <v>Choddhary, Aaseem</v>
      </c>
      <c r="E24" s="57" t="str">
        <f t="shared" si="1"/>
        <v>Cherrywood, Ireland</v>
      </c>
      <c r="I24" s="40" t="s">
        <v>245</v>
      </c>
      <c r="J24" s="60" t="s">
        <v>244</v>
      </c>
      <c r="K24" s="57" t="s">
        <v>243</v>
      </c>
    </row>
    <row r="25" spans="2:11">
      <c r="B25" s="40" t="s">
        <v>242</v>
      </c>
      <c r="C25" s="7" t="s">
        <v>241</v>
      </c>
      <c r="D25" s="8" t="str">
        <f t="shared" si="0"/>
        <v>Ayaz, Uzma</v>
      </c>
      <c r="E25" s="57" t="str">
        <f t="shared" si="1"/>
        <v>Pune, India</v>
      </c>
      <c r="I25" s="40" t="s">
        <v>200</v>
      </c>
      <c r="J25" s="60" t="s">
        <v>25</v>
      </c>
      <c r="K25" s="57" t="s">
        <v>240</v>
      </c>
    </row>
    <row r="26" spans="2:11">
      <c r="B26" s="40" t="s">
        <v>239</v>
      </c>
      <c r="C26" s="7" t="s">
        <v>238</v>
      </c>
      <c r="D26" s="8" t="str">
        <f t="shared" si="0"/>
        <v>Chakrouna, Assaad</v>
      </c>
      <c r="E26" s="57" t="str">
        <f t="shared" si="1"/>
        <v>Frankfurt, Germany</v>
      </c>
      <c r="I26" s="40" t="s">
        <v>196</v>
      </c>
      <c r="J26" s="60" t="s">
        <v>20</v>
      </c>
      <c r="K26" s="57" t="s">
        <v>237</v>
      </c>
    </row>
    <row r="27" spans="2:11" ht="15.75" thickBot="1">
      <c r="B27" s="40" t="s">
        <v>236</v>
      </c>
      <c r="C27" s="7" t="s">
        <v>200</v>
      </c>
      <c r="D27" s="8" t="str">
        <f t="shared" si="0"/>
        <v>Christensen, Henning</v>
      </c>
      <c r="E27" s="57" t="str">
        <f t="shared" si="1"/>
        <v>Athens, Greece</v>
      </c>
      <c r="I27" s="38" t="s">
        <v>235</v>
      </c>
      <c r="J27" s="59" t="s">
        <v>18</v>
      </c>
      <c r="K27" s="58" t="s">
        <v>234</v>
      </c>
    </row>
    <row r="28" spans="2:11">
      <c r="B28" s="40" t="s">
        <v>233</v>
      </c>
      <c r="C28" s="7" t="s">
        <v>231</v>
      </c>
      <c r="D28" s="8" t="str">
        <f t="shared" si="0"/>
        <v>Adardour, Fadoua</v>
      </c>
      <c r="E28" s="57" t="str">
        <f t="shared" si="1"/>
        <v>Chennai, India</v>
      </c>
    </row>
    <row r="29" spans="2:11">
      <c r="B29" s="40" t="s">
        <v>232</v>
      </c>
      <c r="C29" s="7" t="s">
        <v>231</v>
      </c>
      <c r="D29" s="8" t="str">
        <f t="shared" si="0"/>
        <v>Adardour, Fadoua</v>
      </c>
      <c r="E29" s="57" t="str">
        <f t="shared" si="1"/>
        <v>Chennai, India</v>
      </c>
    </row>
    <row r="30" spans="2:11">
      <c r="B30" s="40" t="s">
        <v>230</v>
      </c>
      <c r="C30" s="7" t="s">
        <v>219</v>
      </c>
      <c r="D30" s="8" t="str">
        <f t="shared" si="0"/>
        <v>Choddhary, Aaseem</v>
      </c>
      <c r="E30" s="57" t="str">
        <f t="shared" si="1"/>
        <v>Cherrywood, Ireland</v>
      </c>
    </row>
    <row r="31" spans="2:11">
      <c r="B31" s="40" t="s">
        <v>229</v>
      </c>
      <c r="C31" s="7" t="s">
        <v>200</v>
      </c>
      <c r="D31" s="8" t="str">
        <f t="shared" si="0"/>
        <v>Christensen, Henning</v>
      </c>
      <c r="E31" s="57" t="str">
        <f t="shared" si="1"/>
        <v>Athens, Greece</v>
      </c>
    </row>
    <row r="32" spans="2:11">
      <c r="B32" s="40" t="s">
        <v>228</v>
      </c>
      <c r="C32" s="7" t="s">
        <v>225</v>
      </c>
      <c r="D32" s="8" t="str">
        <f t="shared" si="0"/>
        <v>Szerda, Peter</v>
      </c>
      <c r="E32" s="57" t="str">
        <f t="shared" si="1"/>
        <v>Bangalore, India</v>
      </c>
    </row>
    <row r="33" spans="2:5">
      <c r="B33" s="40" t="s">
        <v>227</v>
      </c>
      <c r="C33" s="7" t="s">
        <v>225</v>
      </c>
      <c r="D33" s="8" t="str">
        <f t="shared" si="0"/>
        <v>Szerda, Peter</v>
      </c>
      <c r="E33" s="57" t="str">
        <f t="shared" si="1"/>
        <v>Bangalore, India</v>
      </c>
    </row>
    <row r="34" spans="2:5">
      <c r="B34" s="40" t="s">
        <v>226</v>
      </c>
      <c r="C34" s="7" t="s">
        <v>225</v>
      </c>
      <c r="D34" s="8" t="str">
        <f t="shared" si="0"/>
        <v>Szerda, Peter</v>
      </c>
      <c r="E34" s="57" t="str">
        <f t="shared" si="1"/>
        <v>Bangalore, India</v>
      </c>
    </row>
    <row r="35" spans="2:5">
      <c r="B35" s="40" t="s">
        <v>224</v>
      </c>
      <c r="C35" s="7" t="s">
        <v>198</v>
      </c>
      <c r="D35" s="8" t="str">
        <f t="shared" si="0"/>
        <v>Tavani, Giovanni</v>
      </c>
      <c r="E35" s="57" t="str">
        <f t="shared" si="1"/>
        <v>Bratislava, Slovakia</v>
      </c>
    </row>
    <row r="36" spans="2:5">
      <c r="B36" s="40" t="s">
        <v>223</v>
      </c>
      <c r="C36" s="7" t="s">
        <v>200</v>
      </c>
      <c r="D36" s="8" t="str">
        <f t="shared" si="0"/>
        <v>Christensen, Henning</v>
      </c>
      <c r="E36" s="57" t="str">
        <f t="shared" si="1"/>
        <v>Athens, Greece</v>
      </c>
    </row>
    <row r="37" spans="2:5">
      <c r="B37" s="40" t="s">
        <v>222</v>
      </c>
      <c r="C37" s="7" t="s">
        <v>200</v>
      </c>
      <c r="D37" s="8" t="str">
        <f t="shared" si="0"/>
        <v>Christensen, Henning</v>
      </c>
      <c r="E37" s="57" t="str">
        <f t="shared" si="1"/>
        <v>Athens, Greece</v>
      </c>
    </row>
    <row r="38" spans="2:5">
      <c r="B38" s="40" t="s">
        <v>221</v>
      </c>
      <c r="C38" s="7" t="s">
        <v>206</v>
      </c>
      <c r="D38" s="8" t="str">
        <f t="shared" si="0"/>
        <v>Madarasz, Richard</v>
      </c>
      <c r="E38" s="57" t="str">
        <f t="shared" si="1"/>
        <v>Delhi, India</v>
      </c>
    </row>
    <row r="39" spans="2:5">
      <c r="B39" s="40" t="s">
        <v>220</v>
      </c>
      <c r="C39" s="7" t="s">
        <v>219</v>
      </c>
      <c r="D39" s="8" t="str">
        <f t="shared" si="0"/>
        <v>Choddhary, Aaseem</v>
      </c>
      <c r="E39" s="57" t="str">
        <f t="shared" si="1"/>
        <v>Cherrywood, Ireland</v>
      </c>
    </row>
    <row r="40" spans="2:5">
      <c r="B40" s="40" t="s">
        <v>218</v>
      </c>
      <c r="C40" s="7" t="s">
        <v>206</v>
      </c>
      <c r="D40" s="8" t="str">
        <f t="shared" si="0"/>
        <v>Madarasz, Richard</v>
      </c>
      <c r="E40" s="57" t="str">
        <f t="shared" si="1"/>
        <v>Delhi, India</v>
      </c>
    </row>
    <row r="41" spans="2:5">
      <c r="B41" s="40" t="s">
        <v>217</v>
      </c>
      <c r="C41" s="7" t="s">
        <v>198</v>
      </c>
      <c r="D41" s="8" t="str">
        <f t="shared" si="0"/>
        <v>Tavani, Giovanni</v>
      </c>
      <c r="E41" s="57" t="str">
        <f t="shared" si="1"/>
        <v>Bratislava, Slovakia</v>
      </c>
    </row>
    <row r="42" spans="2:5">
      <c r="B42" s="40" t="s">
        <v>216</v>
      </c>
      <c r="C42" s="7" t="s">
        <v>200</v>
      </c>
      <c r="D42" s="8" t="str">
        <f t="shared" si="0"/>
        <v>Christensen, Henning</v>
      </c>
      <c r="E42" s="57" t="str">
        <f t="shared" si="1"/>
        <v>Athens, Greece</v>
      </c>
    </row>
    <row r="43" spans="2:5">
      <c r="B43" s="40" t="s">
        <v>215</v>
      </c>
      <c r="C43" s="7" t="s">
        <v>200</v>
      </c>
      <c r="D43" s="8" t="str">
        <f t="shared" si="0"/>
        <v>Christensen, Henning</v>
      </c>
      <c r="E43" s="57" t="str">
        <f t="shared" si="1"/>
        <v>Athens, Greece</v>
      </c>
    </row>
    <row r="44" spans="2:5">
      <c r="B44" s="40" t="s">
        <v>214</v>
      </c>
      <c r="C44" s="7" t="s">
        <v>203</v>
      </c>
      <c r="D44" s="8" t="str">
        <f t="shared" si="0"/>
        <v>Petersson, Angelica</v>
      </c>
      <c r="E44" s="57" t="str">
        <f t="shared" si="1"/>
        <v>Montpellier, France</v>
      </c>
    </row>
    <row r="45" spans="2:5">
      <c r="B45" s="40" t="s">
        <v>213</v>
      </c>
      <c r="C45" s="7" t="s">
        <v>203</v>
      </c>
      <c r="D45" s="8" t="str">
        <f t="shared" si="0"/>
        <v>Petersson, Angelica</v>
      </c>
      <c r="E45" s="57" t="str">
        <f t="shared" si="1"/>
        <v>Montpellier, France</v>
      </c>
    </row>
    <row r="46" spans="2:5">
      <c r="B46" s="40" t="s">
        <v>212</v>
      </c>
      <c r="C46" s="7" t="s">
        <v>198</v>
      </c>
      <c r="D46" s="8" t="str">
        <f t="shared" si="0"/>
        <v>Tavani, Giovanni</v>
      </c>
      <c r="E46" s="57" t="str">
        <f t="shared" si="1"/>
        <v>Bratislava, Slovakia</v>
      </c>
    </row>
    <row r="47" spans="2:5">
      <c r="B47" s="40" t="s">
        <v>211</v>
      </c>
      <c r="C47" s="7" t="s">
        <v>209</v>
      </c>
      <c r="D47" s="8" t="str">
        <f t="shared" si="0"/>
        <v>D, Mary</v>
      </c>
      <c r="E47" s="57" t="str">
        <f t="shared" si="1"/>
        <v>La Coruna, Spain</v>
      </c>
    </row>
    <row r="48" spans="2:5">
      <c r="B48" s="40" t="s">
        <v>210</v>
      </c>
      <c r="C48" s="7" t="s">
        <v>209</v>
      </c>
      <c r="D48" s="8" t="str">
        <f t="shared" si="0"/>
        <v>D, Mary</v>
      </c>
      <c r="E48" s="57" t="str">
        <f t="shared" si="1"/>
        <v>La Coruna, Spain</v>
      </c>
    </row>
    <row r="49" spans="2:5">
      <c r="B49" s="40" t="s">
        <v>208</v>
      </c>
      <c r="C49" s="7" t="s">
        <v>206</v>
      </c>
      <c r="D49" s="8" t="str">
        <f t="shared" si="0"/>
        <v>Madarasz, Richard</v>
      </c>
      <c r="E49" s="57" t="str">
        <f t="shared" si="1"/>
        <v>Delhi, India</v>
      </c>
    </row>
    <row r="50" spans="2:5">
      <c r="B50" s="40" t="s">
        <v>207</v>
      </c>
      <c r="C50" s="7" t="s">
        <v>206</v>
      </c>
      <c r="D50" s="8" t="str">
        <f t="shared" si="0"/>
        <v>Madarasz, Richard</v>
      </c>
      <c r="E50" s="57" t="str">
        <f t="shared" si="1"/>
        <v>Delhi, India</v>
      </c>
    </row>
    <row r="51" spans="2:5">
      <c r="B51" s="40" t="s">
        <v>205</v>
      </c>
      <c r="C51" s="7" t="s">
        <v>203</v>
      </c>
      <c r="D51" s="8" t="str">
        <f t="shared" si="0"/>
        <v>Petersson, Angelica</v>
      </c>
      <c r="E51" s="57" t="str">
        <f t="shared" si="1"/>
        <v>Montpellier, France</v>
      </c>
    </row>
    <row r="52" spans="2:5">
      <c r="B52" s="40" t="s">
        <v>204</v>
      </c>
      <c r="C52" s="7" t="s">
        <v>203</v>
      </c>
      <c r="D52" s="8" t="str">
        <f t="shared" si="0"/>
        <v>Petersson, Angelica</v>
      </c>
      <c r="E52" s="57" t="str">
        <f t="shared" si="1"/>
        <v>Montpellier, France</v>
      </c>
    </row>
    <row r="53" spans="2:5">
      <c r="B53" s="40" t="s">
        <v>202</v>
      </c>
      <c r="C53" s="7" t="s">
        <v>196</v>
      </c>
      <c r="D53" s="8" t="str">
        <f t="shared" si="0"/>
        <v>Davies, Ruth</v>
      </c>
      <c r="E53" s="57" t="str">
        <f t="shared" si="1"/>
        <v>Warsaw, Poland</v>
      </c>
    </row>
    <row r="54" spans="2:5">
      <c r="B54" s="40" t="s">
        <v>201</v>
      </c>
      <c r="C54" s="7" t="s">
        <v>200</v>
      </c>
      <c r="D54" s="8" t="str">
        <f t="shared" si="0"/>
        <v>Christensen, Henning</v>
      </c>
      <c r="E54" s="57" t="str">
        <f t="shared" si="1"/>
        <v>Athens, Greece</v>
      </c>
    </row>
    <row r="55" spans="2:5">
      <c r="B55" s="40" t="s">
        <v>199</v>
      </c>
      <c r="C55" s="7" t="s">
        <v>198</v>
      </c>
      <c r="D55" s="8" t="str">
        <f t="shared" si="0"/>
        <v>Tavani, Giovanni</v>
      </c>
      <c r="E55" s="57" t="str">
        <f t="shared" si="1"/>
        <v>Bratislava, Slovakia</v>
      </c>
    </row>
    <row r="56" spans="2:5" ht="15.75" thickBot="1">
      <c r="B56" s="38" t="s">
        <v>197</v>
      </c>
      <c r="C56" s="37" t="s">
        <v>196</v>
      </c>
      <c r="D56" s="8" t="str">
        <f t="shared" si="0"/>
        <v>Davies, Ruth</v>
      </c>
      <c r="E56" s="57" t="str">
        <f t="shared" si="1"/>
        <v>Warsaw, Poland</v>
      </c>
    </row>
  </sheetData>
  <pageMargins left="0.7" right="0.7" top="0.75" bottom="0.75" header="0.3" footer="0.3"/>
  <pageSetup orientation="portrait" r:id="rId1"/>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53"/>
  <sheetViews>
    <sheetView showGridLines="0" workbookViewId="0">
      <selection activeCell="H24" sqref="H24"/>
    </sheetView>
  </sheetViews>
  <sheetFormatPr defaultRowHeight="15"/>
  <cols>
    <col min="1" max="1" width="12" bestFit="1" customWidth="1"/>
    <col min="2" max="2" width="11" customWidth="1"/>
    <col min="4" max="4" width="6" customWidth="1"/>
    <col min="5" max="5" width="9.85546875" customWidth="1"/>
    <col min="6" max="6" width="8.7109375" customWidth="1"/>
    <col min="7" max="7" width="11.42578125" bestFit="1" customWidth="1"/>
    <col min="8" max="8" width="23.5703125" customWidth="1"/>
  </cols>
  <sheetData>
    <row r="1" spans="1:12">
      <c r="A1" s="85" t="s">
        <v>50</v>
      </c>
      <c r="B1" s="84"/>
      <c r="C1" s="83"/>
      <c r="E1" s="83"/>
      <c r="F1" s="83"/>
      <c r="G1" s="83"/>
    </row>
    <row r="2" spans="1:12">
      <c r="A2" s="82"/>
      <c r="B2" s="81"/>
      <c r="C2" s="81"/>
      <c r="D2" s="81"/>
      <c r="E2" s="81"/>
      <c r="F2" s="81"/>
      <c r="G2" s="81" t="s">
        <v>526</v>
      </c>
    </row>
    <row r="3" spans="1:12">
      <c r="A3" s="80" t="s">
        <v>51</v>
      </c>
      <c r="B3" s="80" t="s">
        <v>295</v>
      </c>
      <c r="C3" s="80"/>
      <c r="D3" s="80" t="s">
        <v>54</v>
      </c>
      <c r="E3" s="80" t="s">
        <v>55</v>
      </c>
      <c r="F3" s="80" t="s">
        <v>53</v>
      </c>
      <c r="G3" s="80" t="s">
        <v>294</v>
      </c>
    </row>
    <row r="4" spans="1:12">
      <c r="A4" s="67" t="s">
        <v>56</v>
      </c>
      <c r="B4" s="67">
        <v>62</v>
      </c>
      <c r="C4" s="79"/>
      <c r="D4" s="78">
        <v>90</v>
      </c>
      <c r="E4" s="78">
        <v>100</v>
      </c>
      <c r="F4" s="77" t="s">
        <v>57</v>
      </c>
      <c r="G4" s="73">
        <f t="array" ref="G4:G8">FREQUENCY($B$4:$B$53,$E$4:$E$8)</f>
        <v>11</v>
      </c>
    </row>
    <row r="5" spans="1:12">
      <c r="A5" s="67" t="s">
        <v>58</v>
      </c>
      <c r="B5" s="67">
        <v>92</v>
      </c>
      <c r="C5" s="76"/>
      <c r="D5" s="75">
        <v>80</v>
      </c>
      <c r="E5" s="75">
        <v>89</v>
      </c>
      <c r="F5" s="74" t="s">
        <v>59</v>
      </c>
      <c r="G5" s="73">
        <v>10</v>
      </c>
    </row>
    <row r="6" spans="1:12">
      <c r="A6" s="67" t="s">
        <v>60</v>
      </c>
      <c r="B6" s="67">
        <v>52</v>
      </c>
      <c r="C6" s="76"/>
      <c r="D6" s="75">
        <v>51</v>
      </c>
      <c r="E6" s="75">
        <v>79</v>
      </c>
      <c r="F6" s="74" t="s">
        <v>61</v>
      </c>
      <c r="G6" s="73">
        <v>19</v>
      </c>
    </row>
    <row r="7" spans="1:12">
      <c r="A7" s="67" t="s">
        <v>62</v>
      </c>
      <c r="B7" s="67">
        <v>60</v>
      </c>
      <c r="C7" s="76"/>
      <c r="D7" s="75">
        <v>41</v>
      </c>
      <c r="E7" s="75">
        <v>50</v>
      </c>
      <c r="F7" s="74" t="s">
        <v>63</v>
      </c>
      <c r="G7" s="73">
        <v>6</v>
      </c>
    </row>
    <row r="8" spans="1:12">
      <c r="A8" s="67" t="s">
        <v>64</v>
      </c>
      <c r="B8" s="67">
        <v>81</v>
      </c>
      <c r="C8" s="76"/>
      <c r="D8" s="75">
        <v>0</v>
      </c>
      <c r="E8" s="75">
        <v>40</v>
      </c>
      <c r="F8" s="74" t="s">
        <v>65</v>
      </c>
      <c r="G8" s="73">
        <v>4</v>
      </c>
    </row>
    <row r="9" spans="1:12">
      <c r="A9" s="67" t="s">
        <v>66</v>
      </c>
      <c r="B9" s="67">
        <v>66</v>
      </c>
      <c r="C9" s="72"/>
      <c r="D9" s="71"/>
      <c r="E9" s="71"/>
      <c r="F9" s="71"/>
      <c r="G9" s="70"/>
    </row>
    <row r="10" spans="1:12">
      <c r="A10" s="67" t="s">
        <v>67</v>
      </c>
      <c r="B10" s="67">
        <v>63</v>
      </c>
      <c r="D10" s="69"/>
    </row>
    <row r="11" spans="1:12">
      <c r="A11" s="67" t="s">
        <v>68</v>
      </c>
      <c r="B11" s="67">
        <v>100</v>
      </c>
      <c r="D11" s="68"/>
    </row>
    <row r="12" spans="1:12">
      <c r="A12" s="67" t="s">
        <v>69</v>
      </c>
      <c r="B12" s="67">
        <v>46</v>
      </c>
    </row>
    <row r="13" spans="1:12" ht="18.75">
      <c r="A13" s="67" t="s">
        <v>70</v>
      </c>
      <c r="B13" s="67">
        <v>87</v>
      </c>
      <c r="G13" s="142" t="s">
        <v>527</v>
      </c>
      <c r="L13" s="142" t="s">
        <v>528</v>
      </c>
    </row>
    <row r="14" spans="1:12">
      <c r="A14" s="67" t="s">
        <v>71</v>
      </c>
      <c r="B14" s="67">
        <v>93</v>
      </c>
      <c r="D14" s="80" t="s">
        <v>54</v>
      </c>
      <c r="E14" s="80" t="s">
        <v>55</v>
      </c>
      <c r="F14" s="80" t="s">
        <v>53</v>
      </c>
      <c r="G14" s="80" t="s">
        <v>294</v>
      </c>
      <c r="I14" s="80" t="s">
        <v>54</v>
      </c>
      <c r="J14" s="80" t="s">
        <v>55</v>
      </c>
      <c r="K14" s="80" t="s">
        <v>53</v>
      </c>
      <c r="L14" s="80" t="s">
        <v>294</v>
      </c>
    </row>
    <row r="15" spans="1:12">
      <c r="A15" s="67" t="s">
        <v>72</v>
      </c>
      <c r="B15" s="67">
        <v>84</v>
      </c>
      <c r="D15" s="78">
        <v>90</v>
      </c>
      <c r="E15" s="78">
        <v>100</v>
      </c>
      <c r="F15" s="77" t="s">
        <v>57</v>
      </c>
      <c r="G15" s="73">
        <f>COUNTIFS($B$4:$B$53,"&gt;="&amp;$D15,$B$4:$B$53,"&lt;="&amp;$E15)</f>
        <v>11</v>
      </c>
      <c r="I15" s="78">
        <v>90</v>
      </c>
      <c r="J15" s="78">
        <v>100</v>
      </c>
      <c r="K15" s="77" t="s">
        <v>57</v>
      </c>
      <c r="L15" s="73">
        <f>SUMPRODUCT(($B$4:$B$53&gt;=$I15)*($B$4:$B$53&lt;=$J15))</f>
        <v>11</v>
      </c>
    </row>
    <row r="16" spans="1:12">
      <c r="A16" s="67" t="s">
        <v>73</v>
      </c>
      <c r="B16" s="67">
        <v>44</v>
      </c>
      <c r="D16" s="75">
        <v>80</v>
      </c>
      <c r="E16" s="75">
        <v>89</v>
      </c>
      <c r="F16" s="74" t="s">
        <v>59</v>
      </c>
      <c r="G16" s="73">
        <f t="shared" ref="G16:G19" si="0">COUNTIFS($B$4:$B$53,"&gt;="&amp;$D16,$B$4:$B$53,"&lt;="&amp;$E16)</f>
        <v>10</v>
      </c>
      <c r="I16" s="75">
        <v>80</v>
      </c>
      <c r="J16" s="75">
        <v>89</v>
      </c>
      <c r="K16" s="74" t="s">
        <v>59</v>
      </c>
      <c r="L16" s="73">
        <f t="shared" ref="L16:L19" si="1">SUMPRODUCT(($B$4:$B$53&gt;=$I16)*($B$4:$B$53&lt;=$J16))</f>
        <v>10</v>
      </c>
    </row>
    <row r="17" spans="1:12">
      <c r="A17" s="67" t="s">
        <v>74</v>
      </c>
      <c r="B17" s="67">
        <v>71</v>
      </c>
      <c r="D17" s="75">
        <v>51</v>
      </c>
      <c r="E17" s="75">
        <v>79</v>
      </c>
      <c r="F17" s="74" t="s">
        <v>61</v>
      </c>
      <c r="G17" s="73">
        <f t="shared" si="0"/>
        <v>19</v>
      </c>
      <c r="I17" s="75">
        <v>51</v>
      </c>
      <c r="J17" s="75">
        <v>79</v>
      </c>
      <c r="K17" s="74" t="s">
        <v>61</v>
      </c>
      <c r="L17" s="73">
        <f t="shared" si="1"/>
        <v>19</v>
      </c>
    </row>
    <row r="18" spans="1:12">
      <c r="A18" s="67" t="s">
        <v>75</v>
      </c>
      <c r="B18" s="67">
        <v>100</v>
      </c>
      <c r="D18" s="75">
        <v>41</v>
      </c>
      <c r="E18" s="75">
        <v>50</v>
      </c>
      <c r="F18" s="74" t="s">
        <v>63</v>
      </c>
      <c r="G18" s="73">
        <f t="shared" si="0"/>
        <v>6</v>
      </c>
      <c r="I18" s="75">
        <v>41</v>
      </c>
      <c r="J18" s="75">
        <v>50</v>
      </c>
      <c r="K18" s="74" t="s">
        <v>63</v>
      </c>
      <c r="L18" s="73">
        <f t="shared" si="1"/>
        <v>6</v>
      </c>
    </row>
    <row r="19" spans="1:12">
      <c r="A19" s="67" t="s">
        <v>76</v>
      </c>
      <c r="B19" s="67">
        <v>40</v>
      </c>
      <c r="D19" s="75">
        <v>0</v>
      </c>
      <c r="E19" s="75">
        <v>40</v>
      </c>
      <c r="F19" s="74" t="s">
        <v>65</v>
      </c>
      <c r="G19" s="73">
        <f t="shared" si="0"/>
        <v>4</v>
      </c>
      <c r="I19" s="75">
        <v>0</v>
      </c>
      <c r="J19" s="75">
        <v>40</v>
      </c>
      <c r="K19" s="74" t="s">
        <v>65</v>
      </c>
      <c r="L19" s="73">
        <f t="shared" si="1"/>
        <v>4</v>
      </c>
    </row>
    <row r="20" spans="1:12">
      <c r="A20" s="67" t="s">
        <v>77</v>
      </c>
      <c r="B20" s="67">
        <v>35</v>
      </c>
    </row>
    <row r="21" spans="1:12">
      <c r="A21" s="67" t="s">
        <v>78</v>
      </c>
      <c r="B21" s="67">
        <v>73</v>
      </c>
    </row>
    <row r="22" spans="1:12">
      <c r="A22" s="67" t="s">
        <v>79</v>
      </c>
      <c r="B22" s="67">
        <v>99</v>
      </c>
    </row>
    <row r="23" spans="1:12">
      <c r="A23" s="67" t="s">
        <v>80</v>
      </c>
      <c r="B23" s="67">
        <v>88</v>
      </c>
    </row>
    <row r="24" spans="1:12">
      <c r="A24" s="67" t="s">
        <v>81</v>
      </c>
      <c r="B24" s="67">
        <v>90</v>
      </c>
      <c r="H24" s="147"/>
    </row>
    <row r="25" spans="1:12">
      <c r="A25" s="67" t="s">
        <v>82</v>
      </c>
      <c r="B25" s="67">
        <v>90</v>
      </c>
    </row>
    <row r="26" spans="1:12">
      <c r="A26" s="67" t="s">
        <v>83</v>
      </c>
      <c r="B26" s="67">
        <v>44</v>
      </c>
    </row>
    <row r="27" spans="1:12">
      <c r="A27" s="67" t="s">
        <v>84</v>
      </c>
      <c r="B27" s="67">
        <v>74</v>
      </c>
    </row>
    <row r="28" spans="1:12">
      <c r="A28" s="67" t="s">
        <v>85</v>
      </c>
      <c r="B28" s="67">
        <v>46</v>
      </c>
    </row>
    <row r="29" spans="1:12">
      <c r="A29" s="67" t="s">
        <v>86</v>
      </c>
      <c r="B29" s="67">
        <v>74</v>
      </c>
    </row>
    <row r="30" spans="1:12">
      <c r="A30" s="67" t="s">
        <v>87</v>
      </c>
      <c r="B30" s="67">
        <v>92</v>
      </c>
    </row>
    <row r="31" spans="1:12">
      <c r="A31" s="67" t="s">
        <v>88</v>
      </c>
      <c r="B31" s="67">
        <v>31</v>
      </c>
    </row>
    <row r="32" spans="1:12">
      <c r="A32" s="67" t="s">
        <v>89</v>
      </c>
      <c r="B32" s="67">
        <v>51</v>
      </c>
    </row>
    <row r="33" spans="1:2">
      <c r="A33" s="67" t="s">
        <v>90</v>
      </c>
      <c r="B33" s="67">
        <v>59</v>
      </c>
    </row>
    <row r="34" spans="1:2">
      <c r="A34" s="67" t="s">
        <v>91</v>
      </c>
      <c r="B34" s="67">
        <v>85</v>
      </c>
    </row>
    <row r="35" spans="1:2">
      <c r="A35" s="67" t="s">
        <v>92</v>
      </c>
      <c r="B35" s="67">
        <v>63</v>
      </c>
    </row>
    <row r="36" spans="1:2">
      <c r="A36" s="67" t="s">
        <v>93</v>
      </c>
      <c r="B36" s="67">
        <v>60</v>
      </c>
    </row>
    <row r="37" spans="1:2">
      <c r="A37" s="67" t="s">
        <v>94</v>
      </c>
      <c r="B37" s="67">
        <v>83</v>
      </c>
    </row>
    <row r="38" spans="1:2">
      <c r="A38" s="67" t="s">
        <v>95</v>
      </c>
      <c r="B38" s="67">
        <v>72</v>
      </c>
    </row>
    <row r="39" spans="1:2">
      <c r="A39" s="67" t="s">
        <v>96</v>
      </c>
      <c r="B39" s="67">
        <v>94</v>
      </c>
    </row>
    <row r="40" spans="1:2">
      <c r="A40" s="67" t="s">
        <v>97</v>
      </c>
      <c r="B40" s="67">
        <v>92</v>
      </c>
    </row>
    <row r="41" spans="1:2">
      <c r="A41" s="67" t="s">
        <v>98</v>
      </c>
      <c r="B41" s="67">
        <v>92</v>
      </c>
    </row>
    <row r="42" spans="1:2">
      <c r="A42" s="67" t="s">
        <v>99</v>
      </c>
      <c r="B42" s="67">
        <v>59</v>
      </c>
    </row>
    <row r="43" spans="1:2">
      <c r="A43" s="67" t="s">
        <v>100</v>
      </c>
      <c r="B43" s="67">
        <v>51</v>
      </c>
    </row>
    <row r="44" spans="1:2">
      <c r="A44" s="67" t="s">
        <v>101</v>
      </c>
      <c r="B44" s="67">
        <v>45</v>
      </c>
    </row>
    <row r="45" spans="1:2">
      <c r="A45" s="67" t="s">
        <v>102</v>
      </c>
      <c r="B45" s="67">
        <v>89</v>
      </c>
    </row>
    <row r="46" spans="1:2">
      <c r="A46" s="67" t="s">
        <v>103</v>
      </c>
      <c r="B46" s="67">
        <v>51</v>
      </c>
    </row>
    <row r="47" spans="1:2">
      <c r="A47" s="67" t="s">
        <v>104</v>
      </c>
      <c r="B47" s="67">
        <v>84</v>
      </c>
    </row>
    <row r="48" spans="1:2">
      <c r="A48" s="67" t="s">
        <v>105</v>
      </c>
      <c r="B48" s="67">
        <v>32</v>
      </c>
    </row>
    <row r="49" spans="1:2">
      <c r="A49" s="67" t="s">
        <v>106</v>
      </c>
      <c r="B49" s="67">
        <v>73</v>
      </c>
    </row>
    <row r="50" spans="1:2">
      <c r="A50" s="67" t="s">
        <v>107</v>
      </c>
      <c r="B50" s="67">
        <v>44</v>
      </c>
    </row>
    <row r="51" spans="1:2">
      <c r="A51" s="67" t="s">
        <v>108</v>
      </c>
      <c r="B51" s="67">
        <v>81</v>
      </c>
    </row>
    <row r="52" spans="1:2">
      <c r="A52" s="67" t="s">
        <v>109</v>
      </c>
      <c r="B52" s="67">
        <v>76</v>
      </c>
    </row>
    <row r="53" spans="1:2">
      <c r="A53" s="67" t="s">
        <v>110</v>
      </c>
      <c r="B53" s="67">
        <v>89</v>
      </c>
    </row>
  </sheetData>
  <autoFilter ref="A3:B53"/>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2:I28"/>
  <sheetViews>
    <sheetView showGridLines="0" workbookViewId="0">
      <selection activeCell="I5" sqref="I5"/>
    </sheetView>
  </sheetViews>
  <sheetFormatPr defaultRowHeight="15"/>
  <cols>
    <col min="2" max="2" width="22.140625" customWidth="1"/>
    <col min="3" max="3" width="17.5703125" bestFit="1" customWidth="1"/>
    <col min="4" max="4" width="15.42578125" bestFit="1" customWidth="1"/>
    <col min="5" max="5" width="14" bestFit="1" customWidth="1"/>
    <col min="6" max="6" width="23.28515625" bestFit="1" customWidth="1"/>
    <col min="7" max="7" width="27.28515625" bestFit="1" customWidth="1"/>
    <col min="8" max="8" width="15.28515625" bestFit="1" customWidth="1"/>
    <col min="9" max="9" width="16.7109375" bestFit="1" customWidth="1"/>
    <col min="10" max="10" width="15.28515625" bestFit="1" customWidth="1"/>
    <col min="11" max="11" width="16.7109375" bestFit="1" customWidth="1"/>
    <col min="12" max="37" width="4.42578125" bestFit="1" customWidth="1"/>
    <col min="38" max="38" width="10.7109375" bestFit="1" customWidth="1"/>
  </cols>
  <sheetData>
    <row r="2" spans="2:9" ht="18.75">
      <c r="B2" s="45" t="s">
        <v>300</v>
      </c>
    </row>
    <row r="3" spans="2:9">
      <c r="B3" s="90" t="s">
        <v>299</v>
      </c>
    </row>
    <row r="6" spans="2:9">
      <c r="B6" s="89" t="s">
        <v>0</v>
      </c>
      <c r="C6" s="89" t="s">
        <v>2</v>
      </c>
      <c r="D6" s="89" t="s">
        <v>298</v>
      </c>
      <c r="E6" s="89" t="s">
        <v>297</v>
      </c>
      <c r="F6" s="92" t="s">
        <v>302</v>
      </c>
      <c r="G6" t="s">
        <v>310</v>
      </c>
      <c r="H6" t="s">
        <v>308</v>
      </c>
      <c r="I6" t="s">
        <v>309</v>
      </c>
    </row>
    <row r="7" spans="2:9">
      <c r="B7" s="7" t="s">
        <v>13</v>
      </c>
      <c r="C7" s="88">
        <v>0.61</v>
      </c>
      <c r="D7" s="7">
        <v>2384</v>
      </c>
      <c r="E7" s="88">
        <v>0</v>
      </c>
      <c r="F7" s="2" t="s">
        <v>13</v>
      </c>
      <c r="G7" s="95">
        <v>0.61</v>
      </c>
      <c r="H7" s="93">
        <v>2384</v>
      </c>
      <c r="I7" s="93">
        <v>0</v>
      </c>
    </row>
    <row r="8" spans="2:9">
      <c r="B8" s="7" t="s">
        <v>25</v>
      </c>
      <c r="C8" s="88">
        <v>0.62</v>
      </c>
      <c r="D8" s="7">
        <v>1023</v>
      </c>
      <c r="E8" s="88">
        <v>0</v>
      </c>
      <c r="F8" s="2" t="s">
        <v>25</v>
      </c>
      <c r="G8" s="95">
        <v>0.62</v>
      </c>
      <c r="H8" s="93">
        <v>1023</v>
      </c>
      <c r="I8" s="93">
        <v>0</v>
      </c>
    </row>
    <row r="9" spans="2:9">
      <c r="B9" s="7" t="s">
        <v>9</v>
      </c>
      <c r="C9" s="88">
        <v>0.77666666666666673</v>
      </c>
      <c r="D9" s="7">
        <v>5974</v>
      </c>
      <c r="E9" s="88">
        <v>0.66666666666666663</v>
      </c>
      <c r="F9" s="2" t="s">
        <v>9</v>
      </c>
      <c r="G9" s="95">
        <v>0.77666666666666673</v>
      </c>
      <c r="H9" s="93">
        <v>5974</v>
      </c>
      <c r="I9" s="93">
        <v>2</v>
      </c>
    </row>
    <row r="10" spans="2:9">
      <c r="B10" s="7" t="s">
        <v>7</v>
      </c>
      <c r="C10" s="88">
        <v>0.66</v>
      </c>
      <c r="D10" s="7">
        <v>735</v>
      </c>
      <c r="E10" s="88">
        <v>0</v>
      </c>
      <c r="F10" s="2" t="s">
        <v>7</v>
      </c>
      <c r="G10" s="95">
        <v>0.66</v>
      </c>
      <c r="H10" s="93">
        <v>735</v>
      </c>
      <c r="I10" s="93">
        <v>0</v>
      </c>
    </row>
    <row r="11" spans="2:9">
      <c r="B11" s="7" t="s">
        <v>11</v>
      </c>
      <c r="C11" s="88">
        <v>0.77999999999999992</v>
      </c>
      <c r="D11" s="7">
        <v>587</v>
      </c>
      <c r="E11" s="88">
        <v>0.33333333333333331</v>
      </c>
      <c r="F11" s="2" t="s">
        <v>11</v>
      </c>
      <c r="G11" s="95">
        <v>0.77999999999999992</v>
      </c>
      <c r="H11" s="93">
        <v>587</v>
      </c>
      <c r="I11" s="93">
        <v>1</v>
      </c>
    </row>
    <row r="12" spans="2:9">
      <c r="B12" s="7" t="s">
        <v>19</v>
      </c>
      <c r="C12" s="88">
        <v>0.56666666666666676</v>
      </c>
      <c r="D12" s="7">
        <v>187</v>
      </c>
      <c r="E12" s="88">
        <v>0</v>
      </c>
      <c r="F12" s="2" t="s">
        <v>19</v>
      </c>
      <c r="G12" s="95">
        <v>0.56666666666666676</v>
      </c>
      <c r="H12" s="93">
        <v>187</v>
      </c>
      <c r="I12" s="93">
        <v>0</v>
      </c>
    </row>
    <row r="13" spans="2:9">
      <c r="B13" s="7" t="s">
        <v>18</v>
      </c>
      <c r="C13" s="88">
        <v>0.47000000000000003</v>
      </c>
      <c r="D13" s="7">
        <v>1519</v>
      </c>
      <c r="E13" s="88">
        <v>0.66666666666666663</v>
      </c>
      <c r="F13" s="2" t="s">
        <v>18</v>
      </c>
      <c r="G13" s="95">
        <v>0.47000000000000003</v>
      </c>
      <c r="H13" s="93">
        <v>1519</v>
      </c>
      <c r="I13" s="93">
        <v>2</v>
      </c>
    </row>
    <row r="14" spans="2:9">
      <c r="B14" s="7" t="s">
        <v>12</v>
      </c>
      <c r="C14" s="88">
        <v>0.57999999999999996</v>
      </c>
      <c r="D14" s="7">
        <v>981</v>
      </c>
      <c r="E14" s="88">
        <v>0.33333333333333331</v>
      </c>
      <c r="F14" s="2" t="s">
        <v>12</v>
      </c>
      <c r="G14" s="95">
        <v>0.57999999999999996</v>
      </c>
      <c r="H14" s="93">
        <v>981</v>
      </c>
      <c r="I14" s="93">
        <v>1</v>
      </c>
    </row>
    <row r="15" spans="2:9">
      <c r="B15" s="7" t="s">
        <v>24</v>
      </c>
      <c r="C15" s="88">
        <v>0.53333333333333333</v>
      </c>
      <c r="D15" s="7">
        <v>2056</v>
      </c>
      <c r="E15" s="88">
        <v>0.66666666666666663</v>
      </c>
      <c r="F15" s="2" t="s">
        <v>24</v>
      </c>
      <c r="G15" s="95">
        <v>0.53333333333333333</v>
      </c>
      <c r="H15" s="93">
        <v>2056</v>
      </c>
      <c r="I15" s="93">
        <v>2</v>
      </c>
    </row>
    <row r="16" spans="2:9">
      <c r="B16" s="7" t="s">
        <v>6</v>
      </c>
      <c r="C16" s="88">
        <v>0.54333333333333333</v>
      </c>
      <c r="D16" s="7">
        <v>1812</v>
      </c>
      <c r="E16" s="88">
        <v>0.33333333333333331</v>
      </c>
      <c r="F16" s="2" t="s">
        <v>6</v>
      </c>
      <c r="G16" s="95">
        <v>0.54333333333333333</v>
      </c>
      <c r="H16" s="93">
        <v>1812</v>
      </c>
      <c r="I16" s="93">
        <v>1</v>
      </c>
    </row>
    <row r="17" spans="2:9">
      <c r="B17" s="7" t="s">
        <v>16</v>
      </c>
      <c r="C17" s="88">
        <v>0.57999999999999996</v>
      </c>
      <c r="D17" s="7">
        <v>395</v>
      </c>
      <c r="E17" s="88">
        <v>0.33333333333333331</v>
      </c>
      <c r="F17" s="2" t="s">
        <v>16</v>
      </c>
      <c r="G17" s="95">
        <v>0.57999999999999996</v>
      </c>
      <c r="H17" s="93">
        <v>395</v>
      </c>
      <c r="I17" s="93">
        <v>1</v>
      </c>
    </row>
    <row r="18" spans="2:9">
      <c r="B18" s="7" t="s">
        <v>17</v>
      </c>
      <c r="C18" s="88">
        <v>0.7533333333333333</v>
      </c>
      <c r="D18" s="7">
        <v>4052</v>
      </c>
      <c r="E18" s="88">
        <v>0.33333333333333331</v>
      </c>
      <c r="F18" s="2" t="s">
        <v>17</v>
      </c>
      <c r="G18" s="95">
        <v>0.7533333333333333</v>
      </c>
      <c r="H18" s="93">
        <v>4052</v>
      </c>
      <c r="I18" s="93">
        <v>1</v>
      </c>
    </row>
    <row r="19" spans="2:9">
      <c r="B19" s="7" t="s">
        <v>14</v>
      </c>
      <c r="C19" s="88">
        <v>0.71333333333333337</v>
      </c>
      <c r="D19" s="7">
        <v>1666</v>
      </c>
      <c r="E19" s="88">
        <v>0.33333333333333331</v>
      </c>
      <c r="F19" s="2" t="s">
        <v>14</v>
      </c>
      <c r="G19" s="95">
        <v>0.71333333333333337</v>
      </c>
      <c r="H19" s="93">
        <v>1666</v>
      </c>
      <c r="I19" s="93">
        <v>1</v>
      </c>
    </row>
    <row r="20" spans="2:9">
      <c r="B20" s="7" t="s">
        <v>22</v>
      </c>
      <c r="C20" s="88">
        <v>0.65333333333333332</v>
      </c>
      <c r="D20" s="7">
        <v>1401</v>
      </c>
      <c r="E20" s="88">
        <v>0.66666666666666663</v>
      </c>
      <c r="F20" s="2" t="s">
        <v>22</v>
      </c>
      <c r="G20" s="95">
        <v>0.65333333333333332</v>
      </c>
      <c r="H20" s="93">
        <v>1401</v>
      </c>
      <c r="I20" s="93">
        <v>2</v>
      </c>
    </row>
    <row r="21" spans="2:9">
      <c r="B21" s="7" t="s">
        <v>8</v>
      </c>
      <c r="C21" s="88">
        <v>0.79999999999999993</v>
      </c>
      <c r="D21" s="7">
        <v>422</v>
      </c>
      <c r="E21" s="88">
        <v>0.66666666666666663</v>
      </c>
      <c r="F21" s="2" t="s">
        <v>8</v>
      </c>
      <c r="G21" s="95">
        <v>0.79999999999999993</v>
      </c>
      <c r="H21" s="93">
        <v>422</v>
      </c>
      <c r="I21" s="93">
        <v>2</v>
      </c>
    </row>
    <row r="22" spans="2:9">
      <c r="B22" s="7" t="s">
        <v>26</v>
      </c>
      <c r="C22" s="88">
        <v>0.36333333333333334</v>
      </c>
      <c r="D22" s="7">
        <v>380</v>
      </c>
      <c r="E22" s="88">
        <v>0.33333333333333331</v>
      </c>
      <c r="F22" s="2" t="s">
        <v>26</v>
      </c>
      <c r="G22" s="95">
        <v>0.36333333333333334</v>
      </c>
      <c r="H22" s="93">
        <v>380</v>
      </c>
      <c r="I22" s="93">
        <v>1</v>
      </c>
    </row>
    <row r="23" spans="2:9">
      <c r="B23" s="7" t="s">
        <v>21</v>
      </c>
      <c r="C23" s="88">
        <v>0.62</v>
      </c>
      <c r="D23" s="7">
        <v>1623</v>
      </c>
      <c r="E23" s="88">
        <v>0.33333333333333331</v>
      </c>
      <c r="F23" s="2" t="s">
        <v>21</v>
      </c>
      <c r="G23" s="95">
        <v>0.62</v>
      </c>
      <c r="H23" s="93">
        <v>1623</v>
      </c>
      <c r="I23" s="93">
        <v>1</v>
      </c>
    </row>
    <row r="24" spans="2:9">
      <c r="B24" s="7" t="s">
        <v>10</v>
      </c>
      <c r="C24" s="88">
        <v>0.57999999999999996</v>
      </c>
      <c r="D24" s="7">
        <v>737</v>
      </c>
      <c r="E24" s="88">
        <v>0</v>
      </c>
      <c r="F24" s="2" t="s">
        <v>10</v>
      </c>
      <c r="G24" s="95">
        <v>0.57999999999999996</v>
      </c>
      <c r="H24" s="93">
        <v>737</v>
      </c>
      <c r="I24" s="93">
        <v>0</v>
      </c>
    </row>
    <row r="25" spans="2:9">
      <c r="B25" s="7" t="s">
        <v>23</v>
      </c>
      <c r="C25" s="88">
        <v>0.83666666666666656</v>
      </c>
      <c r="D25" s="7">
        <v>110</v>
      </c>
      <c r="E25" s="88">
        <v>0.33333333333333331</v>
      </c>
      <c r="F25" s="2" t="s">
        <v>23</v>
      </c>
      <c r="G25" s="95">
        <v>0.83666666666666656</v>
      </c>
      <c r="H25" s="93">
        <v>110</v>
      </c>
      <c r="I25" s="93">
        <v>1</v>
      </c>
    </row>
    <row r="26" spans="2:9">
      <c r="B26" s="7" t="s">
        <v>15</v>
      </c>
      <c r="C26" s="88">
        <v>0.76333333333333331</v>
      </c>
      <c r="D26" s="7">
        <v>5800</v>
      </c>
      <c r="E26" s="88">
        <v>0.33333333333333331</v>
      </c>
      <c r="F26" s="2" t="s">
        <v>15</v>
      </c>
      <c r="G26" s="95">
        <v>0.76333333333333331</v>
      </c>
      <c r="H26" s="93">
        <v>5800</v>
      </c>
      <c r="I26" s="93">
        <v>1</v>
      </c>
    </row>
    <row r="27" spans="2:9">
      <c r="B27" s="7" t="s">
        <v>20</v>
      </c>
      <c r="C27" s="88">
        <v>0.76000000000000012</v>
      </c>
      <c r="D27" s="7">
        <v>2271</v>
      </c>
      <c r="E27" s="88">
        <v>0</v>
      </c>
      <c r="F27" s="2" t="s">
        <v>20</v>
      </c>
      <c r="G27" s="95">
        <v>0.76000000000000012</v>
      </c>
      <c r="H27" s="93">
        <v>2271</v>
      </c>
      <c r="I27" s="93">
        <v>0</v>
      </c>
    </row>
    <row r="28" spans="2:9">
      <c r="B28" s="87" t="s">
        <v>296</v>
      </c>
      <c r="C28" s="86">
        <v>0.64587301587301571</v>
      </c>
      <c r="D28" s="87">
        <v>36115</v>
      </c>
      <c r="E28" s="86">
        <v>0.31746031746031744</v>
      </c>
      <c r="F28" s="2" t="s">
        <v>296</v>
      </c>
      <c r="G28" s="95">
        <v>0.64587301587301571</v>
      </c>
      <c r="H28" s="93">
        <v>36115</v>
      </c>
      <c r="I28" s="93">
        <v>20</v>
      </c>
    </row>
  </sheetData>
  <pageMargins left="0.7" right="0.7" top="0.75" bottom="0.75" header="0.3" footer="0.3"/>
  <pageSetup orientation="portrait" r:id="rId2"/>
  <headerFooter>
    <oddFooter>&amp;L&amp;"museo sans for dell,Bold"&amp;KAAAAAA                 Dell - Internal Use - Confidential</oddFooter>
    <evenFooter>&amp;L&amp;"museo sans for dell,Bold"&amp;KAAAAAA                 Dell - Internal Use - Confidential</evenFooter>
    <firstFooter>&amp;L&amp;"museo sans for dell,Bold"&amp;KAAAAAA                 Dell - Internal Use - Confidential</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4:K21"/>
  <sheetViews>
    <sheetView showGridLines="0" workbookViewId="0">
      <selection activeCell="M18" sqref="M18"/>
    </sheetView>
  </sheetViews>
  <sheetFormatPr defaultRowHeight="15"/>
  <cols>
    <col min="1" max="1" width="16.42578125" bestFit="1" customWidth="1"/>
    <col min="3" max="3" width="11.140625" customWidth="1"/>
    <col min="4" max="4" width="9.85546875" customWidth="1"/>
    <col min="8" max="8" width="14.7109375" bestFit="1" customWidth="1"/>
    <col min="9" max="9" width="7.28515625" customWidth="1"/>
    <col min="10" max="10" width="8.140625" customWidth="1"/>
    <col min="11" max="11" width="14.140625" customWidth="1"/>
  </cols>
  <sheetData>
    <row r="4" spans="1:11">
      <c r="A4" s="160" t="s">
        <v>322</v>
      </c>
      <c r="B4" s="160"/>
      <c r="C4" s="160"/>
      <c r="D4" s="160"/>
      <c r="E4" s="160"/>
      <c r="F4" s="160"/>
      <c r="G4" s="160"/>
      <c r="H4" s="160"/>
      <c r="I4" s="160"/>
    </row>
    <row r="5" spans="1:11">
      <c r="A5" s="160"/>
      <c r="B5" s="160"/>
      <c r="C5" s="160"/>
      <c r="D5" s="160"/>
      <c r="E5" s="160"/>
      <c r="F5" s="160"/>
      <c r="G5" s="160"/>
      <c r="H5" s="160"/>
      <c r="I5" s="160"/>
    </row>
    <row r="6" spans="1:11">
      <c r="A6" s="160"/>
      <c r="B6" s="160"/>
      <c r="C6" s="160"/>
      <c r="D6" s="160"/>
      <c r="E6" s="160"/>
      <c r="F6" s="160"/>
      <c r="G6" s="160"/>
      <c r="H6" s="160"/>
      <c r="I6" s="160"/>
    </row>
    <row r="7" spans="1:11">
      <c r="A7" s="161"/>
      <c r="B7" s="161"/>
      <c r="C7" s="161"/>
      <c r="D7" s="161"/>
      <c r="E7" s="161"/>
      <c r="F7" s="161"/>
      <c r="G7" s="161"/>
      <c r="H7" s="161"/>
      <c r="I7" s="161"/>
    </row>
    <row r="8" spans="1:11">
      <c r="A8" s="161"/>
      <c r="B8" s="161"/>
      <c r="C8" s="161"/>
      <c r="D8" s="161"/>
      <c r="E8" s="161"/>
      <c r="F8" s="161"/>
      <c r="G8" s="161"/>
      <c r="H8" s="161"/>
      <c r="I8" s="161"/>
    </row>
    <row r="9" spans="1:11">
      <c r="A9" s="161"/>
      <c r="B9" s="161"/>
      <c r="C9" s="161"/>
      <c r="D9" s="161"/>
      <c r="E9" s="161"/>
      <c r="F9" s="161"/>
      <c r="G9" s="161"/>
      <c r="H9" s="161"/>
      <c r="I9" s="161"/>
    </row>
    <row r="10" spans="1:11" ht="15.75" customHeight="1"/>
    <row r="12" spans="1:11">
      <c r="A12" s="99"/>
      <c r="B12" s="98" t="s">
        <v>321</v>
      </c>
      <c r="C12" s="98" t="s">
        <v>320</v>
      </c>
      <c r="D12" s="98" t="s">
        <v>319</v>
      </c>
      <c r="H12" s="8"/>
      <c r="I12" s="8" t="s">
        <v>321</v>
      </c>
      <c r="J12" s="8" t="s">
        <v>320</v>
      </c>
      <c r="K12" s="8" t="s">
        <v>319</v>
      </c>
    </row>
    <row r="13" spans="1:11">
      <c r="A13" s="98" t="s">
        <v>318</v>
      </c>
      <c r="B13" s="97">
        <v>10256</v>
      </c>
      <c r="C13" s="97">
        <v>12879</v>
      </c>
      <c r="D13" s="97">
        <v>14598</v>
      </c>
      <c r="H13" s="8" t="s">
        <v>318</v>
      </c>
      <c r="I13" s="8">
        <v>10256</v>
      </c>
      <c r="J13" s="8">
        <v>12879</v>
      </c>
      <c r="K13" s="8">
        <v>14598</v>
      </c>
    </row>
    <row r="14" spans="1:11">
      <c r="A14" s="98" t="s">
        <v>317</v>
      </c>
      <c r="B14" s="97">
        <v>11348</v>
      </c>
      <c r="C14" s="97">
        <v>21487</v>
      </c>
      <c r="D14" s="97">
        <v>25645</v>
      </c>
      <c r="H14" s="8" t="s">
        <v>317</v>
      </c>
      <c r="I14" s="8">
        <v>11348</v>
      </c>
      <c r="J14" s="8">
        <v>21487</v>
      </c>
      <c r="K14" s="8">
        <v>25645</v>
      </c>
    </row>
    <row r="15" spans="1:11">
      <c r="A15" s="98" t="s">
        <v>316</v>
      </c>
      <c r="B15" s="97">
        <v>10987</v>
      </c>
      <c r="C15" s="97">
        <v>11987</v>
      </c>
      <c r="D15" s="97">
        <v>9587</v>
      </c>
      <c r="H15" s="8" t="s">
        <v>316</v>
      </c>
      <c r="I15" s="8">
        <v>10987</v>
      </c>
      <c r="J15" s="8">
        <v>11987</v>
      </c>
      <c r="K15" s="8">
        <v>9587</v>
      </c>
    </row>
    <row r="16" spans="1:11">
      <c r="A16" s="98" t="s">
        <v>315</v>
      </c>
      <c r="B16" s="97">
        <v>25649</v>
      </c>
      <c r="C16" s="97">
        <v>21564</v>
      </c>
      <c r="D16" s="97">
        <v>19546</v>
      </c>
      <c r="H16" s="8" t="s">
        <v>315</v>
      </c>
      <c r="I16" s="8">
        <v>25649</v>
      </c>
      <c r="J16" s="8">
        <v>21564</v>
      </c>
      <c r="K16" s="8">
        <v>19546</v>
      </c>
    </row>
    <row r="17" spans="1:11">
      <c r="A17" s="98" t="s">
        <v>314</v>
      </c>
      <c r="B17" s="97">
        <v>20154</v>
      </c>
      <c r="C17" s="97">
        <v>22321</v>
      </c>
      <c r="D17" s="97">
        <v>18945</v>
      </c>
      <c r="H17" s="8" t="s">
        <v>314</v>
      </c>
      <c r="I17" s="8">
        <v>20154</v>
      </c>
      <c r="J17" s="8">
        <v>22321</v>
      </c>
      <c r="K17" s="8">
        <v>18945</v>
      </c>
    </row>
    <row r="18" spans="1:11">
      <c r="A18" s="98" t="s">
        <v>313</v>
      </c>
      <c r="B18" s="97">
        <v>10254</v>
      </c>
      <c r="C18" s="97">
        <v>9987</v>
      </c>
      <c r="D18" s="97">
        <v>8974</v>
      </c>
      <c r="H18" s="8" t="s">
        <v>313</v>
      </c>
      <c r="I18" s="8">
        <v>10254</v>
      </c>
      <c r="J18" s="8">
        <v>9987</v>
      </c>
      <c r="K18" s="8">
        <v>8974</v>
      </c>
    </row>
    <row r="19" spans="1:11">
      <c r="A19" s="98" t="s">
        <v>312</v>
      </c>
      <c r="B19" s="97">
        <v>32457</v>
      </c>
      <c r="C19" s="97">
        <v>18214</v>
      </c>
      <c r="D19" s="97">
        <v>24973</v>
      </c>
      <c r="H19" s="8" t="s">
        <v>312</v>
      </c>
      <c r="I19" s="8">
        <v>32457</v>
      </c>
      <c r="J19" s="8">
        <v>18214</v>
      </c>
      <c r="K19" s="8">
        <v>24973</v>
      </c>
    </row>
    <row r="20" spans="1:11">
      <c r="A20" s="98" t="s">
        <v>311</v>
      </c>
      <c r="B20" s="97">
        <v>18345</v>
      </c>
      <c r="C20" s="97">
        <v>10254</v>
      </c>
      <c r="D20" s="97">
        <v>9987</v>
      </c>
      <c r="H20" s="8" t="s">
        <v>311</v>
      </c>
      <c r="I20" s="8">
        <v>18345</v>
      </c>
      <c r="J20" s="8">
        <v>10254</v>
      </c>
      <c r="K20" s="8">
        <v>9987</v>
      </c>
    </row>
    <row r="21" spans="1:11">
      <c r="B21" s="96">
        <f>AVERAGE(B13:B20)</f>
        <v>17431.25</v>
      </c>
      <c r="C21" s="96">
        <f>AVERAGE(C13:C20)</f>
        <v>16086.625</v>
      </c>
      <c r="D21" s="96">
        <f>AVERAGE(D13:D20)</f>
        <v>16531.875</v>
      </c>
    </row>
  </sheetData>
  <mergeCells count="2">
    <mergeCell ref="A4:I6"/>
    <mergeCell ref="A7:I9"/>
  </mergeCells>
  <conditionalFormatting sqref="B13:B20">
    <cfRule type="cellIs" dxfId="7" priority="7" operator="greaterThan">
      <formula>$B$21</formula>
    </cfRule>
    <cfRule type="cellIs" dxfId="6" priority="8" operator="lessThan">
      <formula>$B$21</formula>
    </cfRule>
  </conditionalFormatting>
  <conditionalFormatting sqref="C13:C20">
    <cfRule type="cellIs" dxfId="5" priority="5" operator="greaterThan">
      <formula>$C$21</formula>
    </cfRule>
    <cfRule type="cellIs" dxfId="4" priority="6" operator="lessThan">
      <formula>$C$21</formula>
    </cfRule>
  </conditionalFormatting>
  <conditionalFormatting sqref="D13:D20">
    <cfRule type="cellIs" dxfId="3" priority="3" operator="greaterThan">
      <formula>$D$21</formula>
    </cfRule>
    <cfRule type="cellIs" dxfId="2" priority="4" operator="lessThan">
      <formula>$D$21</formula>
    </cfRule>
  </conditionalFormatting>
  <conditionalFormatting sqref="I13:K20">
    <cfRule type="aboveAverage" dxfId="1" priority="2"/>
    <cfRule type="aboveAverage" dxfId="0" priority="1" aboveAverage="0"/>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24"/>
  <sheetViews>
    <sheetView showGridLines="0" workbookViewId="0">
      <selection activeCell="H24" sqref="H24"/>
    </sheetView>
  </sheetViews>
  <sheetFormatPr defaultRowHeight="15"/>
  <cols>
    <col min="1" max="1" width="11.7109375" customWidth="1"/>
    <col min="2" max="2" width="8.28515625" customWidth="1"/>
    <col min="3" max="3" width="8.42578125" customWidth="1"/>
    <col min="4" max="4" width="6.42578125" customWidth="1"/>
    <col min="5" max="5" width="14.85546875" customWidth="1"/>
  </cols>
  <sheetData>
    <row r="1" spans="1:7" ht="15.75">
      <c r="A1" s="122" t="s">
        <v>339</v>
      </c>
      <c r="B1" s="120" t="s">
        <v>338</v>
      </c>
      <c r="C1" s="120" t="s">
        <v>337</v>
      </c>
      <c r="D1" s="121" t="s">
        <v>329</v>
      </c>
      <c r="E1" s="120" t="s">
        <v>328</v>
      </c>
    </row>
    <row r="2" spans="1:7" ht="15.75">
      <c r="A2" s="118">
        <v>39453</v>
      </c>
      <c r="B2" s="116" t="s">
        <v>330</v>
      </c>
      <c r="C2" s="116" t="s">
        <v>327</v>
      </c>
      <c r="D2" s="117">
        <v>8</v>
      </c>
      <c r="E2" s="114">
        <v>3112</v>
      </c>
    </row>
    <row r="3" spans="1:7" ht="15.75">
      <c r="A3" s="118">
        <v>39487</v>
      </c>
      <c r="B3" s="116" t="s">
        <v>336</v>
      </c>
      <c r="C3" s="116" t="s">
        <v>326</v>
      </c>
      <c r="D3" s="117">
        <v>10</v>
      </c>
      <c r="E3" s="114">
        <v>3850</v>
      </c>
    </row>
    <row r="4" spans="1:7" ht="15.75">
      <c r="A4" s="118">
        <v>39522</v>
      </c>
      <c r="B4" s="116" t="s">
        <v>335</v>
      </c>
      <c r="C4" s="116" t="s">
        <v>326</v>
      </c>
      <c r="D4" s="117">
        <v>3</v>
      </c>
      <c r="E4" s="114">
        <v>2313</v>
      </c>
      <c r="G4" s="119"/>
    </row>
    <row r="5" spans="1:7" ht="15.75">
      <c r="A5" s="118">
        <v>39556</v>
      </c>
      <c r="B5" s="116" t="s">
        <v>334</v>
      </c>
      <c r="C5" s="116" t="s">
        <v>325</v>
      </c>
      <c r="D5" s="117">
        <v>5</v>
      </c>
      <c r="E5" s="114">
        <v>1565</v>
      </c>
    </row>
    <row r="6" spans="1:7" ht="15.75">
      <c r="A6" s="118">
        <v>39573</v>
      </c>
      <c r="B6" s="116" t="s">
        <v>333</v>
      </c>
      <c r="C6" s="116" t="s">
        <v>323</v>
      </c>
      <c r="D6" s="117">
        <v>10</v>
      </c>
      <c r="E6" s="114">
        <v>5740</v>
      </c>
    </row>
    <row r="7" spans="1:7" ht="15.75">
      <c r="A7" s="118">
        <v>39590</v>
      </c>
      <c r="B7" s="116" t="s">
        <v>330</v>
      </c>
      <c r="C7" s="116" t="s">
        <v>325</v>
      </c>
      <c r="D7" s="117">
        <v>8</v>
      </c>
      <c r="E7" s="114">
        <v>5840</v>
      </c>
    </row>
    <row r="8" spans="1:7" ht="15.75">
      <c r="A8" s="116"/>
      <c r="B8" s="116"/>
      <c r="C8" s="116" t="s">
        <v>324</v>
      </c>
      <c r="D8" s="115">
        <f>SUM(D2:D7)</f>
        <v>44</v>
      </c>
      <c r="E8" s="114">
        <f>SUM(E2:E7)</f>
        <v>22420</v>
      </c>
    </row>
    <row r="9" spans="1:7" ht="15.75">
      <c r="A9" s="102"/>
      <c r="B9" s="101"/>
      <c r="C9" s="101"/>
      <c r="D9" s="112"/>
      <c r="E9" s="106"/>
    </row>
    <row r="10" spans="1:7" ht="15.75">
      <c r="A10" s="113" t="s">
        <v>332</v>
      </c>
      <c r="B10" s="101"/>
      <c r="C10" s="101"/>
      <c r="D10" s="112"/>
      <c r="E10" s="106"/>
    </row>
    <row r="11" spans="1:7" ht="15.75">
      <c r="A11" s="105"/>
      <c r="B11" s="101"/>
      <c r="C11" s="101"/>
      <c r="D11" s="104" t="s">
        <v>329</v>
      </c>
      <c r="E11" s="103" t="s">
        <v>328</v>
      </c>
    </row>
    <row r="12" spans="1:7" ht="15.75">
      <c r="A12" s="102">
        <f>SUMIF(C2:C7, C2, D2:D7)</f>
        <v>8</v>
      </c>
      <c r="B12" s="101" t="s">
        <v>324</v>
      </c>
      <c r="C12" s="101" t="s">
        <v>327</v>
      </c>
      <c r="D12" s="100">
        <f ca="1">SUMIF($C$2:$C$8,$C12,D$2:D$7)</f>
        <v>8</v>
      </c>
      <c r="E12" s="100">
        <f ca="1">SUMIF($C$2:$C$8,$C12,E$2:E$7)</f>
        <v>3112</v>
      </c>
      <c r="G12" s="111"/>
    </row>
    <row r="13" spans="1:7" ht="15.75">
      <c r="A13" s="102"/>
      <c r="B13" s="101" t="s">
        <v>324</v>
      </c>
      <c r="C13" s="101" t="s">
        <v>326</v>
      </c>
      <c r="D13" s="100">
        <f t="shared" ref="D13:E15" ca="1" si="0">SUMIF($C$2:$C$8,$C13,D$2:D$7)</f>
        <v>13</v>
      </c>
      <c r="E13" s="100">
        <f t="shared" ca="1" si="0"/>
        <v>6163</v>
      </c>
      <c r="G13" s="111"/>
    </row>
    <row r="14" spans="1:7" ht="15.75">
      <c r="A14" s="102"/>
      <c r="B14" s="101" t="s">
        <v>324</v>
      </c>
      <c r="C14" s="101" t="s">
        <v>325</v>
      </c>
      <c r="D14" s="100">
        <f t="shared" ca="1" si="0"/>
        <v>13</v>
      </c>
      <c r="E14" s="100">
        <f t="shared" ca="1" si="0"/>
        <v>7405</v>
      </c>
      <c r="G14" s="111"/>
    </row>
    <row r="15" spans="1:7" ht="15.75">
      <c r="A15" s="102"/>
      <c r="B15" s="101" t="s">
        <v>324</v>
      </c>
      <c r="C15" s="101" t="s">
        <v>323</v>
      </c>
      <c r="D15" s="100">
        <f t="shared" ca="1" si="0"/>
        <v>10</v>
      </c>
      <c r="E15" s="100">
        <f t="shared" ca="1" si="0"/>
        <v>5740</v>
      </c>
      <c r="G15" s="111"/>
    </row>
    <row r="16" spans="1:7" ht="15.75">
      <c r="A16" s="102"/>
      <c r="B16" s="101"/>
      <c r="C16" s="101"/>
      <c r="D16" s="100">
        <f ca="1">SUM(D12:D15)</f>
        <v>44</v>
      </c>
      <c r="E16" s="100">
        <f ca="1">SUM(E12:E15)</f>
        <v>22420</v>
      </c>
    </row>
    <row r="17" spans="1:5" ht="15.75">
      <c r="A17" s="102"/>
      <c r="B17" s="101"/>
      <c r="C17" s="101"/>
      <c r="D17" s="110"/>
      <c r="E17" s="109"/>
    </row>
    <row r="18" spans="1:5" ht="15.75">
      <c r="A18" s="108" t="s">
        <v>331</v>
      </c>
      <c r="B18" s="101"/>
      <c r="C18" s="101"/>
      <c r="D18" s="107"/>
      <c r="E18" s="106"/>
    </row>
    <row r="19" spans="1:5" ht="15.75">
      <c r="A19" s="105"/>
      <c r="B19" s="105" t="s">
        <v>330</v>
      </c>
      <c r="C19" s="101"/>
      <c r="D19" s="104" t="s">
        <v>329</v>
      </c>
      <c r="E19" s="103" t="s">
        <v>328</v>
      </c>
    </row>
    <row r="20" spans="1:5" ht="15.75">
      <c r="A20" s="102"/>
      <c r="B20" s="101" t="s">
        <v>324</v>
      </c>
      <c r="C20" s="101" t="s">
        <v>327</v>
      </c>
      <c r="D20" s="100">
        <f>SUMIFS(D$2:D$7,$B$2:$B$7,$B$19,$C$2:$C$7,$C20)</f>
        <v>8</v>
      </c>
      <c r="E20" s="100">
        <f>SUMIFS(E$2:E$7,$B$2:$B$7,$B$19,$C$2:$C$7,$C20)</f>
        <v>3112</v>
      </c>
    </row>
    <row r="21" spans="1:5" ht="15.75">
      <c r="A21" s="102"/>
      <c r="B21" s="101" t="s">
        <v>324</v>
      </c>
      <c r="C21" s="101" t="s">
        <v>326</v>
      </c>
      <c r="D21" s="100">
        <f t="shared" ref="D21:E23" si="1">SUMIFS(D$2:D$7,$B$2:$B$7,$B$19,$C$2:$C$7,$C21)</f>
        <v>0</v>
      </c>
      <c r="E21" s="100">
        <f t="shared" si="1"/>
        <v>0</v>
      </c>
    </row>
    <row r="22" spans="1:5" ht="15.75">
      <c r="A22" s="102"/>
      <c r="B22" s="101" t="s">
        <v>324</v>
      </c>
      <c r="C22" s="101" t="s">
        <v>325</v>
      </c>
      <c r="D22" s="100">
        <f t="shared" si="1"/>
        <v>8</v>
      </c>
      <c r="E22" s="100">
        <f t="shared" si="1"/>
        <v>5840</v>
      </c>
    </row>
    <row r="23" spans="1:5" ht="15.75">
      <c r="A23" s="102"/>
      <c r="B23" s="101" t="s">
        <v>324</v>
      </c>
      <c r="C23" s="101" t="s">
        <v>323</v>
      </c>
      <c r="D23" s="100">
        <f t="shared" si="1"/>
        <v>0</v>
      </c>
      <c r="E23" s="100">
        <f t="shared" si="1"/>
        <v>0</v>
      </c>
    </row>
    <row r="24" spans="1:5" ht="15.75">
      <c r="A24" s="102"/>
      <c r="B24" s="101"/>
      <c r="C24" s="101"/>
      <c r="D24" s="100">
        <f>SUM(D20:D23)</f>
        <v>16</v>
      </c>
      <c r="E24" s="100">
        <f>SUM(E20:E23)</f>
        <v>8952</v>
      </c>
    </row>
  </sheetData>
  <dataValidations count="1">
    <dataValidation type="list" allowBlank="1" showInputMessage="1" showErrorMessage="1" sqref="B19">
      <formula1>$B$2:$B$7</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D146"/>
  <sheetViews>
    <sheetView showGridLines="0" topLeftCell="A113" workbookViewId="0">
      <selection activeCell="A126" sqref="A126"/>
    </sheetView>
  </sheetViews>
  <sheetFormatPr defaultRowHeight="15"/>
  <cols>
    <col min="1" max="1" width="14.7109375" bestFit="1" customWidth="1"/>
    <col min="2" max="2" width="30.28515625" bestFit="1" customWidth="1"/>
    <col min="3" max="3" width="27.85546875" bestFit="1" customWidth="1"/>
    <col min="4" max="4" width="20.7109375" bestFit="1" customWidth="1"/>
  </cols>
  <sheetData>
    <row r="2" spans="1:4" ht="15.75" thickBot="1"/>
    <row r="3" spans="1:4" ht="15.75" thickBot="1">
      <c r="A3" s="130" t="s">
        <v>499</v>
      </c>
      <c r="B3" s="130" t="s">
        <v>173</v>
      </c>
      <c r="C3" s="130" t="s">
        <v>291</v>
      </c>
      <c r="D3" s="130" t="s">
        <v>498</v>
      </c>
    </row>
    <row r="4" spans="1:4">
      <c r="A4" s="129">
        <v>326452</v>
      </c>
      <c r="B4" s="128" t="s">
        <v>497</v>
      </c>
      <c r="C4" s="127" t="s">
        <v>383</v>
      </c>
      <c r="D4" s="123" t="s">
        <v>340</v>
      </c>
    </row>
    <row r="5" spans="1:4">
      <c r="A5" s="126">
        <v>326735</v>
      </c>
      <c r="B5" s="125" t="s">
        <v>496</v>
      </c>
      <c r="C5" s="124" t="s">
        <v>461</v>
      </c>
      <c r="D5" s="123" t="s">
        <v>460</v>
      </c>
    </row>
    <row r="6" spans="1:4">
      <c r="A6" s="126">
        <v>328837</v>
      </c>
      <c r="B6" s="125" t="s">
        <v>495</v>
      </c>
      <c r="C6" s="124" t="s">
        <v>353</v>
      </c>
      <c r="D6" s="123" t="s">
        <v>340</v>
      </c>
    </row>
    <row r="7" spans="1:4">
      <c r="A7" s="126">
        <v>329845</v>
      </c>
      <c r="B7" s="125" t="s">
        <v>494</v>
      </c>
      <c r="C7" s="124" t="s">
        <v>356</v>
      </c>
      <c r="D7" s="123" t="s">
        <v>355</v>
      </c>
    </row>
    <row r="8" spans="1:4">
      <c r="A8" s="126">
        <v>372053</v>
      </c>
      <c r="B8" s="125" t="s">
        <v>493</v>
      </c>
      <c r="C8" s="124" t="s">
        <v>383</v>
      </c>
      <c r="D8" s="123" t="s">
        <v>340</v>
      </c>
    </row>
    <row r="9" spans="1:4">
      <c r="A9" s="126">
        <v>372173</v>
      </c>
      <c r="B9" s="125" t="s">
        <v>492</v>
      </c>
      <c r="C9" s="124" t="s">
        <v>343</v>
      </c>
      <c r="D9" s="123" t="s">
        <v>340</v>
      </c>
    </row>
    <row r="10" spans="1:4">
      <c r="A10" s="126">
        <v>372182</v>
      </c>
      <c r="B10" s="125" t="s">
        <v>491</v>
      </c>
      <c r="C10" s="124" t="s">
        <v>356</v>
      </c>
      <c r="D10" s="123" t="s">
        <v>355</v>
      </c>
    </row>
    <row r="11" spans="1:4">
      <c r="A11" s="126">
        <v>372247</v>
      </c>
      <c r="B11" s="125" t="s">
        <v>490</v>
      </c>
      <c r="C11" s="124" t="s">
        <v>383</v>
      </c>
      <c r="D11" s="123" t="s">
        <v>340</v>
      </c>
    </row>
    <row r="12" spans="1:4">
      <c r="A12" s="126">
        <v>372273</v>
      </c>
      <c r="B12" s="125" t="s">
        <v>489</v>
      </c>
      <c r="C12" s="124" t="s">
        <v>362</v>
      </c>
      <c r="D12" s="123" t="s">
        <v>355</v>
      </c>
    </row>
    <row r="13" spans="1:4">
      <c r="A13" s="126">
        <v>372292</v>
      </c>
      <c r="B13" s="125" t="s">
        <v>488</v>
      </c>
      <c r="C13" s="124" t="s">
        <v>362</v>
      </c>
      <c r="D13" s="123" t="s">
        <v>355</v>
      </c>
    </row>
    <row r="14" spans="1:4">
      <c r="A14" s="126">
        <v>372293</v>
      </c>
      <c r="B14" s="125" t="s">
        <v>487</v>
      </c>
      <c r="C14" s="124" t="s">
        <v>362</v>
      </c>
      <c r="D14" s="123" t="s">
        <v>355</v>
      </c>
    </row>
    <row r="15" spans="1:4">
      <c r="A15" s="126">
        <v>372306</v>
      </c>
      <c r="B15" s="125" t="s">
        <v>486</v>
      </c>
      <c r="C15" s="124" t="s">
        <v>383</v>
      </c>
      <c r="D15" s="123" t="s">
        <v>340</v>
      </c>
    </row>
    <row r="16" spans="1:4">
      <c r="A16" s="126">
        <v>372351</v>
      </c>
      <c r="B16" s="125" t="s">
        <v>485</v>
      </c>
      <c r="C16" s="124" t="s">
        <v>358</v>
      </c>
      <c r="D16" s="123" t="s">
        <v>340</v>
      </c>
    </row>
    <row r="17" spans="1:4">
      <c r="A17" s="126">
        <v>372437</v>
      </c>
      <c r="B17" s="125" t="s">
        <v>484</v>
      </c>
      <c r="C17" s="124" t="s">
        <v>356</v>
      </c>
      <c r="D17" s="123" t="s">
        <v>355</v>
      </c>
    </row>
    <row r="18" spans="1:4">
      <c r="A18" s="126">
        <v>372878</v>
      </c>
      <c r="B18" s="125" t="s">
        <v>483</v>
      </c>
      <c r="C18" s="124" t="s">
        <v>353</v>
      </c>
      <c r="D18" s="123" t="s">
        <v>340</v>
      </c>
    </row>
    <row r="19" spans="1:4">
      <c r="A19" s="126">
        <v>373143</v>
      </c>
      <c r="B19" s="125" t="s">
        <v>482</v>
      </c>
      <c r="C19" s="124" t="s">
        <v>372</v>
      </c>
      <c r="D19" s="123" t="s">
        <v>355</v>
      </c>
    </row>
    <row r="20" spans="1:4">
      <c r="A20" s="126">
        <v>373187</v>
      </c>
      <c r="B20" s="125" t="s">
        <v>481</v>
      </c>
      <c r="C20" s="124" t="s">
        <v>358</v>
      </c>
      <c r="D20" s="123" t="s">
        <v>340</v>
      </c>
    </row>
    <row r="21" spans="1:4">
      <c r="A21" s="126">
        <v>373200</v>
      </c>
      <c r="B21" s="125" t="s">
        <v>480</v>
      </c>
      <c r="C21" s="124" t="s">
        <v>376</v>
      </c>
      <c r="D21" s="123" t="s">
        <v>355</v>
      </c>
    </row>
    <row r="22" spans="1:4">
      <c r="A22" s="126">
        <v>373207</v>
      </c>
      <c r="B22" s="125" t="s">
        <v>479</v>
      </c>
      <c r="C22" s="124" t="s">
        <v>376</v>
      </c>
      <c r="D22" s="123" t="s">
        <v>355</v>
      </c>
    </row>
    <row r="23" spans="1:4">
      <c r="A23" s="126">
        <v>373208</v>
      </c>
      <c r="B23" s="125" t="s">
        <v>478</v>
      </c>
      <c r="C23" s="124" t="s">
        <v>376</v>
      </c>
      <c r="D23" s="123" t="s">
        <v>355</v>
      </c>
    </row>
    <row r="24" spans="1:4">
      <c r="A24" s="126">
        <v>373322</v>
      </c>
      <c r="B24" s="125" t="s">
        <v>477</v>
      </c>
      <c r="C24" s="124" t="s">
        <v>372</v>
      </c>
      <c r="D24" s="123" t="s">
        <v>355</v>
      </c>
    </row>
    <row r="25" spans="1:4">
      <c r="A25" s="126">
        <v>373326</v>
      </c>
      <c r="B25" s="125" t="s">
        <v>476</v>
      </c>
      <c r="C25" s="124" t="s">
        <v>372</v>
      </c>
      <c r="D25" s="123" t="s">
        <v>355</v>
      </c>
    </row>
    <row r="26" spans="1:4">
      <c r="A26" s="126">
        <v>373467</v>
      </c>
      <c r="B26" s="125" t="s">
        <v>475</v>
      </c>
      <c r="C26" s="124" t="s">
        <v>353</v>
      </c>
      <c r="D26" s="123" t="s">
        <v>340</v>
      </c>
    </row>
    <row r="27" spans="1:4">
      <c r="A27" s="126">
        <v>373534</v>
      </c>
      <c r="B27" s="125" t="s">
        <v>474</v>
      </c>
      <c r="C27" s="124" t="s">
        <v>353</v>
      </c>
      <c r="D27" s="123" t="s">
        <v>340</v>
      </c>
    </row>
    <row r="28" spans="1:4">
      <c r="A28" s="126">
        <v>373596</v>
      </c>
      <c r="B28" s="125" t="s">
        <v>473</v>
      </c>
      <c r="C28" s="124" t="s">
        <v>353</v>
      </c>
      <c r="D28" s="123" t="s">
        <v>340</v>
      </c>
    </row>
    <row r="29" spans="1:4">
      <c r="A29" s="126">
        <v>373709</v>
      </c>
      <c r="B29" s="125" t="s">
        <v>472</v>
      </c>
      <c r="C29" s="124" t="s">
        <v>356</v>
      </c>
      <c r="D29" s="123" t="s">
        <v>355</v>
      </c>
    </row>
    <row r="30" spans="1:4">
      <c r="A30" s="126">
        <v>374121</v>
      </c>
      <c r="B30" s="125" t="s">
        <v>471</v>
      </c>
      <c r="C30" s="124" t="s">
        <v>376</v>
      </c>
      <c r="D30" s="123" t="s">
        <v>355</v>
      </c>
    </row>
    <row r="31" spans="1:4">
      <c r="A31" s="126">
        <v>374166</v>
      </c>
      <c r="B31" s="125" t="s">
        <v>470</v>
      </c>
      <c r="C31" s="124" t="s">
        <v>353</v>
      </c>
      <c r="D31" s="123" t="s">
        <v>340</v>
      </c>
    </row>
    <row r="32" spans="1:4">
      <c r="A32" s="126">
        <v>374195</v>
      </c>
      <c r="B32" s="125" t="s">
        <v>469</v>
      </c>
      <c r="C32" s="124" t="s">
        <v>356</v>
      </c>
      <c r="D32" s="123" t="s">
        <v>355</v>
      </c>
    </row>
    <row r="33" spans="1:4">
      <c r="A33" s="126">
        <v>374203</v>
      </c>
      <c r="B33" s="125" t="s">
        <v>468</v>
      </c>
      <c r="C33" s="124" t="s">
        <v>376</v>
      </c>
      <c r="D33" s="123" t="s">
        <v>355</v>
      </c>
    </row>
    <row r="34" spans="1:4">
      <c r="A34" s="126">
        <v>374388</v>
      </c>
      <c r="B34" s="125" t="s">
        <v>467</v>
      </c>
      <c r="C34" s="124" t="s">
        <v>383</v>
      </c>
      <c r="D34" s="123" t="s">
        <v>340</v>
      </c>
    </row>
    <row r="35" spans="1:4">
      <c r="A35" s="126">
        <v>374500</v>
      </c>
      <c r="B35" s="125" t="s">
        <v>466</v>
      </c>
      <c r="C35" s="124" t="s">
        <v>376</v>
      </c>
      <c r="D35" s="123" t="s">
        <v>355</v>
      </c>
    </row>
    <row r="36" spans="1:4">
      <c r="A36" s="126">
        <v>374638</v>
      </c>
      <c r="B36" s="125" t="s">
        <v>465</v>
      </c>
      <c r="C36" s="124" t="s">
        <v>353</v>
      </c>
      <c r="D36" s="123" t="s">
        <v>340</v>
      </c>
    </row>
    <row r="37" spans="1:4">
      <c r="A37" s="126">
        <v>374857</v>
      </c>
      <c r="B37" s="125" t="s">
        <v>464</v>
      </c>
      <c r="C37" s="124" t="s">
        <v>343</v>
      </c>
      <c r="D37" s="123" t="s">
        <v>340</v>
      </c>
    </row>
    <row r="38" spans="1:4">
      <c r="A38" s="126">
        <v>374860</v>
      </c>
      <c r="B38" s="125" t="s">
        <v>463</v>
      </c>
      <c r="C38" s="124" t="s">
        <v>383</v>
      </c>
      <c r="D38" s="123" t="s">
        <v>340</v>
      </c>
    </row>
    <row r="39" spans="1:4">
      <c r="A39" s="126">
        <v>378057</v>
      </c>
      <c r="B39" s="125" t="s">
        <v>462</v>
      </c>
      <c r="C39" s="124" t="s">
        <v>461</v>
      </c>
      <c r="D39" s="123" t="s">
        <v>460</v>
      </c>
    </row>
    <row r="40" spans="1:4">
      <c r="A40" s="126">
        <v>378320</v>
      </c>
      <c r="B40" s="125" t="s">
        <v>459</v>
      </c>
      <c r="C40" s="124" t="s">
        <v>356</v>
      </c>
      <c r="D40" s="123" t="s">
        <v>355</v>
      </c>
    </row>
    <row r="41" spans="1:4">
      <c r="A41" s="126">
        <v>378392</v>
      </c>
      <c r="B41" s="125" t="s">
        <v>458</v>
      </c>
      <c r="C41" s="124" t="s">
        <v>343</v>
      </c>
      <c r="D41" s="123" t="s">
        <v>340</v>
      </c>
    </row>
    <row r="42" spans="1:4">
      <c r="A42" s="126">
        <v>378436</v>
      </c>
      <c r="B42" s="125" t="s">
        <v>457</v>
      </c>
      <c r="C42" s="124" t="s">
        <v>372</v>
      </c>
      <c r="D42" s="123" t="s">
        <v>355</v>
      </c>
    </row>
    <row r="43" spans="1:4">
      <c r="A43" s="126">
        <v>378461</v>
      </c>
      <c r="B43" s="125" t="s">
        <v>456</v>
      </c>
      <c r="C43" s="124" t="s">
        <v>372</v>
      </c>
      <c r="D43" s="123" t="s">
        <v>355</v>
      </c>
    </row>
    <row r="44" spans="1:4">
      <c r="A44" s="126">
        <v>378464</v>
      </c>
      <c r="B44" s="125" t="s">
        <v>455</v>
      </c>
      <c r="C44" s="124" t="s">
        <v>372</v>
      </c>
      <c r="D44" s="123" t="s">
        <v>355</v>
      </c>
    </row>
    <row r="45" spans="1:4">
      <c r="A45" s="126">
        <v>378472</v>
      </c>
      <c r="B45" s="125" t="s">
        <v>454</v>
      </c>
      <c r="C45" s="124" t="s">
        <v>356</v>
      </c>
      <c r="D45" s="123" t="s">
        <v>355</v>
      </c>
    </row>
    <row r="46" spans="1:4">
      <c r="A46" s="126">
        <v>378475</v>
      </c>
      <c r="B46" s="125" t="s">
        <v>453</v>
      </c>
      <c r="C46" s="124" t="s">
        <v>341</v>
      </c>
      <c r="D46" s="123" t="s">
        <v>340</v>
      </c>
    </row>
    <row r="47" spans="1:4">
      <c r="A47" s="126">
        <v>378482</v>
      </c>
      <c r="B47" s="125" t="s">
        <v>452</v>
      </c>
      <c r="C47" s="124" t="s">
        <v>353</v>
      </c>
      <c r="D47" s="123" t="s">
        <v>340</v>
      </c>
    </row>
    <row r="48" spans="1:4">
      <c r="A48" s="126">
        <v>378518</v>
      </c>
      <c r="B48" s="125" t="s">
        <v>451</v>
      </c>
      <c r="C48" s="124" t="s">
        <v>372</v>
      </c>
      <c r="D48" s="123" t="s">
        <v>355</v>
      </c>
    </row>
    <row r="49" spans="1:4">
      <c r="A49" s="126">
        <v>378808</v>
      </c>
      <c r="B49" s="125" t="s">
        <v>450</v>
      </c>
      <c r="C49" s="124" t="s">
        <v>383</v>
      </c>
      <c r="D49" s="123" t="s">
        <v>340</v>
      </c>
    </row>
    <row r="50" spans="1:4">
      <c r="A50" s="126">
        <v>379531</v>
      </c>
      <c r="B50" s="125" t="s">
        <v>449</v>
      </c>
      <c r="C50" s="124" t="s">
        <v>376</v>
      </c>
      <c r="D50" s="123" t="s">
        <v>355</v>
      </c>
    </row>
    <row r="51" spans="1:4">
      <c r="A51" s="126">
        <v>379593</v>
      </c>
      <c r="B51" s="125" t="s">
        <v>448</v>
      </c>
      <c r="C51" s="124" t="s">
        <v>358</v>
      </c>
      <c r="D51" s="123" t="s">
        <v>340</v>
      </c>
    </row>
    <row r="52" spans="1:4">
      <c r="A52" s="126">
        <v>379789</v>
      </c>
      <c r="B52" s="125" t="s">
        <v>447</v>
      </c>
      <c r="C52" s="124" t="s">
        <v>356</v>
      </c>
      <c r="D52" s="123" t="s">
        <v>355</v>
      </c>
    </row>
    <row r="53" spans="1:4">
      <c r="A53" s="126">
        <v>379840</v>
      </c>
      <c r="B53" s="125" t="s">
        <v>446</v>
      </c>
      <c r="C53" s="124" t="s">
        <v>358</v>
      </c>
      <c r="D53" s="123" t="s">
        <v>340</v>
      </c>
    </row>
    <row r="54" spans="1:4">
      <c r="A54" s="126">
        <v>590415</v>
      </c>
      <c r="B54" s="125" t="s">
        <v>445</v>
      </c>
      <c r="C54" s="124" t="s">
        <v>368</v>
      </c>
      <c r="D54" s="123" t="s">
        <v>355</v>
      </c>
    </row>
    <row r="55" spans="1:4">
      <c r="A55" s="126">
        <v>590496</v>
      </c>
      <c r="B55" s="125" t="s">
        <v>444</v>
      </c>
      <c r="C55" s="124" t="s">
        <v>345</v>
      </c>
      <c r="D55" s="123" t="s">
        <v>340</v>
      </c>
    </row>
    <row r="56" spans="1:4">
      <c r="A56" s="126">
        <v>590498</v>
      </c>
      <c r="B56" s="125" t="s">
        <v>443</v>
      </c>
      <c r="C56" s="124" t="s">
        <v>345</v>
      </c>
      <c r="D56" s="123" t="s">
        <v>340</v>
      </c>
    </row>
    <row r="57" spans="1:4">
      <c r="A57" s="126">
        <v>590550</v>
      </c>
      <c r="B57" s="125" t="s">
        <v>442</v>
      </c>
      <c r="C57" s="124" t="s">
        <v>376</v>
      </c>
      <c r="D57" s="123" t="s">
        <v>355</v>
      </c>
    </row>
    <row r="58" spans="1:4">
      <c r="A58" s="126">
        <v>590626</v>
      </c>
      <c r="B58" s="125" t="s">
        <v>441</v>
      </c>
      <c r="C58" s="124" t="s">
        <v>341</v>
      </c>
      <c r="D58" s="123" t="s">
        <v>340</v>
      </c>
    </row>
    <row r="59" spans="1:4">
      <c r="A59" s="126">
        <v>590633</v>
      </c>
      <c r="B59" s="125" t="s">
        <v>440</v>
      </c>
      <c r="C59" s="124" t="s">
        <v>341</v>
      </c>
      <c r="D59" s="123" t="s">
        <v>340</v>
      </c>
    </row>
    <row r="60" spans="1:4">
      <c r="A60" s="126">
        <v>590645</v>
      </c>
      <c r="B60" s="125" t="s">
        <v>439</v>
      </c>
      <c r="C60" s="124" t="s">
        <v>376</v>
      </c>
      <c r="D60" s="123" t="s">
        <v>355</v>
      </c>
    </row>
    <row r="61" spans="1:4">
      <c r="A61" s="126">
        <v>590649</v>
      </c>
      <c r="B61" s="125" t="s">
        <v>438</v>
      </c>
      <c r="C61" s="124" t="s">
        <v>383</v>
      </c>
      <c r="D61" s="123" t="s">
        <v>340</v>
      </c>
    </row>
    <row r="62" spans="1:4">
      <c r="A62" s="126">
        <v>590653</v>
      </c>
      <c r="B62" s="125" t="s">
        <v>437</v>
      </c>
      <c r="C62" s="124" t="s">
        <v>358</v>
      </c>
      <c r="D62" s="123" t="s">
        <v>340</v>
      </c>
    </row>
    <row r="63" spans="1:4">
      <c r="A63" s="126">
        <v>590654</v>
      </c>
      <c r="B63" s="125" t="s">
        <v>436</v>
      </c>
      <c r="C63" s="124" t="s">
        <v>341</v>
      </c>
      <c r="D63" s="123" t="s">
        <v>340</v>
      </c>
    </row>
    <row r="64" spans="1:4">
      <c r="A64" s="126">
        <v>590690</v>
      </c>
      <c r="B64" s="125" t="s">
        <v>435</v>
      </c>
      <c r="C64" s="124" t="s">
        <v>376</v>
      </c>
      <c r="D64" s="123" t="s">
        <v>355</v>
      </c>
    </row>
    <row r="65" spans="1:4">
      <c r="A65" s="126">
        <v>590830</v>
      </c>
      <c r="B65" s="125" t="s">
        <v>434</v>
      </c>
      <c r="C65" s="124" t="s">
        <v>343</v>
      </c>
      <c r="D65" s="123" t="s">
        <v>340</v>
      </c>
    </row>
    <row r="66" spans="1:4">
      <c r="A66" s="126">
        <v>590832</v>
      </c>
      <c r="B66" s="125" t="s">
        <v>433</v>
      </c>
      <c r="C66" s="124" t="s">
        <v>368</v>
      </c>
      <c r="D66" s="123" t="s">
        <v>355</v>
      </c>
    </row>
    <row r="67" spans="1:4">
      <c r="A67" s="126">
        <v>590833</v>
      </c>
      <c r="B67" s="125" t="s">
        <v>432</v>
      </c>
      <c r="C67" s="124" t="s">
        <v>368</v>
      </c>
      <c r="D67" s="123" t="s">
        <v>355</v>
      </c>
    </row>
    <row r="68" spans="1:4">
      <c r="A68" s="126">
        <v>590836</v>
      </c>
      <c r="B68" s="125" t="s">
        <v>431</v>
      </c>
      <c r="C68" s="124" t="s">
        <v>343</v>
      </c>
      <c r="D68" s="123" t="s">
        <v>340</v>
      </c>
    </row>
    <row r="69" spans="1:4">
      <c r="A69" s="126">
        <v>590911</v>
      </c>
      <c r="B69" s="125" t="s">
        <v>430</v>
      </c>
      <c r="C69" s="124" t="s">
        <v>362</v>
      </c>
      <c r="D69" s="123" t="s">
        <v>355</v>
      </c>
    </row>
    <row r="70" spans="1:4">
      <c r="A70" s="126">
        <v>590912</v>
      </c>
      <c r="B70" s="125" t="s">
        <v>429</v>
      </c>
      <c r="C70" s="124" t="s">
        <v>358</v>
      </c>
      <c r="D70" s="123" t="s">
        <v>340</v>
      </c>
    </row>
    <row r="71" spans="1:4">
      <c r="A71" s="126">
        <v>590927</v>
      </c>
      <c r="B71" s="125" t="s">
        <v>428</v>
      </c>
      <c r="C71" s="124" t="s">
        <v>345</v>
      </c>
      <c r="D71" s="123" t="s">
        <v>340</v>
      </c>
    </row>
    <row r="72" spans="1:4">
      <c r="A72" s="126">
        <v>590932</v>
      </c>
      <c r="B72" s="125" t="s">
        <v>427</v>
      </c>
      <c r="C72" s="124" t="s">
        <v>341</v>
      </c>
      <c r="D72" s="123" t="s">
        <v>340</v>
      </c>
    </row>
    <row r="73" spans="1:4">
      <c r="A73" s="126">
        <v>591002</v>
      </c>
      <c r="B73" s="125" t="s">
        <v>426</v>
      </c>
      <c r="C73" s="124" t="s">
        <v>362</v>
      </c>
      <c r="D73" s="123" t="s">
        <v>355</v>
      </c>
    </row>
    <row r="74" spans="1:4">
      <c r="A74" s="126">
        <v>591003</v>
      </c>
      <c r="B74" s="125" t="s">
        <v>425</v>
      </c>
      <c r="C74" s="124" t="s">
        <v>353</v>
      </c>
      <c r="D74" s="123" t="s">
        <v>340</v>
      </c>
    </row>
    <row r="75" spans="1:4">
      <c r="A75" s="126">
        <v>591034</v>
      </c>
      <c r="B75" s="125" t="s">
        <v>424</v>
      </c>
      <c r="C75" s="124" t="s">
        <v>383</v>
      </c>
      <c r="D75" s="123" t="s">
        <v>340</v>
      </c>
    </row>
    <row r="76" spans="1:4">
      <c r="A76" s="126">
        <v>591048</v>
      </c>
      <c r="B76" s="125" t="s">
        <v>423</v>
      </c>
      <c r="C76" s="124" t="s">
        <v>343</v>
      </c>
      <c r="D76" s="123" t="s">
        <v>340</v>
      </c>
    </row>
    <row r="77" spans="1:4">
      <c r="A77" s="126">
        <v>591123</v>
      </c>
      <c r="B77" s="125" t="s">
        <v>422</v>
      </c>
      <c r="C77" s="124" t="s">
        <v>376</v>
      </c>
      <c r="D77" s="123" t="s">
        <v>355</v>
      </c>
    </row>
    <row r="78" spans="1:4">
      <c r="A78" s="126">
        <v>591198</v>
      </c>
      <c r="B78" s="125" t="s">
        <v>421</v>
      </c>
      <c r="C78" s="124" t="s">
        <v>358</v>
      </c>
      <c r="D78" s="123" t="s">
        <v>340</v>
      </c>
    </row>
    <row r="79" spans="1:4">
      <c r="A79" s="126">
        <v>591295</v>
      </c>
      <c r="B79" s="125" t="s">
        <v>420</v>
      </c>
      <c r="C79" s="124" t="s">
        <v>383</v>
      </c>
      <c r="D79" s="123" t="s">
        <v>340</v>
      </c>
    </row>
    <row r="80" spans="1:4">
      <c r="A80" s="126">
        <v>591351</v>
      </c>
      <c r="B80" s="125" t="s">
        <v>419</v>
      </c>
      <c r="C80" s="124" t="s">
        <v>358</v>
      </c>
      <c r="D80" s="123" t="s">
        <v>340</v>
      </c>
    </row>
    <row r="81" spans="1:4">
      <c r="A81" s="126">
        <v>591373</v>
      </c>
      <c r="B81" s="125" t="s">
        <v>418</v>
      </c>
      <c r="C81" s="124" t="s">
        <v>368</v>
      </c>
      <c r="D81" s="123" t="s">
        <v>355</v>
      </c>
    </row>
    <row r="82" spans="1:4">
      <c r="A82" s="126">
        <v>591405</v>
      </c>
      <c r="B82" s="125" t="s">
        <v>417</v>
      </c>
      <c r="C82" s="124" t="s">
        <v>376</v>
      </c>
      <c r="D82" s="123" t="s">
        <v>355</v>
      </c>
    </row>
    <row r="83" spans="1:4">
      <c r="A83" s="126">
        <v>591420</v>
      </c>
      <c r="B83" s="125" t="s">
        <v>416</v>
      </c>
      <c r="C83" s="124" t="s">
        <v>368</v>
      </c>
      <c r="D83" s="123" t="s">
        <v>355</v>
      </c>
    </row>
    <row r="84" spans="1:4">
      <c r="A84" s="126">
        <v>591544</v>
      </c>
      <c r="B84" s="125" t="s">
        <v>415</v>
      </c>
      <c r="C84" s="124" t="s">
        <v>341</v>
      </c>
      <c r="D84" s="123" t="s">
        <v>340</v>
      </c>
    </row>
    <row r="85" spans="1:4">
      <c r="A85" s="126">
        <v>591551</v>
      </c>
      <c r="B85" s="125" t="s">
        <v>414</v>
      </c>
      <c r="C85" s="124" t="s">
        <v>345</v>
      </c>
      <c r="D85" s="123" t="s">
        <v>340</v>
      </c>
    </row>
    <row r="86" spans="1:4">
      <c r="A86" s="126">
        <v>591872</v>
      </c>
      <c r="B86" s="125" t="s">
        <v>413</v>
      </c>
      <c r="C86" s="124" t="s">
        <v>356</v>
      </c>
      <c r="D86" s="123" t="s">
        <v>355</v>
      </c>
    </row>
    <row r="87" spans="1:4">
      <c r="A87" s="126">
        <v>591883</v>
      </c>
      <c r="B87" s="125" t="s">
        <v>412</v>
      </c>
      <c r="C87" s="124" t="s">
        <v>372</v>
      </c>
      <c r="D87" s="123" t="s">
        <v>355</v>
      </c>
    </row>
    <row r="88" spans="1:4">
      <c r="A88" s="126">
        <v>592072</v>
      </c>
      <c r="B88" s="125" t="s">
        <v>411</v>
      </c>
      <c r="C88" s="124" t="s">
        <v>358</v>
      </c>
      <c r="D88" s="123" t="s">
        <v>340</v>
      </c>
    </row>
    <row r="89" spans="1:4">
      <c r="A89" s="126">
        <v>592081</v>
      </c>
      <c r="B89" s="125" t="s">
        <v>410</v>
      </c>
      <c r="C89" s="124" t="s">
        <v>372</v>
      </c>
      <c r="D89" s="123" t="s">
        <v>355</v>
      </c>
    </row>
    <row r="90" spans="1:4">
      <c r="A90" s="126">
        <v>592202</v>
      </c>
      <c r="B90" s="125" t="s">
        <v>409</v>
      </c>
      <c r="C90" s="124" t="s">
        <v>341</v>
      </c>
      <c r="D90" s="123" t="s">
        <v>340</v>
      </c>
    </row>
    <row r="91" spans="1:4">
      <c r="A91" s="126">
        <v>592218</v>
      </c>
      <c r="B91" s="125" t="s">
        <v>408</v>
      </c>
      <c r="C91" s="124" t="s">
        <v>341</v>
      </c>
      <c r="D91" s="123" t="s">
        <v>340</v>
      </c>
    </row>
    <row r="92" spans="1:4">
      <c r="A92" s="126">
        <v>592250</v>
      </c>
      <c r="B92" s="125" t="s">
        <v>407</v>
      </c>
      <c r="C92" s="124" t="s">
        <v>345</v>
      </c>
      <c r="D92" s="123" t="s">
        <v>340</v>
      </c>
    </row>
    <row r="93" spans="1:4">
      <c r="A93" s="126">
        <v>592590</v>
      </c>
      <c r="B93" s="125" t="s">
        <v>406</v>
      </c>
      <c r="C93" s="124" t="s">
        <v>372</v>
      </c>
      <c r="D93" s="123" t="s">
        <v>355</v>
      </c>
    </row>
    <row r="94" spans="1:4">
      <c r="A94" s="126">
        <v>592618</v>
      </c>
      <c r="B94" s="125" t="s">
        <v>405</v>
      </c>
      <c r="C94" s="124" t="s">
        <v>372</v>
      </c>
      <c r="D94" s="123" t="s">
        <v>355</v>
      </c>
    </row>
    <row r="95" spans="1:4">
      <c r="A95" s="126">
        <v>592631</v>
      </c>
      <c r="B95" s="125" t="s">
        <v>404</v>
      </c>
      <c r="C95" s="124" t="s">
        <v>343</v>
      </c>
      <c r="D95" s="123" t="s">
        <v>340</v>
      </c>
    </row>
    <row r="96" spans="1:4">
      <c r="A96" s="126">
        <v>592709</v>
      </c>
      <c r="B96" s="125" t="s">
        <v>403</v>
      </c>
      <c r="C96" s="124" t="s">
        <v>383</v>
      </c>
      <c r="D96" s="123" t="s">
        <v>340</v>
      </c>
    </row>
    <row r="97" spans="1:4">
      <c r="A97" s="126">
        <v>592722</v>
      </c>
      <c r="B97" s="125" t="s">
        <v>402</v>
      </c>
      <c r="C97" s="124" t="s">
        <v>345</v>
      </c>
      <c r="D97" s="123" t="s">
        <v>340</v>
      </c>
    </row>
    <row r="98" spans="1:4">
      <c r="A98" s="126">
        <v>810320</v>
      </c>
      <c r="B98" s="125" t="s">
        <v>401</v>
      </c>
      <c r="C98" s="124" t="s">
        <v>372</v>
      </c>
      <c r="D98" s="123" t="s">
        <v>355</v>
      </c>
    </row>
    <row r="99" spans="1:4">
      <c r="A99" s="126">
        <v>810325</v>
      </c>
      <c r="B99" s="125" t="s">
        <v>400</v>
      </c>
      <c r="C99" s="124" t="s">
        <v>358</v>
      </c>
      <c r="D99" s="123" t="s">
        <v>340</v>
      </c>
    </row>
    <row r="100" spans="1:4">
      <c r="A100" s="126">
        <v>810326</v>
      </c>
      <c r="B100" s="125" t="s">
        <v>399</v>
      </c>
      <c r="C100" s="124" t="s">
        <v>362</v>
      </c>
      <c r="D100" s="123" t="s">
        <v>355</v>
      </c>
    </row>
    <row r="101" spans="1:4">
      <c r="A101" s="126">
        <v>810829</v>
      </c>
      <c r="B101" s="125" t="s">
        <v>398</v>
      </c>
      <c r="C101" s="124" t="s">
        <v>356</v>
      </c>
      <c r="D101" s="123" t="s">
        <v>355</v>
      </c>
    </row>
    <row r="102" spans="1:4">
      <c r="A102" s="126">
        <v>810830</v>
      </c>
      <c r="B102" s="125" t="s">
        <v>397</v>
      </c>
      <c r="C102" s="124" t="s">
        <v>341</v>
      </c>
      <c r="D102" s="123" t="s">
        <v>340</v>
      </c>
    </row>
    <row r="103" spans="1:4">
      <c r="A103" s="126">
        <v>810837</v>
      </c>
      <c r="B103" s="125" t="s">
        <v>396</v>
      </c>
      <c r="C103" s="124" t="s">
        <v>345</v>
      </c>
      <c r="D103" s="123" t="s">
        <v>340</v>
      </c>
    </row>
    <row r="104" spans="1:4">
      <c r="A104" s="126">
        <v>810856</v>
      </c>
      <c r="B104" s="125" t="s">
        <v>395</v>
      </c>
      <c r="C104" s="124" t="s">
        <v>343</v>
      </c>
      <c r="D104" s="123" t="s">
        <v>340</v>
      </c>
    </row>
    <row r="105" spans="1:4">
      <c r="A105" s="126">
        <v>810858</v>
      </c>
      <c r="B105" s="125" t="s">
        <v>394</v>
      </c>
      <c r="C105" s="124" t="s">
        <v>341</v>
      </c>
      <c r="D105" s="123" t="s">
        <v>340</v>
      </c>
    </row>
    <row r="106" spans="1:4">
      <c r="A106" s="126">
        <v>810880</v>
      </c>
      <c r="B106" s="125" t="s">
        <v>393</v>
      </c>
      <c r="C106" s="124" t="s">
        <v>383</v>
      </c>
      <c r="D106" s="123" t="s">
        <v>340</v>
      </c>
    </row>
    <row r="107" spans="1:4">
      <c r="A107" s="126">
        <v>810894</v>
      </c>
      <c r="B107" s="125" t="s">
        <v>392</v>
      </c>
      <c r="C107" s="124" t="s">
        <v>356</v>
      </c>
      <c r="D107" s="123" t="s">
        <v>355</v>
      </c>
    </row>
    <row r="108" spans="1:4">
      <c r="A108" s="126">
        <v>810936</v>
      </c>
      <c r="B108" s="125" t="s">
        <v>391</v>
      </c>
      <c r="C108" s="124" t="s">
        <v>368</v>
      </c>
      <c r="D108" s="123" t="s">
        <v>355</v>
      </c>
    </row>
    <row r="109" spans="1:4">
      <c r="A109" s="126">
        <v>810938</v>
      </c>
      <c r="B109" s="125" t="s">
        <v>390</v>
      </c>
      <c r="C109" s="124" t="s">
        <v>356</v>
      </c>
      <c r="D109" s="123" t="s">
        <v>355</v>
      </c>
    </row>
    <row r="110" spans="1:4">
      <c r="A110" s="126">
        <v>810941</v>
      </c>
      <c r="B110" s="125" t="s">
        <v>389</v>
      </c>
      <c r="C110" s="124" t="s">
        <v>368</v>
      </c>
      <c r="D110" s="123" t="s">
        <v>355</v>
      </c>
    </row>
    <row r="111" spans="1:4">
      <c r="A111" s="126">
        <v>811049</v>
      </c>
      <c r="B111" s="125" t="s">
        <v>388</v>
      </c>
      <c r="C111" s="124" t="s">
        <v>368</v>
      </c>
      <c r="D111" s="123" t="s">
        <v>355</v>
      </c>
    </row>
    <row r="112" spans="1:4">
      <c r="A112" s="126">
        <v>811053</v>
      </c>
      <c r="B112" s="125" t="s">
        <v>387</v>
      </c>
      <c r="C112" s="124" t="s">
        <v>368</v>
      </c>
      <c r="D112" s="123" t="s">
        <v>355</v>
      </c>
    </row>
    <row r="113" spans="1:4">
      <c r="A113" s="126">
        <v>811071</v>
      </c>
      <c r="B113" s="125" t="s">
        <v>386</v>
      </c>
      <c r="C113" s="124" t="s">
        <v>368</v>
      </c>
      <c r="D113" s="123" t="s">
        <v>355</v>
      </c>
    </row>
    <row r="114" spans="1:4">
      <c r="A114" s="126">
        <v>811113</v>
      </c>
      <c r="B114" s="125" t="s">
        <v>385</v>
      </c>
      <c r="C114" s="124" t="s">
        <v>368</v>
      </c>
      <c r="D114" s="123" t="s">
        <v>355</v>
      </c>
    </row>
    <row r="115" spans="1:4">
      <c r="A115" s="126">
        <v>811676</v>
      </c>
      <c r="B115" s="125" t="s">
        <v>384</v>
      </c>
      <c r="C115" s="124" t="s">
        <v>383</v>
      </c>
      <c r="D115" s="123" t="s">
        <v>340</v>
      </c>
    </row>
    <row r="116" spans="1:4">
      <c r="A116" s="126">
        <v>811713</v>
      </c>
      <c r="B116" s="125" t="s">
        <v>382</v>
      </c>
      <c r="C116" s="124" t="s">
        <v>376</v>
      </c>
      <c r="D116" s="123" t="s">
        <v>355</v>
      </c>
    </row>
    <row r="117" spans="1:4">
      <c r="A117" s="126">
        <v>814602</v>
      </c>
      <c r="B117" s="125" t="s">
        <v>381</v>
      </c>
      <c r="C117" s="124" t="s">
        <v>372</v>
      </c>
      <c r="D117" s="123" t="s">
        <v>355</v>
      </c>
    </row>
    <row r="118" spans="1:4">
      <c r="A118" s="126">
        <v>814607</v>
      </c>
      <c r="B118" s="125" t="s">
        <v>380</v>
      </c>
      <c r="C118" s="124" t="s">
        <v>345</v>
      </c>
      <c r="D118" s="123" t="s">
        <v>340</v>
      </c>
    </row>
    <row r="119" spans="1:4">
      <c r="A119" s="126">
        <v>815676</v>
      </c>
      <c r="B119" s="125" t="s">
        <v>379</v>
      </c>
      <c r="C119" s="124" t="s">
        <v>362</v>
      </c>
      <c r="D119" s="123" t="s">
        <v>355</v>
      </c>
    </row>
    <row r="120" spans="1:4">
      <c r="A120" s="126">
        <v>816524</v>
      </c>
      <c r="B120" s="125" t="s">
        <v>378</v>
      </c>
      <c r="C120" s="124" t="s">
        <v>362</v>
      </c>
      <c r="D120" s="123" t="s">
        <v>355</v>
      </c>
    </row>
    <row r="121" spans="1:4">
      <c r="A121" s="126">
        <v>817393</v>
      </c>
      <c r="B121" s="125" t="s">
        <v>377</v>
      </c>
      <c r="C121" s="124" t="s">
        <v>376</v>
      </c>
      <c r="D121" s="123" t="s">
        <v>355</v>
      </c>
    </row>
    <row r="122" spans="1:4">
      <c r="A122" s="126">
        <v>817455</v>
      </c>
      <c r="B122" s="125" t="s">
        <v>375</v>
      </c>
      <c r="C122" s="124" t="s">
        <v>358</v>
      </c>
      <c r="D122" s="123" t="s">
        <v>340</v>
      </c>
    </row>
    <row r="123" spans="1:4">
      <c r="A123" s="126">
        <v>817509</v>
      </c>
      <c r="B123" s="125" t="s">
        <v>374</v>
      </c>
      <c r="C123" s="124" t="s">
        <v>358</v>
      </c>
      <c r="D123" s="123" t="s">
        <v>340</v>
      </c>
    </row>
    <row r="124" spans="1:4">
      <c r="A124" s="126">
        <v>818291</v>
      </c>
      <c r="B124" s="125" t="s">
        <v>373</v>
      </c>
      <c r="C124" s="124" t="s">
        <v>372</v>
      </c>
      <c r="D124" s="123" t="s">
        <v>355</v>
      </c>
    </row>
    <row r="125" spans="1:4">
      <c r="A125" s="126">
        <v>818310</v>
      </c>
      <c r="B125" s="125" t="s">
        <v>371</v>
      </c>
      <c r="C125" s="124" t="s">
        <v>358</v>
      </c>
      <c r="D125" s="123" t="s">
        <v>340</v>
      </c>
    </row>
    <row r="126" spans="1:4">
      <c r="A126" s="126">
        <v>818675</v>
      </c>
      <c r="B126" s="125" t="s">
        <v>370</v>
      </c>
      <c r="C126" s="124" t="s">
        <v>368</v>
      </c>
      <c r="D126" s="123" t="s">
        <v>355</v>
      </c>
    </row>
    <row r="127" spans="1:4">
      <c r="A127" s="126">
        <v>818690</v>
      </c>
      <c r="B127" s="125" t="s">
        <v>369</v>
      </c>
      <c r="C127" s="124" t="s">
        <v>368</v>
      </c>
      <c r="D127" s="123" t="s">
        <v>355</v>
      </c>
    </row>
    <row r="128" spans="1:4">
      <c r="A128" s="126">
        <v>819246</v>
      </c>
      <c r="B128" s="125" t="s">
        <v>367</v>
      </c>
      <c r="C128" s="124" t="s">
        <v>362</v>
      </c>
      <c r="D128" s="123" t="s">
        <v>355</v>
      </c>
    </row>
    <row r="129" spans="1:4">
      <c r="A129" s="126">
        <v>819446</v>
      </c>
      <c r="B129" s="125" t="s">
        <v>366</v>
      </c>
      <c r="C129" s="124" t="s">
        <v>362</v>
      </c>
      <c r="D129" s="123" t="s">
        <v>355</v>
      </c>
    </row>
    <row r="130" spans="1:4">
      <c r="A130" s="126">
        <v>819502</v>
      </c>
      <c r="B130" s="125" t="s">
        <v>365</v>
      </c>
      <c r="C130" s="124" t="s">
        <v>362</v>
      </c>
      <c r="D130" s="123" t="s">
        <v>355</v>
      </c>
    </row>
    <row r="131" spans="1:4">
      <c r="A131" s="126">
        <v>824244</v>
      </c>
      <c r="B131" s="125" t="s">
        <v>364</v>
      </c>
      <c r="C131" s="124" t="s">
        <v>362</v>
      </c>
      <c r="D131" s="123" t="s">
        <v>355</v>
      </c>
    </row>
    <row r="132" spans="1:4">
      <c r="A132" s="126">
        <v>833048</v>
      </c>
      <c r="B132" s="125" t="s">
        <v>363</v>
      </c>
      <c r="C132" s="124" t="s">
        <v>362</v>
      </c>
      <c r="D132" s="123" t="s">
        <v>355</v>
      </c>
    </row>
    <row r="133" spans="1:4">
      <c r="A133" s="126">
        <v>837893</v>
      </c>
      <c r="B133" s="125" t="s">
        <v>361</v>
      </c>
      <c r="C133" s="124" t="s">
        <v>341</v>
      </c>
      <c r="D133" s="123" t="s">
        <v>340</v>
      </c>
    </row>
    <row r="134" spans="1:4">
      <c r="A134" s="126">
        <v>839178</v>
      </c>
      <c r="B134" s="125" t="s">
        <v>360</v>
      </c>
      <c r="C134" s="124" t="s">
        <v>341</v>
      </c>
      <c r="D134" s="123" t="s">
        <v>340</v>
      </c>
    </row>
    <row r="135" spans="1:4">
      <c r="A135" s="126">
        <v>839473</v>
      </c>
      <c r="B135" s="125" t="s">
        <v>359</v>
      </c>
      <c r="C135" s="124" t="s">
        <v>358</v>
      </c>
      <c r="D135" s="123" t="s">
        <v>340</v>
      </c>
    </row>
    <row r="136" spans="1:4">
      <c r="A136" s="126">
        <v>839487</v>
      </c>
      <c r="B136" s="125" t="s">
        <v>357</v>
      </c>
      <c r="C136" s="124" t="s">
        <v>356</v>
      </c>
      <c r="D136" s="123" t="s">
        <v>355</v>
      </c>
    </row>
    <row r="137" spans="1:4">
      <c r="A137" s="126">
        <v>840311</v>
      </c>
      <c r="B137" s="125" t="s">
        <v>354</v>
      </c>
      <c r="C137" s="124" t="s">
        <v>353</v>
      </c>
      <c r="D137" s="123" t="s">
        <v>340</v>
      </c>
    </row>
    <row r="138" spans="1:4">
      <c r="A138" s="126">
        <v>840312</v>
      </c>
      <c r="B138" s="125" t="s">
        <v>352</v>
      </c>
      <c r="C138" s="124" t="s">
        <v>343</v>
      </c>
      <c r="D138" s="123" t="s">
        <v>340</v>
      </c>
    </row>
    <row r="139" spans="1:4">
      <c r="A139" s="126">
        <v>840314</v>
      </c>
      <c r="B139" s="125" t="s">
        <v>351</v>
      </c>
      <c r="C139" s="124" t="s">
        <v>345</v>
      </c>
      <c r="D139" s="123" t="s">
        <v>340</v>
      </c>
    </row>
    <row r="140" spans="1:4">
      <c r="A140" s="126">
        <v>840316</v>
      </c>
      <c r="B140" s="125" t="s">
        <v>350</v>
      </c>
      <c r="C140" s="124" t="s">
        <v>345</v>
      </c>
      <c r="D140" s="123" t="s">
        <v>340</v>
      </c>
    </row>
    <row r="141" spans="1:4">
      <c r="A141" s="126">
        <v>841116</v>
      </c>
      <c r="B141" s="125" t="s">
        <v>349</v>
      </c>
      <c r="C141" s="124" t="s">
        <v>341</v>
      </c>
      <c r="D141" s="123" t="s">
        <v>340</v>
      </c>
    </row>
    <row r="142" spans="1:4">
      <c r="A142" s="126">
        <v>841676</v>
      </c>
      <c r="B142" s="125" t="s">
        <v>348</v>
      </c>
      <c r="C142" s="124" t="s">
        <v>343</v>
      </c>
      <c r="D142" s="123" t="s">
        <v>340</v>
      </c>
    </row>
    <row r="143" spans="1:4">
      <c r="A143" s="126">
        <v>842055</v>
      </c>
      <c r="B143" s="125" t="s">
        <v>347</v>
      </c>
      <c r="C143" s="124" t="s">
        <v>343</v>
      </c>
      <c r="D143" s="123" t="s">
        <v>340</v>
      </c>
    </row>
    <row r="144" spans="1:4">
      <c r="A144" s="126">
        <v>842056</v>
      </c>
      <c r="B144" s="125" t="s">
        <v>346</v>
      </c>
      <c r="C144" s="124" t="s">
        <v>345</v>
      </c>
      <c r="D144" s="123" t="s">
        <v>340</v>
      </c>
    </row>
    <row r="145" spans="1:4">
      <c r="A145" s="126">
        <v>842136</v>
      </c>
      <c r="B145" s="125" t="s">
        <v>344</v>
      </c>
      <c r="C145" s="124" t="s">
        <v>343</v>
      </c>
      <c r="D145" s="123" t="s">
        <v>340</v>
      </c>
    </row>
    <row r="146" spans="1:4">
      <c r="A146" s="126">
        <v>842292</v>
      </c>
      <c r="B146" s="125" t="s">
        <v>342</v>
      </c>
      <c r="C146" s="124" t="s">
        <v>341</v>
      </c>
      <c r="D146" s="123" t="s">
        <v>340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291"/>
  <sheetViews>
    <sheetView showGridLines="0" workbookViewId="0">
      <selection activeCell="C6" sqref="C6"/>
    </sheetView>
  </sheetViews>
  <sheetFormatPr defaultRowHeight="15"/>
  <cols>
    <col min="1" max="1" width="12.7109375" bestFit="1" customWidth="1"/>
    <col min="2" max="2" width="21" bestFit="1" customWidth="1"/>
    <col min="3" max="3" width="26.28515625" bestFit="1" customWidth="1"/>
    <col min="4" max="4" width="19" customWidth="1"/>
  </cols>
  <sheetData>
    <row r="1" spans="1:9">
      <c r="A1" s="162" t="s">
        <v>500</v>
      </c>
      <c r="B1" s="163"/>
      <c r="C1" s="163"/>
      <c r="D1" s="163"/>
      <c r="E1" s="163"/>
      <c r="F1" s="163"/>
      <c r="G1" s="163"/>
      <c r="H1" s="163"/>
      <c r="I1" s="164"/>
    </row>
    <row r="2" spans="1:9">
      <c r="A2" s="165"/>
      <c r="B2" s="166"/>
      <c r="C2" s="166"/>
      <c r="D2" s="166"/>
      <c r="E2" s="166"/>
      <c r="F2" s="166"/>
      <c r="G2" s="166"/>
      <c r="H2" s="166"/>
      <c r="I2" s="167"/>
    </row>
    <row r="3" spans="1:9">
      <c r="A3" s="168"/>
      <c r="B3" s="169"/>
      <c r="C3" s="169"/>
      <c r="D3" s="169"/>
      <c r="E3" s="169"/>
      <c r="F3" s="169"/>
      <c r="G3" s="169"/>
      <c r="H3" s="169"/>
      <c r="I3" s="170"/>
    </row>
    <row r="5" spans="1:9">
      <c r="A5" s="133" t="s">
        <v>499</v>
      </c>
      <c r="B5" s="133" t="s">
        <v>173</v>
      </c>
      <c r="C5" s="133" t="s">
        <v>291</v>
      </c>
      <c r="D5" s="133" t="s">
        <v>498</v>
      </c>
    </row>
    <row r="6" spans="1:9">
      <c r="A6" s="132">
        <v>591872</v>
      </c>
      <c r="B6" s="131" t="str">
        <f>VLOOKUP($A6,'Headcount Table'!$A$3:$D$146,MATCH(B$5,'Headcount Table'!$A$3:$D$3,0),0)</f>
        <v>D, Karthic</v>
      </c>
      <c r="C6" s="131" t="str">
        <f>VLOOKUP($A6,'Headcount Table'!$A$3:$D$146,MATCH(C$5,'Headcount Table'!$A$3:$D$3,0),0)</f>
        <v>JOSHI, HEMANTH</v>
      </c>
      <c r="D6" s="131" t="str">
        <f>VLOOKUP($A6,'Headcount Table'!$A$3:$D$146,MATCH(D$5,'Headcount Table'!$A$3:$D$3,0),0)</f>
        <v>FERNANDES, VICTOR</v>
      </c>
    </row>
    <row r="7" spans="1:9">
      <c r="A7" s="132">
        <v>378472</v>
      </c>
      <c r="B7" s="131" t="str">
        <f>VLOOKUP($A7,'Headcount Table'!$A$3:$D$146,MATCH(B$5,'Headcount Table'!$A$3:$D$3,0),0)</f>
        <v>kannah, M Rakesh</v>
      </c>
      <c r="C7" s="131" t="str">
        <f>VLOOKUP($A7,'Headcount Table'!$A$3:$D$146,MATCH(C$5,'Headcount Table'!$A$3:$D$3,0),0)</f>
        <v>JOSHI, HEMANTH</v>
      </c>
      <c r="D7" s="131" t="str">
        <f>VLOOKUP($A7,'Headcount Table'!$A$3:$D$146,MATCH(D$5,'Headcount Table'!$A$3:$D$3,0),0)</f>
        <v>FERNANDES, VICTOR</v>
      </c>
    </row>
    <row r="8" spans="1:9">
      <c r="A8" s="132">
        <v>378320</v>
      </c>
      <c r="B8" s="131" t="str">
        <f>VLOOKUP($A8,'Headcount Table'!$A$3:$D$146,MATCH(B$5,'Headcount Table'!$A$3:$D$3,0),0)</f>
        <v>Puttaiah, Sudhakar</v>
      </c>
      <c r="C8" s="131" t="str">
        <f>VLOOKUP($A8,'Headcount Table'!$A$3:$D$146,MATCH(C$5,'Headcount Table'!$A$3:$D$3,0),0)</f>
        <v>JOSHI, HEMANTH</v>
      </c>
      <c r="D8" s="131" t="str">
        <f>VLOOKUP($A8,'Headcount Table'!$A$3:$D$146,MATCH(D$5,'Headcount Table'!$A$3:$D$3,0),0)</f>
        <v>FERNANDES, VICTOR</v>
      </c>
    </row>
    <row r="9" spans="1:9">
      <c r="A9" s="132">
        <v>374195</v>
      </c>
      <c r="B9" s="131" t="str">
        <f>VLOOKUP($A9,'Headcount Table'!$A$3:$D$146,MATCH(B$5,'Headcount Table'!$A$3:$D$3,0),0)</f>
        <v>Gurung, Tulsi</v>
      </c>
      <c r="C9" s="131" t="str">
        <f>VLOOKUP($A9,'Headcount Table'!$A$3:$D$146,MATCH(C$5,'Headcount Table'!$A$3:$D$3,0),0)</f>
        <v>JOSHI, HEMANTH</v>
      </c>
      <c r="D9" s="131" t="str">
        <f>VLOOKUP($A9,'Headcount Table'!$A$3:$D$146,MATCH(D$5,'Headcount Table'!$A$3:$D$3,0),0)</f>
        <v>FERNANDES, VICTOR</v>
      </c>
    </row>
    <row r="10" spans="1:9">
      <c r="A10" s="132">
        <v>839487</v>
      </c>
      <c r="B10" s="131" t="str">
        <f>VLOOKUP($A10,'Headcount Table'!$A$3:$D$146,MATCH(B$5,'Headcount Table'!$A$3:$D$3,0),0)</f>
        <v>S, Mukund</v>
      </c>
      <c r="C10" s="131" t="str">
        <f>VLOOKUP($A10,'Headcount Table'!$A$3:$D$146,MATCH(C$5,'Headcount Table'!$A$3:$D$3,0),0)</f>
        <v>JOSHI, HEMANTH</v>
      </c>
      <c r="D10" s="131" t="str">
        <f>VLOOKUP($A10,'Headcount Table'!$A$3:$D$146,MATCH(D$5,'Headcount Table'!$A$3:$D$3,0),0)</f>
        <v>FERNANDES, VICTOR</v>
      </c>
    </row>
    <row r="11" spans="1:9">
      <c r="A11" s="132">
        <v>810938</v>
      </c>
      <c r="B11" s="131" t="str">
        <f>VLOOKUP($A11,'Headcount Table'!$A$3:$D$146,MATCH(B$5,'Headcount Table'!$A$3:$D$3,0),0)</f>
        <v>Nath, Shibani</v>
      </c>
      <c r="C11" s="131" t="str">
        <f>VLOOKUP($A11,'Headcount Table'!$A$3:$D$146,MATCH(C$5,'Headcount Table'!$A$3:$D$3,0),0)</f>
        <v>JOSHI, HEMANTH</v>
      </c>
      <c r="D11" s="131" t="str">
        <f>VLOOKUP($A11,'Headcount Table'!$A$3:$D$146,MATCH(D$5,'Headcount Table'!$A$3:$D$3,0),0)</f>
        <v>FERNANDES, VICTOR</v>
      </c>
    </row>
    <row r="12" spans="1:9">
      <c r="A12" s="132">
        <v>810829</v>
      </c>
      <c r="B12" s="131" t="str">
        <f>VLOOKUP($A12,'Headcount Table'!$A$3:$D$146,MATCH(B$5,'Headcount Table'!$A$3:$D$3,0),0)</f>
        <v>Darshan, MS</v>
      </c>
      <c r="C12" s="131" t="str">
        <f>VLOOKUP($A12,'Headcount Table'!$A$3:$D$146,MATCH(C$5,'Headcount Table'!$A$3:$D$3,0),0)</f>
        <v>JOSHI, HEMANTH</v>
      </c>
      <c r="D12" s="131" t="str">
        <f>VLOOKUP($A12,'Headcount Table'!$A$3:$D$146,MATCH(D$5,'Headcount Table'!$A$3:$D$3,0),0)</f>
        <v>FERNANDES, VICTOR</v>
      </c>
    </row>
    <row r="13" spans="1:9">
      <c r="A13" s="132">
        <v>379789</v>
      </c>
      <c r="B13" s="131" t="str">
        <f>VLOOKUP($A13,'Headcount Table'!$A$3:$D$146,MATCH(B$5,'Headcount Table'!$A$3:$D$3,0),0)</f>
        <v>Janakiram, Pravin</v>
      </c>
      <c r="C13" s="131" t="str">
        <f>VLOOKUP($A13,'Headcount Table'!$A$3:$D$146,MATCH(C$5,'Headcount Table'!$A$3:$D$3,0),0)</f>
        <v>JOSHI, HEMANTH</v>
      </c>
      <c r="D13" s="131" t="str">
        <f>VLOOKUP($A13,'Headcount Table'!$A$3:$D$146,MATCH(D$5,'Headcount Table'!$A$3:$D$3,0),0)</f>
        <v>FERNANDES, VICTOR</v>
      </c>
    </row>
    <row r="14" spans="1:9">
      <c r="A14" s="132">
        <v>373709</v>
      </c>
      <c r="B14" s="131" t="str">
        <f>VLOOKUP($A14,'Headcount Table'!$A$3:$D$146,MATCH(B$5,'Headcount Table'!$A$3:$D$3,0),0)</f>
        <v>S V, Raghavan</v>
      </c>
      <c r="C14" s="131" t="str">
        <f>VLOOKUP($A14,'Headcount Table'!$A$3:$D$146,MATCH(C$5,'Headcount Table'!$A$3:$D$3,0),0)</f>
        <v>JOSHI, HEMANTH</v>
      </c>
      <c r="D14" s="131" t="str">
        <f>VLOOKUP($A14,'Headcount Table'!$A$3:$D$146,MATCH(D$5,'Headcount Table'!$A$3:$D$3,0),0)</f>
        <v>FERNANDES, VICTOR</v>
      </c>
    </row>
    <row r="15" spans="1:9">
      <c r="A15" s="132">
        <v>372182</v>
      </c>
      <c r="B15" s="131" t="str">
        <f>VLOOKUP($A15,'Headcount Table'!$A$3:$D$146,MATCH(B$5,'Headcount Table'!$A$3:$D$3,0),0)</f>
        <v>Singh, Shobhit Kumar</v>
      </c>
      <c r="C15" s="131" t="str">
        <f>VLOOKUP($A15,'Headcount Table'!$A$3:$D$146,MATCH(C$5,'Headcount Table'!$A$3:$D$3,0),0)</f>
        <v>JOSHI, HEMANTH</v>
      </c>
      <c r="D15" s="131" t="str">
        <f>VLOOKUP($A15,'Headcount Table'!$A$3:$D$146,MATCH(D$5,'Headcount Table'!$A$3:$D$3,0),0)</f>
        <v>FERNANDES, VICTOR</v>
      </c>
    </row>
    <row r="16" spans="1:9">
      <c r="A16" s="132">
        <v>329845</v>
      </c>
      <c r="B16" s="131" t="str">
        <f>VLOOKUP($A16,'Headcount Table'!$A$3:$D$146,MATCH(B$5,'Headcount Table'!$A$3:$D$3,0),0)</f>
        <v>Saravanan, G</v>
      </c>
      <c r="C16" s="131" t="str">
        <f>VLOOKUP($A16,'Headcount Table'!$A$3:$D$146,MATCH(C$5,'Headcount Table'!$A$3:$D$3,0),0)</f>
        <v>JOSHI, HEMANTH</v>
      </c>
      <c r="D16" s="131" t="str">
        <f>VLOOKUP($A16,'Headcount Table'!$A$3:$D$146,MATCH(D$5,'Headcount Table'!$A$3:$D$3,0),0)</f>
        <v>FERNANDES, VICTOR</v>
      </c>
    </row>
    <row r="17" spans="1:4">
      <c r="A17" s="132">
        <v>810894</v>
      </c>
      <c r="B17" s="131" t="str">
        <f>VLOOKUP($A17,'Headcount Table'!$A$3:$D$146,MATCH(B$5,'Headcount Table'!$A$3:$D$3,0),0)</f>
        <v>Banu, Farzana</v>
      </c>
      <c r="C17" s="131" t="str">
        <f>VLOOKUP($A17,'Headcount Table'!$A$3:$D$146,MATCH(C$5,'Headcount Table'!$A$3:$D$3,0),0)</f>
        <v>JOSHI, HEMANTH</v>
      </c>
      <c r="D17" s="131" t="str">
        <f>VLOOKUP($A17,'Headcount Table'!$A$3:$D$146,MATCH(D$5,'Headcount Table'!$A$3:$D$3,0),0)</f>
        <v>FERNANDES, VICTOR</v>
      </c>
    </row>
    <row r="18" spans="1:4">
      <c r="A18" s="132">
        <v>372437</v>
      </c>
      <c r="B18" s="131" t="str">
        <f>VLOOKUP($A18,'Headcount Table'!$A$3:$D$146,MATCH(B$5,'Headcount Table'!$A$3:$D$3,0),0)</f>
        <v>Sigamani, Satish Kumar</v>
      </c>
      <c r="C18" s="131" t="str">
        <f>VLOOKUP($A18,'Headcount Table'!$A$3:$D$146,MATCH(C$5,'Headcount Table'!$A$3:$D$3,0),0)</f>
        <v>JOSHI, HEMANTH</v>
      </c>
      <c r="D18" s="131" t="str">
        <f>VLOOKUP($A18,'Headcount Table'!$A$3:$D$146,MATCH(D$5,'Headcount Table'!$A$3:$D$3,0),0)</f>
        <v>FERNANDES, VICTOR</v>
      </c>
    </row>
    <row r="19" spans="1:4">
      <c r="A19" s="132">
        <v>839487</v>
      </c>
      <c r="B19" s="131" t="str">
        <f>VLOOKUP($A19,'Headcount Table'!$A$3:$D$146,MATCH(B$5,'Headcount Table'!$A$3:$D$3,0),0)</f>
        <v>S, Mukund</v>
      </c>
      <c r="C19" s="131" t="str">
        <f>VLOOKUP($A19,'Headcount Table'!$A$3:$D$146,MATCH(C$5,'Headcount Table'!$A$3:$D$3,0),0)</f>
        <v>JOSHI, HEMANTH</v>
      </c>
      <c r="D19" s="131" t="str">
        <f>VLOOKUP($A19,'Headcount Table'!$A$3:$D$146,MATCH(D$5,'Headcount Table'!$A$3:$D$3,0),0)</f>
        <v>FERNANDES, VICTOR</v>
      </c>
    </row>
    <row r="20" spans="1:4">
      <c r="A20" s="132">
        <v>810938</v>
      </c>
      <c r="B20" s="131" t="str">
        <f>VLOOKUP($A20,'Headcount Table'!$A$3:$D$146,MATCH(B$5,'Headcount Table'!$A$3:$D$3,0),0)</f>
        <v>Nath, Shibani</v>
      </c>
      <c r="C20" s="131" t="str">
        <f>VLOOKUP($A20,'Headcount Table'!$A$3:$D$146,MATCH(C$5,'Headcount Table'!$A$3:$D$3,0),0)</f>
        <v>JOSHI, HEMANTH</v>
      </c>
      <c r="D20" s="131" t="str">
        <f>VLOOKUP($A20,'Headcount Table'!$A$3:$D$146,MATCH(D$5,'Headcount Table'!$A$3:$D$3,0),0)</f>
        <v>FERNANDES, VICTOR</v>
      </c>
    </row>
    <row r="21" spans="1:4">
      <c r="A21" s="132">
        <v>373709</v>
      </c>
      <c r="B21" s="131" t="str">
        <f>VLOOKUP($A21,'Headcount Table'!$A$3:$D$146,MATCH(B$5,'Headcount Table'!$A$3:$D$3,0),0)</f>
        <v>S V, Raghavan</v>
      </c>
      <c r="C21" s="131" t="str">
        <f>VLOOKUP($A21,'Headcount Table'!$A$3:$D$146,MATCH(C$5,'Headcount Table'!$A$3:$D$3,0),0)</f>
        <v>JOSHI, HEMANTH</v>
      </c>
      <c r="D21" s="131" t="str">
        <f>VLOOKUP($A21,'Headcount Table'!$A$3:$D$146,MATCH(D$5,'Headcount Table'!$A$3:$D$3,0),0)</f>
        <v>FERNANDES, VICTOR</v>
      </c>
    </row>
    <row r="22" spans="1:4">
      <c r="A22" s="132">
        <v>372437</v>
      </c>
      <c r="B22" s="131" t="str">
        <f>VLOOKUP($A22,'Headcount Table'!$A$3:$D$146,MATCH(B$5,'Headcount Table'!$A$3:$D$3,0),0)</f>
        <v>Sigamani, Satish Kumar</v>
      </c>
      <c r="C22" s="131" t="str">
        <f>VLOOKUP($A22,'Headcount Table'!$A$3:$D$146,MATCH(C$5,'Headcount Table'!$A$3:$D$3,0),0)</f>
        <v>JOSHI, HEMANTH</v>
      </c>
      <c r="D22" s="131" t="str">
        <f>VLOOKUP($A22,'Headcount Table'!$A$3:$D$146,MATCH(D$5,'Headcount Table'!$A$3:$D$3,0),0)</f>
        <v>FERNANDES, VICTOR</v>
      </c>
    </row>
    <row r="23" spans="1:4">
      <c r="A23" s="132">
        <v>372182</v>
      </c>
      <c r="B23" s="131" t="str">
        <f>VLOOKUP($A23,'Headcount Table'!$A$3:$D$146,MATCH(B$5,'Headcount Table'!$A$3:$D$3,0),0)</f>
        <v>Singh, Shobhit Kumar</v>
      </c>
      <c r="C23" s="131" t="str">
        <f>VLOOKUP($A23,'Headcount Table'!$A$3:$D$146,MATCH(C$5,'Headcount Table'!$A$3:$D$3,0),0)</f>
        <v>JOSHI, HEMANTH</v>
      </c>
      <c r="D23" s="131" t="str">
        <f>VLOOKUP($A23,'Headcount Table'!$A$3:$D$146,MATCH(D$5,'Headcount Table'!$A$3:$D$3,0),0)</f>
        <v>FERNANDES, VICTOR</v>
      </c>
    </row>
    <row r="24" spans="1:4">
      <c r="A24" s="132">
        <v>329845</v>
      </c>
      <c r="B24" s="131" t="str">
        <f>VLOOKUP($A24,'Headcount Table'!$A$3:$D$146,MATCH(B$5,'Headcount Table'!$A$3:$D$3,0),0)</f>
        <v>Saravanan, G</v>
      </c>
      <c r="C24" s="131" t="str">
        <f>VLOOKUP($A24,'Headcount Table'!$A$3:$D$146,MATCH(C$5,'Headcount Table'!$A$3:$D$3,0),0)</f>
        <v>JOSHI, HEMANTH</v>
      </c>
      <c r="D24" s="131" t="str">
        <f>VLOOKUP($A24,'Headcount Table'!$A$3:$D$146,MATCH(D$5,'Headcount Table'!$A$3:$D$3,0),0)</f>
        <v>FERNANDES, VICTOR</v>
      </c>
    </row>
    <row r="25" spans="1:4">
      <c r="A25" s="132">
        <v>810894</v>
      </c>
      <c r="B25" s="131" t="str">
        <f>VLOOKUP($A25,'Headcount Table'!$A$3:$D$146,MATCH(B$5,'Headcount Table'!$A$3:$D$3,0),0)</f>
        <v>Banu, Farzana</v>
      </c>
      <c r="C25" s="131" t="str">
        <f>VLOOKUP($A25,'Headcount Table'!$A$3:$D$146,MATCH(C$5,'Headcount Table'!$A$3:$D$3,0),0)</f>
        <v>JOSHI, HEMANTH</v>
      </c>
      <c r="D25" s="131" t="str">
        <f>VLOOKUP($A25,'Headcount Table'!$A$3:$D$146,MATCH(D$5,'Headcount Table'!$A$3:$D$3,0),0)</f>
        <v>FERNANDES, VICTOR</v>
      </c>
    </row>
    <row r="26" spans="1:4">
      <c r="A26" s="132">
        <v>378320</v>
      </c>
      <c r="B26" s="131" t="str">
        <f>VLOOKUP($A26,'Headcount Table'!$A$3:$D$146,MATCH(B$5,'Headcount Table'!$A$3:$D$3,0),0)</f>
        <v>Puttaiah, Sudhakar</v>
      </c>
      <c r="C26" s="131" t="str">
        <f>VLOOKUP($A26,'Headcount Table'!$A$3:$D$146,MATCH(C$5,'Headcount Table'!$A$3:$D$3,0),0)</f>
        <v>JOSHI, HEMANTH</v>
      </c>
      <c r="D26" s="131" t="str">
        <f>VLOOKUP($A26,'Headcount Table'!$A$3:$D$146,MATCH(D$5,'Headcount Table'!$A$3:$D$3,0),0)</f>
        <v>FERNANDES, VICTOR</v>
      </c>
    </row>
    <row r="27" spans="1:4">
      <c r="A27" s="132">
        <v>374195</v>
      </c>
      <c r="B27" s="131" t="str">
        <f>VLOOKUP($A27,'Headcount Table'!$A$3:$D$146,MATCH(B$5,'Headcount Table'!$A$3:$D$3,0),0)</f>
        <v>Gurung, Tulsi</v>
      </c>
      <c r="C27" s="131" t="str">
        <f>VLOOKUP($A27,'Headcount Table'!$A$3:$D$146,MATCH(C$5,'Headcount Table'!$A$3:$D$3,0),0)</f>
        <v>JOSHI, HEMANTH</v>
      </c>
      <c r="D27" s="131" t="str">
        <f>VLOOKUP($A27,'Headcount Table'!$A$3:$D$146,MATCH(D$5,'Headcount Table'!$A$3:$D$3,0),0)</f>
        <v>FERNANDES, VICTOR</v>
      </c>
    </row>
    <row r="28" spans="1:4">
      <c r="A28" s="132">
        <v>591872</v>
      </c>
      <c r="B28" s="131" t="str">
        <f>VLOOKUP($A28,'Headcount Table'!$A$3:$D$146,MATCH(B$5,'Headcount Table'!$A$3:$D$3,0),0)</f>
        <v>D, Karthic</v>
      </c>
      <c r="C28" s="131" t="str">
        <f>VLOOKUP($A28,'Headcount Table'!$A$3:$D$146,MATCH(C$5,'Headcount Table'!$A$3:$D$3,0),0)</f>
        <v>JOSHI, HEMANTH</v>
      </c>
      <c r="D28" s="131" t="str">
        <f>VLOOKUP($A28,'Headcount Table'!$A$3:$D$146,MATCH(D$5,'Headcount Table'!$A$3:$D$3,0),0)</f>
        <v>FERNANDES, VICTOR</v>
      </c>
    </row>
    <row r="29" spans="1:4">
      <c r="A29" s="132">
        <v>378472</v>
      </c>
      <c r="B29" s="131" t="str">
        <f>VLOOKUP($A29,'Headcount Table'!$A$3:$D$146,MATCH(B$5,'Headcount Table'!$A$3:$D$3,0),0)</f>
        <v>kannah, M Rakesh</v>
      </c>
      <c r="C29" s="131" t="str">
        <f>VLOOKUP($A29,'Headcount Table'!$A$3:$D$146,MATCH(C$5,'Headcount Table'!$A$3:$D$3,0),0)</f>
        <v>JOSHI, HEMANTH</v>
      </c>
      <c r="D29" s="131" t="str">
        <f>VLOOKUP($A29,'Headcount Table'!$A$3:$D$146,MATCH(D$5,'Headcount Table'!$A$3:$D$3,0),0)</f>
        <v>FERNANDES, VICTOR</v>
      </c>
    </row>
    <row r="30" spans="1:4">
      <c r="A30" s="132">
        <v>810829</v>
      </c>
      <c r="B30" s="131" t="str">
        <f>VLOOKUP($A30,'Headcount Table'!$A$3:$D$146,MATCH(B$5,'Headcount Table'!$A$3:$D$3,0),0)</f>
        <v>Darshan, MS</v>
      </c>
      <c r="C30" s="131" t="str">
        <f>VLOOKUP($A30,'Headcount Table'!$A$3:$D$146,MATCH(C$5,'Headcount Table'!$A$3:$D$3,0),0)</f>
        <v>JOSHI, HEMANTH</v>
      </c>
      <c r="D30" s="131" t="str">
        <f>VLOOKUP($A30,'Headcount Table'!$A$3:$D$146,MATCH(D$5,'Headcount Table'!$A$3:$D$3,0),0)</f>
        <v>FERNANDES, VICTOR</v>
      </c>
    </row>
    <row r="31" spans="1:4">
      <c r="A31" s="132">
        <v>379789</v>
      </c>
      <c r="B31" s="131" t="str">
        <f>VLOOKUP($A31,'Headcount Table'!$A$3:$D$146,MATCH(B$5,'Headcount Table'!$A$3:$D$3,0),0)</f>
        <v>Janakiram, Pravin</v>
      </c>
      <c r="C31" s="131" t="str">
        <f>VLOOKUP($A31,'Headcount Table'!$A$3:$D$146,MATCH(C$5,'Headcount Table'!$A$3:$D$3,0),0)</f>
        <v>JOSHI, HEMANTH</v>
      </c>
      <c r="D31" s="131" t="str">
        <f>VLOOKUP($A31,'Headcount Table'!$A$3:$D$146,MATCH(D$5,'Headcount Table'!$A$3:$D$3,0),0)</f>
        <v>FERNANDES, VICTOR</v>
      </c>
    </row>
    <row r="32" spans="1:4">
      <c r="A32" s="132">
        <v>818675</v>
      </c>
      <c r="B32" s="131" t="str">
        <f>VLOOKUP($A32,'Headcount Table'!$A$3:$D$146,MATCH(B$5,'Headcount Table'!$A$3:$D$3,0),0)</f>
        <v>T D, Dhanajaya</v>
      </c>
      <c r="C32" s="131" t="str">
        <f>VLOOKUP($A32,'Headcount Table'!$A$3:$D$146,MATCH(C$5,'Headcount Table'!$A$3:$D$3,0),0)</f>
        <v>KADAM, AMIT</v>
      </c>
      <c r="D32" s="131" t="str">
        <f>VLOOKUP($A32,'Headcount Table'!$A$3:$D$146,MATCH(D$5,'Headcount Table'!$A$3:$D$3,0),0)</f>
        <v>FERNANDES, VICTOR</v>
      </c>
    </row>
    <row r="33" spans="1:4">
      <c r="A33" s="132">
        <v>811113</v>
      </c>
      <c r="B33" s="131" t="str">
        <f>VLOOKUP($A33,'Headcount Table'!$A$3:$D$146,MATCH(B$5,'Headcount Table'!$A$3:$D$3,0),0)</f>
        <v>Deepak, KC</v>
      </c>
      <c r="C33" s="131" t="str">
        <f>VLOOKUP($A33,'Headcount Table'!$A$3:$D$146,MATCH(C$5,'Headcount Table'!$A$3:$D$3,0),0)</f>
        <v>KADAM, AMIT</v>
      </c>
      <c r="D33" s="131" t="str">
        <f>VLOOKUP($A33,'Headcount Table'!$A$3:$D$146,MATCH(D$5,'Headcount Table'!$A$3:$D$3,0),0)</f>
        <v>FERNANDES, VICTOR</v>
      </c>
    </row>
    <row r="34" spans="1:4">
      <c r="A34" s="132">
        <v>811053</v>
      </c>
      <c r="B34" s="131" t="str">
        <f>VLOOKUP($A34,'Headcount Table'!$A$3:$D$146,MATCH(B$5,'Headcount Table'!$A$3:$D$3,0),0)</f>
        <v>Francis, Leslie</v>
      </c>
      <c r="C34" s="131" t="str">
        <f>VLOOKUP($A34,'Headcount Table'!$A$3:$D$146,MATCH(C$5,'Headcount Table'!$A$3:$D$3,0),0)</f>
        <v>KADAM, AMIT</v>
      </c>
      <c r="D34" s="131" t="str">
        <f>VLOOKUP($A34,'Headcount Table'!$A$3:$D$146,MATCH(D$5,'Headcount Table'!$A$3:$D$3,0),0)</f>
        <v>FERNANDES, VICTOR</v>
      </c>
    </row>
    <row r="35" spans="1:4">
      <c r="A35" s="132">
        <v>811071</v>
      </c>
      <c r="B35" s="131" t="str">
        <f>VLOOKUP($A35,'Headcount Table'!$A$3:$D$146,MATCH(B$5,'Headcount Table'!$A$3:$D$3,0),0)</f>
        <v>Saha, Rudrajit</v>
      </c>
      <c r="C35" s="131" t="str">
        <f>VLOOKUP($A35,'Headcount Table'!$A$3:$D$146,MATCH(C$5,'Headcount Table'!$A$3:$D$3,0),0)</f>
        <v>KADAM, AMIT</v>
      </c>
      <c r="D35" s="131" t="str">
        <f>VLOOKUP($A35,'Headcount Table'!$A$3:$D$146,MATCH(D$5,'Headcount Table'!$A$3:$D$3,0),0)</f>
        <v>FERNANDES, VICTOR</v>
      </c>
    </row>
    <row r="36" spans="1:4">
      <c r="A36" s="132">
        <v>818690</v>
      </c>
      <c r="B36" s="131" t="str">
        <f>VLOOKUP($A36,'Headcount Table'!$A$3:$D$146,MATCH(B$5,'Headcount Table'!$A$3:$D$3,0),0)</f>
        <v>Bhushan N, Shashi</v>
      </c>
      <c r="C36" s="131" t="str">
        <f>VLOOKUP($A36,'Headcount Table'!$A$3:$D$146,MATCH(C$5,'Headcount Table'!$A$3:$D$3,0),0)</f>
        <v>KADAM, AMIT</v>
      </c>
      <c r="D36" s="131" t="str">
        <f>VLOOKUP($A36,'Headcount Table'!$A$3:$D$146,MATCH(D$5,'Headcount Table'!$A$3:$D$3,0),0)</f>
        <v>FERNANDES, VICTOR</v>
      </c>
    </row>
    <row r="37" spans="1:4">
      <c r="A37" s="132">
        <v>811049</v>
      </c>
      <c r="B37" s="131" t="str">
        <f>VLOOKUP($A37,'Headcount Table'!$A$3:$D$146,MATCH(B$5,'Headcount Table'!$A$3:$D$3,0),0)</f>
        <v>Garg, Smriti</v>
      </c>
      <c r="C37" s="131" t="str">
        <f>VLOOKUP($A37,'Headcount Table'!$A$3:$D$146,MATCH(C$5,'Headcount Table'!$A$3:$D$3,0),0)</f>
        <v>KADAM, AMIT</v>
      </c>
      <c r="D37" s="131" t="str">
        <f>VLOOKUP($A37,'Headcount Table'!$A$3:$D$146,MATCH(D$5,'Headcount Table'!$A$3:$D$3,0),0)</f>
        <v>FERNANDES, VICTOR</v>
      </c>
    </row>
    <row r="38" spans="1:4">
      <c r="A38" s="132">
        <v>810936</v>
      </c>
      <c r="B38" s="131" t="str">
        <f>VLOOKUP($A38,'Headcount Table'!$A$3:$D$146,MATCH(B$5,'Headcount Table'!$A$3:$D$3,0),0)</f>
        <v>Majumder, Priyanka</v>
      </c>
      <c r="C38" s="131" t="str">
        <f>VLOOKUP($A38,'Headcount Table'!$A$3:$D$146,MATCH(C$5,'Headcount Table'!$A$3:$D$3,0),0)</f>
        <v>KADAM, AMIT</v>
      </c>
      <c r="D38" s="131" t="str">
        <f>VLOOKUP($A38,'Headcount Table'!$A$3:$D$146,MATCH(D$5,'Headcount Table'!$A$3:$D$3,0),0)</f>
        <v>FERNANDES, VICTOR</v>
      </c>
    </row>
    <row r="39" spans="1:4">
      <c r="A39" s="132">
        <v>590833</v>
      </c>
      <c r="B39" s="131" t="str">
        <f>VLOOKUP($A39,'Headcount Table'!$A$3:$D$146,MATCH(B$5,'Headcount Table'!$A$3:$D$3,0),0)</f>
        <v>Aneesh, V</v>
      </c>
      <c r="C39" s="131" t="str">
        <f>VLOOKUP($A39,'Headcount Table'!$A$3:$D$146,MATCH(C$5,'Headcount Table'!$A$3:$D$3,0),0)</f>
        <v>KADAM, AMIT</v>
      </c>
      <c r="D39" s="131" t="str">
        <f>VLOOKUP($A39,'Headcount Table'!$A$3:$D$146,MATCH(D$5,'Headcount Table'!$A$3:$D$3,0),0)</f>
        <v>FERNANDES, VICTOR</v>
      </c>
    </row>
    <row r="40" spans="1:4">
      <c r="A40" s="132">
        <v>810941</v>
      </c>
      <c r="B40" s="131" t="str">
        <f>VLOOKUP($A40,'Headcount Table'!$A$3:$D$146,MATCH(B$5,'Headcount Table'!$A$3:$D$3,0),0)</f>
        <v>Banerjee, Deepjyoti</v>
      </c>
      <c r="C40" s="131" t="str">
        <f>VLOOKUP($A40,'Headcount Table'!$A$3:$D$146,MATCH(C$5,'Headcount Table'!$A$3:$D$3,0),0)</f>
        <v>KADAM, AMIT</v>
      </c>
      <c r="D40" s="131" t="str">
        <f>VLOOKUP($A40,'Headcount Table'!$A$3:$D$146,MATCH(D$5,'Headcount Table'!$A$3:$D$3,0),0)</f>
        <v>FERNANDES, VICTOR</v>
      </c>
    </row>
    <row r="41" spans="1:4">
      <c r="A41" s="132">
        <v>591420</v>
      </c>
      <c r="B41" s="131" t="str">
        <f>VLOOKUP($A41,'Headcount Table'!$A$3:$D$146,MATCH(B$5,'Headcount Table'!$A$3:$D$3,0),0)</f>
        <v>K P, Adarsh</v>
      </c>
      <c r="C41" s="131" t="str">
        <f>VLOOKUP($A41,'Headcount Table'!$A$3:$D$146,MATCH(C$5,'Headcount Table'!$A$3:$D$3,0),0)</f>
        <v>KADAM, AMIT</v>
      </c>
      <c r="D41" s="131" t="str">
        <f>VLOOKUP($A41,'Headcount Table'!$A$3:$D$146,MATCH(D$5,'Headcount Table'!$A$3:$D$3,0),0)</f>
        <v>FERNANDES, VICTOR</v>
      </c>
    </row>
    <row r="42" spans="1:4">
      <c r="A42" s="132">
        <v>591373</v>
      </c>
      <c r="B42" s="131" t="str">
        <f>VLOOKUP($A42,'Headcount Table'!$A$3:$D$146,MATCH(B$5,'Headcount Table'!$A$3:$D$3,0),0)</f>
        <v>ROY, ARAKAMITRA</v>
      </c>
      <c r="C42" s="131" t="str">
        <f>VLOOKUP($A42,'Headcount Table'!$A$3:$D$146,MATCH(C$5,'Headcount Table'!$A$3:$D$3,0),0)</f>
        <v>KADAM, AMIT</v>
      </c>
      <c r="D42" s="131" t="str">
        <f>VLOOKUP($A42,'Headcount Table'!$A$3:$D$146,MATCH(D$5,'Headcount Table'!$A$3:$D$3,0),0)</f>
        <v>FERNANDES, VICTOR</v>
      </c>
    </row>
    <row r="43" spans="1:4">
      <c r="A43" s="132">
        <v>590415</v>
      </c>
      <c r="B43" s="131" t="str">
        <f>VLOOKUP($A43,'Headcount Table'!$A$3:$D$146,MATCH(B$5,'Headcount Table'!$A$3:$D$3,0),0)</f>
        <v>V Peter, Vivian</v>
      </c>
      <c r="C43" s="131" t="str">
        <f>VLOOKUP($A43,'Headcount Table'!$A$3:$D$146,MATCH(C$5,'Headcount Table'!$A$3:$D$3,0),0)</f>
        <v>KADAM, AMIT</v>
      </c>
      <c r="D43" s="131" t="str">
        <f>VLOOKUP($A43,'Headcount Table'!$A$3:$D$146,MATCH(D$5,'Headcount Table'!$A$3:$D$3,0),0)</f>
        <v>FERNANDES, VICTOR</v>
      </c>
    </row>
    <row r="44" spans="1:4">
      <c r="A44" s="132">
        <v>811053</v>
      </c>
      <c r="B44" s="131" t="str">
        <f>VLOOKUP($A44,'Headcount Table'!$A$3:$D$146,MATCH(B$5,'Headcount Table'!$A$3:$D$3,0),0)</f>
        <v>Francis, Leslie</v>
      </c>
      <c r="C44" s="131" t="str">
        <f>VLOOKUP($A44,'Headcount Table'!$A$3:$D$146,MATCH(C$5,'Headcount Table'!$A$3:$D$3,0),0)</f>
        <v>KADAM, AMIT</v>
      </c>
      <c r="D44" s="131" t="str">
        <f>VLOOKUP($A44,'Headcount Table'!$A$3:$D$146,MATCH(D$5,'Headcount Table'!$A$3:$D$3,0),0)</f>
        <v>FERNANDES, VICTOR</v>
      </c>
    </row>
    <row r="45" spans="1:4">
      <c r="A45" s="132">
        <v>591420</v>
      </c>
      <c r="B45" s="131" t="str">
        <f>VLOOKUP($A45,'Headcount Table'!$A$3:$D$146,MATCH(B$5,'Headcount Table'!$A$3:$D$3,0),0)</f>
        <v>K P, Adarsh</v>
      </c>
      <c r="C45" s="131" t="str">
        <f>VLOOKUP($A45,'Headcount Table'!$A$3:$D$146,MATCH(C$5,'Headcount Table'!$A$3:$D$3,0),0)</f>
        <v>KADAM, AMIT</v>
      </c>
      <c r="D45" s="131" t="str">
        <f>VLOOKUP($A45,'Headcount Table'!$A$3:$D$146,MATCH(D$5,'Headcount Table'!$A$3:$D$3,0),0)</f>
        <v>FERNANDES, VICTOR</v>
      </c>
    </row>
    <row r="46" spans="1:4">
      <c r="A46" s="132">
        <v>591373</v>
      </c>
      <c r="B46" s="131" t="str">
        <f>VLOOKUP($A46,'Headcount Table'!$A$3:$D$146,MATCH(B$5,'Headcount Table'!$A$3:$D$3,0),0)</f>
        <v>ROY, ARAKAMITRA</v>
      </c>
      <c r="C46" s="131" t="str">
        <f>VLOOKUP($A46,'Headcount Table'!$A$3:$D$146,MATCH(C$5,'Headcount Table'!$A$3:$D$3,0),0)</f>
        <v>KADAM, AMIT</v>
      </c>
      <c r="D46" s="131" t="str">
        <f>VLOOKUP($A46,'Headcount Table'!$A$3:$D$146,MATCH(D$5,'Headcount Table'!$A$3:$D$3,0),0)</f>
        <v>FERNANDES, VICTOR</v>
      </c>
    </row>
    <row r="47" spans="1:4">
      <c r="A47" s="132">
        <v>590833</v>
      </c>
      <c r="B47" s="131" t="str">
        <f>VLOOKUP($A47,'Headcount Table'!$A$3:$D$146,MATCH(B$5,'Headcount Table'!$A$3:$D$3,0),0)</f>
        <v>Aneesh, V</v>
      </c>
      <c r="C47" s="131" t="str">
        <f>VLOOKUP($A47,'Headcount Table'!$A$3:$D$146,MATCH(C$5,'Headcount Table'!$A$3:$D$3,0),0)</f>
        <v>KADAM, AMIT</v>
      </c>
      <c r="D47" s="131" t="str">
        <f>VLOOKUP($A47,'Headcount Table'!$A$3:$D$146,MATCH(D$5,'Headcount Table'!$A$3:$D$3,0),0)</f>
        <v>FERNANDES, VICTOR</v>
      </c>
    </row>
    <row r="48" spans="1:4">
      <c r="A48" s="132">
        <v>590832</v>
      </c>
      <c r="B48" s="131" t="str">
        <f>VLOOKUP($A48,'Headcount Table'!$A$3:$D$146,MATCH(B$5,'Headcount Table'!$A$3:$D$3,0),0)</f>
        <v>Kumar, AS Suresha</v>
      </c>
      <c r="C48" s="131" t="str">
        <f>VLOOKUP($A48,'Headcount Table'!$A$3:$D$146,MATCH(C$5,'Headcount Table'!$A$3:$D$3,0),0)</f>
        <v>KADAM, AMIT</v>
      </c>
      <c r="D48" s="131" t="str">
        <f>VLOOKUP($A48,'Headcount Table'!$A$3:$D$146,MATCH(D$5,'Headcount Table'!$A$3:$D$3,0),0)</f>
        <v>FERNANDES, VICTOR</v>
      </c>
    </row>
    <row r="49" spans="1:4">
      <c r="A49" s="132">
        <v>590415</v>
      </c>
      <c r="B49" s="131" t="str">
        <f>VLOOKUP($A49,'Headcount Table'!$A$3:$D$146,MATCH(B$5,'Headcount Table'!$A$3:$D$3,0),0)</f>
        <v>V Peter, Vivian</v>
      </c>
      <c r="C49" s="131" t="str">
        <f>VLOOKUP($A49,'Headcount Table'!$A$3:$D$146,MATCH(C$5,'Headcount Table'!$A$3:$D$3,0),0)</f>
        <v>KADAM, AMIT</v>
      </c>
      <c r="D49" s="131" t="str">
        <f>VLOOKUP($A49,'Headcount Table'!$A$3:$D$146,MATCH(D$5,'Headcount Table'!$A$3:$D$3,0),0)</f>
        <v>FERNANDES, VICTOR</v>
      </c>
    </row>
    <row r="50" spans="1:4">
      <c r="A50" s="132">
        <v>818675</v>
      </c>
      <c r="B50" s="131" t="str">
        <f>VLOOKUP($A50,'Headcount Table'!$A$3:$D$146,MATCH(B$5,'Headcount Table'!$A$3:$D$3,0),0)</f>
        <v>T D, Dhanajaya</v>
      </c>
      <c r="C50" s="131" t="str">
        <f>VLOOKUP($A50,'Headcount Table'!$A$3:$D$146,MATCH(C$5,'Headcount Table'!$A$3:$D$3,0),0)</f>
        <v>KADAM, AMIT</v>
      </c>
      <c r="D50" s="131" t="str">
        <f>VLOOKUP($A50,'Headcount Table'!$A$3:$D$146,MATCH(D$5,'Headcount Table'!$A$3:$D$3,0),0)</f>
        <v>FERNANDES, VICTOR</v>
      </c>
    </row>
    <row r="51" spans="1:4">
      <c r="A51" s="132">
        <v>810941</v>
      </c>
      <c r="B51" s="131" t="str">
        <f>VLOOKUP($A51,'Headcount Table'!$A$3:$D$146,MATCH(B$5,'Headcount Table'!$A$3:$D$3,0),0)</f>
        <v>Banerjee, Deepjyoti</v>
      </c>
      <c r="C51" s="131" t="str">
        <f>VLOOKUP($A51,'Headcount Table'!$A$3:$D$146,MATCH(C$5,'Headcount Table'!$A$3:$D$3,0),0)</f>
        <v>KADAM, AMIT</v>
      </c>
      <c r="D51" s="131" t="str">
        <f>VLOOKUP($A51,'Headcount Table'!$A$3:$D$146,MATCH(D$5,'Headcount Table'!$A$3:$D$3,0),0)</f>
        <v>FERNANDES, VICTOR</v>
      </c>
    </row>
    <row r="52" spans="1:4">
      <c r="A52" s="132">
        <v>811113</v>
      </c>
      <c r="B52" s="131" t="str">
        <f>VLOOKUP($A52,'Headcount Table'!$A$3:$D$146,MATCH(B$5,'Headcount Table'!$A$3:$D$3,0),0)</f>
        <v>Deepak, KC</v>
      </c>
      <c r="C52" s="131" t="str">
        <f>VLOOKUP($A52,'Headcount Table'!$A$3:$D$146,MATCH(C$5,'Headcount Table'!$A$3:$D$3,0),0)</f>
        <v>KADAM, AMIT</v>
      </c>
      <c r="D52" s="131" t="str">
        <f>VLOOKUP($A52,'Headcount Table'!$A$3:$D$146,MATCH(D$5,'Headcount Table'!$A$3:$D$3,0),0)</f>
        <v>FERNANDES, VICTOR</v>
      </c>
    </row>
    <row r="53" spans="1:4">
      <c r="A53" s="132">
        <v>811071</v>
      </c>
      <c r="B53" s="131" t="str">
        <f>VLOOKUP($A53,'Headcount Table'!$A$3:$D$146,MATCH(B$5,'Headcount Table'!$A$3:$D$3,0),0)</f>
        <v>Saha, Rudrajit</v>
      </c>
      <c r="C53" s="131" t="str">
        <f>VLOOKUP($A53,'Headcount Table'!$A$3:$D$146,MATCH(C$5,'Headcount Table'!$A$3:$D$3,0),0)</f>
        <v>KADAM, AMIT</v>
      </c>
      <c r="D53" s="131" t="str">
        <f>VLOOKUP($A53,'Headcount Table'!$A$3:$D$146,MATCH(D$5,'Headcount Table'!$A$3:$D$3,0),0)</f>
        <v>FERNANDES, VICTOR</v>
      </c>
    </row>
    <row r="54" spans="1:4">
      <c r="A54" s="132">
        <v>818690</v>
      </c>
      <c r="B54" s="131" t="str">
        <f>VLOOKUP($A54,'Headcount Table'!$A$3:$D$146,MATCH(B$5,'Headcount Table'!$A$3:$D$3,0),0)</f>
        <v>Bhushan N, Shashi</v>
      </c>
      <c r="C54" s="131" t="str">
        <f>VLOOKUP($A54,'Headcount Table'!$A$3:$D$146,MATCH(C$5,'Headcount Table'!$A$3:$D$3,0),0)</f>
        <v>KADAM, AMIT</v>
      </c>
      <c r="D54" s="131" t="str">
        <f>VLOOKUP($A54,'Headcount Table'!$A$3:$D$146,MATCH(D$5,'Headcount Table'!$A$3:$D$3,0),0)</f>
        <v>FERNANDES, VICTOR</v>
      </c>
    </row>
    <row r="55" spans="1:4">
      <c r="A55" s="132">
        <v>810936</v>
      </c>
      <c r="B55" s="131" t="str">
        <f>VLOOKUP($A55,'Headcount Table'!$A$3:$D$146,MATCH(B$5,'Headcount Table'!$A$3:$D$3,0),0)</f>
        <v>Majumder, Priyanka</v>
      </c>
      <c r="C55" s="131" t="str">
        <f>VLOOKUP($A55,'Headcount Table'!$A$3:$D$146,MATCH(C$5,'Headcount Table'!$A$3:$D$3,0),0)</f>
        <v>KADAM, AMIT</v>
      </c>
      <c r="D55" s="131" t="str">
        <f>VLOOKUP($A55,'Headcount Table'!$A$3:$D$146,MATCH(D$5,'Headcount Table'!$A$3:$D$3,0),0)</f>
        <v>FERNANDES, VICTOR</v>
      </c>
    </row>
    <row r="56" spans="1:4">
      <c r="A56" s="132">
        <v>592218</v>
      </c>
      <c r="B56" s="131" t="str">
        <f>VLOOKUP($A56,'Headcount Table'!$A$3:$D$146,MATCH(B$5,'Headcount Table'!$A$3:$D$3,0),0)</f>
        <v>Parida, Milan Kumar</v>
      </c>
      <c r="C56" s="131" t="str">
        <f>VLOOKUP($A56,'Headcount Table'!$A$3:$D$146,MATCH(C$5,'Headcount Table'!$A$3:$D$3,0),0)</f>
        <v>KARAPATTA, ROOPESH</v>
      </c>
      <c r="D56" s="131" t="str">
        <f>VLOOKUP($A56,'Headcount Table'!$A$3:$D$146,MATCH(D$5,'Headcount Table'!$A$3:$D$3,0),0)</f>
        <v>MISHRA, DIVYANSHU</v>
      </c>
    </row>
    <row r="57" spans="1:4">
      <c r="A57" s="132">
        <v>592202</v>
      </c>
      <c r="B57" s="131" t="str">
        <f>VLOOKUP($A57,'Headcount Table'!$A$3:$D$146,MATCH(B$5,'Headcount Table'!$A$3:$D$3,0),0)</f>
        <v>Sarkar, Nilanjana</v>
      </c>
      <c r="C57" s="131" t="str">
        <f>VLOOKUP($A57,'Headcount Table'!$A$3:$D$146,MATCH(C$5,'Headcount Table'!$A$3:$D$3,0),0)</f>
        <v>KARAPATTA, ROOPESH</v>
      </c>
      <c r="D57" s="131" t="str">
        <f>VLOOKUP($A57,'Headcount Table'!$A$3:$D$146,MATCH(D$5,'Headcount Table'!$A$3:$D$3,0),0)</f>
        <v>MISHRA, DIVYANSHU</v>
      </c>
    </row>
    <row r="58" spans="1:4">
      <c r="A58" s="132">
        <v>590633</v>
      </c>
      <c r="B58" s="131" t="str">
        <f>VLOOKUP($A58,'Headcount Table'!$A$3:$D$146,MATCH(B$5,'Headcount Table'!$A$3:$D$3,0),0)</f>
        <v>Vishwanath, C</v>
      </c>
      <c r="C58" s="131" t="str">
        <f>VLOOKUP($A58,'Headcount Table'!$A$3:$D$146,MATCH(C$5,'Headcount Table'!$A$3:$D$3,0),0)</f>
        <v>KARAPATTA, ROOPESH</v>
      </c>
      <c r="D58" s="131" t="str">
        <f>VLOOKUP($A58,'Headcount Table'!$A$3:$D$146,MATCH(D$5,'Headcount Table'!$A$3:$D$3,0),0)</f>
        <v>MISHRA, DIVYANSHU</v>
      </c>
    </row>
    <row r="59" spans="1:4">
      <c r="A59" s="132">
        <v>378475</v>
      </c>
      <c r="B59" s="131" t="str">
        <f>VLOOKUP($A59,'Headcount Table'!$A$3:$D$146,MATCH(B$5,'Headcount Table'!$A$3:$D$3,0),0)</f>
        <v>Vasu, Vineesh</v>
      </c>
      <c r="C59" s="131" t="str">
        <f>VLOOKUP($A59,'Headcount Table'!$A$3:$D$146,MATCH(C$5,'Headcount Table'!$A$3:$D$3,0),0)</f>
        <v>KARAPATTA, ROOPESH</v>
      </c>
      <c r="D59" s="131" t="str">
        <f>VLOOKUP($A59,'Headcount Table'!$A$3:$D$146,MATCH(D$5,'Headcount Table'!$A$3:$D$3,0),0)</f>
        <v>MISHRA, DIVYANSHU</v>
      </c>
    </row>
    <row r="60" spans="1:4">
      <c r="A60" s="132">
        <v>841116</v>
      </c>
      <c r="B60" s="131" t="str">
        <f>VLOOKUP($A60,'Headcount Table'!$A$3:$D$146,MATCH(B$5,'Headcount Table'!$A$3:$D$3,0),0)</f>
        <v>Joseph, Ancel</v>
      </c>
      <c r="C60" s="131" t="str">
        <f>VLOOKUP($A60,'Headcount Table'!$A$3:$D$146,MATCH(C$5,'Headcount Table'!$A$3:$D$3,0),0)</f>
        <v>KARAPATTA, ROOPESH</v>
      </c>
      <c r="D60" s="131" t="str">
        <f>VLOOKUP($A60,'Headcount Table'!$A$3:$D$146,MATCH(D$5,'Headcount Table'!$A$3:$D$3,0),0)</f>
        <v>MISHRA, DIVYANSHU</v>
      </c>
    </row>
    <row r="61" spans="1:4">
      <c r="A61" s="132">
        <v>590932</v>
      </c>
      <c r="B61" s="131" t="str">
        <f>VLOOKUP($A61,'Headcount Table'!$A$3:$D$146,MATCH(B$5,'Headcount Table'!$A$3:$D$3,0),0)</f>
        <v>Zuhaib, Haroon</v>
      </c>
      <c r="C61" s="131" t="str">
        <f>VLOOKUP($A61,'Headcount Table'!$A$3:$D$146,MATCH(C$5,'Headcount Table'!$A$3:$D$3,0),0)</f>
        <v>KARAPATTA, ROOPESH</v>
      </c>
      <c r="D61" s="131" t="str">
        <f>VLOOKUP($A61,'Headcount Table'!$A$3:$D$146,MATCH(D$5,'Headcount Table'!$A$3:$D$3,0),0)</f>
        <v>MISHRA, DIVYANSHU</v>
      </c>
    </row>
    <row r="62" spans="1:4">
      <c r="A62" s="132">
        <v>590626</v>
      </c>
      <c r="B62" s="131" t="str">
        <f>VLOOKUP($A62,'Headcount Table'!$A$3:$D$146,MATCH(B$5,'Headcount Table'!$A$3:$D$3,0),0)</f>
        <v>Shankar T, Vikram Bala</v>
      </c>
      <c r="C62" s="131" t="str">
        <f>VLOOKUP($A62,'Headcount Table'!$A$3:$D$146,MATCH(C$5,'Headcount Table'!$A$3:$D$3,0),0)</f>
        <v>KARAPATTA, ROOPESH</v>
      </c>
      <c r="D62" s="131" t="str">
        <f>VLOOKUP($A62,'Headcount Table'!$A$3:$D$146,MATCH(D$5,'Headcount Table'!$A$3:$D$3,0),0)</f>
        <v>MISHRA, DIVYANSHU</v>
      </c>
    </row>
    <row r="63" spans="1:4">
      <c r="A63" s="132">
        <v>810858</v>
      </c>
      <c r="B63" s="131" t="str">
        <f>VLOOKUP($A63,'Headcount Table'!$A$3:$D$146,MATCH(B$5,'Headcount Table'!$A$3:$D$3,0),0)</f>
        <v>Roopa, K</v>
      </c>
      <c r="C63" s="131" t="str">
        <f>VLOOKUP($A63,'Headcount Table'!$A$3:$D$146,MATCH(C$5,'Headcount Table'!$A$3:$D$3,0),0)</f>
        <v>KARAPATTA, ROOPESH</v>
      </c>
      <c r="D63" s="131" t="str">
        <f>VLOOKUP($A63,'Headcount Table'!$A$3:$D$146,MATCH(D$5,'Headcount Table'!$A$3:$D$3,0),0)</f>
        <v>MISHRA, DIVYANSHU</v>
      </c>
    </row>
    <row r="64" spans="1:4">
      <c r="A64" s="132">
        <v>810830</v>
      </c>
      <c r="B64" s="131" t="str">
        <f>VLOOKUP($A64,'Headcount Table'!$A$3:$D$146,MATCH(B$5,'Headcount Table'!$A$3:$D$3,0),0)</f>
        <v>Gururaja, Arun</v>
      </c>
      <c r="C64" s="131" t="str">
        <f>VLOOKUP($A64,'Headcount Table'!$A$3:$D$146,MATCH(C$5,'Headcount Table'!$A$3:$D$3,0),0)</f>
        <v>KARAPATTA, ROOPESH</v>
      </c>
      <c r="D64" s="131" t="str">
        <f>VLOOKUP($A64,'Headcount Table'!$A$3:$D$146,MATCH(D$5,'Headcount Table'!$A$3:$D$3,0),0)</f>
        <v>MISHRA, DIVYANSHU</v>
      </c>
    </row>
    <row r="65" spans="1:4">
      <c r="A65" s="132">
        <v>590654</v>
      </c>
      <c r="B65" s="131" t="str">
        <f>VLOOKUP($A65,'Headcount Table'!$A$3:$D$146,MATCH(B$5,'Headcount Table'!$A$3:$D$3,0),0)</f>
        <v>Sajitha, P</v>
      </c>
      <c r="C65" s="131" t="str">
        <f>VLOOKUP($A65,'Headcount Table'!$A$3:$D$146,MATCH(C$5,'Headcount Table'!$A$3:$D$3,0),0)</f>
        <v>KARAPATTA, ROOPESH</v>
      </c>
      <c r="D65" s="131" t="str">
        <f>VLOOKUP($A65,'Headcount Table'!$A$3:$D$146,MATCH(D$5,'Headcount Table'!$A$3:$D$3,0),0)</f>
        <v>MISHRA, DIVYANSHU</v>
      </c>
    </row>
    <row r="66" spans="1:4">
      <c r="A66" s="132">
        <v>842292</v>
      </c>
      <c r="B66" s="131" t="str">
        <f>VLOOKUP($A66,'Headcount Table'!$A$3:$D$146,MATCH(B$5,'Headcount Table'!$A$3:$D$3,0),0)</f>
        <v>Sharma, Prakash D</v>
      </c>
      <c r="C66" s="131" t="str">
        <f>VLOOKUP($A66,'Headcount Table'!$A$3:$D$146,MATCH(C$5,'Headcount Table'!$A$3:$D$3,0),0)</f>
        <v>KARAPATTA, ROOPESH</v>
      </c>
      <c r="D66" s="131" t="str">
        <f>VLOOKUP($A66,'Headcount Table'!$A$3:$D$146,MATCH(D$5,'Headcount Table'!$A$3:$D$3,0),0)</f>
        <v>MISHRA, DIVYANSHU</v>
      </c>
    </row>
    <row r="67" spans="1:4">
      <c r="A67" s="132">
        <v>839178</v>
      </c>
      <c r="B67" s="131" t="str">
        <f>VLOOKUP($A67,'Headcount Table'!$A$3:$D$146,MATCH(B$5,'Headcount Table'!$A$3:$D$3,0),0)</f>
        <v>Subbarao, Roshani</v>
      </c>
      <c r="C67" s="131" t="str">
        <f>VLOOKUP($A67,'Headcount Table'!$A$3:$D$146,MATCH(C$5,'Headcount Table'!$A$3:$D$3,0),0)</f>
        <v>KARAPATTA, ROOPESH</v>
      </c>
      <c r="D67" s="131" t="str">
        <f>VLOOKUP($A67,'Headcount Table'!$A$3:$D$146,MATCH(D$5,'Headcount Table'!$A$3:$D$3,0),0)</f>
        <v>MISHRA, DIVYANSHU</v>
      </c>
    </row>
    <row r="68" spans="1:4">
      <c r="A68" s="132">
        <v>837893</v>
      </c>
      <c r="B68" s="131" t="str">
        <f>VLOOKUP($A68,'Headcount Table'!$A$3:$D$146,MATCH(B$5,'Headcount Table'!$A$3:$D$3,0),0)</f>
        <v>Bali, M Anitha</v>
      </c>
      <c r="C68" s="131" t="str">
        <f>VLOOKUP($A68,'Headcount Table'!$A$3:$D$146,MATCH(C$5,'Headcount Table'!$A$3:$D$3,0),0)</f>
        <v>KARAPATTA, ROOPESH</v>
      </c>
      <c r="D68" s="131" t="str">
        <f>VLOOKUP($A68,'Headcount Table'!$A$3:$D$146,MATCH(D$5,'Headcount Table'!$A$3:$D$3,0),0)</f>
        <v>MISHRA, DIVYANSHU</v>
      </c>
    </row>
    <row r="69" spans="1:4">
      <c r="A69" s="132">
        <v>591544</v>
      </c>
      <c r="B69" s="131" t="str">
        <f>VLOOKUP($A69,'Headcount Table'!$A$3:$D$146,MATCH(B$5,'Headcount Table'!$A$3:$D$3,0),0)</f>
        <v>Muddaiah, CK Kiran</v>
      </c>
      <c r="C69" s="131" t="str">
        <f>VLOOKUP($A69,'Headcount Table'!$A$3:$D$146,MATCH(C$5,'Headcount Table'!$A$3:$D$3,0),0)</f>
        <v>KARAPATTA, ROOPESH</v>
      </c>
      <c r="D69" s="131" t="str">
        <f>VLOOKUP($A69,'Headcount Table'!$A$3:$D$146,MATCH(D$5,'Headcount Table'!$A$3:$D$3,0),0)</f>
        <v>MISHRA, DIVYANSHU</v>
      </c>
    </row>
    <row r="70" spans="1:4">
      <c r="A70" s="132">
        <v>839178</v>
      </c>
      <c r="B70" s="131" t="str">
        <f>VLOOKUP($A70,'Headcount Table'!$A$3:$D$146,MATCH(B$5,'Headcount Table'!$A$3:$D$3,0),0)</f>
        <v>Subbarao, Roshani</v>
      </c>
      <c r="C70" s="131" t="str">
        <f>VLOOKUP($A70,'Headcount Table'!$A$3:$D$146,MATCH(C$5,'Headcount Table'!$A$3:$D$3,0),0)</f>
        <v>KARAPATTA, ROOPESH</v>
      </c>
      <c r="D70" s="131" t="str">
        <f>VLOOKUP($A70,'Headcount Table'!$A$3:$D$146,MATCH(D$5,'Headcount Table'!$A$3:$D$3,0),0)</f>
        <v>MISHRA, DIVYANSHU</v>
      </c>
    </row>
    <row r="71" spans="1:4">
      <c r="A71" s="132">
        <v>837893</v>
      </c>
      <c r="B71" s="131" t="str">
        <f>VLOOKUP($A71,'Headcount Table'!$A$3:$D$146,MATCH(B$5,'Headcount Table'!$A$3:$D$3,0),0)</f>
        <v>Bali, M Anitha</v>
      </c>
      <c r="C71" s="131" t="str">
        <f>VLOOKUP($A71,'Headcount Table'!$A$3:$D$146,MATCH(C$5,'Headcount Table'!$A$3:$D$3,0),0)</f>
        <v>KARAPATTA, ROOPESH</v>
      </c>
      <c r="D71" s="131" t="str">
        <f>VLOOKUP($A71,'Headcount Table'!$A$3:$D$146,MATCH(D$5,'Headcount Table'!$A$3:$D$3,0),0)</f>
        <v>MISHRA, DIVYANSHU</v>
      </c>
    </row>
    <row r="72" spans="1:4">
      <c r="A72" s="132">
        <v>810830</v>
      </c>
      <c r="B72" s="131" t="str">
        <f>VLOOKUP($A72,'Headcount Table'!$A$3:$D$146,MATCH(B$5,'Headcount Table'!$A$3:$D$3,0),0)</f>
        <v>Gururaja, Arun</v>
      </c>
      <c r="C72" s="131" t="str">
        <f>VLOOKUP($A72,'Headcount Table'!$A$3:$D$146,MATCH(C$5,'Headcount Table'!$A$3:$D$3,0),0)</f>
        <v>KARAPATTA, ROOPESH</v>
      </c>
      <c r="D72" s="131" t="str">
        <f>VLOOKUP($A72,'Headcount Table'!$A$3:$D$146,MATCH(D$5,'Headcount Table'!$A$3:$D$3,0),0)</f>
        <v>MISHRA, DIVYANSHU</v>
      </c>
    </row>
    <row r="73" spans="1:4">
      <c r="A73" s="132">
        <v>591544</v>
      </c>
      <c r="B73" s="131" t="str">
        <f>VLOOKUP($A73,'Headcount Table'!$A$3:$D$146,MATCH(B$5,'Headcount Table'!$A$3:$D$3,0),0)</f>
        <v>Muddaiah, CK Kiran</v>
      </c>
      <c r="C73" s="131" t="str">
        <f>VLOOKUP($A73,'Headcount Table'!$A$3:$D$146,MATCH(C$5,'Headcount Table'!$A$3:$D$3,0),0)</f>
        <v>KARAPATTA, ROOPESH</v>
      </c>
      <c r="D73" s="131" t="str">
        <f>VLOOKUP($A73,'Headcount Table'!$A$3:$D$146,MATCH(D$5,'Headcount Table'!$A$3:$D$3,0),0)</f>
        <v>MISHRA, DIVYANSHU</v>
      </c>
    </row>
    <row r="74" spans="1:4">
      <c r="A74" s="132">
        <v>590654</v>
      </c>
      <c r="B74" s="131" t="str">
        <f>VLOOKUP($A74,'Headcount Table'!$A$3:$D$146,MATCH(B$5,'Headcount Table'!$A$3:$D$3,0),0)</f>
        <v>Sajitha, P</v>
      </c>
      <c r="C74" s="131" t="str">
        <f>VLOOKUP($A74,'Headcount Table'!$A$3:$D$146,MATCH(C$5,'Headcount Table'!$A$3:$D$3,0),0)</f>
        <v>KARAPATTA, ROOPESH</v>
      </c>
      <c r="D74" s="131" t="str">
        <f>VLOOKUP($A74,'Headcount Table'!$A$3:$D$146,MATCH(D$5,'Headcount Table'!$A$3:$D$3,0),0)</f>
        <v>MISHRA, DIVYANSHU</v>
      </c>
    </row>
    <row r="75" spans="1:4">
      <c r="A75" s="132">
        <v>842292</v>
      </c>
      <c r="B75" s="131" t="str">
        <f>VLOOKUP($A75,'Headcount Table'!$A$3:$D$146,MATCH(B$5,'Headcount Table'!$A$3:$D$3,0),0)</f>
        <v>Sharma, Prakash D</v>
      </c>
      <c r="C75" s="131" t="str">
        <f>VLOOKUP($A75,'Headcount Table'!$A$3:$D$146,MATCH(C$5,'Headcount Table'!$A$3:$D$3,0),0)</f>
        <v>KARAPATTA, ROOPESH</v>
      </c>
      <c r="D75" s="131" t="str">
        <f>VLOOKUP($A75,'Headcount Table'!$A$3:$D$146,MATCH(D$5,'Headcount Table'!$A$3:$D$3,0),0)</f>
        <v>MISHRA, DIVYANSHU</v>
      </c>
    </row>
    <row r="76" spans="1:4">
      <c r="A76" s="132">
        <v>841116</v>
      </c>
      <c r="B76" s="131" t="str">
        <f>VLOOKUP($A76,'Headcount Table'!$A$3:$D$146,MATCH(B$5,'Headcount Table'!$A$3:$D$3,0),0)</f>
        <v>Joseph, Ancel</v>
      </c>
      <c r="C76" s="131" t="str">
        <f>VLOOKUP($A76,'Headcount Table'!$A$3:$D$146,MATCH(C$5,'Headcount Table'!$A$3:$D$3,0),0)</f>
        <v>KARAPATTA, ROOPESH</v>
      </c>
      <c r="D76" s="131" t="str">
        <f>VLOOKUP($A76,'Headcount Table'!$A$3:$D$146,MATCH(D$5,'Headcount Table'!$A$3:$D$3,0),0)</f>
        <v>MISHRA, DIVYANSHU</v>
      </c>
    </row>
    <row r="77" spans="1:4">
      <c r="A77" s="132">
        <v>592218</v>
      </c>
      <c r="B77" s="131" t="str">
        <f>VLOOKUP($A77,'Headcount Table'!$A$3:$D$146,MATCH(B$5,'Headcount Table'!$A$3:$D$3,0),0)</f>
        <v>Parida, Milan Kumar</v>
      </c>
      <c r="C77" s="131" t="str">
        <f>VLOOKUP($A77,'Headcount Table'!$A$3:$D$146,MATCH(C$5,'Headcount Table'!$A$3:$D$3,0),0)</f>
        <v>KARAPATTA, ROOPESH</v>
      </c>
      <c r="D77" s="131" t="str">
        <f>VLOOKUP($A77,'Headcount Table'!$A$3:$D$146,MATCH(D$5,'Headcount Table'!$A$3:$D$3,0),0)</f>
        <v>MISHRA, DIVYANSHU</v>
      </c>
    </row>
    <row r="78" spans="1:4">
      <c r="A78" s="132">
        <v>590932</v>
      </c>
      <c r="B78" s="131" t="str">
        <f>VLOOKUP($A78,'Headcount Table'!$A$3:$D$146,MATCH(B$5,'Headcount Table'!$A$3:$D$3,0),0)</f>
        <v>Zuhaib, Haroon</v>
      </c>
      <c r="C78" s="131" t="str">
        <f>VLOOKUP($A78,'Headcount Table'!$A$3:$D$146,MATCH(C$5,'Headcount Table'!$A$3:$D$3,0),0)</f>
        <v>KARAPATTA, ROOPESH</v>
      </c>
      <c r="D78" s="131" t="str">
        <f>VLOOKUP($A78,'Headcount Table'!$A$3:$D$146,MATCH(D$5,'Headcount Table'!$A$3:$D$3,0),0)</f>
        <v>MISHRA, DIVYANSHU</v>
      </c>
    </row>
    <row r="79" spans="1:4">
      <c r="A79" s="132">
        <v>810858</v>
      </c>
      <c r="B79" s="131" t="str">
        <f>VLOOKUP($A79,'Headcount Table'!$A$3:$D$146,MATCH(B$5,'Headcount Table'!$A$3:$D$3,0),0)</f>
        <v>Roopa, K</v>
      </c>
      <c r="C79" s="131" t="str">
        <f>VLOOKUP($A79,'Headcount Table'!$A$3:$D$146,MATCH(C$5,'Headcount Table'!$A$3:$D$3,0),0)</f>
        <v>KARAPATTA, ROOPESH</v>
      </c>
      <c r="D79" s="131" t="str">
        <f>VLOOKUP($A79,'Headcount Table'!$A$3:$D$146,MATCH(D$5,'Headcount Table'!$A$3:$D$3,0),0)</f>
        <v>MISHRA, DIVYANSHU</v>
      </c>
    </row>
    <row r="80" spans="1:4">
      <c r="A80" s="132">
        <v>592202</v>
      </c>
      <c r="B80" s="131" t="str">
        <f>VLOOKUP($A80,'Headcount Table'!$A$3:$D$146,MATCH(B$5,'Headcount Table'!$A$3:$D$3,0),0)</f>
        <v>Sarkar, Nilanjana</v>
      </c>
      <c r="C80" s="131" t="str">
        <f>VLOOKUP($A80,'Headcount Table'!$A$3:$D$146,MATCH(C$5,'Headcount Table'!$A$3:$D$3,0),0)</f>
        <v>KARAPATTA, ROOPESH</v>
      </c>
      <c r="D80" s="131" t="str">
        <f>VLOOKUP($A80,'Headcount Table'!$A$3:$D$146,MATCH(D$5,'Headcount Table'!$A$3:$D$3,0),0)</f>
        <v>MISHRA, DIVYANSHU</v>
      </c>
    </row>
    <row r="81" spans="1:4">
      <c r="A81" s="132">
        <v>590633</v>
      </c>
      <c r="B81" s="131" t="str">
        <f>VLOOKUP($A81,'Headcount Table'!$A$3:$D$146,MATCH(B$5,'Headcount Table'!$A$3:$D$3,0),0)</f>
        <v>Vishwanath, C</v>
      </c>
      <c r="C81" s="131" t="str">
        <f>VLOOKUP($A81,'Headcount Table'!$A$3:$D$146,MATCH(C$5,'Headcount Table'!$A$3:$D$3,0),0)</f>
        <v>KARAPATTA, ROOPESH</v>
      </c>
      <c r="D81" s="131" t="str">
        <f>VLOOKUP($A81,'Headcount Table'!$A$3:$D$146,MATCH(D$5,'Headcount Table'!$A$3:$D$3,0),0)</f>
        <v>MISHRA, DIVYANSHU</v>
      </c>
    </row>
    <row r="82" spans="1:4">
      <c r="A82" s="132">
        <v>378475</v>
      </c>
      <c r="B82" s="131" t="str">
        <f>VLOOKUP($A82,'Headcount Table'!$A$3:$D$146,MATCH(B$5,'Headcount Table'!$A$3:$D$3,0),0)</f>
        <v>Vasu, Vineesh</v>
      </c>
      <c r="C82" s="131" t="str">
        <f>VLOOKUP($A82,'Headcount Table'!$A$3:$D$146,MATCH(C$5,'Headcount Table'!$A$3:$D$3,0),0)</f>
        <v>KARAPATTA, ROOPESH</v>
      </c>
      <c r="D82" s="131" t="str">
        <f>VLOOKUP($A82,'Headcount Table'!$A$3:$D$146,MATCH(D$5,'Headcount Table'!$A$3:$D$3,0),0)</f>
        <v>MISHRA, DIVYANSHU</v>
      </c>
    </row>
    <row r="83" spans="1:4">
      <c r="A83" s="132">
        <v>590626</v>
      </c>
      <c r="B83" s="131" t="str">
        <f>VLOOKUP($A83,'Headcount Table'!$A$3:$D$146,MATCH(B$5,'Headcount Table'!$A$3:$D$3,0),0)</f>
        <v>Shankar T, Vikram Bala</v>
      </c>
      <c r="C83" s="131" t="str">
        <f>VLOOKUP($A83,'Headcount Table'!$A$3:$D$146,MATCH(C$5,'Headcount Table'!$A$3:$D$3,0),0)</f>
        <v>KARAPATTA, ROOPESH</v>
      </c>
      <c r="D83" s="131" t="str">
        <f>VLOOKUP($A83,'Headcount Table'!$A$3:$D$146,MATCH(D$5,'Headcount Table'!$A$3:$D$3,0),0)</f>
        <v>MISHRA, DIVYANSHU</v>
      </c>
    </row>
    <row r="84" spans="1:4">
      <c r="A84" s="132">
        <v>819246</v>
      </c>
      <c r="B84" s="131" t="str">
        <f>VLOOKUP($A84,'Headcount Table'!$A$3:$D$146,MATCH(B$5,'Headcount Table'!$A$3:$D$3,0),0)</f>
        <v>Swaminathan, Rajesh</v>
      </c>
      <c r="C84" s="131" t="str">
        <f>VLOOKUP($A84,'Headcount Table'!$A$3:$D$146,MATCH(C$5,'Headcount Table'!$A$3:$D$3,0),0)</f>
        <v>KUMAR, VIMAL</v>
      </c>
      <c r="D84" s="131" t="str">
        <f>VLOOKUP($A84,'Headcount Table'!$A$3:$D$146,MATCH(D$5,'Headcount Table'!$A$3:$D$3,0),0)</f>
        <v>FERNANDES, VICTOR</v>
      </c>
    </row>
    <row r="85" spans="1:4">
      <c r="A85" s="132">
        <v>590911</v>
      </c>
      <c r="B85" s="131" t="str">
        <f>VLOOKUP($A85,'Headcount Table'!$A$3:$D$146,MATCH(B$5,'Headcount Table'!$A$3:$D$3,0),0)</f>
        <v>Das, Anirban</v>
      </c>
      <c r="C85" s="131" t="str">
        <f>VLOOKUP($A85,'Headcount Table'!$A$3:$D$146,MATCH(C$5,'Headcount Table'!$A$3:$D$3,0),0)</f>
        <v>KUMAR, VIMAL</v>
      </c>
      <c r="D85" s="131" t="str">
        <f>VLOOKUP($A85,'Headcount Table'!$A$3:$D$146,MATCH(D$5,'Headcount Table'!$A$3:$D$3,0),0)</f>
        <v>FERNANDES, VICTOR</v>
      </c>
    </row>
    <row r="86" spans="1:4">
      <c r="A86" s="132">
        <v>824244</v>
      </c>
      <c r="B86" s="131" t="str">
        <f>VLOOKUP($A86,'Headcount Table'!$A$3:$D$146,MATCH(B$5,'Headcount Table'!$A$3:$D$3,0),0)</f>
        <v>VM, Sajna</v>
      </c>
      <c r="C86" s="131" t="str">
        <f>VLOOKUP($A86,'Headcount Table'!$A$3:$D$146,MATCH(C$5,'Headcount Table'!$A$3:$D$3,0),0)</f>
        <v>KUMAR, VIMAL</v>
      </c>
      <c r="D86" s="131" t="str">
        <f>VLOOKUP($A86,'Headcount Table'!$A$3:$D$146,MATCH(D$5,'Headcount Table'!$A$3:$D$3,0),0)</f>
        <v>FERNANDES, VICTOR</v>
      </c>
    </row>
    <row r="87" spans="1:4">
      <c r="A87" s="132">
        <v>816524</v>
      </c>
      <c r="B87" s="131" t="str">
        <f>VLOOKUP($A87,'Headcount Table'!$A$3:$D$146,MATCH(B$5,'Headcount Table'!$A$3:$D$3,0),0)</f>
        <v>Hussain, Irfan</v>
      </c>
      <c r="C87" s="131" t="str">
        <f>VLOOKUP($A87,'Headcount Table'!$A$3:$D$146,MATCH(C$5,'Headcount Table'!$A$3:$D$3,0),0)</f>
        <v>KUMAR, VIMAL</v>
      </c>
      <c r="D87" s="131" t="str">
        <f>VLOOKUP($A87,'Headcount Table'!$A$3:$D$146,MATCH(D$5,'Headcount Table'!$A$3:$D$3,0),0)</f>
        <v>FERNANDES, VICTOR</v>
      </c>
    </row>
    <row r="88" spans="1:4">
      <c r="A88" s="132">
        <v>833048</v>
      </c>
      <c r="B88" s="131" t="str">
        <f>VLOOKUP($A88,'Headcount Table'!$A$3:$D$146,MATCH(B$5,'Headcount Table'!$A$3:$D$3,0),0)</f>
        <v>TS, Renuka</v>
      </c>
      <c r="C88" s="131" t="str">
        <f>VLOOKUP($A88,'Headcount Table'!$A$3:$D$146,MATCH(C$5,'Headcount Table'!$A$3:$D$3,0),0)</f>
        <v>KUMAR, VIMAL</v>
      </c>
      <c r="D88" s="131" t="str">
        <f>VLOOKUP($A88,'Headcount Table'!$A$3:$D$146,MATCH(D$5,'Headcount Table'!$A$3:$D$3,0),0)</f>
        <v>FERNANDES, VICTOR</v>
      </c>
    </row>
    <row r="89" spans="1:4">
      <c r="A89" s="132">
        <v>591002</v>
      </c>
      <c r="B89" s="131" t="str">
        <f>VLOOKUP($A89,'Headcount Table'!$A$3:$D$146,MATCH(B$5,'Headcount Table'!$A$3:$D$3,0),0)</f>
        <v>Muthulakshman, R</v>
      </c>
      <c r="C89" s="131" t="str">
        <f>VLOOKUP($A89,'Headcount Table'!$A$3:$D$146,MATCH(C$5,'Headcount Table'!$A$3:$D$3,0),0)</f>
        <v>KUMAR, VIMAL</v>
      </c>
      <c r="D89" s="131" t="str">
        <f>VLOOKUP($A89,'Headcount Table'!$A$3:$D$146,MATCH(D$5,'Headcount Table'!$A$3:$D$3,0),0)</f>
        <v>FERNANDES, VICTOR</v>
      </c>
    </row>
    <row r="90" spans="1:4">
      <c r="A90" s="132">
        <v>372292</v>
      </c>
      <c r="B90" s="131" t="str">
        <f>VLOOKUP($A90,'Headcount Table'!$A$3:$D$146,MATCH(B$5,'Headcount Table'!$A$3:$D$3,0),0)</f>
        <v>Naseerullah, Zaheer Ahmed</v>
      </c>
      <c r="C90" s="131" t="str">
        <f>VLOOKUP($A90,'Headcount Table'!$A$3:$D$146,MATCH(C$5,'Headcount Table'!$A$3:$D$3,0),0)</f>
        <v>KUMAR, VIMAL</v>
      </c>
      <c r="D90" s="131" t="str">
        <f>VLOOKUP($A90,'Headcount Table'!$A$3:$D$146,MATCH(D$5,'Headcount Table'!$A$3:$D$3,0),0)</f>
        <v>FERNANDES, VICTOR</v>
      </c>
    </row>
    <row r="91" spans="1:4">
      <c r="A91" s="132">
        <v>372273</v>
      </c>
      <c r="B91" s="131" t="str">
        <f>VLOOKUP($A91,'Headcount Table'!$A$3:$D$146,MATCH(B$5,'Headcount Table'!$A$3:$D$3,0),0)</f>
        <v>Krishnan, Sujith G</v>
      </c>
      <c r="C91" s="131" t="str">
        <f>VLOOKUP($A91,'Headcount Table'!$A$3:$D$146,MATCH(C$5,'Headcount Table'!$A$3:$D$3,0),0)</f>
        <v>KUMAR, VIMAL</v>
      </c>
      <c r="D91" s="131" t="str">
        <f>VLOOKUP($A91,'Headcount Table'!$A$3:$D$146,MATCH(D$5,'Headcount Table'!$A$3:$D$3,0),0)</f>
        <v>FERNANDES, VICTOR</v>
      </c>
    </row>
    <row r="92" spans="1:4">
      <c r="A92" s="132">
        <v>819502</v>
      </c>
      <c r="B92" s="131" t="str">
        <f>VLOOKUP($A92,'Headcount Table'!$A$3:$D$146,MATCH(B$5,'Headcount Table'!$A$3:$D$3,0),0)</f>
        <v>Swamy, Vinoda</v>
      </c>
      <c r="C92" s="131" t="str">
        <f>VLOOKUP($A92,'Headcount Table'!$A$3:$D$146,MATCH(C$5,'Headcount Table'!$A$3:$D$3,0),0)</f>
        <v>KUMAR, VIMAL</v>
      </c>
      <c r="D92" s="131" t="str">
        <f>VLOOKUP($A92,'Headcount Table'!$A$3:$D$146,MATCH(D$5,'Headcount Table'!$A$3:$D$3,0),0)</f>
        <v>FERNANDES, VICTOR</v>
      </c>
    </row>
    <row r="93" spans="1:4">
      <c r="A93" s="132">
        <v>819446</v>
      </c>
      <c r="B93" s="131" t="str">
        <f>VLOOKUP($A93,'Headcount Table'!$A$3:$D$146,MATCH(B$5,'Headcount Table'!$A$3:$D$3,0),0)</f>
        <v>Shah E B, Richard</v>
      </c>
      <c r="C93" s="131" t="str">
        <f>VLOOKUP($A93,'Headcount Table'!$A$3:$D$146,MATCH(C$5,'Headcount Table'!$A$3:$D$3,0),0)</f>
        <v>KUMAR, VIMAL</v>
      </c>
      <c r="D93" s="131" t="str">
        <f>VLOOKUP($A93,'Headcount Table'!$A$3:$D$146,MATCH(D$5,'Headcount Table'!$A$3:$D$3,0),0)</f>
        <v>FERNANDES, VICTOR</v>
      </c>
    </row>
    <row r="94" spans="1:4">
      <c r="A94" s="132">
        <v>815676</v>
      </c>
      <c r="B94" s="131" t="str">
        <f>VLOOKUP($A94,'Headcount Table'!$A$3:$D$146,MATCH(B$5,'Headcount Table'!$A$3:$D$3,0),0)</f>
        <v>Alam, Mohammed</v>
      </c>
      <c r="C94" s="131" t="str">
        <f>VLOOKUP($A94,'Headcount Table'!$A$3:$D$146,MATCH(C$5,'Headcount Table'!$A$3:$D$3,0),0)</f>
        <v>KUMAR, VIMAL</v>
      </c>
      <c r="D94" s="131" t="str">
        <f>VLOOKUP($A94,'Headcount Table'!$A$3:$D$146,MATCH(D$5,'Headcount Table'!$A$3:$D$3,0),0)</f>
        <v>FERNANDES, VICTOR</v>
      </c>
    </row>
    <row r="95" spans="1:4">
      <c r="A95" s="132">
        <v>372293</v>
      </c>
      <c r="B95" s="131" t="str">
        <f>VLOOKUP($A95,'Headcount Table'!$A$3:$D$146,MATCH(B$5,'Headcount Table'!$A$3:$D$3,0),0)</f>
        <v>Ravi, K</v>
      </c>
      <c r="C95" s="131" t="str">
        <f>VLOOKUP($A95,'Headcount Table'!$A$3:$D$146,MATCH(C$5,'Headcount Table'!$A$3:$D$3,0),0)</f>
        <v>KUMAR, VIMAL</v>
      </c>
      <c r="D95" s="131" t="str">
        <f>VLOOKUP($A95,'Headcount Table'!$A$3:$D$146,MATCH(D$5,'Headcount Table'!$A$3:$D$3,0),0)</f>
        <v>FERNANDES, VICTOR</v>
      </c>
    </row>
    <row r="96" spans="1:4">
      <c r="A96" s="132">
        <v>819246</v>
      </c>
      <c r="B96" s="131" t="str">
        <f>VLOOKUP($A96,'Headcount Table'!$A$3:$D$146,MATCH(B$5,'Headcount Table'!$A$3:$D$3,0),0)</f>
        <v>Swaminathan, Rajesh</v>
      </c>
      <c r="C96" s="131" t="str">
        <f>VLOOKUP($A96,'Headcount Table'!$A$3:$D$146,MATCH(C$5,'Headcount Table'!$A$3:$D$3,0),0)</f>
        <v>KUMAR, VIMAL</v>
      </c>
      <c r="D96" s="131" t="str">
        <f>VLOOKUP($A96,'Headcount Table'!$A$3:$D$146,MATCH(D$5,'Headcount Table'!$A$3:$D$3,0),0)</f>
        <v>FERNANDES, VICTOR</v>
      </c>
    </row>
    <row r="97" spans="1:4">
      <c r="A97" s="132">
        <v>815676</v>
      </c>
      <c r="B97" s="131" t="str">
        <f>VLOOKUP($A97,'Headcount Table'!$A$3:$D$146,MATCH(B$5,'Headcount Table'!$A$3:$D$3,0),0)</f>
        <v>Alam, Mohammed</v>
      </c>
      <c r="C97" s="131" t="str">
        <f>VLOOKUP($A97,'Headcount Table'!$A$3:$D$146,MATCH(C$5,'Headcount Table'!$A$3:$D$3,0),0)</f>
        <v>KUMAR, VIMAL</v>
      </c>
      <c r="D97" s="131" t="str">
        <f>VLOOKUP($A97,'Headcount Table'!$A$3:$D$146,MATCH(D$5,'Headcount Table'!$A$3:$D$3,0),0)</f>
        <v>FERNANDES, VICTOR</v>
      </c>
    </row>
    <row r="98" spans="1:4">
      <c r="A98" s="132">
        <v>819502</v>
      </c>
      <c r="B98" s="131" t="str">
        <f>VLOOKUP($A98,'Headcount Table'!$A$3:$D$146,MATCH(B$5,'Headcount Table'!$A$3:$D$3,0),0)</f>
        <v>Swamy, Vinoda</v>
      </c>
      <c r="C98" s="131" t="str">
        <f>VLOOKUP($A98,'Headcount Table'!$A$3:$D$146,MATCH(C$5,'Headcount Table'!$A$3:$D$3,0),0)</f>
        <v>KUMAR, VIMAL</v>
      </c>
      <c r="D98" s="131" t="str">
        <f>VLOOKUP($A98,'Headcount Table'!$A$3:$D$146,MATCH(D$5,'Headcount Table'!$A$3:$D$3,0),0)</f>
        <v>FERNANDES, VICTOR</v>
      </c>
    </row>
    <row r="99" spans="1:4">
      <c r="A99" s="132">
        <v>819446</v>
      </c>
      <c r="B99" s="131" t="str">
        <f>VLOOKUP($A99,'Headcount Table'!$A$3:$D$146,MATCH(B$5,'Headcount Table'!$A$3:$D$3,0),0)</f>
        <v>Shah E B, Richard</v>
      </c>
      <c r="C99" s="131" t="str">
        <f>VLOOKUP($A99,'Headcount Table'!$A$3:$D$146,MATCH(C$5,'Headcount Table'!$A$3:$D$3,0),0)</f>
        <v>KUMAR, VIMAL</v>
      </c>
      <c r="D99" s="131" t="str">
        <f>VLOOKUP($A99,'Headcount Table'!$A$3:$D$146,MATCH(D$5,'Headcount Table'!$A$3:$D$3,0),0)</f>
        <v>FERNANDES, VICTOR</v>
      </c>
    </row>
    <row r="100" spans="1:4">
      <c r="A100" s="132">
        <v>810326</v>
      </c>
      <c r="B100" s="131" t="str">
        <f>VLOOKUP($A100,'Headcount Table'!$A$3:$D$146,MATCH(B$5,'Headcount Table'!$A$3:$D$3,0),0)</f>
        <v>Latha, MP</v>
      </c>
      <c r="C100" s="131" t="str">
        <f>VLOOKUP($A100,'Headcount Table'!$A$3:$D$146,MATCH(C$5,'Headcount Table'!$A$3:$D$3,0),0)</f>
        <v>KUMAR, VIMAL</v>
      </c>
      <c r="D100" s="131" t="str">
        <f>VLOOKUP($A100,'Headcount Table'!$A$3:$D$146,MATCH(D$5,'Headcount Table'!$A$3:$D$3,0),0)</f>
        <v>FERNANDES, VICTOR</v>
      </c>
    </row>
    <row r="101" spans="1:4">
      <c r="A101" s="132">
        <v>591002</v>
      </c>
      <c r="B101" s="131" t="str">
        <f>VLOOKUP($A101,'Headcount Table'!$A$3:$D$146,MATCH(B$5,'Headcount Table'!$A$3:$D$3,0),0)</f>
        <v>Muthulakshman, R</v>
      </c>
      <c r="C101" s="131" t="str">
        <f>VLOOKUP($A101,'Headcount Table'!$A$3:$D$146,MATCH(C$5,'Headcount Table'!$A$3:$D$3,0),0)</f>
        <v>KUMAR, VIMAL</v>
      </c>
      <c r="D101" s="131" t="str">
        <f>VLOOKUP($A101,'Headcount Table'!$A$3:$D$146,MATCH(D$5,'Headcount Table'!$A$3:$D$3,0),0)</f>
        <v>FERNANDES, VICTOR</v>
      </c>
    </row>
    <row r="102" spans="1:4">
      <c r="A102" s="132">
        <v>590911</v>
      </c>
      <c r="B102" s="131" t="str">
        <f>VLOOKUP($A102,'Headcount Table'!$A$3:$D$146,MATCH(B$5,'Headcount Table'!$A$3:$D$3,0),0)</f>
        <v>Das, Anirban</v>
      </c>
      <c r="C102" s="131" t="str">
        <f>VLOOKUP($A102,'Headcount Table'!$A$3:$D$146,MATCH(C$5,'Headcount Table'!$A$3:$D$3,0),0)</f>
        <v>KUMAR, VIMAL</v>
      </c>
      <c r="D102" s="131" t="str">
        <f>VLOOKUP($A102,'Headcount Table'!$A$3:$D$146,MATCH(D$5,'Headcount Table'!$A$3:$D$3,0),0)</f>
        <v>FERNANDES, VICTOR</v>
      </c>
    </row>
    <row r="103" spans="1:4">
      <c r="A103" s="132">
        <v>833048</v>
      </c>
      <c r="B103" s="131" t="str">
        <f>VLOOKUP($A103,'Headcount Table'!$A$3:$D$146,MATCH(B$5,'Headcount Table'!$A$3:$D$3,0),0)</f>
        <v>TS, Renuka</v>
      </c>
      <c r="C103" s="131" t="str">
        <f>VLOOKUP($A103,'Headcount Table'!$A$3:$D$146,MATCH(C$5,'Headcount Table'!$A$3:$D$3,0),0)</f>
        <v>KUMAR, VIMAL</v>
      </c>
      <c r="D103" s="131" t="str">
        <f>VLOOKUP($A103,'Headcount Table'!$A$3:$D$146,MATCH(D$5,'Headcount Table'!$A$3:$D$3,0),0)</f>
        <v>FERNANDES, VICTOR</v>
      </c>
    </row>
    <row r="104" spans="1:4">
      <c r="A104" s="132">
        <v>824244</v>
      </c>
      <c r="B104" s="131" t="str">
        <f>VLOOKUP($A104,'Headcount Table'!$A$3:$D$146,MATCH(B$5,'Headcount Table'!$A$3:$D$3,0),0)</f>
        <v>VM, Sajna</v>
      </c>
      <c r="C104" s="131" t="str">
        <f>VLOOKUP($A104,'Headcount Table'!$A$3:$D$146,MATCH(C$5,'Headcount Table'!$A$3:$D$3,0),0)</f>
        <v>KUMAR, VIMAL</v>
      </c>
      <c r="D104" s="131" t="str">
        <f>VLOOKUP($A104,'Headcount Table'!$A$3:$D$146,MATCH(D$5,'Headcount Table'!$A$3:$D$3,0),0)</f>
        <v>FERNANDES, VICTOR</v>
      </c>
    </row>
    <row r="105" spans="1:4">
      <c r="A105" s="132">
        <v>816524</v>
      </c>
      <c r="B105" s="131" t="str">
        <f>VLOOKUP($A105,'Headcount Table'!$A$3:$D$146,MATCH(B$5,'Headcount Table'!$A$3:$D$3,0),0)</f>
        <v>Hussain, Irfan</v>
      </c>
      <c r="C105" s="131" t="str">
        <f>VLOOKUP($A105,'Headcount Table'!$A$3:$D$146,MATCH(C$5,'Headcount Table'!$A$3:$D$3,0),0)</f>
        <v>KUMAR, VIMAL</v>
      </c>
      <c r="D105" s="131" t="str">
        <f>VLOOKUP($A105,'Headcount Table'!$A$3:$D$146,MATCH(D$5,'Headcount Table'!$A$3:$D$3,0),0)</f>
        <v>FERNANDES, VICTOR</v>
      </c>
    </row>
    <row r="106" spans="1:4">
      <c r="A106" s="132">
        <v>372293</v>
      </c>
      <c r="B106" s="131" t="str">
        <f>VLOOKUP($A106,'Headcount Table'!$A$3:$D$146,MATCH(B$5,'Headcount Table'!$A$3:$D$3,0),0)</f>
        <v>Ravi, K</v>
      </c>
      <c r="C106" s="131" t="str">
        <f>VLOOKUP($A106,'Headcount Table'!$A$3:$D$146,MATCH(C$5,'Headcount Table'!$A$3:$D$3,0),0)</f>
        <v>KUMAR, VIMAL</v>
      </c>
      <c r="D106" s="131" t="str">
        <f>VLOOKUP($A106,'Headcount Table'!$A$3:$D$146,MATCH(D$5,'Headcount Table'!$A$3:$D$3,0),0)</f>
        <v>FERNANDES, VICTOR</v>
      </c>
    </row>
    <row r="107" spans="1:4">
      <c r="A107" s="132">
        <v>372273</v>
      </c>
      <c r="B107" s="131" t="str">
        <f>VLOOKUP($A107,'Headcount Table'!$A$3:$D$146,MATCH(B$5,'Headcount Table'!$A$3:$D$3,0),0)</f>
        <v>Krishnan, Sujith G</v>
      </c>
      <c r="C107" s="131" t="str">
        <f>VLOOKUP($A107,'Headcount Table'!$A$3:$D$146,MATCH(C$5,'Headcount Table'!$A$3:$D$3,0),0)</f>
        <v>KUMAR, VIMAL</v>
      </c>
      <c r="D107" s="131" t="str">
        <f>VLOOKUP($A107,'Headcount Table'!$A$3:$D$146,MATCH(D$5,'Headcount Table'!$A$3:$D$3,0),0)</f>
        <v>FERNANDES, VICTOR</v>
      </c>
    </row>
    <row r="108" spans="1:4">
      <c r="A108" s="132">
        <v>378808</v>
      </c>
      <c r="B108" s="131" t="str">
        <f>VLOOKUP($A108,'Headcount Table'!$A$3:$D$146,MATCH(B$5,'Headcount Table'!$A$3:$D$3,0),0)</f>
        <v>R, Tharaa</v>
      </c>
      <c r="C108" s="131" t="str">
        <f>VLOOKUP($A108,'Headcount Table'!$A$3:$D$146,MATCH(C$5,'Headcount Table'!$A$3:$D$3,0),0)</f>
        <v>N, ARVIND</v>
      </c>
      <c r="D108" s="131" t="str">
        <f>VLOOKUP($A108,'Headcount Table'!$A$3:$D$146,MATCH(D$5,'Headcount Table'!$A$3:$D$3,0),0)</f>
        <v>MISHRA, DIVYANSHU</v>
      </c>
    </row>
    <row r="109" spans="1:4">
      <c r="A109" s="132">
        <v>372247</v>
      </c>
      <c r="B109" s="131" t="str">
        <f>VLOOKUP($A109,'Headcount Table'!$A$3:$D$146,MATCH(B$5,'Headcount Table'!$A$3:$D$3,0),0)</f>
        <v>R R, Kiran</v>
      </c>
      <c r="C109" s="131" t="str">
        <f>VLOOKUP($A109,'Headcount Table'!$A$3:$D$146,MATCH(C$5,'Headcount Table'!$A$3:$D$3,0),0)</f>
        <v>N, ARVIND</v>
      </c>
      <c r="D109" s="131" t="str">
        <f>VLOOKUP($A109,'Headcount Table'!$A$3:$D$146,MATCH(D$5,'Headcount Table'!$A$3:$D$3,0),0)</f>
        <v>MISHRA, DIVYANSHU</v>
      </c>
    </row>
    <row r="110" spans="1:4">
      <c r="A110" s="132">
        <v>590649</v>
      </c>
      <c r="B110" s="131" t="str">
        <f>VLOOKUP($A110,'Headcount Table'!$A$3:$D$146,MATCH(B$5,'Headcount Table'!$A$3:$D$3,0),0)</f>
        <v>Joseph, Roshan</v>
      </c>
      <c r="C110" s="131" t="str">
        <f>VLOOKUP($A110,'Headcount Table'!$A$3:$D$146,MATCH(C$5,'Headcount Table'!$A$3:$D$3,0),0)</f>
        <v>N, ARVIND</v>
      </c>
      <c r="D110" s="131" t="str">
        <f>VLOOKUP($A110,'Headcount Table'!$A$3:$D$146,MATCH(D$5,'Headcount Table'!$A$3:$D$3,0),0)</f>
        <v>MISHRA, DIVYANSHU</v>
      </c>
    </row>
    <row r="111" spans="1:4">
      <c r="A111" s="132">
        <v>374860</v>
      </c>
      <c r="B111" s="131" t="str">
        <f>VLOOKUP($A111,'Headcount Table'!$A$3:$D$146,MATCH(B$5,'Headcount Table'!$A$3:$D$3,0),0)</f>
        <v>Krishna, Gopi K</v>
      </c>
      <c r="C111" s="131" t="str">
        <f>VLOOKUP($A111,'Headcount Table'!$A$3:$D$146,MATCH(C$5,'Headcount Table'!$A$3:$D$3,0),0)</f>
        <v>N, ARVIND</v>
      </c>
      <c r="D111" s="131" t="str">
        <f>VLOOKUP($A111,'Headcount Table'!$A$3:$D$146,MATCH(D$5,'Headcount Table'!$A$3:$D$3,0),0)</f>
        <v>MISHRA, DIVYANSHU</v>
      </c>
    </row>
    <row r="112" spans="1:4">
      <c r="A112" s="132">
        <v>326452</v>
      </c>
      <c r="B112" s="131" t="str">
        <f>VLOOKUP($A112,'Headcount Table'!$A$3:$D$146,MATCH(B$5,'Headcount Table'!$A$3:$D$3,0),0)</f>
        <v>Dsouza, Laveena</v>
      </c>
      <c r="C112" s="131" t="str">
        <f>VLOOKUP($A112,'Headcount Table'!$A$3:$D$146,MATCH(C$5,'Headcount Table'!$A$3:$D$3,0),0)</f>
        <v>N, ARVIND</v>
      </c>
      <c r="D112" s="131" t="str">
        <f>VLOOKUP($A112,'Headcount Table'!$A$3:$D$146,MATCH(D$5,'Headcount Table'!$A$3:$D$3,0),0)</f>
        <v>MISHRA, DIVYANSHU</v>
      </c>
    </row>
    <row r="113" spans="1:4">
      <c r="A113" s="132">
        <v>811676</v>
      </c>
      <c r="B113" s="131" t="str">
        <f>VLOOKUP($A113,'Headcount Table'!$A$3:$D$146,MATCH(B$5,'Headcount Table'!$A$3:$D$3,0),0)</f>
        <v>Kumar.S, Prince Priya</v>
      </c>
      <c r="C113" s="131" t="str">
        <f>VLOOKUP($A113,'Headcount Table'!$A$3:$D$146,MATCH(C$5,'Headcount Table'!$A$3:$D$3,0),0)</f>
        <v>N, ARVIND</v>
      </c>
      <c r="D113" s="131" t="str">
        <f>VLOOKUP($A113,'Headcount Table'!$A$3:$D$146,MATCH(D$5,'Headcount Table'!$A$3:$D$3,0),0)</f>
        <v>MISHRA, DIVYANSHU</v>
      </c>
    </row>
    <row r="114" spans="1:4">
      <c r="A114" s="132">
        <v>592709</v>
      </c>
      <c r="B114" s="131" t="str">
        <f>VLOOKUP($A114,'Headcount Table'!$A$3:$D$146,MATCH(B$5,'Headcount Table'!$A$3:$D$3,0),0)</f>
        <v>R Dey, Sandeep</v>
      </c>
      <c r="C114" s="131" t="str">
        <f>VLOOKUP($A114,'Headcount Table'!$A$3:$D$146,MATCH(C$5,'Headcount Table'!$A$3:$D$3,0),0)</f>
        <v>N, ARVIND</v>
      </c>
      <c r="D114" s="131" t="str">
        <f>VLOOKUP($A114,'Headcount Table'!$A$3:$D$146,MATCH(D$5,'Headcount Table'!$A$3:$D$3,0),0)</f>
        <v>MISHRA, DIVYANSHU</v>
      </c>
    </row>
    <row r="115" spans="1:4">
      <c r="A115" s="132">
        <v>591295</v>
      </c>
      <c r="B115" s="131" t="str">
        <f>VLOOKUP($A115,'Headcount Table'!$A$3:$D$146,MATCH(B$5,'Headcount Table'!$A$3:$D$3,0),0)</f>
        <v>K, SHREELAKSHMI</v>
      </c>
      <c r="C115" s="131" t="str">
        <f>VLOOKUP($A115,'Headcount Table'!$A$3:$D$146,MATCH(C$5,'Headcount Table'!$A$3:$D$3,0),0)</f>
        <v>N, ARVIND</v>
      </c>
      <c r="D115" s="131" t="str">
        <f>VLOOKUP($A115,'Headcount Table'!$A$3:$D$146,MATCH(D$5,'Headcount Table'!$A$3:$D$3,0),0)</f>
        <v>MISHRA, DIVYANSHU</v>
      </c>
    </row>
    <row r="116" spans="1:4">
      <c r="A116" s="132">
        <v>372306</v>
      </c>
      <c r="B116" s="131" t="str">
        <f>VLOOKUP($A116,'Headcount Table'!$A$3:$D$146,MATCH(B$5,'Headcount Table'!$A$3:$D$3,0),0)</f>
        <v>Rashmi Lobo, Vivette</v>
      </c>
      <c r="C116" s="131" t="str">
        <f>VLOOKUP($A116,'Headcount Table'!$A$3:$D$146,MATCH(C$5,'Headcount Table'!$A$3:$D$3,0),0)</f>
        <v>N, ARVIND</v>
      </c>
      <c r="D116" s="131" t="str">
        <f>VLOOKUP($A116,'Headcount Table'!$A$3:$D$146,MATCH(D$5,'Headcount Table'!$A$3:$D$3,0),0)</f>
        <v>MISHRA, DIVYANSHU</v>
      </c>
    </row>
    <row r="117" spans="1:4">
      <c r="A117" s="132">
        <v>372053</v>
      </c>
      <c r="B117" s="131" t="str">
        <f>VLOOKUP($A117,'Headcount Table'!$A$3:$D$146,MATCH(B$5,'Headcount Table'!$A$3:$D$3,0),0)</f>
        <v>Choudhury, Deborshi</v>
      </c>
      <c r="C117" s="131" t="str">
        <f>VLOOKUP($A117,'Headcount Table'!$A$3:$D$146,MATCH(C$5,'Headcount Table'!$A$3:$D$3,0),0)</f>
        <v>N, ARVIND</v>
      </c>
      <c r="D117" s="131" t="str">
        <f>VLOOKUP($A117,'Headcount Table'!$A$3:$D$146,MATCH(D$5,'Headcount Table'!$A$3:$D$3,0),0)</f>
        <v>MISHRA, DIVYANSHU</v>
      </c>
    </row>
    <row r="118" spans="1:4">
      <c r="A118" s="132">
        <v>810880</v>
      </c>
      <c r="B118" s="131" t="str">
        <f>VLOOKUP($A118,'Headcount Table'!$A$3:$D$146,MATCH(B$5,'Headcount Table'!$A$3:$D$3,0),0)</f>
        <v>Ahmed R, Naveed</v>
      </c>
      <c r="C118" s="131" t="str">
        <f>VLOOKUP($A118,'Headcount Table'!$A$3:$D$146,MATCH(C$5,'Headcount Table'!$A$3:$D$3,0),0)</f>
        <v>N, ARVIND</v>
      </c>
      <c r="D118" s="131" t="str">
        <f>VLOOKUP($A118,'Headcount Table'!$A$3:$D$146,MATCH(D$5,'Headcount Table'!$A$3:$D$3,0),0)</f>
        <v>MISHRA, DIVYANSHU</v>
      </c>
    </row>
    <row r="119" spans="1:4">
      <c r="A119" s="132">
        <v>591034</v>
      </c>
      <c r="B119" s="131" t="str">
        <f>VLOOKUP($A119,'Headcount Table'!$A$3:$D$146,MATCH(B$5,'Headcount Table'!$A$3:$D$3,0),0)</f>
        <v>Aguiar, Romanick Arcenio</v>
      </c>
      <c r="C119" s="131" t="str">
        <f>VLOOKUP($A119,'Headcount Table'!$A$3:$D$146,MATCH(C$5,'Headcount Table'!$A$3:$D$3,0),0)</f>
        <v>N, ARVIND</v>
      </c>
      <c r="D119" s="131" t="str">
        <f>VLOOKUP($A119,'Headcount Table'!$A$3:$D$146,MATCH(D$5,'Headcount Table'!$A$3:$D$3,0),0)</f>
        <v>MISHRA, DIVYANSHU</v>
      </c>
    </row>
    <row r="120" spans="1:4">
      <c r="A120" s="132">
        <v>374388</v>
      </c>
      <c r="B120" s="131" t="str">
        <f>VLOOKUP($A120,'Headcount Table'!$A$3:$D$146,MATCH(B$5,'Headcount Table'!$A$3:$D$3,0),0)</f>
        <v>Lacerda, Janice Ida</v>
      </c>
      <c r="C120" s="131" t="str">
        <f>VLOOKUP($A120,'Headcount Table'!$A$3:$D$146,MATCH(C$5,'Headcount Table'!$A$3:$D$3,0),0)</f>
        <v>N, ARVIND</v>
      </c>
      <c r="D120" s="131" t="str">
        <f>VLOOKUP($A120,'Headcount Table'!$A$3:$D$146,MATCH(D$5,'Headcount Table'!$A$3:$D$3,0),0)</f>
        <v>MISHRA, DIVYANSHU</v>
      </c>
    </row>
    <row r="121" spans="1:4">
      <c r="A121" s="132">
        <v>811676</v>
      </c>
      <c r="B121" s="131" t="str">
        <f>VLOOKUP($A121,'Headcount Table'!$A$3:$D$146,MATCH(B$5,'Headcount Table'!$A$3:$D$3,0),0)</f>
        <v>Kumar.S, Prince Priya</v>
      </c>
      <c r="C121" s="131" t="str">
        <f>VLOOKUP($A121,'Headcount Table'!$A$3:$D$146,MATCH(C$5,'Headcount Table'!$A$3:$D$3,0),0)</f>
        <v>N, ARVIND</v>
      </c>
      <c r="D121" s="131" t="str">
        <f>VLOOKUP($A121,'Headcount Table'!$A$3:$D$146,MATCH(D$5,'Headcount Table'!$A$3:$D$3,0),0)</f>
        <v>MISHRA, DIVYANSHU</v>
      </c>
    </row>
    <row r="122" spans="1:4">
      <c r="A122" s="132">
        <v>810880</v>
      </c>
      <c r="B122" s="131" t="str">
        <f>VLOOKUP($A122,'Headcount Table'!$A$3:$D$146,MATCH(B$5,'Headcount Table'!$A$3:$D$3,0),0)</f>
        <v>Ahmed R, Naveed</v>
      </c>
      <c r="C122" s="131" t="str">
        <f>VLOOKUP($A122,'Headcount Table'!$A$3:$D$146,MATCH(C$5,'Headcount Table'!$A$3:$D$3,0),0)</f>
        <v>N, ARVIND</v>
      </c>
      <c r="D122" s="131" t="str">
        <f>VLOOKUP($A122,'Headcount Table'!$A$3:$D$146,MATCH(D$5,'Headcount Table'!$A$3:$D$3,0),0)</f>
        <v>MISHRA, DIVYANSHU</v>
      </c>
    </row>
    <row r="123" spans="1:4">
      <c r="A123" s="132">
        <v>591295</v>
      </c>
      <c r="B123" s="131" t="str">
        <f>VLOOKUP($A123,'Headcount Table'!$A$3:$D$146,MATCH(B$5,'Headcount Table'!$A$3:$D$3,0),0)</f>
        <v>K, SHREELAKSHMI</v>
      </c>
      <c r="C123" s="131" t="str">
        <f>VLOOKUP($A123,'Headcount Table'!$A$3:$D$146,MATCH(C$5,'Headcount Table'!$A$3:$D$3,0),0)</f>
        <v>N, ARVIND</v>
      </c>
      <c r="D123" s="131" t="str">
        <f>VLOOKUP($A123,'Headcount Table'!$A$3:$D$146,MATCH(D$5,'Headcount Table'!$A$3:$D$3,0),0)</f>
        <v>MISHRA, DIVYANSHU</v>
      </c>
    </row>
    <row r="124" spans="1:4">
      <c r="A124" s="132">
        <v>591034</v>
      </c>
      <c r="B124" s="131" t="str">
        <f>VLOOKUP($A124,'Headcount Table'!$A$3:$D$146,MATCH(B$5,'Headcount Table'!$A$3:$D$3,0),0)</f>
        <v>Aguiar, Romanick Arcenio</v>
      </c>
      <c r="C124" s="131" t="str">
        <f>VLOOKUP($A124,'Headcount Table'!$A$3:$D$146,MATCH(C$5,'Headcount Table'!$A$3:$D$3,0),0)</f>
        <v>N, ARVIND</v>
      </c>
      <c r="D124" s="131" t="str">
        <f>VLOOKUP($A124,'Headcount Table'!$A$3:$D$146,MATCH(D$5,'Headcount Table'!$A$3:$D$3,0),0)</f>
        <v>MISHRA, DIVYANSHU</v>
      </c>
    </row>
    <row r="125" spans="1:4">
      <c r="A125" s="132">
        <v>372306</v>
      </c>
      <c r="B125" s="131" t="str">
        <f>VLOOKUP($A125,'Headcount Table'!$A$3:$D$146,MATCH(B$5,'Headcount Table'!$A$3:$D$3,0),0)</f>
        <v>Rashmi Lobo, Vivette</v>
      </c>
      <c r="C125" s="131" t="str">
        <f>VLOOKUP($A125,'Headcount Table'!$A$3:$D$146,MATCH(C$5,'Headcount Table'!$A$3:$D$3,0),0)</f>
        <v>N, ARVIND</v>
      </c>
      <c r="D125" s="131" t="str">
        <f>VLOOKUP($A125,'Headcount Table'!$A$3:$D$146,MATCH(D$5,'Headcount Table'!$A$3:$D$3,0),0)</f>
        <v>MISHRA, DIVYANSHU</v>
      </c>
    </row>
    <row r="126" spans="1:4">
      <c r="A126" s="132">
        <v>590649</v>
      </c>
      <c r="B126" s="131" t="str">
        <f>VLOOKUP($A126,'Headcount Table'!$A$3:$D$146,MATCH(B$5,'Headcount Table'!$A$3:$D$3,0),0)</f>
        <v>Joseph, Roshan</v>
      </c>
      <c r="C126" s="131" t="str">
        <f>VLOOKUP($A126,'Headcount Table'!$A$3:$D$146,MATCH(C$5,'Headcount Table'!$A$3:$D$3,0),0)</f>
        <v>N, ARVIND</v>
      </c>
      <c r="D126" s="131" t="str">
        <f>VLOOKUP($A126,'Headcount Table'!$A$3:$D$146,MATCH(D$5,'Headcount Table'!$A$3:$D$3,0),0)</f>
        <v>MISHRA, DIVYANSHU</v>
      </c>
    </row>
    <row r="127" spans="1:4">
      <c r="A127" s="132">
        <v>374860</v>
      </c>
      <c r="B127" s="131" t="str">
        <f>VLOOKUP($A127,'Headcount Table'!$A$3:$D$146,MATCH(B$5,'Headcount Table'!$A$3:$D$3,0),0)</f>
        <v>Krishna, Gopi K</v>
      </c>
      <c r="C127" s="131" t="str">
        <f>VLOOKUP($A127,'Headcount Table'!$A$3:$D$146,MATCH(C$5,'Headcount Table'!$A$3:$D$3,0),0)</f>
        <v>N, ARVIND</v>
      </c>
      <c r="D127" s="131" t="str">
        <f>VLOOKUP($A127,'Headcount Table'!$A$3:$D$146,MATCH(D$5,'Headcount Table'!$A$3:$D$3,0),0)</f>
        <v>MISHRA, DIVYANSHU</v>
      </c>
    </row>
    <row r="128" spans="1:4">
      <c r="A128" s="132">
        <v>326452</v>
      </c>
      <c r="B128" s="131" t="str">
        <f>VLOOKUP($A128,'Headcount Table'!$A$3:$D$146,MATCH(B$5,'Headcount Table'!$A$3:$D$3,0),0)</f>
        <v>Dsouza, Laveena</v>
      </c>
      <c r="C128" s="131" t="str">
        <f>VLOOKUP($A128,'Headcount Table'!$A$3:$D$146,MATCH(C$5,'Headcount Table'!$A$3:$D$3,0),0)</f>
        <v>N, ARVIND</v>
      </c>
      <c r="D128" s="131" t="str">
        <f>VLOOKUP($A128,'Headcount Table'!$A$3:$D$146,MATCH(D$5,'Headcount Table'!$A$3:$D$3,0),0)</f>
        <v>MISHRA, DIVYANSHU</v>
      </c>
    </row>
    <row r="129" spans="1:4">
      <c r="A129" s="132">
        <v>592709</v>
      </c>
      <c r="B129" s="131" t="str">
        <f>VLOOKUP($A129,'Headcount Table'!$A$3:$D$146,MATCH(B$5,'Headcount Table'!$A$3:$D$3,0),0)</f>
        <v>R Dey, Sandeep</v>
      </c>
      <c r="C129" s="131" t="str">
        <f>VLOOKUP($A129,'Headcount Table'!$A$3:$D$146,MATCH(C$5,'Headcount Table'!$A$3:$D$3,0),0)</f>
        <v>N, ARVIND</v>
      </c>
      <c r="D129" s="131" t="str">
        <f>VLOOKUP($A129,'Headcount Table'!$A$3:$D$146,MATCH(D$5,'Headcount Table'!$A$3:$D$3,0),0)</f>
        <v>MISHRA, DIVYANSHU</v>
      </c>
    </row>
    <row r="130" spans="1:4">
      <c r="A130" s="132">
        <v>378808</v>
      </c>
      <c r="B130" s="131" t="str">
        <f>VLOOKUP($A130,'Headcount Table'!$A$3:$D$146,MATCH(B$5,'Headcount Table'!$A$3:$D$3,0),0)</f>
        <v>R, Tharaa</v>
      </c>
      <c r="C130" s="131" t="str">
        <f>VLOOKUP($A130,'Headcount Table'!$A$3:$D$146,MATCH(C$5,'Headcount Table'!$A$3:$D$3,0),0)</f>
        <v>N, ARVIND</v>
      </c>
      <c r="D130" s="131" t="str">
        <f>VLOOKUP($A130,'Headcount Table'!$A$3:$D$146,MATCH(D$5,'Headcount Table'!$A$3:$D$3,0),0)</f>
        <v>MISHRA, DIVYANSHU</v>
      </c>
    </row>
    <row r="131" spans="1:4">
      <c r="A131" s="132">
        <v>374388</v>
      </c>
      <c r="B131" s="131" t="str">
        <f>VLOOKUP($A131,'Headcount Table'!$A$3:$D$146,MATCH(B$5,'Headcount Table'!$A$3:$D$3,0),0)</f>
        <v>Lacerda, Janice Ida</v>
      </c>
      <c r="C131" s="131" t="str">
        <f>VLOOKUP($A131,'Headcount Table'!$A$3:$D$146,MATCH(C$5,'Headcount Table'!$A$3:$D$3,0),0)</f>
        <v>N, ARVIND</v>
      </c>
      <c r="D131" s="131" t="str">
        <f>VLOOKUP($A131,'Headcount Table'!$A$3:$D$146,MATCH(D$5,'Headcount Table'!$A$3:$D$3,0),0)</f>
        <v>MISHRA, DIVYANSHU</v>
      </c>
    </row>
    <row r="132" spans="1:4">
      <c r="A132" s="132">
        <v>372247</v>
      </c>
      <c r="B132" s="131" t="str">
        <f>VLOOKUP($A132,'Headcount Table'!$A$3:$D$146,MATCH(B$5,'Headcount Table'!$A$3:$D$3,0),0)</f>
        <v>R R, Kiran</v>
      </c>
      <c r="C132" s="131" t="str">
        <f>VLOOKUP($A132,'Headcount Table'!$A$3:$D$146,MATCH(C$5,'Headcount Table'!$A$3:$D$3,0),0)</f>
        <v>N, ARVIND</v>
      </c>
      <c r="D132" s="131" t="str">
        <f>VLOOKUP($A132,'Headcount Table'!$A$3:$D$146,MATCH(D$5,'Headcount Table'!$A$3:$D$3,0),0)</f>
        <v>MISHRA, DIVYANSHU</v>
      </c>
    </row>
    <row r="133" spans="1:4">
      <c r="A133" s="132">
        <v>372053</v>
      </c>
      <c r="B133" s="131" t="str">
        <f>VLOOKUP($A133,'Headcount Table'!$A$3:$D$146,MATCH(B$5,'Headcount Table'!$A$3:$D$3,0),0)</f>
        <v>Choudhury, Deborshi</v>
      </c>
      <c r="C133" s="131" t="str">
        <f>VLOOKUP($A133,'Headcount Table'!$A$3:$D$146,MATCH(C$5,'Headcount Table'!$A$3:$D$3,0),0)</f>
        <v>N, ARVIND</v>
      </c>
      <c r="D133" s="131" t="str">
        <f>VLOOKUP($A133,'Headcount Table'!$A$3:$D$146,MATCH(D$5,'Headcount Table'!$A$3:$D$3,0),0)</f>
        <v>MISHRA, DIVYANSHU</v>
      </c>
    </row>
    <row r="134" spans="1:4">
      <c r="A134" s="132">
        <v>591405</v>
      </c>
      <c r="B134" s="131" t="str">
        <f>VLOOKUP($A134,'Headcount Table'!$A$3:$D$146,MATCH(B$5,'Headcount Table'!$A$3:$D$3,0),0)</f>
        <v>Varma, Praveen S</v>
      </c>
      <c r="C134" s="131" t="str">
        <f>VLOOKUP($A134,'Headcount Table'!$A$3:$D$146,MATCH(C$5,'Headcount Table'!$A$3:$D$3,0),0)</f>
        <v>PEREIRA, ALEX</v>
      </c>
      <c r="D134" s="131" t="str">
        <f>VLOOKUP($A134,'Headcount Table'!$A$3:$D$146,MATCH(D$5,'Headcount Table'!$A$3:$D$3,0),0)</f>
        <v>FERNANDES, VICTOR</v>
      </c>
    </row>
    <row r="135" spans="1:4">
      <c r="A135" s="132">
        <v>591123</v>
      </c>
      <c r="B135" s="131" t="str">
        <f>VLOOKUP($A135,'Headcount Table'!$A$3:$D$146,MATCH(B$5,'Headcount Table'!$A$3:$D$3,0),0)</f>
        <v>Aul, Suruchi</v>
      </c>
      <c r="C135" s="131" t="str">
        <f>VLOOKUP($A135,'Headcount Table'!$A$3:$D$146,MATCH(C$5,'Headcount Table'!$A$3:$D$3,0),0)</f>
        <v>PEREIRA, ALEX</v>
      </c>
      <c r="D135" s="131" t="str">
        <f>VLOOKUP($A135,'Headcount Table'!$A$3:$D$146,MATCH(D$5,'Headcount Table'!$A$3:$D$3,0),0)</f>
        <v>FERNANDES, VICTOR</v>
      </c>
    </row>
    <row r="136" spans="1:4">
      <c r="A136" s="132">
        <v>590550</v>
      </c>
      <c r="B136" s="131" t="str">
        <f>VLOOKUP($A136,'Headcount Table'!$A$3:$D$146,MATCH(B$5,'Headcount Table'!$A$3:$D$3,0),0)</f>
        <v>H S, Hemanth</v>
      </c>
      <c r="C136" s="131" t="str">
        <f>VLOOKUP($A136,'Headcount Table'!$A$3:$D$146,MATCH(C$5,'Headcount Table'!$A$3:$D$3,0),0)</f>
        <v>PEREIRA, ALEX</v>
      </c>
      <c r="D136" s="131" t="str">
        <f>VLOOKUP($A136,'Headcount Table'!$A$3:$D$146,MATCH(D$5,'Headcount Table'!$A$3:$D$3,0),0)</f>
        <v>FERNANDES, VICTOR</v>
      </c>
    </row>
    <row r="137" spans="1:4">
      <c r="A137" s="132">
        <v>590550</v>
      </c>
      <c r="B137" s="131" t="str">
        <f>VLOOKUP($A137,'Headcount Table'!$A$3:$D$146,MATCH(B$5,'Headcount Table'!$A$3:$D$3,0),0)</f>
        <v>H S, Hemanth</v>
      </c>
      <c r="C137" s="131" t="str">
        <f>VLOOKUP($A137,'Headcount Table'!$A$3:$D$146,MATCH(C$5,'Headcount Table'!$A$3:$D$3,0),0)</f>
        <v>PEREIRA, ALEX</v>
      </c>
      <c r="D137" s="131" t="str">
        <f>VLOOKUP($A137,'Headcount Table'!$A$3:$D$146,MATCH(D$5,'Headcount Table'!$A$3:$D$3,0),0)</f>
        <v>FERNANDES, VICTOR</v>
      </c>
    </row>
    <row r="138" spans="1:4">
      <c r="A138" s="132">
        <v>379531</v>
      </c>
      <c r="B138" s="131" t="str">
        <f>VLOOKUP($A138,'Headcount Table'!$A$3:$D$146,MATCH(B$5,'Headcount Table'!$A$3:$D$3,0),0)</f>
        <v>Srinivasaiah, Balaji</v>
      </c>
      <c r="C138" s="131" t="str">
        <f>VLOOKUP($A138,'Headcount Table'!$A$3:$D$146,MATCH(C$5,'Headcount Table'!$A$3:$D$3,0),0)</f>
        <v>PEREIRA, ALEX</v>
      </c>
      <c r="D138" s="131" t="str">
        <f>VLOOKUP($A138,'Headcount Table'!$A$3:$D$146,MATCH(D$5,'Headcount Table'!$A$3:$D$3,0),0)</f>
        <v>FERNANDES, VICTOR</v>
      </c>
    </row>
    <row r="139" spans="1:4">
      <c r="A139" s="132">
        <v>374500</v>
      </c>
      <c r="B139" s="131" t="str">
        <f>VLOOKUP($A139,'Headcount Table'!$A$3:$D$146,MATCH(B$5,'Headcount Table'!$A$3:$D$3,0),0)</f>
        <v>Vaz, Milton</v>
      </c>
      <c r="C139" s="131" t="str">
        <f>VLOOKUP($A139,'Headcount Table'!$A$3:$D$146,MATCH(C$5,'Headcount Table'!$A$3:$D$3,0),0)</f>
        <v>PEREIRA, ALEX</v>
      </c>
      <c r="D139" s="131" t="str">
        <f>VLOOKUP($A139,'Headcount Table'!$A$3:$D$146,MATCH(D$5,'Headcount Table'!$A$3:$D$3,0),0)</f>
        <v>FERNANDES, VICTOR</v>
      </c>
    </row>
    <row r="140" spans="1:4">
      <c r="A140" s="132">
        <v>379531</v>
      </c>
      <c r="B140" s="131" t="str">
        <f>VLOOKUP($A140,'Headcount Table'!$A$3:$D$146,MATCH(B$5,'Headcount Table'!$A$3:$D$3,0),0)</f>
        <v>Srinivasaiah, Balaji</v>
      </c>
      <c r="C140" s="131" t="str">
        <f>VLOOKUP($A140,'Headcount Table'!$A$3:$D$146,MATCH(C$5,'Headcount Table'!$A$3:$D$3,0),0)</f>
        <v>PEREIRA, ALEX</v>
      </c>
      <c r="D140" s="131" t="str">
        <f>VLOOKUP($A140,'Headcount Table'!$A$3:$D$146,MATCH(D$5,'Headcount Table'!$A$3:$D$3,0),0)</f>
        <v>FERNANDES, VICTOR</v>
      </c>
    </row>
    <row r="141" spans="1:4">
      <c r="A141" s="132">
        <v>374203</v>
      </c>
      <c r="B141" s="131" t="str">
        <f>VLOOKUP($A141,'Headcount Table'!$A$3:$D$146,MATCH(B$5,'Headcount Table'!$A$3:$D$3,0),0)</f>
        <v>Sekhar, Soumya</v>
      </c>
      <c r="C141" s="131" t="str">
        <f>VLOOKUP($A141,'Headcount Table'!$A$3:$D$146,MATCH(C$5,'Headcount Table'!$A$3:$D$3,0),0)</f>
        <v>PEREIRA, ALEX</v>
      </c>
      <c r="D141" s="131" t="str">
        <f>VLOOKUP($A141,'Headcount Table'!$A$3:$D$146,MATCH(D$5,'Headcount Table'!$A$3:$D$3,0),0)</f>
        <v>FERNANDES, VICTOR</v>
      </c>
    </row>
    <row r="142" spans="1:4">
      <c r="A142" s="132">
        <v>374121</v>
      </c>
      <c r="B142" s="131" t="str">
        <f>VLOOKUP($A142,'Headcount Table'!$A$3:$D$146,MATCH(B$5,'Headcount Table'!$A$3:$D$3,0),0)</f>
        <v>Varughese, Sovee N</v>
      </c>
      <c r="C142" s="131" t="str">
        <f>VLOOKUP($A142,'Headcount Table'!$A$3:$D$146,MATCH(C$5,'Headcount Table'!$A$3:$D$3,0),0)</f>
        <v>PEREIRA, ALEX</v>
      </c>
      <c r="D142" s="131" t="str">
        <f>VLOOKUP($A142,'Headcount Table'!$A$3:$D$146,MATCH(D$5,'Headcount Table'!$A$3:$D$3,0),0)</f>
        <v>FERNANDES, VICTOR</v>
      </c>
    </row>
    <row r="143" spans="1:4">
      <c r="A143" s="132">
        <v>373207</v>
      </c>
      <c r="B143" s="131" t="str">
        <f>VLOOKUP($A143,'Headcount Table'!$A$3:$D$146,MATCH(B$5,'Headcount Table'!$A$3:$D$3,0),0)</f>
        <v>VADOR, NIRAV</v>
      </c>
      <c r="C143" s="131" t="str">
        <f>VLOOKUP($A143,'Headcount Table'!$A$3:$D$146,MATCH(C$5,'Headcount Table'!$A$3:$D$3,0),0)</f>
        <v>PEREIRA, ALEX</v>
      </c>
      <c r="D143" s="131" t="str">
        <f>VLOOKUP($A143,'Headcount Table'!$A$3:$D$146,MATCH(D$5,'Headcount Table'!$A$3:$D$3,0),0)</f>
        <v>FERNANDES, VICTOR</v>
      </c>
    </row>
    <row r="144" spans="1:4">
      <c r="A144" s="132">
        <v>817393</v>
      </c>
      <c r="B144" s="131" t="str">
        <f>VLOOKUP($A144,'Headcount Table'!$A$3:$D$146,MATCH(B$5,'Headcount Table'!$A$3:$D$3,0),0)</f>
        <v>M V, Ajay</v>
      </c>
      <c r="C144" s="131" t="str">
        <f>VLOOKUP($A144,'Headcount Table'!$A$3:$D$146,MATCH(C$5,'Headcount Table'!$A$3:$D$3,0),0)</f>
        <v>PEREIRA, ALEX</v>
      </c>
      <c r="D144" s="131" t="str">
        <f>VLOOKUP($A144,'Headcount Table'!$A$3:$D$146,MATCH(D$5,'Headcount Table'!$A$3:$D$3,0),0)</f>
        <v>FERNANDES, VICTOR</v>
      </c>
    </row>
    <row r="145" spans="1:4">
      <c r="A145" s="132">
        <v>590645</v>
      </c>
      <c r="B145" s="131" t="str">
        <f>VLOOKUP($A145,'Headcount Table'!$A$3:$D$146,MATCH(B$5,'Headcount Table'!$A$3:$D$3,0),0)</f>
        <v>Menon, Ajit</v>
      </c>
      <c r="C145" s="131" t="str">
        <f>VLOOKUP($A145,'Headcount Table'!$A$3:$D$146,MATCH(C$5,'Headcount Table'!$A$3:$D$3,0),0)</f>
        <v>PEREIRA, ALEX</v>
      </c>
      <c r="D145" s="131" t="str">
        <f>VLOOKUP($A145,'Headcount Table'!$A$3:$D$146,MATCH(D$5,'Headcount Table'!$A$3:$D$3,0),0)</f>
        <v>FERNANDES, VICTOR</v>
      </c>
    </row>
    <row r="146" spans="1:4">
      <c r="A146" s="132">
        <v>373208</v>
      </c>
      <c r="B146" s="131" t="str">
        <f>VLOOKUP($A146,'Headcount Table'!$A$3:$D$146,MATCH(B$5,'Headcount Table'!$A$3:$D$3,0),0)</f>
        <v>J, LEENA</v>
      </c>
      <c r="C146" s="131" t="str">
        <f>VLOOKUP($A146,'Headcount Table'!$A$3:$D$146,MATCH(C$5,'Headcount Table'!$A$3:$D$3,0),0)</f>
        <v>PEREIRA, ALEX</v>
      </c>
      <c r="D146" s="131" t="str">
        <f>VLOOKUP($A146,'Headcount Table'!$A$3:$D$146,MATCH(D$5,'Headcount Table'!$A$3:$D$3,0),0)</f>
        <v>FERNANDES, VICTOR</v>
      </c>
    </row>
    <row r="147" spans="1:4">
      <c r="A147" s="132">
        <v>811713</v>
      </c>
      <c r="B147" s="131" t="str">
        <f>VLOOKUP($A147,'Headcount Table'!$A$3:$D$146,MATCH(B$5,'Headcount Table'!$A$3:$D$3,0),0)</f>
        <v>Begum, Mubeena</v>
      </c>
      <c r="C147" s="131" t="str">
        <f>VLOOKUP($A147,'Headcount Table'!$A$3:$D$146,MATCH(C$5,'Headcount Table'!$A$3:$D$3,0),0)</f>
        <v>PEREIRA, ALEX</v>
      </c>
      <c r="D147" s="131" t="str">
        <f>VLOOKUP($A147,'Headcount Table'!$A$3:$D$146,MATCH(D$5,'Headcount Table'!$A$3:$D$3,0),0)</f>
        <v>FERNANDES, VICTOR</v>
      </c>
    </row>
    <row r="148" spans="1:4">
      <c r="A148" s="132">
        <v>590690</v>
      </c>
      <c r="B148" s="131" t="str">
        <f>VLOOKUP($A148,'Headcount Table'!$A$3:$D$146,MATCH(B$5,'Headcount Table'!$A$3:$D$3,0),0)</f>
        <v>CJ, Deepa</v>
      </c>
      <c r="C148" s="131" t="str">
        <f>VLOOKUP($A148,'Headcount Table'!$A$3:$D$146,MATCH(C$5,'Headcount Table'!$A$3:$D$3,0),0)</f>
        <v>PEREIRA, ALEX</v>
      </c>
      <c r="D148" s="131" t="str">
        <f>VLOOKUP($A148,'Headcount Table'!$A$3:$D$146,MATCH(D$5,'Headcount Table'!$A$3:$D$3,0),0)</f>
        <v>FERNANDES, VICTOR</v>
      </c>
    </row>
    <row r="149" spans="1:4">
      <c r="A149" s="132">
        <v>373200</v>
      </c>
      <c r="B149" s="131" t="str">
        <f>VLOOKUP($A149,'Headcount Table'!$A$3:$D$146,MATCH(B$5,'Headcount Table'!$A$3:$D$3,0),0)</f>
        <v>T M, SHRIDHAR</v>
      </c>
      <c r="C149" s="131" t="str">
        <f>VLOOKUP($A149,'Headcount Table'!$A$3:$D$146,MATCH(C$5,'Headcount Table'!$A$3:$D$3,0),0)</f>
        <v>PEREIRA, ALEX</v>
      </c>
      <c r="D149" s="131" t="str">
        <f>VLOOKUP($A149,'Headcount Table'!$A$3:$D$146,MATCH(D$5,'Headcount Table'!$A$3:$D$3,0),0)</f>
        <v>FERNANDES, VICTOR</v>
      </c>
    </row>
    <row r="150" spans="1:4">
      <c r="A150" s="132">
        <v>590690</v>
      </c>
      <c r="B150" s="131" t="str">
        <f>VLOOKUP($A150,'Headcount Table'!$A$3:$D$146,MATCH(B$5,'Headcount Table'!$A$3:$D$3,0),0)</f>
        <v>CJ, Deepa</v>
      </c>
      <c r="C150" s="131" t="str">
        <f>VLOOKUP($A150,'Headcount Table'!$A$3:$D$146,MATCH(C$5,'Headcount Table'!$A$3:$D$3,0),0)</f>
        <v>PEREIRA, ALEX</v>
      </c>
      <c r="D150" s="131" t="str">
        <f>VLOOKUP($A150,'Headcount Table'!$A$3:$D$146,MATCH(D$5,'Headcount Table'!$A$3:$D$3,0),0)</f>
        <v>FERNANDES, VICTOR</v>
      </c>
    </row>
    <row r="151" spans="1:4">
      <c r="A151" s="132">
        <v>379531</v>
      </c>
      <c r="B151" s="131" t="str">
        <f>VLOOKUP($A151,'Headcount Table'!$A$3:$D$146,MATCH(B$5,'Headcount Table'!$A$3:$D$3,0),0)</f>
        <v>Srinivasaiah, Balaji</v>
      </c>
      <c r="C151" s="131" t="str">
        <f>VLOOKUP($A151,'Headcount Table'!$A$3:$D$146,MATCH(C$5,'Headcount Table'!$A$3:$D$3,0),0)</f>
        <v>PEREIRA, ALEX</v>
      </c>
      <c r="D151" s="131" t="str">
        <f>VLOOKUP($A151,'Headcount Table'!$A$3:$D$146,MATCH(D$5,'Headcount Table'!$A$3:$D$3,0),0)</f>
        <v>FERNANDES, VICTOR</v>
      </c>
    </row>
    <row r="152" spans="1:4">
      <c r="A152" s="132">
        <v>373208</v>
      </c>
      <c r="B152" s="131" t="str">
        <f>VLOOKUP($A152,'Headcount Table'!$A$3:$D$146,MATCH(B$5,'Headcount Table'!$A$3:$D$3,0),0)</f>
        <v>J, LEENA</v>
      </c>
      <c r="C152" s="131" t="str">
        <f>VLOOKUP($A152,'Headcount Table'!$A$3:$D$146,MATCH(C$5,'Headcount Table'!$A$3:$D$3,0),0)</f>
        <v>PEREIRA, ALEX</v>
      </c>
      <c r="D152" s="131" t="str">
        <f>VLOOKUP($A152,'Headcount Table'!$A$3:$D$146,MATCH(D$5,'Headcount Table'!$A$3:$D$3,0),0)</f>
        <v>FERNANDES, VICTOR</v>
      </c>
    </row>
    <row r="153" spans="1:4">
      <c r="A153" s="132">
        <v>373200</v>
      </c>
      <c r="B153" s="131" t="str">
        <f>VLOOKUP($A153,'Headcount Table'!$A$3:$D$146,MATCH(B$5,'Headcount Table'!$A$3:$D$3,0),0)</f>
        <v>T M, SHRIDHAR</v>
      </c>
      <c r="C153" s="131" t="str">
        <f>VLOOKUP($A153,'Headcount Table'!$A$3:$D$146,MATCH(C$5,'Headcount Table'!$A$3:$D$3,0),0)</f>
        <v>PEREIRA, ALEX</v>
      </c>
      <c r="D153" s="131" t="str">
        <f>VLOOKUP($A153,'Headcount Table'!$A$3:$D$146,MATCH(D$5,'Headcount Table'!$A$3:$D$3,0),0)</f>
        <v>FERNANDES, VICTOR</v>
      </c>
    </row>
    <row r="154" spans="1:4">
      <c r="A154" s="132">
        <v>811713</v>
      </c>
      <c r="B154" s="131" t="str">
        <f>VLOOKUP($A154,'Headcount Table'!$A$3:$D$146,MATCH(B$5,'Headcount Table'!$A$3:$D$3,0),0)</f>
        <v>Begum, Mubeena</v>
      </c>
      <c r="C154" s="131" t="str">
        <f>VLOOKUP($A154,'Headcount Table'!$A$3:$D$146,MATCH(C$5,'Headcount Table'!$A$3:$D$3,0),0)</f>
        <v>PEREIRA, ALEX</v>
      </c>
      <c r="D154" s="131" t="str">
        <f>VLOOKUP($A154,'Headcount Table'!$A$3:$D$146,MATCH(D$5,'Headcount Table'!$A$3:$D$3,0),0)</f>
        <v>FERNANDES, VICTOR</v>
      </c>
    </row>
    <row r="155" spans="1:4">
      <c r="A155" s="132">
        <v>591123</v>
      </c>
      <c r="B155" s="131" t="str">
        <f>VLOOKUP($A155,'Headcount Table'!$A$3:$D$146,MATCH(B$5,'Headcount Table'!$A$3:$D$3,0),0)</f>
        <v>Aul, Suruchi</v>
      </c>
      <c r="C155" s="131" t="str">
        <f>VLOOKUP($A155,'Headcount Table'!$A$3:$D$146,MATCH(C$5,'Headcount Table'!$A$3:$D$3,0),0)</f>
        <v>PEREIRA, ALEX</v>
      </c>
      <c r="D155" s="131" t="str">
        <f>VLOOKUP($A155,'Headcount Table'!$A$3:$D$146,MATCH(D$5,'Headcount Table'!$A$3:$D$3,0),0)</f>
        <v>FERNANDES, VICTOR</v>
      </c>
    </row>
    <row r="156" spans="1:4">
      <c r="A156" s="132">
        <v>590645</v>
      </c>
      <c r="B156" s="131" t="str">
        <f>VLOOKUP($A156,'Headcount Table'!$A$3:$D$146,MATCH(B$5,'Headcount Table'!$A$3:$D$3,0),0)</f>
        <v>Menon, Ajit</v>
      </c>
      <c r="C156" s="131" t="str">
        <f>VLOOKUP($A156,'Headcount Table'!$A$3:$D$146,MATCH(C$5,'Headcount Table'!$A$3:$D$3,0),0)</f>
        <v>PEREIRA, ALEX</v>
      </c>
      <c r="D156" s="131" t="str">
        <f>VLOOKUP($A156,'Headcount Table'!$A$3:$D$146,MATCH(D$5,'Headcount Table'!$A$3:$D$3,0),0)</f>
        <v>FERNANDES, VICTOR</v>
      </c>
    </row>
    <row r="157" spans="1:4">
      <c r="A157" s="132">
        <v>590550</v>
      </c>
      <c r="B157" s="131" t="str">
        <f>VLOOKUP($A157,'Headcount Table'!$A$3:$D$146,MATCH(B$5,'Headcount Table'!$A$3:$D$3,0),0)</f>
        <v>H S, Hemanth</v>
      </c>
      <c r="C157" s="131" t="str">
        <f>VLOOKUP($A157,'Headcount Table'!$A$3:$D$146,MATCH(C$5,'Headcount Table'!$A$3:$D$3,0),0)</f>
        <v>PEREIRA, ALEX</v>
      </c>
      <c r="D157" s="131" t="str">
        <f>VLOOKUP($A157,'Headcount Table'!$A$3:$D$146,MATCH(D$5,'Headcount Table'!$A$3:$D$3,0),0)</f>
        <v>FERNANDES, VICTOR</v>
      </c>
    </row>
    <row r="158" spans="1:4">
      <c r="A158" s="132">
        <v>591405</v>
      </c>
      <c r="B158" s="131" t="str">
        <f>VLOOKUP($A158,'Headcount Table'!$A$3:$D$146,MATCH(B$5,'Headcount Table'!$A$3:$D$3,0),0)</f>
        <v>Varma, Praveen S</v>
      </c>
      <c r="C158" s="131" t="str">
        <f>VLOOKUP($A158,'Headcount Table'!$A$3:$D$146,MATCH(C$5,'Headcount Table'!$A$3:$D$3,0),0)</f>
        <v>PEREIRA, ALEX</v>
      </c>
      <c r="D158" s="131" t="str">
        <f>VLOOKUP($A158,'Headcount Table'!$A$3:$D$146,MATCH(D$5,'Headcount Table'!$A$3:$D$3,0),0)</f>
        <v>FERNANDES, VICTOR</v>
      </c>
    </row>
    <row r="159" spans="1:4">
      <c r="A159" s="132">
        <v>374500</v>
      </c>
      <c r="B159" s="131" t="str">
        <f>VLOOKUP($A159,'Headcount Table'!$A$3:$D$146,MATCH(B$5,'Headcount Table'!$A$3:$D$3,0),0)</f>
        <v>Vaz, Milton</v>
      </c>
      <c r="C159" s="131" t="str">
        <f>VLOOKUP($A159,'Headcount Table'!$A$3:$D$146,MATCH(C$5,'Headcount Table'!$A$3:$D$3,0),0)</f>
        <v>PEREIRA, ALEX</v>
      </c>
      <c r="D159" s="131" t="str">
        <f>VLOOKUP($A159,'Headcount Table'!$A$3:$D$146,MATCH(D$5,'Headcount Table'!$A$3:$D$3,0),0)</f>
        <v>FERNANDES, VICTOR</v>
      </c>
    </row>
    <row r="160" spans="1:4">
      <c r="A160" s="132">
        <v>374203</v>
      </c>
      <c r="B160" s="131" t="str">
        <f>VLOOKUP($A160,'Headcount Table'!$A$3:$D$146,MATCH(B$5,'Headcount Table'!$A$3:$D$3,0),0)</f>
        <v>Sekhar, Soumya</v>
      </c>
      <c r="C160" s="131" t="str">
        <f>VLOOKUP($A160,'Headcount Table'!$A$3:$D$146,MATCH(C$5,'Headcount Table'!$A$3:$D$3,0),0)</f>
        <v>PEREIRA, ALEX</v>
      </c>
      <c r="D160" s="131" t="str">
        <f>VLOOKUP($A160,'Headcount Table'!$A$3:$D$146,MATCH(D$5,'Headcount Table'!$A$3:$D$3,0),0)</f>
        <v>FERNANDES, VICTOR</v>
      </c>
    </row>
    <row r="161" spans="1:4">
      <c r="A161" s="132">
        <v>374121</v>
      </c>
      <c r="B161" s="131" t="str">
        <f>VLOOKUP($A161,'Headcount Table'!$A$3:$D$146,MATCH(B$5,'Headcount Table'!$A$3:$D$3,0),0)</f>
        <v>Varughese, Sovee N</v>
      </c>
      <c r="C161" s="131" t="str">
        <f>VLOOKUP($A161,'Headcount Table'!$A$3:$D$146,MATCH(C$5,'Headcount Table'!$A$3:$D$3,0),0)</f>
        <v>PEREIRA, ALEX</v>
      </c>
      <c r="D161" s="131" t="str">
        <f>VLOOKUP($A161,'Headcount Table'!$A$3:$D$146,MATCH(D$5,'Headcount Table'!$A$3:$D$3,0),0)</f>
        <v>FERNANDES, VICTOR</v>
      </c>
    </row>
    <row r="162" spans="1:4">
      <c r="A162" s="132">
        <v>373207</v>
      </c>
      <c r="B162" s="131" t="str">
        <f>VLOOKUP($A162,'Headcount Table'!$A$3:$D$146,MATCH(B$5,'Headcount Table'!$A$3:$D$3,0),0)</f>
        <v>VADOR, NIRAV</v>
      </c>
      <c r="C162" s="131" t="str">
        <f>VLOOKUP($A162,'Headcount Table'!$A$3:$D$146,MATCH(C$5,'Headcount Table'!$A$3:$D$3,0),0)</f>
        <v>PEREIRA, ALEX</v>
      </c>
      <c r="D162" s="131" t="str">
        <f>VLOOKUP($A162,'Headcount Table'!$A$3:$D$146,MATCH(D$5,'Headcount Table'!$A$3:$D$3,0),0)</f>
        <v>FERNANDES, VICTOR</v>
      </c>
    </row>
    <row r="163" spans="1:4">
      <c r="A163" s="132">
        <v>817393</v>
      </c>
      <c r="B163" s="131" t="str">
        <f>VLOOKUP($A163,'Headcount Table'!$A$3:$D$146,MATCH(B$5,'Headcount Table'!$A$3:$D$3,0),0)</f>
        <v>M V, Ajay</v>
      </c>
      <c r="C163" s="131" t="str">
        <f>VLOOKUP($A163,'Headcount Table'!$A$3:$D$146,MATCH(C$5,'Headcount Table'!$A$3:$D$3,0),0)</f>
        <v>PEREIRA, ALEX</v>
      </c>
      <c r="D163" s="131" t="str">
        <f>VLOOKUP($A163,'Headcount Table'!$A$3:$D$146,MATCH(D$5,'Headcount Table'!$A$3:$D$3,0),0)</f>
        <v>FERNANDES, VICTOR</v>
      </c>
    </row>
    <row r="164" spans="1:4">
      <c r="A164" s="132">
        <v>590645</v>
      </c>
      <c r="B164" s="131" t="str">
        <f>VLOOKUP($A164,'Headcount Table'!$A$3:$D$146,MATCH(B$5,'Headcount Table'!$A$3:$D$3,0),0)</f>
        <v>Menon, Ajit</v>
      </c>
      <c r="C164" s="131" t="str">
        <f>VLOOKUP($A164,'Headcount Table'!$A$3:$D$146,MATCH(C$5,'Headcount Table'!$A$3:$D$3,0),0)</f>
        <v>PEREIRA, ALEX</v>
      </c>
      <c r="D164" s="131" t="str">
        <f>VLOOKUP($A164,'Headcount Table'!$A$3:$D$146,MATCH(D$5,'Headcount Table'!$A$3:$D$3,0),0)</f>
        <v>FERNANDES, VICTOR</v>
      </c>
    </row>
    <row r="165" spans="1:4">
      <c r="A165" s="132">
        <v>374203</v>
      </c>
      <c r="B165" s="131" t="str">
        <f>VLOOKUP($A165,'Headcount Table'!$A$3:$D$146,MATCH(B$5,'Headcount Table'!$A$3:$D$3,0),0)</f>
        <v>Sekhar, Soumya</v>
      </c>
      <c r="C165" s="131" t="str">
        <f>VLOOKUP($A165,'Headcount Table'!$A$3:$D$146,MATCH(C$5,'Headcount Table'!$A$3:$D$3,0),0)</f>
        <v>PEREIRA, ALEX</v>
      </c>
      <c r="D165" s="131" t="str">
        <f>VLOOKUP($A165,'Headcount Table'!$A$3:$D$146,MATCH(D$5,'Headcount Table'!$A$3:$D$3,0),0)</f>
        <v>FERNANDES, VICTOR</v>
      </c>
    </row>
    <row r="166" spans="1:4">
      <c r="A166" s="132">
        <v>810320</v>
      </c>
      <c r="B166" s="131" t="str">
        <f>VLOOKUP($A166,'Headcount Table'!$A$3:$D$146,MATCH(B$5,'Headcount Table'!$A$3:$D$3,0),0)</f>
        <v>Lala, Pratush</v>
      </c>
      <c r="C166" s="131" t="str">
        <f>VLOOKUP($A166,'Headcount Table'!$A$3:$D$146,MATCH(C$5,'Headcount Table'!$A$3:$D$3,0),0)</f>
        <v>RAO, HEMANTH</v>
      </c>
      <c r="D166" s="131" t="str">
        <f>VLOOKUP($A166,'Headcount Table'!$A$3:$D$146,MATCH(D$5,'Headcount Table'!$A$3:$D$3,0),0)</f>
        <v>FERNANDES, VICTOR</v>
      </c>
    </row>
    <row r="167" spans="1:4">
      <c r="A167" s="132">
        <v>592081</v>
      </c>
      <c r="B167" s="131" t="str">
        <f>VLOOKUP($A167,'Headcount Table'!$A$3:$D$146,MATCH(B$5,'Headcount Table'!$A$3:$D$3,0),0)</f>
        <v>P, Sharath</v>
      </c>
      <c r="C167" s="131" t="str">
        <f>VLOOKUP($A167,'Headcount Table'!$A$3:$D$146,MATCH(C$5,'Headcount Table'!$A$3:$D$3,0),0)</f>
        <v>RAO, HEMANTH</v>
      </c>
      <c r="D167" s="131" t="str">
        <f>VLOOKUP($A167,'Headcount Table'!$A$3:$D$146,MATCH(D$5,'Headcount Table'!$A$3:$D$3,0),0)</f>
        <v>FERNANDES, VICTOR</v>
      </c>
    </row>
    <row r="168" spans="1:4">
      <c r="A168" s="132">
        <v>378464</v>
      </c>
      <c r="B168" s="131" t="str">
        <f>VLOOKUP($A168,'Headcount Table'!$A$3:$D$146,MATCH(B$5,'Headcount Table'!$A$3:$D$3,0),0)</f>
        <v>Fathima, Seemeen</v>
      </c>
      <c r="C168" s="131" t="str">
        <f>VLOOKUP($A168,'Headcount Table'!$A$3:$D$146,MATCH(C$5,'Headcount Table'!$A$3:$D$3,0),0)</f>
        <v>RAO, HEMANTH</v>
      </c>
      <c r="D168" s="131" t="str">
        <f>VLOOKUP($A168,'Headcount Table'!$A$3:$D$146,MATCH(D$5,'Headcount Table'!$A$3:$D$3,0),0)</f>
        <v>FERNANDES, VICTOR</v>
      </c>
    </row>
    <row r="169" spans="1:4">
      <c r="A169" s="132">
        <v>378436</v>
      </c>
      <c r="B169" s="131" t="str">
        <f>VLOOKUP($A169,'Headcount Table'!$A$3:$D$146,MATCH(B$5,'Headcount Table'!$A$3:$D$3,0),0)</f>
        <v>Rajan, S Soundar</v>
      </c>
      <c r="C169" s="131" t="str">
        <f>VLOOKUP($A169,'Headcount Table'!$A$3:$D$146,MATCH(C$5,'Headcount Table'!$A$3:$D$3,0),0)</f>
        <v>RAO, HEMANTH</v>
      </c>
      <c r="D169" s="131" t="str">
        <f>VLOOKUP($A169,'Headcount Table'!$A$3:$D$146,MATCH(D$5,'Headcount Table'!$A$3:$D$3,0),0)</f>
        <v>FERNANDES, VICTOR</v>
      </c>
    </row>
    <row r="170" spans="1:4">
      <c r="A170" s="132">
        <v>373322</v>
      </c>
      <c r="B170" s="131" t="str">
        <f>VLOOKUP($A170,'Headcount Table'!$A$3:$D$146,MATCH(B$5,'Headcount Table'!$A$3:$D$3,0),0)</f>
        <v>Vishal, Pravin</v>
      </c>
      <c r="C170" s="131" t="str">
        <f>VLOOKUP($A170,'Headcount Table'!$A$3:$D$146,MATCH(C$5,'Headcount Table'!$A$3:$D$3,0),0)</f>
        <v>RAO, HEMANTH</v>
      </c>
      <c r="D170" s="131" t="str">
        <f>VLOOKUP($A170,'Headcount Table'!$A$3:$D$146,MATCH(D$5,'Headcount Table'!$A$3:$D$3,0),0)</f>
        <v>FERNANDES, VICTOR</v>
      </c>
    </row>
    <row r="171" spans="1:4">
      <c r="A171" s="132">
        <v>592618</v>
      </c>
      <c r="B171" s="131" t="str">
        <f>VLOOKUP($A171,'Headcount Table'!$A$3:$D$146,MATCH(B$5,'Headcount Table'!$A$3:$D$3,0),0)</f>
        <v>A, Shalini</v>
      </c>
      <c r="C171" s="131" t="str">
        <f>VLOOKUP($A171,'Headcount Table'!$A$3:$D$146,MATCH(C$5,'Headcount Table'!$A$3:$D$3,0),0)</f>
        <v>RAO, HEMANTH</v>
      </c>
      <c r="D171" s="131" t="str">
        <f>VLOOKUP($A171,'Headcount Table'!$A$3:$D$146,MATCH(D$5,'Headcount Table'!$A$3:$D$3,0),0)</f>
        <v>FERNANDES, VICTOR</v>
      </c>
    </row>
    <row r="172" spans="1:4">
      <c r="A172" s="132">
        <v>373326</v>
      </c>
      <c r="B172" s="131" t="str">
        <f>VLOOKUP($A172,'Headcount Table'!$A$3:$D$146,MATCH(B$5,'Headcount Table'!$A$3:$D$3,0),0)</f>
        <v>Kombettu, Sachin</v>
      </c>
      <c r="C172" s="131" t="str">
        <f>VLOOKUP($A172,'Headcount Table'!$A$3:$D$146,MATCH(C$5,'Headcount Table'!$A$3:$D$3,0),0)</f>
        <v>RAO, HEMANTH</v>
      </c>
      <c r="D172" s="131" t="str">
        <f>VLOOKUP($A172,'Headcount Table'!$A$3:$D$146,MATCH(D$5,'Headcount Table'!$A$3:$D$3,0),0)</f>
        <v>FERNANDES, VICTOR</v>
      </c>
    </row>
    <row r="173" spans="1:4">
      <c r="A173" s="132">
        <v>373143</v>
      </c>
      <c r="B173" s="131" t="str">
        <f>VLOOKUP($A173,'Headcount Table'!$A$3:$D$146,MATCH(B$5,'Headcount Table'!$A$3:$D$3,0),0)</f>
        <v>Vijay, Bhavanishankar</v>
      </c>
      <c r="C173" s="131" t="str">
        <f>VLOOKUP($A173,'Headcount Table'!$A$3:$D$146,MATCH(C$5,'Headcount Table'!$A$3:$D$3,0),0)</f>
        <v>RAO, HEMANTH</v>
      </c>
      <c r="D173" s="131" t="str">
        <f>VLOOKUP($A173,'Headcount Table'!$A$3:$D$146,MATCH(D$5,'Headcount Table'!$A$3:$D$3,0),0)</f>
        <v>FERNANDES, VICTOR</v>
      </c>
    </row>
    <row r="174" spans="1:4">
      <c r="A174" s="132">
        <v>818291</v>
      </c>
      <c r="B174" s="131" t="str">
        <f>VLOOKUP($A174,'Headcount Table'!$A$3:$D$146,MATCH(B$5,'Headcount Table'!$A$3:$D$3,0),0)</f>
        <v>Sreechandra, Prashanth D</v>
      </c>
      <c r="C174" s="131" t="str">
        <f>VLOOKUP($A174,'Headcount Table'!$A$3:$D$146,MATCH(C$5,'Headcount Table'!$A$3:$D$3,0),0)</f>
        <v>RAO, HEMANTH</v>
      </c>
      <c r="D174" s="131" t="str">
        <f>VLOOKUP($A174,'Headcount Table'!$A$3:$D$146,MATCH(D$5,'Headcount Table'!$A$3:$D$3,0),0)</f>
        <v>FERNANDES, VICTOR</v>
      </c>
    </row>
    <row r="175" spans="1:4">
      <c r="A175" s="132">
        <v>592590</v>
      </c>
      <c r="B175" s="131" t="str">
        <f>VLOOKUP($A175,'Headcount Table'!$A$3:$D$146,MATCH(B$5,'Headcount Table'!$A$3:$D$3,0),0)</f>
        <v>V Kumar, Akshatha</v>
      </c>
      <c r="C175" s="131" t="str">
        <f>VLOOKUP($A175,'Headcount Table'!$A$3:$D$146,MATCH(C$5,'Headcount Table'!$A$3:$D$3,0),0)</f>
        <v>RAO, HEMANTH</v>
      </c>
      <c r="D175" s="131" t="str">
        <f>VLOOKUP($A175,'Headcount Table'!$A$3:$D$146,MATCH(D$5,'Headcount Table'!$A$3:$D$3,0),0)</f>
        <v>FERNANDES, VICTOR</v>
      </c>
    </row>
    <row r="176" spans="1:4">
      <c r="A176" s="132">
        <v>591883</v>
      </c>
      <c r="B176" s="131" t="str">
        <f>VLOOKUP($A176,'Headcount Table'!$A$3:$D$146,MATCH(B$5,'Headcount Table'!$A$3:$D$3,0),0)</f>
        <v>Padiyar, M Padmanabh</v>
      </c>
      <c r="C176" s="131" t="str">
        <f>VLOOKUP($A176,'Headcount Table'!$A$3:$D$146,MATCH(C$5,'Headcount Table'!$A$3:$D$3,0),0)</f>
        <v>RAO, HEMANTH</v>
      </c>
      <c r="D176" s="131" t="str">
        <f>VLOOKUP($A176,'Headcount Table'!$A$3:$D$146,MATCH(D$5,'Headcount Table'!$A$3:$D$3,0),0)</f>
        <v>FERNANDES, VICTOR</v>
      </c>
    </row>
    <row r="177" spans="1:4">
      <c r="A177" s="132">
        <v>378518</v>
      </c>
      <c r="B177" s="131" t="str">
        <f>VLOOKUP($A177,'Headcount Table'!$A$3:$D$146,MATCH(B$5,'Headcount Table'!$A$3:$D$3,0),0)</f>
        <v>Mallappa, Shaila BM</v>
      </c>
      <c r="C177" s="131" t="str">
        <f>VLOOKUP($A177,'Headcount Table'!$A$3:$D$146,MATCH(C$5,'Headcount Table'!$A$3:$D$3,0),0)</f>
        <v>RAO, HEMANTH</v>
      </c>
      <c r="D177" s="131" t="str">
        <f>VLOOKUP($A177,'Headcount Table'!$A$3:$D$146,MATCH(D$5,'Headcount Table'!$A$3:$D$3,0),0)</f>
        <v>FERNANDES, VICTOR</v>
      </c>
    </row>
    <row r="178" spans="1:4">
      <c r="A178" s="132">
        <v>378464</v>
      </c>
      <c r="B178" s="131" t="str">
        <f>VLOOKUP($A178,'Headcount Table'!$A$3:$D$146,MATCH(B$5,'Headcount Table'!$A$3:$D$3,0),0)</f>
        <v>Fathima, Seemeen</v>
      </c>
      <c r="C178" s="131" t="str">
        <f>VLOOKUP($A178,'Headcount Table'!$A$3:$D$146,MATCH(C$5,'Headcount Table'!$A$3:$D$3,0),0)</f>
        <v>RAO, HEMANTH</v>
      </c>
      <c r="D178" s="131" t="str">
        <f>VLOOKUP($A178,'Headcount Table'!$A$3:$D$146,MATCH(D$5,'Headcount Table'!$A$3:$D$3,0),0)</f>
        <v>FERNANDES, VICTOR</v>
      </c>
    </row>
    <row r="179" spans="1:4">
      <c r="A179" s="132">
        <v>378461</v>
      </c>
      <c r="B179" s="131" t="str">
        <f>VLOOKUP($A179,'Headcount Table'!$A$3:$D$146,MATCH(B$5,'Headcount Table'!$A$3:$D$3,0),0)</f>
        <v>Kumar S, Sendhil</v>
      </c>
      <c r="C179" s="131" t="str">
        <f>VLOOKUP($A179,'Headcount Table'!$A$3:$D$146,MATCH(C$5,'Headcount Table'!$A$3:$D$3,0),0)</f>
        <v>RAO, HEMANTH</v>
      </c>
      <c r="D179" s="131" t="str">
        <f>VLOOKUP($A179,'Headcount Table'!$A$3:$D$146,MATCH(D$5,'Headcount Table'!$A$3:$D$3,0),0)</f>
        <v>FERNANDES, VICTOR</v>
      </c>
    </row>
    <row r="180" spans="1:4">
      <c r="A180" s="132">
        <v>818291</v>
      </c>
      <c r="B180" s="131" t="str">
        <f>VLOOKUP($A180,'Headcount Table'!$A$3:$D$146,MATCH(B$5,'Headcount Table'!$A$3:$D$3,0),0)</f>
        <v>Sreechandra, Prashanth D</v>
      </c>
      <c r="C180" s="131" t="str">
        <f>VLOOKUP($A180,'Headcount Table'!$A$3:$D$146,MATCH(C$5,'Headcount Table'!$A$3:$D$3,0),0)</f>
        <v>RAO, HEMANTH</v>
      </c>
      <c r="D180" s="131" t="str">
        <f>VLOOKUP($A180,'Headcount Table'!$A$3:$D$146,MATCH(D$5,'Headcount Table'!$A$3:$D$3,0),0)</f>
        <v>FERNANDES, VICTOR</v>
      </c>
    </row>
    <row r="181" spans="1:4">
      <c r="A181" s="132">
        <v>592081</v>
      </c>
      <c r="B181" s="131" t="str">
        <f>VLOOKUP($A181,'Headcount Table'!$A$3:$D$146,MATCH(B$5,'Headcount Table'!$A$3:$D$3,0),0)</f>
        <v>P, Sharath</v>
      </c>
      <c r="C181" s="131" t="str">
        <f>VLOOKUP($A181,'Headcount Table'!$A$3:$D$146,MATCH(C$5,'Headcount Table'!$A$3:$D$3,0),0)</f>
        <v>RAO, HEMANTH</v>
      </c>
      <c r="D181" s="131" t="str">
        <f>VLOOKUP($A181,'Headcount Table'!$A$3:$D$146,MATCH(D$5,'Headcount Table'!$A$3:$D$3,0),0)</f>
        <v>FERNANDES, VICTOR</v>
      </c>
    </row>
    <row r="182" spans="1:4">
      <c r="A182" s="132">
        <v>591883</v>
      </c>
      <c r="B182" s="131" t="str">
        <f>VLOOKUP($A182,'Headcount Table'!$A$3:$D$146,MATCH(B$5,'Headcount Table'!$A$3:$D$3,0),0)</f>
        <v>Padiyar, M Padmanabh</v>
      </c>
      <c r="C182" s="131" t="str">
        <f>VLOOKUP($A182,'Headcount Table'!$A$3:$D$146,MATCH(C$5,'Headcount Table'!$A$3:$D$3,0),0)</f>
        <v>RAO, HEMANTH</v>
      </c>
      <c r="D182" s="131" t="str">
        <f>VLOOKUP($A182,'Headcount Table'!$A$3:$D$146,MATCH(D$5,'Headcount Table'!$A$3:$D$3,0),0)</f>
        <v>FERNANDES, VICTOR</v>
      </c>
    </row>
    <row r="183" spans="1:4">
      <c r="A183" s="132">
        <v>378461</v>
      </c>
      <c r="B183" s="131" t="str">
        <f>VLOOKUP($A183,'Headcount Table'!$A$3:$D$146,MATCH(B$5,'Headcount Table'!$A$3:$D$3,0),0)</f>
        <v>Kumar S, Sendhil</v>
      </c>
      <c r="C183" s="131" t="str">
        <f>VLOOKUP($A183,'Headcount Table'!$A$3:$D$146,MATCH(C$5,'Headcount Table'!$A$3:$D$3,0),0)</f>
        <v>RAO, HEMANTH</v>
      </c>
      <c r="D183" s="131" t="str">
        <f>VLOOKUP($A183,'Headcount Table'!$A$3:$D$146,MATCH(D$5,'Headcount Table'!$A$3:$D$3,0),0)</f>
        <v>FERNANDES, VICTOR</v>
      </c>
    </row>
    <row r="184" spans="1:4">
      <c r="A184" s="132">
        <v>810320</v>
      </c>
      <c r="B184" s="131" t="str">
        <f>VLOOKUP($A184,'Headcount Table'!$A$3:$D$146,MATCH(B$5,'Headcount Table'!$A$3:$D$3,0),0)</f>
        <v>Lala, Pratush</v>
      </c>
      <c r="C184" s="131" t="str">
        <f>VLOOKUP($A184,'Headcount Table'!$A$3:$D$146,MATCH(C$5,'Headcount Table'!$A$3:$D$3,0),0)</f>
        <v>RAO, HEMANTH</v>
      </c>
      <c r="D184" s="131" t="str">
        <f>VLOOKUP($A184,'Headcount Table'!$A$3:$D$146,MATCH(D$5,'Headcount Table'!$A$3:$D$3,0),0)</f>
        <v>FERNANDES, VICTOR</v>
      </c>
    </row>
    <row r="185" spans="1:4">
      <c r="A185" s="132">
        <v>592590</v>
      </c>
      <c r="B185" s="131" t="str">
        <f>VLOOKUP($A185,'Headcount Table'!$A$3:$D$146,MATCH(B$5,'Headcount Table'!$A$3:$D$3,0),0)</f>
        <v>V Kumar, Akshatha</v>
      </c>
      <c r="C185" s="131" t="str">
        <f>VLOOKUP($A185,'Headcount Table'!$A$3:$D$146,MATCH(C$5,'Headcount Table'!$A$3:$D$3,0),0)</f>
        <v>RAO, HEMANTH</v>
      </c>
      <c r="D185" s="131" t="str">
        <f>VLOOKUP($A185,'Headcount Table'!$A$3:$D$146,MATCH(D$5,'Headcount Table'!$A$3:$D$3,0),0)</f>
        <v>FERNANDES, VICTOR</v>
      </c>
    </row>
    <row r="186" spans="1:4">
      <c r="A186" s="132">
        <v>373322</v>
      </c>
      <c r="B186" s="131" t="str">
        <f>VLOOKUP($A186,'Headcount Table'!$A$3:$D$146,MATCH(B$5,'Headcount Table'!$A$3:$D$3,0),0)</f>
        <v>Vishal, Pravin</v>
      </c>
      <c r="C186" s="131" t="str">
        <f>VLOOKUP($A186,'Headcount Table'!$A$3:$D$146,MATCH(C$5,'Headcount Table'!$A$3:$D$3,0),0)</f>
        <v>RAO, HEMANTH</v>
      </c>
      <c r="D186" s="131" t="str">
        <f>VLOOKUP($A186,'Headcount Table'!$A$3:$D$146,MATCH(D$5,'Headcount Table'!$A$3:$D$3,0),0)</f>
        <v>FERNANDES, VICTOR</v>
      </c>
    </row>
    <row r="187" spans="1:4">
      <c r="A187" s="132">
        <v>378436</v>
      </c>
      <c r="B187" s="131" t="str">
        <f>VLOOKUP($A187,'Headcount Table'!$A$3:$D$146,MATCH(B$5,'Headcount Table'!$A$3:$D$3,0),0)</f>
        <v>Rajan, S Soundar</v>
      </c>
      <c r="C187" s="131" t="str">
        <f>VLOOKUP($A187,'Headcount Table'!$A$3:$D$146,MATCH(C$5,'Headcount Table'!$A$3:$D$3,0),0)</f>
        <v>RAO, HEMANTH</v>
      </c>
      <c r="D187" s="131" t="str">
        <f>VLOOKUP($A187,'Headcount Table'!$A$3:$D$146,MATCH(D$5,'Headcount Table'!$A$3:$D$3,0),0)</f>
        <v>FERNANDES, VICTOR</v>
      </c>
    </row>
    <row r="188" spans="1:4">
      <c r="A188" s="132">
        <v>814602</v>
      </c>
      <c r="B188" s="131" t="str">
        <f>VLOOKUP($A188,'Headcount Table'!$A$3:$D$146,MATCH(B$5,'Headcount Table'!$A$3:$D$3,0),0)</f>
        <v>Shetty, Madhusudhan</v>
      </c>
      <c r="C188" s="131" t="str">
        <f>VLOOKUP($A188,'Headcount Table'!$A$3:$D$146,MATCH(C$5,'Headcount Table'!$A$3:$D$3,0),0)</f>
        <v>RAO, HEMANTH</v>
      </c>
      <c r="D188" s="131" t="str">
        <f>VLOOKUP($A188,'Headcount Table'!$A$3:$D$146,MATCH(D$5,'Headcount Table'!$A$3:$D$3,0),0)</f>
        <v>FERNANDES, VICTOR</v>
      </c>
    </row>
    <row r="189" spans="1:4">
      <c r="A189" s="132">
        <v>592618</v>
      </c>
      <c r="B189" s="131" t="str">
        <f>VLOOKUP($A189,'Headcount Table'!$A$3:$D$146,MATCH(B$5,'Headcount Table'!$A$3:$D$3,0),0)</f>
        <v>A, Shalini</v>
      </c>
      <c r="C189" s="131" t="str">
        <f>VLOOKUP($A189,'Headcount Table'!$A$3:$D$146,MATCH(C$5,'Headcount Table'!$A$3:$D$3,0),0)</f>
        <v>RAO, HEMANTH</v>
      </c>
      <c r="D189" s="131" t="str">
        <f>VLOOKUP($A189,'Headcount Table'!$A$3:$D$146,MATCH(D$5,'Headcount Table'!$A$3:$D$3,0),0)</f>
        <v>FERNANDES, VICTOR</v>
      </c>
    </row>
    <row r="190" spans="1:4">
      <c r="A190" s="132">
        <v>378518</v>
      </c>
      <c r="B190" s="131" t="str">
        <f>VLOOKUP($A190,'Headcount Table'!$A$3:$D$146,MATCH(B$5,'Headcount Table'!$A$3:$D$3,0),0)</f>
        <v>Mallappa, Shaila BM</v>
      </c>
      <c r="C190" s="131" t="str">
        <f>VLOOKUP($A190,'Headcount Table'!$A$3:$D$146,MATCH(C$5,'Headcount Table'!$A$3:$D$3,0),0)</f>
        <v>RAO, HEMANTH</v>
      </c>
      <c r="D190" s="131" t="str">
        <f>VLOOKUP($A190,'Headcount Table'!$A$3:$D$146,MATCH(D$5,'Headcount Table'!$A$3:$D$3,0),0)</f>
        <v>FERNANDES, VICTOR</v>
      </c>
    </row>
    <row r="191" spans="1:4">
      <c r="A191" s="132">
        <v>373326</v>
      </c>
      <c r="B191" s="131" t="str">
        <f>VLOOKUP($A191,'Headcount Table'!$A$3:$D$146,MATCH(B$5,'Headcount Table'!$A$3:$D$3,0),0)</f>
        <v>Kombettu, Sachin</v>
      </c>
      <c r="C191" s="131" t="str">
        <f>VLOOKUP($A191,'Headcount Table'!$A$3:$D$146,MATCH(C$5,'Headcount Table'!$A$3:$D$3,0),0)</f>
        <v>RAO, HEMANTH</v>
      </c>
      <c r="D191" s="131" t="str">
        <f>VLOOKUP($A191,'Headcount Table'!$A$3:$D$146,MATCH(D$5,'Headcount Table'!$A$3:$D$3,0),0)</f>
        <v>FERNANDES, VICTOR</v>
      </c>
    </row>
    <row r="192" spans="1:4">
      <c r="A192" s="132">
        <v>373143</v>
      </c>
      <c r="B192" s="131" t="str">
        <f>VLOOKUP($A192,'Headcount Table'!$A$3:$D$146,MATCH(B$5,'Headcount Table'!$A$3:$D$3,0),0)</f>
        <v>Vijay, Bhavanishankar</v>
      </c>
      <c r="C192" s="131" t="str">
        <f>VLOOKUP($A192,'Headcount Table'!$A$3:$D$146,MATCH(C$5,'Headcount Table'!$A$3:$D$3,0),0)</f>
        <v>RAO, HEMANTH</v>
      </c>
      <c r="D192" s="131" t="str">
        <f>VLOOKUP($A192,'Headcount Table'!$A$3:$D$146,MATCH(D$5,'Headcount Table'!$A$3:$D$3,0),0)</f>
        <v>FERNANDES, VICTOR</v>
      </c>
    </row>
    <row r="193" spans="1:4">
      <c r="A193" s="132">
        <v>840314</v>
      </c>
      <c r="B193" s="131" t="str">
        <f>VLOOKUP($A193,'Headcount Table'!$A$3:$D$146,MATCH(B$5,'Headcount Table'!$A$3:$D$3,0),0)</f>
        <v>Chaitanya, Venkatasatya</v>
      </c>
      <c r="C193" s="131" t="str">
        <f>VLOOKUP($A193,'Headcount Table'!$A$3:$D$146,MATCH(C$5,'Headcount Table'!$A$3:$D$3,0),0)</f>
        <v>SANKARALINGAM, VIJAY</v>
      </c>
      <c r="D193" s="131" t="str">
        <f>VLOOKUP($A193,'Headcount Table'!$A$3:$D$146,MATCH(D$5,'Headcount Table'!$A$3:$D$3,0),0)</f>
        <v>MISHRA, DIVYANSHU</v>
      </c>
    </row>
    <row r="194" spans="1:4">
      <c r="A194" s="132">
        <v>810837</v>
      </c>
      <c r="B194" s="131" t="str">
        <f>VLOOKUP($A194,'Headcount Table'!$A$3:$D$146,MATCH(B$5,'Headcount Table'!$A$3:$D$3,0),0)</f>
        <v>Prasad, Keerthana E</v>
      </c>
      <c r="C194" s="131" t="str">
        <f>VLOOKUP($A194,'Headcount Table'!$A$3:$D$146,MATCH(C$5,'Headcount Table'!$A$3:$D$3,0),0)</f>
        <v>SANKARALINGAM, VIJAY</v>
      </c>
      <c r="D194" s="131" t="str">
        <f>VLOOKUP($A194,'Headcount Table'!$A$3:$D$146,MATCH(D$5,'Headcount Table'!$A$3:$D$3,0),0)</f>
        <v>MISHRA, DIVYANSHU</v>
      </c>
    </row>
    <row r="195" spans="1:4">
      <c r="A195" s="132">
        <v>592250</v>
      </c>
      <c r="B195" s="131" t="str">
        <f>VLOOKUP($A195,'Headcount Table'!$A$3:$D$146,MATCH(B$5,'Headcount Table'!$A$3:$D$3,0),0)</f>
        <v>Sreenivas, BR</v>
      </c>
      <c r="C195" s="131" t="str">
        <f>VLOOKUP($A195,'Headcount Table'!$A$3:$D$146,MATCH(C$5,'Headcount Table'!$A$3:$D$3,0),0)</f>
        <v>SANKARALINGAM, VIJAY</v>
      </c>
      <c r="D195" s="131" t="str">
        <f>VLOOKUP($A195,'Headcount Table'!$A$3:$D$146,MATCH(D$5,'Headcount Table'!$A$3:$D$3,0),0)</f>
        <v>MISHRA, DIVYANSHU</v>
      </c>
    </row>
    <row r="196" spans="1:4">
      <c r="A196" s="132">
        <v>590498</v>
      </c>
      <c r="B196" s="131" t="str">
        <f>VLOOKUP($A196,'Headcount Table'!$A$3:$D$146,MATCH(B$5,'Headcount Table'!$A$3:$D$3,0),0)</f>
        <v>Vinita, M</v>
      </c>
      <c r="C196" s="131" t="str">
        <f>VLOOKUP($A196,'Headcount Table'!$A$3:$D$146,MATCH(C$5,'Headcount Table'!$A$3:$D$3,0),0)</f>
        <v>SANKARALINGAM, VIJAY</v>
      </c>
      <c r="D196" s="131" t="str">
        <f>VLOOKUP($A196,'Headcount Table'!$A$3:$D$146,MATCH(D$5,'Headcount Table'!$A$3:$D$3,0),0)</f>
        <v>MISHRA, DIVYANSHU</v>
      </c>
    </row>
    <row r="197" spans="1:4">
      <c r="A197" s="132">
        <v>842056</v>
      </c>
      <c r="B197" s="131" t="str">
        <f>VLOOKUP($A197,'Headcount Table'!$A$3:$D$146,MATCH(B$5,'Headcount Table'!$A$3:$D$3,0),0)</f>
        <v>Kishore, Ram N</v>
      </c>
      <c r="C197" s="131" t="str">
        <f>VLOOKUP($A197,'Headcount Table'!$A$3:$D$146,MATCH(C$5,'Headcount Table'!$A$3:$D$3,0),0)</f>
        <v>SANKARALINGAM, VIJAY</v>
      </c>
      <c r="D197" s="131" t="str">
        <f>VLOOKUP($A197,'Headcount Table'!$A$3:$D$146,MATCH(D$5,'Headcount Table'!$A$3:$D$3,0),0)</f>
        <v>MISHRA, DIVYANSHU</v>
      </c>
    </row>
    <row r="198" spans="1:4">
      <c r="A198" s="132">
        <v>840316</v>
      </c>
      <c r="B198" s="131" t="str">
        <f>VLOOKUP($A198,'Headcount Table'!$A$3:$D$146,MATCH(B$5,'Headcount Table'!$A$3:$D$3,0),0)</f>
        <v>MG, Praveen</v>
      </c>
      <c r="C198" s="131" t="str">
        <f>VLOOKUP($A198,'Headcount Table'!$A$3:$D$146,MATCH(C$5,'Headcount Table'!$A$3:$D$3,0),0)</f>
        <v>SANKARALINGAM, VIJAY</v>
      </c>
      <c r="D198" s="131" t="str">
        <f>VLOOKUP($A198,'Headcount Table'!$A$3:$D$146,MATCH(D$5,'Headcount Table'!$A$3:$D$3,0),0)</f>
        <v>MISHRA, DIVYANSHU</v>
      </c>
    </row>
    <row r="199" spans="1:4">
      <c r="A199" s="132">
        <v>814607</v>
      </c>
      <c r="B199" s="131" t="str">
        <f>VLOOKUP($A199,'Headcount Table'!$A$3:$D$146,MATCH(B$5,'Headcount Table'!$A$3:$D$3,0),0)</f>
        <v>G V Raju, Satyanarayana</v>
      </c>
      <c r="C199" s="131" t="str">
        <f>VLOOKUP($A199,'Headcount Table'!$A$3:$D$146,MATCH(C$5,'Headcount Table'!$A$3:$D$3,0),0)</f>
        <v>SANKARALINGAM, VIJAY</v>
      </c>
      <c r="D199" s="131" t="str">
        <f>VLOOKUP($A199,'Headcount Table'!$A$3:$D$146,MATCH(D$5,'Headcount Table'!$A$3:$D$3,0),0)</f>
        <v>MISHRA, DIVYANSHU</v>
      </c>
    </row>
    <row r="200" spans="1:4">
      <c r="A200" s="132">
        <v>591551</v>
      </c>
      <c r="B200" s="131" t="str">
        <f>VLOOKUP($A200,'Headcount Table'!$A$3:$D$146,MATCH(B$5,'Headcount Table'!$A$3:$D$3,0),0)</f>
        <v>Prasad, P Eshwar</v>
      </c>
      <c r="C200" s="131" t="str">
        <f>VLOOKUP($A200,'Headcount Table'!$A$3:$D$146,MATCH(C$5,'Headcount Table'!$A$3:$D$3,0),0)</f>
        <v>SANKARALINGAM, VIJAY</v>
      </c>
      <c r="D200" s="131" t="str">
        <f>VLOOKUP($A200,'Headcount Table'!$A$3:$D$146,MATCH(D$5,'Headcount Table'!$A$3:$D$3,0),0)</f>
        <v>MISHRA, DIVYANSHU</v>
      </c>
    </row>
    <row r="201" spans="1:4">
      <c r="A201" s="132">
        <v>592722</v>
      </c>
      <c r="B201" s="131" t="str">
        <f>VLOOKUP($A201,'Headcount Table'!$A$3:$D$146,MATCH(B$5,'Headcount Table'!$A$3:$D$3,0),0)</f>
        <v>Prasanna, XD</v>
      </c>
      <c r="C201" s="131" t="str">
        <f>VLOOKUP($A201,'Headcount Table'!$A$3:$D$146,MATCH(C$5,'Headcount Table'!$A$3:$D$3,0),0)</f>
        <v>SANKARALINGAM, VIJAY</v>
      </c>
      <c r="D201" s="131" t="str">
        <f>VLOOKUP($A201,'Headcount Table'!$A$3:$D$146,MATCH(D$5,'Headcount Table'!$A$3:$D$3,0),0)</f>
        <v>MISHRA, DIVYANSHU</v>
      </c>
    </row>
    <row r="202" spans="1:4">
      <c r="A202" s="132">
        <v>590927</v>
      </c>
      <c r="B202" s="131" t="str">
        <f>VLOOKUP($A202,'Headcount Table'!$A$3:$D$146,MATCH(B$5,'Headcount Table'!$A$3:$D$3,0),0)</f>
        <v>Duff, Olivia</v>
      </c>
      <c r="C202" s="131" t="str">
        <f>VLOOKUP($A202,'Headcount Table'!$A$3:$D$146,MATCH(C$5,'Headcount Table'!$A$3:$D$3,0),0)</f>
        <v>SANKARALINGAM, VIJAY</v>
      </c>
      <c r="D202" s="131" t="str">
        <f>VLOOKUP($A202,'Headcount Table'!$A$3:$D$146,MATCH(D$5,'Headcount Table'!$A$3:$D$3,0),0)</f>
        <v>MISHRA, DIVYANSHU</v>
      </c>
    </row>
    <row r="203" spans="1:4">
      <c r="A203" s="132">
        <v>590496</v>
      </c>
      <c r="B203" s="131" t="str">
        <f>VLOOKUP($A203,'Headcount Table'!$A$3:$D$146,MATCH(B$5,'Headcount Table'!$A$3:$D$3,0),0)</f>
        <v>V Pallavi, Anu</v>
      </c>
      <c r="C203" s="131" t="str">
        <f>VLOOKUP($A203,'Headcount Table'!$A$3:$D$146,MATCH(C$5,'Headcount Table'!$A$3:$D$3,0),0)</f>
        <v>SANKARALINGAM, VIJAY</v>
      </c>
      <c r="D203" s="131" t="str">
        <f>VLOOKUP($A203,'Headcount Table'!$A$3:$D$146,MATCH(D$5,'Headcount Table'!$A$3:$D$3,0),0)</f>
        <v>MISHRA, DIVYANSHU</v>
      </c>
    </row>
    <row r="204" spans="1:4">
      <c r="A204" s="132">
        <v>842056</v>
      </c>
      <c r="B204" s="131" t="str">
        <f>VLOOKUP($A204,'Headcount Table'!$A$3:$D$146,MATCH(B$5,'Headcount Table'!$A$3:$D$3,0),0)</f>
        <v>Kishore, Ram N</v>
      </c>
      <c r="C204" s="131" t="str">
        <f>VLOOKUP($A204,'Headcount Table'!$A$3:$D$146,MATCH(C$5,'Headcount Table'!$A$3:$D$3,0),0)</f>
        <v>SANKARALINGAM, VIJAY</v>
      </c>
      <c r="D204" s="131" t="str">
        <f>VLOOKUP($A204,'Headcount Table'!$A$3:$D$146,MATCH(D$5,'Headcount Table'!$A$3:$D$3,0),0)</f>
        <v>MISHRA, DIVYANSHU</v>
      </c>
    </row>
    <row r="205" spans="1:4">
      <c r="A205" s="132">
        <v>840316</v>
      </c>
      <c r="B205" s="131" t="str">
        <f>VLOOKUP($A205,'Headcount Table'!$A$3:$D$146,MATCH(B$5,'Headcount Table'!$A$3:$D$3,0),0)</f>
        <v>MG, Praveen</v>
      </c>
      <c r="C205" s="131" t="str">
        <f>VLOOKUP($A205,'Headcount Table'!$A$3:$D$146,MATCH(C$5,'Headcount Table'!$A$3:$D$3,0),0)</f>
        <v>SANKARALINGAM, VIJAY</v>
      </c>
      <c r="D205" s="131" t="str">
        <f>VLOOKUP($A205,'Headcount Table'!$A$3:$D$146,MATCH(D$5,'Headcount Table'!$A$3:$D$3,0),0)</f>
        <v>MISHRA, DIVYANSHU</v>
      </c>
    </row>
    <row r="206" spans="1:4">
      <c r="A206" s="132">
        <v>592722</v>
      </c>
      <c r="B206" s="131" t="str">
        <f>VLOOKUP($A206,'Headcount Table'!$A$3:$D$146,MATCH(B$5,'Headcount Table'!$A$3:$D$3,0),0)</f>
        <v>Prasanna, XD</v>
      </c>
      <c r="C206" s="131" t="str">
        <f>VLOOKUP($A206,'Headcount Table'!$A$3:$D$146,MATCH(C$5,'Headcount Table'!$A$3:$D$3,0),0)</f>
        <v>SANKARALINGAM, VIJAY</v>
      </c>
      <c r="D206" s="131" t="str">
        <f>VLOOKUP($A206,'Headcount Table'!$A$3:$D$146,MATCH(D$5,'Headcount Table'!$A$3:$D$3,0),0)</f>
        <v>MISHRA, DIVYANSHU</v>
      </c>
    </row>
    <row r="207" spans="1:4">
      <c r="A207" s="132">
        <v>590496</v>
      </c>
      <c r="B207" s="131" t="str">
        <f>VLOOKUP($A207,'Headcount Table'!$A$3:$D$146,MATCH(B$5,'Headcount Table'!$A$3:$D$3,0),0)</f>
        <v>V Pallavi, Anu</v>
      </c>
      <c r="C207" s="131" t="str">
        <f>VLOOKUP($A207,'Headcount Table'!$A$3:$D$146,MATCH(C$5,'Headcount Table'!$A$3:$D$3,0),0)</f>
        <v>SANKARALINGAM, VIJAY</v>
      </c>
      <c r="D207" s="131" t="str">
        <f>VLOOKUP($A207,'Headcount Table'!$A$3:$D$146,MATCH(D$5,'Headcount Table'!$A$3:$D$3,0),0)</f>
        <v>MISHRA, DIVYANSHU</v>
      </c>
    </row>
    <row r="208" spans="1:4">
      <c r="A208" s="132">
        <v>592250</v>
      </c>
      <c r="B208" s="131" t="str">
        <f>VLOOKUP($A208,'Headcount Table'!$A$3:$D$146,MATCH(B$5,'Headcount Table'!$A$3:$D$3,0),0)</f>
        <v>Sreenivas, BR</v>
      </c>
      <c r="C208" s="131" t="str">
        <f>VLOOKUP($A208,'Headcount Table'!$A$3:$D$146,MATCH(C$5,'Headcount Table'!$A$3:$D$3,0),0)</f>
        <v>SANKARALINGAM, VIJAY</v>
      </c>
      <c r="D208" s="131" t="str">
        <f>VLOOKUP($A208,'Headcount Table'!$A$3:$D$146,MATCH(D$5,'Headcount Table'!$A$3:$D$3,0),0)</f>
        <v>MISHRA, DIVYANSHU</v>
      </c>
    </row>
    <row r="209" spans="1:4">
      <c r="A209" s="132">
        <v>590927</v>
      </c>
      <c r="B209" s="131" t="str">
        <f>VLOOKUP($A209,'Headcount Table'!$A$3:$D$146,MATCH(B$5,'Headcount Table'!$A$3:$D$3,0),0)</f>
        <v>Duff, Olivia</v>
      </c>
      <c r="C209" s="131" t="str">
        <f>VLOOKUP($A209,'Headcount Table'!$A$3:$D$146,MATCH(C$5,'Headcount Table'!$A$3:$D$3,0),0)</f>
        <v>SANKARALINGAM, VIJAY</v>
      </c>
      <c r="D209" s="131" t="str">
        <f>VLOOKUP($A209,'Headcount Table'!$A$3:$D$146,MATCH(D$5,'Headcount Table'!$A$3:$D$3,0),0)</f>
        <v>MISHRA, DIVYANSHU</v>
      </c>
    </row>
    <row r="210" spans="1:4">
      <c r="A210" s="132">
        <v>814607</v>
      </c>
      <c r="B210" s="131" t="str">
        <f>VLOOKUP($A210,'Headcount Table'!$A$3:$D$146,MATCH(B$5,'Headcount Table'!$A$3:$D$3,0),0)</f>
        <v>G V Raju, Satyanarayana</v>
      </c>
      <c r="C210" s="131" t="str">
        <f>VLOOKUP($A210,'Headcount Table'!$A$3:$D$146,MATCH(C$5,'Headcount Table'!$A$3:$D$3,0),0)</f>
        <v>SANKARALINGAM, VIJAY</v>
      </c>
      <c r="D210" s="131" t="str">
        <f>VLOOKUP($A210,'Headcount Table'!$A$3:$D$146,MATCH(D$5,'Headcount Table'!$A$3:$D$3,0),0)</f>
        <v>MISHRA, DIVYANSHU</v>
      </c>
    </row>
    <row r="211" spans="1:4">
      <c r="A211" s="132">
        <v>591551</v>
      </c>
      <c r="B211" s="131" t="str">
        <f>VLOOKUP($A211,'Headcount Table'!$A$3:$D$146,MATCH(B$5,'Headcount Table'!$A$3:$D$3,0),0)</f>
        <v>Prasad, P Eshwar</v>
      </c>
      <c r="C211" s="131" t="str">
        <f>VLOOKUP($A211,'Headcount Table'!$A$3:$D$146,MATCH(C$5,'Headcount Table'!$A$3:$D$3,0),0)</f>
        <v>SANKARALINGAM, VIJAY</v>
      </c>
      <c r="D211" s="131" t="str">
        <f>VLOOKUP($A211,'Headcount Table'!$A$3:$D$146,MATCH(D$5,'Headcount Table'!$A$3:$D$3,0),0)</f>
        <v>MISHRA, DIVYANSHU</v>
      </c>
    </row>
    <row r="212" spans="1:4">
      <c r="A212" s="132">
        <v>840314</v>
      </c>
      <c r="B212" s="131" t="str">
        <f>VLOOKUP($A212,'Headcount Table'!$A$3:$D$146,MATCH(B$5,'Headcount Table'!$A$3:$D$3,0),0)</f>
        <v>Chaitanya, Venkatasatya</v>
      </c>
      <c r="C212" s="131" t="str">
        <f>VLOOKUP($A212,'Headcount Table'!$A$3:$D$146,MATCH(C$5,'Headcount Table'!$A$3:$D$3,0),0)</f>
        <v>SANKARALINGAM, VIJAY</v>
      </c>
      <c r="D212" s="131" t="str">
        <f>VLOOKUP($A212,'Headcount Table'!$A$3:$D$146,MATCH(D$5,'Headcount Table'!$A$3:$D$3,0),0)</f>
        <v>MISHRA, DIVYANSHU</v>
      </c>
    </row>
    <row r="213" spans="1:4">
      <c r="A213" s="132">
        <v>810837</v>
      </c>
      <c r="B213" s="131" t="str">
        <f>VLOOKUP($A213,'Headcount Table'!$A$3:$D$146,MATCH(B$5,'Headcount Table'!$A$3:$D$3,0),0)</f>
        <v>Prasad, Keerthana E</v>
      </c>
      <c r="C213" s="131" t="str">
        <f>VLOOKUP($A213,'Headcount Table'!$A$3:$D$146,MATCH(C$5,'Headcount Table'!$A$3:$D$3,0),0)</f>
        <v>SANKARALINGAM, VIJAY</v>
      </c>
      <c r="D213" s="131" t="str">
        <f>VLOOKUP($A213,'Headcount Table'!$A$3:$D$146,MATCH(D$5,'Headcount Table'!$A$3:$D$3,0),0)</f>
        <v>MISHRA, DIVYANSHU</v>
      </c>
    </row>
    <row r="214" spans="1:4">
      <c r="A214" s="132">
        <v>590498</v>
      </c>
      <c r="B214" s="131" t="str">
        <f>VLOOKUP($A214,'Headcount Table'!$A$3:$D$146,MATCH(B$5,'Headcount Table'!$A$3:$D$3,0),0)</f>
        <v>Vinita, M</v>
      </c>
      <c r="C214" s="131" t="str">
        <f>VLOOKUP($A214,'Headcount Table'!$A$3:$D$146,MATCH(C$5,'Headcount Table'!$A$3:$D$3,0),0)</f>
        <v>SANKARALINGAM, VIJAY</v>
      </c>
      <c r="D214" s="131" t="str">
        <f>VLOOKUP($A214,'Headcount Table'!$A$3:$D$146,MATCH(D$5,'Headcount Table'!$A$3:$D$3,0),0)</f>
        <v>MISHRA, DIVYANSHU</v>
      </c>
    </row>
    <row r="215" spans="1:4">
      <c r="A215" s="132">
        <v>842136</v>
      </c>
      <c r="B215" s="131" t="str">
        <f>VLOOKUP($A215,'Headcount Table'!$A$3:$D$146,MATCH(B$5,'Headcount Table'!$A$3:$D$3,0),0)</f>
        <v>Prasad BK, Guru</v>
      </c>
      <c r="C215" s="131" t="str">
        <f>VLOOKUP($A215,'Headcount Table'!$A$3:$D$146,MATCH(C$5,'Headcount Table'!$A$3:$D$3,0),0)</f>
        <v>SSSM, RAMESH KV</v>
      </c>
      <c r="D215" s="131" t="str">
        <f>VLOOKUP($A215,'Headcount Table'!$A$3:$D$146,MATCH(D$5,'Headcount Table'!$A$3:$D$3,0),0)</f>
        <v>MISHRA, DIVYANSHU</v>
      </c>
    </row>
    <row r="216" spans="1:4">
      <c r="A216" s="132">
        <v>842055</v>
      </c>
      <c r="B216" s="131" t="str">
        <f>VLOOKUP($A216,'Headcount Table'!$A$3:$D$146,MATCH(B$5,'Headcount Table'!$A$3:$D$3,0),0)</f>
        <v>Raj, Mohan</v>
      </c>
      <c r="C216" s="131" t="str">
        <f>VLOOKUP($A216,'Headcount Table'!$A$3:$D$146,MATCH(C$5,'Headcount Table'!$A$3:$D$3,0),0)</f>
        <v>SSSM, RAMESH KV</v>
      </c>
      <c r="D216" s="131" t="str">
        <f>VLOOKUP($A216,'Headcount Table'!$A$3:$D$146,MATCH(D$5,'Headcount Table'!$A$3:$D$3,0),0)</f>
        <v>MISHRA, DIVYANSHU</v>
      </c>
    </row>
    <row r="217" spans="1:4">
      <c r="A217" s="132">
        <v>810856</v>
      </c>
      <c r="B217" s="131" t="str">
        <f>VLOOKUP($A217,'Headcount Table'!$A$3:$D$146,MATCH(B$5,'Headcount Table'!$A$3:$D$3,0),0)</f>
        <v>Vinayak, DM</v>
      </c>
      <c r="C217" s="131" t="str">
        <f>VLOOKUP($A217,'Headcount Table'!$A$3:$D$146,MATCH(C$5,'Headcount Table'!$A$3:$D$3,0),0)</f>
        <v>SSSM, RAMESH KV</v>
      </c>
      <c r="D217" s="131" t="str">
        <f>VLOOKUP($A217,'Headcount Table'!$A$3:$D$146,MATCH(D$5,'Headcount Table'!$A$3:$D$3,0),0)</f>
        <v>MISHRA, DIVYANSHU</v>
      </c>
    </row>
    <row r="218" spans="1:4">
      <c r="A218" s="132">
        <v>592631</v>
      </c>
      <c r="B218" s="131" t="str">
        <f>VLOOKUP($A218,'Headcount Table'!$A$3:$D$146,MATCH(B$5,'Headcount Table'!$A$3:$D$3,0),0)</f>
        <v>Khadri, Asadulla</v>
      </c>
      <c r="C218" s="131" t="str">
        <f>VLOOKUP($A218,'Headcount Table'!$A$3:$D$146,MATCH(C$5,'Headcount Table'!$A$3:$D$3,0),0)</f>
        <v>SSSM, RAMESH KV</v>
      </c>
      <c r="D218" s="131" t="str">
        <f>VLOOKUP($A218,'Headcount Table'!$A$3:$D$146,MATCH(D$5,'Headcount Table'!$A$3:$D$3,0),0)</f>
        <v>MISHRA, DIVYANSHU</v>
      </c>
    </row>
    <row r="219" spans="1:4">
      <c r="A219" s="132">
        <v>378392</v>
      </c>
      <c r="B219" s="131" t="str">
        <f>VLOOKUP($A219,'Headcount Table'!$A$3:$D$146,MATCH(B$5,'Headcount Table'!$A$3:$D$3,0),0)</f>
        <v>Alva, Ashwin</v>
      </c>
      <c r="C219" s="131" t="str">
        <f>VLOOKUP($A219,'Headcount Table'!$A$3:$D$146,MATCH(C$5,'Headcount Table'!$A$3:$D$3,0),0)</f>
        <v>SSSM, RAMESH KV</v>
      </c>
      <c r="D219" s="131" t="str">
        <f>VLOOKUP($A219,'Headcount Table'!$A$3:$D$146,MATCH(D$5,'Headcount Table'!$A$3:$D$3,0),0)</f>
        <v>MISHRA, DIVYANSHU</v>
      </c>
    </row>
    <row r="220" spans="1:4">
      <c r="A220" s="132">
        <v>374857</v>
      </c>
      <c r="B220" s="131" t="str">
        <f>VLOOKUP($A220,'Headcount Table'!$A$3:$D$146,MATCH(B$5,'Headcount Table'!$A$3:$D$3,0),0)</f>
        <v>Swaminathan, Vishy</v>
      </c>
      <c r="C220" s="131" t="str">
        <f>VLOOKUP($A220,'Headcount Table'!$A$3:$D$146,MATCH(C$5,'Headcount Table'!$A$3:$D$3,0),0)</f>
        <v>SSSM, RAMESH KV</v>
      </c>
      <c r="D220" s="131" t="str">
        <f>VLOOKUP($A220,'Headcount Table'!$A$3:$D$146,MATCH(D$5,'Headcount Table'!$A$3:$D$3,0),0)</f>
        <v>MISHRA, DIVYANSHU</v>
      </c>
    </row>
    <row r="221" spans="1:4">
      <c r="A221" s="132">
        <v>591048</v>
      </c>
      <c r="B221" s="131" t="str">
        <f>VLOOKUP($A221,'Headcount Table'!$A$3:$D$146,MATCH(B$5,'Headcount Table'!$A$3:$D$3,0),0)</f>
        <v>Anand, Vijay</v>
      </c>
      <c r="C221" s="131" t="str">
        <f>VLOOKUP($A221,'Headcount Table'!$A$3:$D$146,MATCH(C$5,'Headcount Table'!$A$3:$D$3,0),0)</f>
        <v>SSSM, RAMESH KV</v>
      </c>
      <c r="D221" s="131" t="str">
        <f>VLOOKUP($A221,'Headcount Table'!$A$3:$D$146,MATCH(D$5,'Headcount Table'!$A$3:$D$3,0),0)</f>
        <v>MISHRA, DIVYANSHU</v>
      </c>
    </row>
    <row r="222" spans="1:4">
      <c r="A222" s="132">
        <v>590830</v>
      </c>
      <c r="B222" s="131" t="str">
        <f>VLOOKUP($A222,'Headcount Table'!$A$3:$D$146,MATCH(B$5,'Headcount Table'!$A$3:$D$3,0),0)</f>
        <v>Krishna, Gopal PN</v>
      </c>
      <c r="C222" s="131" t="str">
        <f>VLOOKUP($A222,'Headcount Table'!$A$3:$D$146,MATCH(C$5,'Headcount Table'!$A$3:$D$3,0),0)</f>
        <v>SSSM, RAMESH KV</v>
      </c>
      <c r="D222" s="131" t="str">
        <f>VLOOKUP($A222,'Headcount Table'!$A$3:$D$146,MATCH(D$5,'Headcount Table'!$A$3:$D$3,0),0)</f>
        <v>MISHRA, DIVYANSHU</v>
      </c>
    </row>
    <row r="223" spans="1:4">
      <c r="A223" s="132">
        <v>841676</v>
      </c>
      <c r="B223" s="131" t="str">
        <f>VLOOKUP($A223,'Headcount Table'!$A$3:$D$146,MATCH(B$5,'Headcount Table'!$A$3:$D$3,0),0)</f>
        <v>Maben, Emmanual</v>
      </c>
      <c r="C223" s="131" t="str">
        <f>VLOOKUP($A223,'Headcount Table'!$A$3:$D$146,MATCH(C$5,'Headcount Table'!$A$3:$D$3,0),0)</f>
        <v>SSSM, RAMESH KV</v>
      </c>
      <c r="D223" s="131" t="str">
        <f>VLOOKUP($A223,'Headcount Table'!$A$3:$D$146,MATCH(D$5,'Headcount Table'!$A$3:$D$3,0),0)</f>
        <v>MISHRA, DIVYANSHU</v>
      </c>
    </row>
    <row r="224" spans="1:4">
      <c r="A224" s="132">
        <v>840312</v>
      </c>
      <c r="B224" s="131" t="str">
        <f>VLOOKUP($A224,'Headcount Table'!$A$3:$D$146,MATCH(B$5,'Headcount Table'!$A$3:$D$3,0),0)</f>
        <v>Bhat, DivyaShree</v>
      </c>
      <c r="C224" s="131" t="str">
        <f>VLOOKUP($A224,'Headcount Table'!$A$3:$D$146,MATCH(C$5,'Headcount Table'!$A$3:$D$3,0),0)</f>
        <v>SSSM, RAMESH KV</v>
      </c>
      <c r="D224" s="131" t="str">
        <f>VLOOKUP($A224,'Headcount Table'!$A$3:$D$146,MATCH(D$5,'Headcount Table'!$A$3:$D$3,0),0)</f>
        <v>MISHRA, DIVYANSHU</v>
      </c>
    </row>
    <row r="225" spans="1:4">
      <c r="A225" s="132">
        <v>590836</v>
      </c>
      <c r="B225" s="131" t="str">
        <f>VLOOKUP($A225,'Headcount Table'!$A$3:$D$146,MATCH(B$5,'Headcount Table'!$A$3:$D$3,0),0)</f>
        <v>D, Shephen F</v>
      </c>
      <c r="C225" s="131" t="str">
        <f>VLOOKUP($A225,'Headcount Table'!$A$3:$D$146,MATCH(C$5,'Headcount Table'!$A$3:$D$3,0),0)</f>
        <v>SSSM, RAMESH KV</v>
      </c>
      <c r="D225" s="131" t="str">
        <f>VLOOKUP($A225,'Headcount Table'!$A$3:$D$146,MATCH(D$5,'Headcount Table'!$A$3:$D$3,0),0)</f>
        <v>MISHRA, DIVYANSHU</v>
      </c>
    </row>
    <row r="226" spans="1:4">
      <c r="A226" s="132">
        <v>372173</v>
      </c>
      <c r="B226" s="131" t="str">
        <f>VLOOKUP($A226,'Headcount Table'!$A$3:$D$146,MATCH(B$5,'Headcount Table'!$A$3:$D$3,0),0)</f>
        <v>Mahadevaiah, Janaki</v>
      </c>
      <c r="C226" s="131" t="str">
        <f>VLOOKUP($A226,'Headcount Table'!$A$3:$D$146,MATCH(C$5,'Headcount Table'!$A$3:$D$3,0),0)</f>
        <v>SSSM, RAMESH KV</v>
      </c>
      <c r="D226" s="131" t="str">
        <f>VLOOKUP($A226,'Headcount Table'!$A$3:$D$146,MATCH(D$5,'Headcount Table'!$A$3:$D$3,0),0)</f>
        <v>MISHRA, DIVYANSHU</v>
      </c>
    </row>
    <row r="227" spans="1:4">
      <c r="A227" s="132">
        <v>841676</v>
      </c>
      <c r="B227" s="131" t="str">
        <f>VLOOKUP($A227,'Headcount Table'!$A$3:$D$146,MATCH(B$5,'Headcount Table'!$A$3:$D$3,0),0)</f>
        <v>Maben, Emmanual</v>
      </c>
      <c r="C227" s="131" t="str">
        <f>VLOOKUP($A227,'Headcount Table'!$A$3:$D$146,MATCH(C$5,'Headcount Table'!$A$3:$D$3,0),0)</f>
        <v>SSSM, RAMESH KV</v>
      </c>
      <c r="D227" s="131" t="str">
        <f>VLOOKUP($A227,'Headcount Table'!$A$3:$D$146,MATCH(D$5,'Headcount Table'!$A$3:$D$3,0),0)</f>
        <v>MISHRA, DIVYANSHU</v>
      </c>
    </row>
    <row r="228" spans="1:4">
      <c r="A228" s="132">
        <v>840312</v>
      </c>
      <c r="B228" s="131" t="str">
        <f>VLOOKUP($A228,'Headcount Table'!$A$3:$D$146,MATCH(B$5,'Headcount Table'!$A$3:$D$3,0),0)</f>
        <v>Bhat, DivyaShree</v>
      </c>
      <c r="C228" s="131" t="str">
        <f>VLOOKUP($A228,'Headcount Table'!$A$3:$D$146,MATCH(C$5,'Headcount Table'!$A$3:$D$3,0),0)</f>
        <v>SSSM, RAMESH KV</v>
      </c>
      <c r="D228" s="131" t="str">
        <f>VLOOKUP($A228,'Headcount Table'!$A$3:$D$146,MATCH(D$5,'Headcount Table'!$A$3:$D$3,0),0)</f>
        <v>MISHRA, DIVYANSHU</v>
      </c>
    </row>
    <row r="229" spans="1:4">
      <c r="A229" s="132">
        <v>372173</v>
      </c>
      <c r="B229" s="131" t="str">
        <f>VLOOKUP($A229,'Headcount Table'!$A$3:$D$146,MATCH(B$5,'Headcount Table'!$A$3:$D$3,0),0)</f>
        <v>Mahadevaiah, Janaki</v>
      </c>
      <c r="C229" s="131" t="str">
        <f>VLOOKUP($A229,'Headcount Table'!$A$3:$D$146,MATCH(C$5,'Headcount Table'!$A$3:$D$3,0),0)</f>
        <v>SSSM, RAMESH KV</v>
      </c>
      <c r="D229" s="131" t="str">
        <f>VLOOKUP($A229,'Headcount Table'!$A$3:$D$146,MATCH(D$5,'Headcount Table'!$A$3:$D$3,0),0)</f>
        <v>MISHRA, DIVYANSHU</v>
      </c>
    </row>
    <row r="230" spans="1:4">
      <c r="A230" s="132">
        <v>590836</v>
      </c>
      <c r="B230" s="131" t="str">
        <f>VLOOKUP($A230,'Headcount Table'!$A$3:$D$146,MATCH(B$5,'Headcount Table'!$A$3:$D$3,0),0)</f>
        <v>D, Shephen F</v>
      </c>
      <c r="C230" s="131" t="str">
        <f>VLOOKUP($A230,'Headcount Table'!$A$3:$D$146,MATCH(C$5,'Headcount Table'!$A$3:$D$3,0),0)</f>
        <v>SSSM, RAMESH KV</v>
      </c>
      <c r="D230" s="131" t="str">
        <f>VLOOKUP($A230,'Headcount Table'!$A$3:$D$146,MATCH(D$5,'Headcount Table'!$A$3:$D$3,0),0)</f>
        <v>MISHRA, DIVYANSHU</v>
      </c>
    </row>
    <row r="231" spans="1:4">
      <c r="A231" s="132">
        <v>378392</v>
      </c>
      <c r="B231" s="131" t="str">
        <f>VLOOKUP($A231,'Headcount Table'!$A$3:$D$146,MATCH(B$5,'Headcount Table'!$A$3:$D$3,0),0)</f>
        <v>Alva, Ashwin</v>
      </c>
      <c r="C231" s="131" t="str">
        <f>VLOOKUP($A231,'Headcount Table'!$A$3:$D$146,MATCH(C$5,'Headcount Table'!$A$3:$D$3,0),0)</f>
        <v>SSSM, RAMESH KV</v>
      </c>
      <c r="D231" s="131" t="str">
        <f>VLOOKUP($A231,'Headcount Table'!$A$3:$D$146,MATCH(D$5,'Headcount Table'!$A$3:$D$3,0),0)</f>
        <v>MISHRA, DIVYANSHU</v>
      </c>
    </row>
    <row r="232" spans="1:4">
      <c r="A232" s="132">
        <v>374857</v>
      </c>
      <c r="B232" s="131" t="str">
        <f>VLOOKUP($A232,'Headcount Table'!$A$3:$D$146,MATCH(B$5,'Headcount Table'!$A$3:$D$3,0),0)</f>
        <v>Swaminathan, Vishy</v>
      </c>
      <c r="C232" s="131" t="str">
        <f>VLOOKUP($A232,'Headcount Table'!$A$3:$D$146,MATCH(C$5,'Headcount Table'!$A$3:$D$3,0),0)</f>
        <v>SSSM, RAMESH KV</v>
      </c>
      <c r="D232" s="131" t="str">
        <f>VLOOKUP($A232,'Headcount Table'!$A$3:$D$146,MATCH(D$5,'Headcount Table'!$A$3:$D$3,0),0)</f>
        <v>MISHRA, DIVYANSHU</v>
      </c>
    </row>
    <row r="233" spans="1:4">
      <c r="A233" s="132">
        <v>591048</v>
      </c>
      <c r="B233" s="131" t="str">
        <f>VLOOKUP($A233,'Headcount Table'!$A$3:$D$146,MATCH(B$5,'Headcount Table'!$A$3:$D$3,0),0)</f>
        <v>Anand, Vijay</v>
      </c>
      <c r="C233" s="131" t="str">
        <f>VLOOKUP($A233,'Headcount Table'!$A$3:$D$146,MATCH(C$5,'Headcount Table'!$A$3:$D$3,0),0)</f>
        <v>SSSM, RAMESH KV</v>
      </c>
      <c r="D233" s="131" t="str">
        <f>VLOOKUP($A233,'Headcount Table'!$A$3:$D$146,MATCH(D$5,'Headcount Table'!$A$3:$D$3,0),0)</f>
        <v>MISHRA, DIVYANSHU</v>
      </c>
    </row>
    <row r="234" spans="1:4">
      <c r="A234" s="132">
        <v>590830</v>
      </c>
      <c r="B234" s="131" t="str">
        <f>VLOOKUP($A234,'Headcount Table'!$A$3:$D$146,MATCH(B$5,'Headcount Table'!$A$3:$D$3,0),0)</f>
        <v>Krishna, Gopal PN</v>
      </c>
      <c r="C234" s="131" t="str">
        <f>VLOOKUP($A234,'Headcount Table'!$A$3:$D$146,MATCH(C$5,'Headcount Table'!$A$3:$D$3,0),0)</f>
        <v>SSSM, RAMESH KV</v>
      </c>
      <c r="D234" s="131" t="str">
        <f>VLOOKUP($A234,'Headcount Table'!$A$3:$D$146,MATCH(D$5,'Headcount Table'!$A$3:$D$3,0),0)</f>
        <v>MISHRA, DIVYANSHU</v>
      </c>
    </row>
    <row r="235" spans="1:4">
      <c r="A235" s="132">
        <v>842136</v>
      </c>
      <c r="B235" s="131" t="str">
        <f>VLOOKUP($A235,'Headcount Table'!$A$3:$D$146,MATCH(B$5,'Headcount Table'!$A$3:$D$3,0),0)</f>
        <v>Prasad BK, Guru</v>
      </c>
      <c r="C235" s="131" t="str">
        <f>VLOOKUP($A235,'Headcount Table'!$A$3:$D$146,MATCH(C$5,'Headcount Table'!$A$3:$D$3,0),0)</f>
        <v>SSSM, RAMESH KV</v>
      </c>
      <c r="D235" s="131" t="str">
        <f>VLOOKUP($A235,'Headcount Table'!$A$3:$D$146,MATCH(D$5,'Headcount Table'!$A$3:$D$3,0),0)</f>
        <v>MISHRA, DIVYANSHU</v>
      </c>
    </row>
    <row r="236" spans="1:4">
      <c r="A236" s="132">
        <v>842055</v>
      </c>
      <c r="B236" s="131" t="str">
        <f>VLOOKUP($A236,'Headcount Table'!$A$3:$D$146,MATCH(B$5,'Headcount Table'!$A$3:$D$3,0),0)</f>
        <v>Raj, Mohan</v>
      </c>
      <c r="C236" s="131" t="str">
        <f>VLOOKUP($A236,'Headcount Table'!$A$3:$D$146,MATCH(C$5,'Headcount Table'!$A$3:$D$3,0),0)</f>
        <v>SSSM, RAMESH KV</v>
      </c>
      <c r="D236" s="131" t="str">
        <f>VLOOKUP($A236,'Headcount Table'!$A$3:$D$146,MATCH(D$5,'Headcount Table'!$A$3:$D$3,0),0)</f>
        <v>MISHRA, DIVYANSHU</v>
      </c>
    </row>
    <row r="237" spans="1:4">
      <c r="A237" s="132">
        <v>810856</v>
      </c>
      <c r="B237" s="131" t="str">
        <f>VLOOKUP($A237,'Headcount Table'!$A$3:$D$146,MATCH(B$5,'Headcount Table'!$A$3:$D$3,0),0)</f>
        <v>Vinayak, DM</v>
      </c>
      <c r="C237" s="131" t="str">
        <f>VLOOKUP($A237,'Headcount Table'!$A$3:$D$146,MATCH(C$5,'Headcount Table'!$A$3:$D$3,0),0)</f>
        <v>SSSM, RAMESH KV</v>
      </c>
      <c r="D237" s="131" t="str">
        <f>VLOOKUP($A237,'Headcount Table'!$A$3:$D$146,MATCH(D$5,'Headcount Table'!$A$3:$D$3,0),0)</f>
        <v>MISHRA, DIVYANSHU</v>
      </c>
    </row>
    <row r="238" spans="1:4">
      <c r="A238" s="132">
        <v>592631</v>
      </c>
      <c r="B238" s="131" t="str">
        <f>VLOOKUP($A238,'Headcount Table'!$A$3:$D$146,MATCH(B$5,'Headcount Table'!$A$3:$D$3,0),0)</f>
        <v>Khadri, Asadulla</v>
      </c>
      <c r="C238" s="131" t="str">
        <f>VLOOKUP($A238,'Headcount Table'!$A$3:$D$146,MATCH(C$5,'Headcount Table'!$A$3:$D$3,0),0)</f>
        <v>SSSM, RAMESH KV</v>
      </c>
      <c r="D238" s="131" t="str">
        <f>VLOOKUP($A238,'Headcount Table'!$A$3:$D$146,MATCH(D$5,'Headcount Table'!$A$3:$D$3,0),0)</f>
        <v>MISHRA, DIVYANSHU</v>
      </c>
    </row>
    <row r="239" spans="1:4">
      <c r="A239" s="132">
        <v>378482</v>
      </c>
      <c r="B239" s="131" t="str">
        <f>VLOOKUP($A239,'Headcount Table'!$A$3:$D$146,MATCH(B$5,'Headcount Table'!$A$3:$D$3,0),0)</f>
        <v>Babu, N</v>
      </c>
      <c r="C239" s="131" t="str">
        <f>VLOOKUP($A239,'Headcount Table'!$A$3:$D$146,MATCH(C$5,'Headcount Table'!$A$3:$D$3,0),0)</f>
        <v>TBD MANAGER 1</v>
      </c>
      <c r="D239" s="131" t="str">
        <f>VLOOKUP($A239,'Headcount Table'!$A$3:$D$146,MATCH(D$5,'Headcount Table'!$A$3:$D$3,0),0)</f>
        <v>MISHRA, DIVYANSHU</v>
      </c>
    </row>
    <row r="240" spans="1:4">
      <c r="A240" s="132">
        <v>372878</v>
      </c>
      <c r="B240" s="131" t="str">
        <f>VLOOKUP($A240,'Headcount Table'!$A$3:$D$146,MATCH(B$5,'Headcount Table'!$A$3:$D$3,0),0)</f>
        <v>Cherian, Susana</v>
      </c>
      <c r="C240" s="131" t="str">
        <f>VLOOKUP($A240,'Headcount Table'!$A$3:$D$146,MATCH(C$5,'Headcount Table'!$A$3:$D$3,0),0)</f>
        <v>TBD MANAGER 1</v>
      </c>
      <c r="D240" s="131" t="str">
        <f>VLOOKUP($A240,'Headcount Table'!$A$3:$D$146,MATCH(D$5,'Headcount Table'!$A$3:$D$3,0),0)</f>
        <v>MISHRA, DIVYANSHU</v>
      </c>
    </row>
    <row r="241" spans="1:4">
      <c r="A241" s="132">
        <v>591003</v>
      </c>
      <c r="B241" s="131" t="str">
        <f>VLOOKUP($A241,'Headcount Table'!$A$3:$D$146,MATCH(B$5,'Headcount Table'!$A$3:$D$3,0),0)</f>
        <v>Devarajan, Cecil</v>
      </c>
      <c r="C241" s="131" t="str">
        <f>VLOOKUP($A241,'Headcount Table'!$A$3:$D$146,MATCH(C$5,'Headcount Table'!$A$3:$D$3,0),0)</f>
        <v>TBD MANAGER 1</v>
      </c>
      <c r="D241" s="131" t="str">
        <f>VLOOKUP($A241,'Headcount Table'!$A$3:$D$146,MATCH(D$5,'Headcount Table'!$A$3:$D$3,0),0)</f>
        <v>MISHRA, DIVYANSHU</v>
      </c>
    </row>
    <row r="242" spans="1:4">
      <c r="A242" s="132">
        <v>374638</v>
      </c>
      <c r="B242" s="131" t="str">
        <f>VLOOKUP($A242,'Headcount Table'!$A$3:$D$146,MATCH(B$5,'Headcount Table'!$A$3:$D$3,0),0)</f>
        <v>Gopal, Sujith</v>
      </c>
      <c r="C242" s="131" t="str">
        <f>VLOOKUP($A242,'Headcount Table'!$A$3:$D$146,MATCH(C$5,'Headcount Table'!$A$3:$D$3,0),0)</f>
        <v>TBD MANAGER 1</v>
      </c>
      <c r="D242" s="131" t="str">
        <f>VLOOKUP($A242,'Headcount Table'!$A$3:$D$146,MATCH(D$5,'Headcount Table'!$A$3:$D$3,0),0)</f>
        <v>MISHRA, DIVYANSHU</v>
      </c>
    </row>
    <row r="243" spans="1:4">
      <c r="A243" s="132">
        <v>328837</v>
      </c>
      <c r="B243" s="131" t="str">
        <f>VLOOKUP($A243,'Headcount Table'!$A$3:$D$146,MATCH(B$5,'Headcount Table'!$A$3:$D$3,0),0)</f>
        <v>Thomas, Tessith Abraham</v>
      </c>
      <c r="C243" s="131" t="str">
        <f>VLOOKUP($A243,'Headcount Table'!$A$3:$D$146,MATCH(C$5,'Headcount Table'!$A$3:$D$3,0),0)</f>
        <v>TBD MANAGER 1</v>
      </c>
      <c r="D243" s="131" t="str">
        <f>VLOOKUP($A243,'Headcount Table'!$A$3:$D$146,MATCH(D$5,'Headcount Table'!$A$3:$D$3,0),0)</f>
        <v>MISHRA, DIVYANSHU</v>
      </c>
    </row>
    <row r="244" spans="1:4">
      <c r="A244" s="132">
        <v>840311</v>
      </c>
      <c r="B244" s="131" t="str">
        <f>VLOOKUP($A244,'Headcount Table'!$A$3:$D$146,MATCH(B$5,'Headcount Table'!$A$3:$D$3,0),0)</f>
        <v>T Patil, Yuvaraj</v>
      </c>
      <c r="C244" s="131" t="str">
        <f>VLOOKUP($A244,'Headcount Table'!$A$3:$D$146,MATCH(C$5,'Headcount Table'!$A$3:$D$3,0),0)</f>
        <v>TBD MANAGER 1</v>
      </c>
      <c r="D244" s="131" t="str">
        <f>VLOOKUP($A244,'Headcount Table'!$A$3:$D$146,MATCH(D$5,'Headcount Table'!$A$3:$D$3,0),0)</f>
        <v>MISHRA, DIVYANSHU</v>
      </c>
    </row>
    <row r="245" spans="1:4">
      <c r="A245" s="132">
        <v>373596</v>
      </c>
      <c r="B245" s="131" t="str">
        <f>VLOOKUP($A245,'Headcount Table'!$A$3:$D$146,MATCH(B$5,'Headcount Table'!$A$3:$D$3,0),0)</f>
        <v>Kala, R</v>
      </c>
      <c r="C245" s="131" t="str">
        <f>VLOOKUP($A245,'Headcount Table'!$A$3:$D$146,MATCH(C$5,'Headcount Table'!$A$3:$D$3,0),0)</f>
        <v>TBD MANAGER 1</v>
      </c>
      <c r="D245" s="131" t="str">
        <f>VLOOKUP($A245,'Headcount Table'!$A$3:$D$146,MATCH(D$5,'Headcount Table'!$A$3:$D$3,0),0)</f>
        <v>MISHRA, DIVYANSHU</v>
      </c>
    </row>
    <row r="246" spans="1:4">
      <c r="A246" s="132">
        <v>373534</v>
      </c>
      <c r="B246" s="131" t="str">
        <f>VLOOKUP($A246,'Headcount Table'!$A$3:$D$146,MATCH(B$5,'Headcount Table'!$A$3:$D$3,0),0)</f>
        <v>Raghavendra, NJ</v>
      </c>
      <c r="C246" s="131" t="str">
        <f>VLOOKUP($A246,'Headcount Table'!$A$3:$D$146,MATCH(C$5,'Headcount Table'!$A$3:$D$3,0),0)</f>
        <v>TBD MANAGER 1</v>
      </c>
      <c r="D246" s="131" t="str">
        <f>VLOOKUP($A246,'Headcount Table'!$A$3:$D$146,MATCH(D$5,'Headcount Table'!$A$3:$D$3,0),0)</f>
        <v>MISHRA, DIVYANSHU</v>
      </c>
    </row>
    <row r="247" spans="1:4">
      <c r="A247" s="132">
        <v>373467</v>
      </c>
      <c r="B247" s="131" t="str">
        <f>VLOOKUP($A247,'Headcount Table'!$A$3:$D$146,MATCH(B$5,'Headcount Table'!$A$3:$D$3,0),0)</f>
        <v>Jamuna, G</v>
      </c>
      <c r="C247" s="131" t="str">
        <f>VLOOKUP($A247,'Headcount Table'!$A$3:$D$146,MATCH(C$5,'Headcount Table'!$A$3:$D$3,0),0)</f>
        <v>TBD MANAGER 1</v>
      </c>
      <c r="D247" s="131" t="str">
        <f>VLOOKUP($A247,'Headcount Table'!$A$3:$D$146,MATCH(D$5,'Headcount Table'!$A$3:$D$3,0),0)</f>
        <v>MISHRA, DIVYANSHU</v>
      </c>
    </row>
    <row r="248" spans="1:4">
      <c r="A248" s="132">
        <v>374166</v>
      </c>
      <c r="B248" s="131" t="str">
        <f>VLOOKUP($A248,'Headcount Table'!$A$3:$D$146,MATCH(B$5,'Headcount Table'!$A$3:$D$3,0),0)</f>
        <v>Athif, Mohammed</v>
      </c>
      <c r="C248" s="131" t="str">
        <f>VLOOKUP($A248,'Headcount Table'!$A$3:$D$146,MATCH(C$5,'Headcount Table'!$A$3:$D$3,0),0)</f>
        <v>TBD MANAGER 1</v>
      </c>
      <c r="D248" s="131" t="str">
        <f>VLOOKUP($A248,'Headcount Table'!$A$3:$D$146,MATCH(D$5,'Headcount Table'!$A$3:$D$3,0),0)</f>
        <v>MISHRA, DIVYANSHU</v>
      </c>
    </row>
    <row r="249" spans="1:4">
      <c r="A249" s="132">
        <v>840311</v>
      </c>
      <c r="B249" s="131" t="str">
        <f>VLOOKUP($A249,'Headcount Table'!$A$3:$D$146,MATCH(B$5,'Headcount Table'!$A$3:$D$3,0),0)</f>
        <v>T Patil, Yuvaraj</v>
      </c>
      <c r="C249" s="131" t="str">
        <f>VLOOKUP($A249,'Headcount Table'!$A$3:$D$146,MATCH(C$5,'Headcount Table'!$A$3:$D$3,0),0)</f>
        <v>TBD MANAGER 1</v>
      </c>
      <c r="D249" s="131" t="str">
        <f>VLOOKUP($A249,'Headcount Table'!$A$3:$D$146,MATCH(D$5,'Headcount Table'!$A$3:$D$3,0),0)</f>
        <v>MISHRA, DIVYANSHU</v>
      </c>
    </row>
    <row r="250" spans="1:4">
      <c r="A250" s="132">
        <v>373596</v>
      </c>
      <c r="B250" s="131" t="str">
        <f>VLOOKUP($A250,'Headcount Table'!$A$3:$D$146,MATCH(B$5,'Headcount Table'!$A$3:$D$3,0),0)</f>
        <v>Kala, R</v>
      </c>
      <c r="C250" s="131" t="str">
        <f>VLOOKUP($A250,'Headcount Table'!$A$3:$D$146,MATCH(C$5,'Headcount Table'!$A$3:$D$3,0),0)</f>
        <v>TBD MANAGER 1</v>
      </c>
      <c r="D250" s="131" t="str">
        <f>VLOOKUP($A250,'Headcount Table'!$A$3:$D$146,MATCH(D$5,'Headcount Table'!$A$3:$D$3,0),0)</f>
        <v>MISHRA, DIVYANSHU</v>
      </c>
    </row>
    <row r="251" spans="1:4">
      <c r="A251" s="132">
        <v>373534</v>
      </c>
      <c r="B251" s="131" t="str">
        <f>VLOOKUP($A251,'Headcount Table'!$A$3:$D$146,MATCH(B$5,'Headcount Table'!$A$3:$D$3,0),0)</f>
        <v>Raghavendra, NJ</v>
      </c>
      <c r="C251" s="131" t="str">
        <f>VLOOKUP($A251,'Headcount Table'!$A$3:$D$146,MATCH(C$5,'Headcount Table'!$A$3:$D$3,0),0)</f>
        <v>TBD MANAGER 1</v>
      </c>
      <c r="D251" s="131" t="str">
        <f>VLOOKUP($A251,'Headcount Table'!$A$3:$D$146,MATCH(D$5,'Headcount Table'!$A$3:$D$3,0),0)</f>
        <v>MISHRA, DIVYANSHU</v>
      </c>
    </row>
    <row r="252" spans="1:4">
      <c r="A252" s="132">
        <v>373467</v>
      </c>
      <c r="B252" s="131" t="str">
        <f>VLOOKUP($A252,'Headcount Table'!$A$3:$D$146,MATCH(B$5,'Headcount Table'!$A$3:$D$3,0),0)</f>
        <v>Jamuna, G</v>
      </c>
      <c r="C252" s="131" t="str">
        <f>VLOOKUP($A252,'Headcount Table'!$A$3:$D$146,MATCH(C$5,'Headcount Table'!$A$3:$D$3,0),0)</f>
        <v>TBD MANAGER 1</v>
      </c>
      <c r="D252" s="131" t="str">
        <f>VLOOKUP($A252,'Headcount Table'!$A$3:$D$146,MATCH(D$5,'Headcount Table'!$A$3:$D$3,0),0)</f>
        <v>MISHRA, DIVYANSHU</v>
      </c>
    </row>
    <row r="253" spans="1:4">
      <c r="A253" s="132">
        <v>374638</v>
      </c>
      <c r="B253" s="131" t="str">
        <f>VLOOKUP($A253,'Headcount Table'!$A$3:$D$146,MATCH(B$5,'Headcount Table'!$A$3:$D$3,0),0)</f>
        <v>Gopal, Sujith</v>
      </c>
      <c r="C253" s="131" t="str">
        <f>VLOOKUP($A253,'Headcount Table'!$A$3:$D$146,MATCH(C$5,'Headcount Table'!$A$3:$D$3,0),0)</f>
        <v>TBD MANAGER 1</v>
      </c>
      <c r="D253" s="131" t="str">
        <f>VLOOKUP($A253,'Headcount Table'!$A$3:$D$146,MATCH(D$5,'Headcount Table'!$A$3:$D$3,0),0)</f>
        <v>MISHRA, DIVYANSHU</v>
      </c>
    </row>
    <row r="254" spans="1:4">
      <c r="A254" s="132">
        <v>374166</v>
      </c>
      <c r="B254" s="131" t="str">
        <f>VLOOKUP($A254,'Headcount Table'!$A$3:$D$146,MATCH(B$5,'Headcount Table'!$A$3:$D$3,0),0)</f>
        <v>Athif, Mohammed</v>
      </c>
      <c r="C254" s="131" t="str">
        <f>VLOOKUP($A254,'Headcount Table'!$A$3:$D$146,MATCH(C$5,'Headcount Table'!$A$3:$D$3,0),0)</f>
        <v>TBD MANAGER 1</v>
      </c>
      <c r="D254" s="131" t="str">
        <f>VLOOKUP($A254,'Headcount Table'!$A$3:$D$146,MATCH(D$5,'Headcount Table'!$A$3:$D$3,0),0)</f>
        <v>MISHRA, DIVYANSHU</v>
      </c>
    </row>
    <row r="255" spans="1:4">
      <c r="A255" s="132">
        <v>328837</v>
      </c>
      <c r="B255" s="131" t="str">
        <f>VLOOKUP($A255,'Headcount Table'!$A$3:$D$146,MATCH(B$5,'Headcount Table'!$A$3:$D$3,0),0)</f>
        <v>Thomas, Tessith Abraham</v>
      </c>
      <c r="C255" s="131" t="str">
        <f>VLOOKUP($A255,'Headcount Table'!$A$3:$D$146,MATCH(C$5,'Headcount Table'!$A$3:$D$3,0),0)</f>
        <v>TBD MANAGER 1</v>
      </c>
      <c r="D255" s="131" t="str">
        <f>VLOOKUP($A255,'Headcount Table'!$A$3:$D$146,MATCH(D$5,'Headcount Table'!$A$3:$D$3,0),0)</f>
        <v>MISHRA, DIVYANSHU</v>
      </c>
    </row>
    <row r="256" spans="1:4">
      <c r="A256" s="132">
        <v>591003</v>
      </c>
      <c r="B256" s="131" t="str">
        <f>VLOOKUP($A256,'Headcount Table'!$A$3:$D$146,MATCH(B$5,'Headcount Table'!$A$3:$D$3,0),0)</f>
        <v>Devarajan, Cecil</v>
      </c>
      <c r="C256" s="131" t="str">
        <f>VLOOKUP($A256,'Headcount Table'!$A$3:$D$146,MATCH(C$5,'Headcount Table'!$A$3:$D$3,0),0)</f>
        <v>TBD MANAGER 1</v>
      </c>
      <c r="D256" s="131" t="str">
        <f>VLOOKUP($A256,'Headcount Table'!$A$3:$D$146,MATCH(D$5,'Headcount Table'!$A$3:$D$3,0),0)</f>
        <v>MISHRA, DIVYANSHU</v>
      </c>
    </row>
    <row r="257" spans="1:4">
      <c r="A257" s="132">
        <v>378482</v>
      </c>
      <c r="B257" s="131" t="str">
        <f>VLOOKUP($A257,'Headcount Table'!$A$3:$D$146,MATCH(B$5,'Headcount Table'!$A$3:$D$3,0),0)</f>
        <v>Babu, N</v>
      </c>
      <c r="C257" s="131" t="str">
        <f>VLOOKUP($A257,'Headcount Table'!$A$3:$D$146,MATCH(C$5,'Headcount Table'!$A$3:$D$3,0),0)</f>
        <v>TBD MANAGER 1</v>
      </c>
      <c r="D257" s="131" t="str">
        <f>VLOOKUP($A257,'Headcount Table'!$A$3:$D$146,MATCH(D$5,'Headcount Table'!$A$3:$D$3,0),0)</f>
        <v>MISHRA, DIVYANSHU</v>
      </c>
    </row>
    <row r="258" spans="1:4">
      <c r="A258" s="132">
        <v>372878</v>
      </c>
      <c r="B258" s="131" t="str">
        <f>VLOOKUP($A258,'Headcount Table'!$A$3:$D$146,MATCH(B$5,'Headcount Table'!$A$3:$D$3,0),0)</f>
        <v>Cherian, Susana</v>
      </c>
      <c r="C258" s="131" t="str">
        <f>VLOOKUP($A258,'Headcount Table'!$A$3:$D$146,MATCH(C$5,'Headcount Table'!$A$3:$D$3,0),0)</f>
        <v>TBD MANAGER 1</v>
      </c>
      <c r="D258" s="131" t="str">
        <f>VLOOKUP($A258,'Headcount Table'!$A$3:$D$146,MATCH(D$5,'Headcount Table'!$A$3:$D$3,0),0)</f>
        <v>MISHRA, DIVYANSHU</v>
      </c>
    </row>
    <row r="259" spans="1:4">
      <c r="A259" s="132">
        <v>378057</v>
      </c>
      <c r="B259" s="131" t="str">
        <f>VLOOKUP($A259,'Headcount Table'!$A$3:$D$146,MATCH(B$5,'Headcount Table'!$A$3:$D$3,0),0)</f>
        <v>H, ARAVIND</v>
      </c>
      <c r="C259" s="131" t="str">
        <f>VLOOKUP($A259,'Headcount Table'!$A$3:$D$146,MATCH(C$5,'Headcount Table'!$A$3:$D$3,0),0)</f>
        <v>VIJAYARAM, JAGADISH</v>
      </c>
      <c r="D259" s="131" t="str">
        <f>VLOOKUP($A259,'Headcount Table'!$A$3:$D$146,MATCH(D$5,'Headcount Table'!$A$3:$D$3,0),0)</f>
        <v>B, SRIRAM</v>
      </c>
    </row>
    <row r="260" spans="1:4">
      <c r="A260" s="132">
        <v>326735</v>
      </c>
      <c r="B260" s="131" t="str">
        <f>VLOOKUP($A260,'Headcount Table'!$A$3:$D$146,MATCH(B$5,'Headcount Table'!$A$3:$D$3,0),0)</f>
        <v>Gurupur, Gurudatta</v>
      </c>
      <c r="C260" s="131" t="str">
        <f>VLOOKUP($A260,'Headcount Table'!$A$3:$D$146,MATCH(C$5,'Headcount Table'!$A$3:$D$3,0),0)</f>
        <v>VIJAYARAM, JAGADISH</v>
      </c>
      <c r="D260" s="131" t="str">
        <f>VLOOKUP($A260,'Headcount Table'!$A$3:$D$146,MATCH(D$5,'Headcount Table'!$A$3:$D$3,0),0)</f>
        <v>B, SRIRAM</v>
      </c>
    </row>
    <row r="261" spans="1:4">
      <c r="A261" s="132">
        <v>839473</v>
      </c>
      <c r="B261" s="131" t="str">
        <f>VLOOKUP($A261,'Headcount Table'!$A$3:$D$146,MATCH(B$5,'Headcount Table'!$A$3:$D$3,0),0)</f>
        <v>Shetty, Deepak</v>
      </c>
      <c r="C261" s="131" t="str">
        <f>VLOOKUP($A261,'Headcount Table'!$A$3:$D$146,MATCH(C$5,'Headcount Table'!$A$3:$D$3,0),0)</f>
        <v>VISWANATHAN, SHIVAKUMAR</v>
      </c>
      <c r="D261" s="131" t="str">
        <f>VLOOKUP($A261,'Headcount Table'!$A$3:$D$146,MATCH(D$5,'Headcount Table'!$A$3:$D$3,0),0)</f>
        <v>MISHRA, DIVYANSHU</v>
      </c>
    </row>
    <row r="262" spans="1:4">
      <c r="A262" s="132">
        <v>379593</v>
      </c>
      <c r="B262" s="131" t="str">
        <f>VLOOKUP($A262,'Headcount Table'!$A$3:$D$146,MATCH(B$5,'Headcount Table'!$A$3:$D$3,0),0)</f>
        <v>Choudhury, Summit</v>
      </c>
      <c r="C262" s="131" t="str">
        <f>VLOOKUP($A262,'Headcount Table'!$A$3:$D$146,MATCH(C$5,'Headcount Table'!$A$3:$D$3,0),0)</f>
        <v>VISWANATHAN, SHIVAKUMAR</v>
      </c>
      <c r="D262" s="131" t="str">
        <f>VLOOKUP($A262,'Headcount Table'!$A$3:$D$146,MATCH(D$5,'Headcount Table'!$A$3:$D$3,0),0)</f>
        <v>MISHRA, DIVYANSHU</v>
      </c>
    </row>
    <row r="263" spans="1:4">
      <c r="A263" s="132">
        <v>592072</v>
      </c>
      <c r="B263" s="131" t="str">
        <f>VLOOKUP($A263,'Headcount Table'!$A$3:$D$146,MATCH(B$5,'Headcount Table'!$A$3:$D$3,0),0)</f>
        <v>N, Rashmi</v>
      </c>
      <c r="C263" s="131" t="str">
        <f>VLOOKUP($A263,'Headcount Table'!$A$3:$D$146,MATCH(C$5,'Headcount Table'!$A$3:$D$3,0),0)</f>
        <v>VISWANATHAN, SHIVAKUMAR</v>
      </c>
      <c r="D263" s="131" t="str">
        <f>VLOOKUP($A263,'Headcount Table'!$A$3:$D$146,MATCH(D$5,'Headcount Table'!$A$3:$D$3,0),0)</f>
        <v>MISHRA, DIVYANSHU</v>
      </c>
    </row>
    <row r="264" spans="1:4">
      <c r="A264" s="132">
        <v>591198</v>
      </c>
      <c r="B264" s="131" t="str">
        <f>VLOOKUP($A264,'Headcount Table'!$A$3:$D$146,MATCH(B$5,'Headcount Table'!$A$3:$D$3,0),0)</f>
        <v>Faby, Sebastian</v>
      </c>
      <c r="C264" s="131" t="str">
        <f>VLOOKUP($A264,'Headcount Table'!$A$3:$D$146,MATCH(C$5,'Headcount Table'!$A$3:$D$3,0),0)</f>
        <v>VISWANATHAN, SHIVAKUMAR</v>
      </c>
      <c r="D264" s="131" t="str">
        <f>VLOOKUP($A264,'Headcount Table'!$A$3:$D$146,MATCH(D$5,'Headcount Table'!$A$3:$D$3,0),0)</f>
        <v>MISHRA, DIVYANSHU</v>
      </c>
    </row>
    <row r="265" spans="1:4">
      <c r="A265" s="132">
        <v>590912</v>
      </c>
      <c r="B265" s="131" t="str">
        <f>VLOOKUP($A265,'Headcount Table'!$A$3:$D$146,MATCH(B$5,'Headcount Table'!$A$3:$D$3,0),0)</f>
        <v>C, Konika</v>
      </c>
      <c r="C265" s="131" t="str">
        <f>VLOOKUP($A265,'Headcount Table'!$A$3:$D$146,MATCH(C$5,'Headcount Table'!$A$3:$D$3,0),0)</f>
        <v>VISWANATHAN, SHIVAKUMAR</v>
      </c>
      <c r="D265" s="131" t="str">
        <f>VLOOKUP($A265,'Headcount Table'!$A$3:$D$146,MATCH(D$5,'Headcount Table'!$A$3:$D$3,0),0)</f>
        <v>MISHRA, DIVYANSHU</v>
      </c>
    </row>
    <row r="266" spans="1:4">
      <c r="A266" s="132">
        <v>590653</v>
      </c>
      <c r="B266" s="131" t="str">
        <f>VLOOKUP($A266,'Headcount Table'!$A$3:$D$146,MATCH(B$5,'Headcount Table'!$A$3:$D$3,0),0)</f>
        <v>Balakrishnan, Prabha</v>
      </c>
      <c r="C266" s="131" t="str">
        <f>VLOOKUP($A266,'Headcount Table'!$A$3:$D$146,MATCH(C$5,'Headcount Table'!$A$3:$D$3,0),0)</f>
        <v>VISWANATHAN, SHIVAKUMAR</v>
      </c>
      <c r="D266" s="131" t="str">
        <f>VLOOKUP($A266,'Headcount Table'!$A$3:$D$146,MATCH(D$5,'Headcount Table'!$A$3:$D$3,0),0)</f>
        <v>MISHRA, DIVYANSHU</v>
      </c>
    </row>
    <row r="267" spans="1:4">
      <c r="A267" s="132">
        <v>817509</v>
      </c>
      <c r="B267" s="131" t="str">
        <f>VLOOKUP($A267,'Headcount Table'!$A$3:$D$146,MATCH(B$5,'Headcount Table'!$A$3:$D$3,0),0)</f>
        <v>Baskaran, Murugan</v>
      </c>
      <c r="C267" s="131" t="str">
        <f>VLOOKUP($A267,'Headcount Table'!$A$3:$D$146,MATCH(C$5,'Headcount Table'!$A$3:$D$3,0),0)</f>
        <v>VISWANATHAN, SHIVAKUMAR</v>
      </c>
      <c r="D267" s="131" t="str">
        <f>VLOOKUP($A267,'Headcount Table'!$A$3:$D$146,MATCH(D$5,'Headcount Table'!$A$3:$D$3,0),0)</f>
        <v>MISHRA, DIVYANSHU</v>
      </c>
    </row>
    <row r="268" spans="1:4">
      <c r="A268" s="132">
        <v>817455</v>
      </c>
      <c r="B268" s="131" t="str">
        <f>VLOOKUP($A268,'Headcount Table'!$A$3:$D$146,MATCH(B$5,'Headcount Table'!$A$3:$D$3,0),0)</f>
        <v>H, Divya</v>
      </c>
      <c r="C268" s="131" t="str">
        <f>VLOOKUP($A268,'Headcount Table'!$A$3:$D$146,MATCH(C$5,'Headcount Table'!$A$3:$D$3,0),0)</f>
        <v>VISWANATHAN, SHIVAKUMAR</v>
      </c>
      <c r="D268" s="131" t="str">
        <f>VLOOKUP($A268,'Headcount Table'!$A$3:$D$146,MATCH(D$5,'Headcount Table'!$A$3:$D$3,0),0)</f>
        <v>MISHRA, DIVYANSHU</v>
      </c>
    </row>
    <row r="269" spans="1:4">
      <c r="A269" s="132">
        <v>810325</v>
      </c>
      <c r="B269" s="131" t="str">
        <f>VLOOKUP($A269,'Headcount Table'!$A$3:$D$146,MATCH(B$5,'Headcount Table'!$A$3:$D$3,0),0)</f>
        <v>Kashyap A, Prajwal</v>
      </c>
      <c r="C269" s="131" t="str">
        <f>VLOOKUP($A269,'Headcount Table'!$A$3:$D$146,MATCH(C$5,'Headcount Table'!$A$3:$D$3,0),0)</f>
        <v>VISWANATHAN, SHIVAKUMAR</v>
      </c>
      <c r="D269" s="131" t="str">
        <f>VLOOKUP($A269,'Headcount Table'!$A$3:$D$146,MATCH(D$5,'Headcount Table'!$A$3:$D$3,0),0)</f>
        <v>MISHRA, DIVYANSHU</v>
      </c>
    </row>
    <row r="270" spans="1:4">
      <c r="A270" s="132">
        <v>379840</v>
      </c>
      <c r="B270" s="131" t="str">
        <f>VLOOKUP($A270,'Headcount Table'!$A$3:$D$146,MATCH(B$5,'Headcount Table'!$A$3:$D$3,0),0)</f>
        <v>Suresh, Ashwin</v>
      </c>
      <c r="C270" s="131" t="str">
        <f>VLOOKUP($A270,'Headcount Table'!$A$3:$D$146,MATCH(C$5,'Headcount Table'!$A$3:$D$3,0),0)</f>
        <v>VISWANATHAN, SHIVAKUMAR</v>
      </c>
      <c r="D270" s="131" t="str">
        <f>VLOOKUP($A270,'Headcount Table'!$A$3:$D$146,MATCH(D$5,'Headcount Table'!$A$3:$D$3,0),0)</f>
        <v>MISHRA, DIVYANSHU</v>
      </c>
    </row>
    <row r="271" spans="1:4">
      <c r="A271" s="132">
        <v>372351</v>
      </c>
      <c r="B271" s="131" t="str">
        <f>VLOOKUP($A271,'Headcount Table'!$A$3:$D$146,MATCH(B$5,'Headcount Table'!$A$3:$D$3,0),0)</f>
        <v>Krishthuraj Dinesh, Anand</v>
      </c>
      <c r="C271" s="131" t="str">
        <f>VLOOKUP($A271,'Headcount Table'!$A$3:$D$146,MATCH(C$5,'Headcount Table'!$A$3:$D$3,0),0)</f>
        <v>VISWANATHAN, SHIVAKUMAR</v>
      </c>
      <c r="D271" s="131" t="str">
        <f>VLOOKUP($A271,'Headcount Table'!$A$3:$D$146,MATCH(D$5,'Headcount Table'!$A$3:$D$3,0),0)</f>
        <v>MISHRA, DIVYANSHU</v>
      </c>
    </row>
    <row r="272" spans="1:4">
      <c r="A272" s="132">
        <v>818310</v>
      </c>
      <c r="B272" s="131" t="str">
        <f>VLOOKUP($A272,'Headcount Table'!$A$3:$D$146,MATCH(B$5,'Headcount Table'!$A$3:$D$3,0),0)</f>
        <v>Mohan Rao, Jagan</v>
      </c>
      <c r="C272" s="131" t="str">
        <f>VLOOKUP($A272,'Headcount Table'!$A$3:$D$146,MATCH(C$5,'Headcount Table'!$A$3:$D$3,0),0)</f>
        <v>VISWANATHAN, SHIVAKUMAR</v>
      </c>
      <c r="D272" s="131" t="str">
        <f>VLOOKUP($A272,'Headcount Table'!$A$3:$D$146,MATCH(D$5,'Headcount Table'!$A$3:$D$3,0),0)</f>
        <v>MISHRA, DIVYANSHU</v>
      </c>
    </row>
    <row r="273" spans="1:4">
      <c r="A273" s="132">
        <v>591351</v>
      </c>
      <c r="B273" s="131" t="str">
        <f>VLOOKUP($A273,'Headcount Table'!$A$3:$D$146,MATCH(B$5,'Headcount Table'!$A$3:$D$3,0),0)</f>
        <v>VIJAYANATH, NISHA</v>
      </c>
      <c r="C273" s="131" t="str">
        <f>VLOOKUP($A273,'Headcount Table'!$A$3:$D$146,MATCH(C$5,'Headcount Table'!$A$3:$D$3,0),0)</f>
        <v>VISWANATHAN, SHIVAKUMAR</v>
      </c>
      <c r="D273" s="131" t="str">
        <f>VLOOKUP($A273,'Headcount Table'!$A$3:$D$146,MATCH(D$5,'Headcount Table'!$A$3:$D$3,0),0)</f>
        <v>MISHRA, DIVYANSHU</v>
      </c>
    </row>
    <row r="274" spans="1:4">
      <c r="A274" s="132">
        <v>373187</v>
      </c>
      <c r="B274" s="131" t="str">
        <f>VLOOKUP($A274,'Headcount Table'!$A$3:$D$146,MATCH(B$5,'Headcount Table'!$A$3:$D$3,0),0)</f>
        <v>RASHINKAR, GOURI</v>
      </c>
      <c r="C274" s="131" t="str">
        <f>VLOOKUP($A274,'Headcount Table'!$A$3:$D$146,MATCH(C$5,'Headcount Table'!$A$3:$D$3,0),0)</f>
        <v>VISWANATHAN, SHIVAKUMAR</v>
      </c>
      <c r="D274" s="131" t="str">
        <f>VLOOKUP($A274,'Headcount Table'!$A$3:$D$146,MATCH(D$5,'Headcount Table'!$A$3:$D$3,0),0)</f>
        <v>MISHRA, DIVYANSHU</v>
      </c>
    </row>
    <row r="275" spans="1:4">
      <c r="A275" s="132">
        <v>818310</v>
      </c>
      <c r="B275" s="131" t="str">
        <f>VLOOKUP($A275,'Headcount Table'!$A$3:$D$146,MATCH(B$5,'Headcount Table'!$A$3:$D$3,0),0)</f>
        <v>Mohan Rao, Jagan</v>
      </c>
      <c r="C275" s="131" t="str">
        <f>VLOOKUP($A275,'Headcount Table'!$A$3:$D$146,MATCH(C$5,'Headcount Table'!$A$3:$D$3,0),0)</f>
        <v>VISWANATHAN, SHIVAKUMAR</v>
      </c>
      <c r="D275" s="131" t="str">
        <f>VLOOKUP($A275,'Headcount Table'!$A$3:$D$146,MATCH(D$5,'Headcount Table'!$A$3:$D$3,0),0)</f>
        <v>MISHRA, DIVYANSHU</v>
      </c>
    </row>
    <row r="276" spans="1:4">
      <c r="A276" s="132">
        <v>817509</v>
      </c>
      <c r="B276" s="131" t="str">
        <f>VLOOKUP($A276,'Headcount Table'!$A$3:$D$146,MATCH(B$5,'Headcount Table'!$A$3:$D$3,0),0)</f>
        <v>Baskaran, Murugan</v>
      </c>
      <c r="C276" s="131" t="str">
        <f>VLOOKUP($A276,'Headcount Table'!$A$3:$D$146,MATCH(C$5,'Headcount Table'!$A$3:$D$3,0),0)</f>
        <v>VISWANATHAN, SHIVAKUMAR</v>
      </c>
      <c r="D276" s="131" t="str">
        <f>VLOOKUP($A276,'Headcount Table'!$A$3:$D$146,MATCH(D$5,'Headcount Table'!$A$3:$D$3,0),0)</f>
        <v>MISHRA, DIVYANSHU</v>
      </c>
    </row>
    <row r="277" spans="1:4">
      <c r="A277" s="132">
        <v>591351</v>
      </c>
      <c r="B277" s="131" t="str">
        <f>VLOOKUP($A277,'Headcount Table'!$A$3:$D$146,MATCH(B$5,'Headcount Table'!$A$3:$D$3,0),0)</f>
        <v>VIJAYANATH, NISHA</v>
      </c>
      <c r="C277" s="131" t="str">
        <f>VLOOKUP($A277,'Headcount Table'!$A$3:$D$146,MATCH(C$5,'Headcount Table'!$A$3:$D$3,0),0)</f>
        <v>VISWANATHAN, SHIVAKUMAR</v>
      </c>
      <c r="D277" s="131" t="str">
        <f>VLOOKUP($A277,'Headcount Table'!$A$3:$D$146,MATCH(D$5,'Headcount Table'!$A$3:$D$3,0),0)</f>
        <v>MISHRA, DIVYANSHU</v>
      </c>
    </row>
    <row r="278" spans="1:4">
      <c r="A278" s="132">
        <v>592072</v>
      </c>
      <c r="B278" s="131" t="str">
        <f>VLOOKUP($A278,'Headcount Table'!$A$3:$D$146,MATCH(B$5,'Headcount Table'!$A$3:$D$3,0),0)</f>
        <v>N, Rashmi</v>
      </c>
      <c r="C278" s="131" t="str">
        <f>VLOOKUP($A278,'Headcount Table'!$A$3:$D$146,MATCH(C$5,'Headcount Table'!$A$3:$D$3,0),0)</f>
        <v>VISWANATHAN, SHIVAKUMAR</v>
      </c>
      <c r="D278" s="131" t="str">
        <f>VLOOKUP($A278,'Headcount Table'!$A$3:$D$146,MATCH(D$5,'Headcount Table'!$A$3:$D$3,0),0)</f>
        <v>MISHRA, DIVYANSHU</v>
      </c>
    </row>
    <row r="279" spans="1:4">
      <c r="A279" s="132">
        <v>590653</v>
      </c>
      <c r="B279" s="131" t="str">
        <f>VLOOKUP($A279,'Headcount Table'!$A$3:$D$146,MATCH(B$5,'Headcount Table'!$A$3:$D$3,0),0)</f>
        <v>Balakrishnan, Prabha</v>
      </c>
      <c r="C279" s="131" t="str">
        <f>VLOOKUP($A279,'Headcount Table'!$A$3:$D$146,MATCH(C$5,'Headcount Table'!$A$3:$D$3,0),0)</f>
        <v>VISWANATHAN, SHIVAKUMAR</v>
      </c>
      <c r="D279" s="131" t="str">
        <f>VLOOKUP($A279,'Headcount Table'!$A$3:$D$146,MATCH(D$5,'Headcount Table'!$A$3:$D$3,0),0)</f>
        <v>MISHRA, DIVYANSHU</v>
      </c>
    </row>
    <row r="280" spans="1:4">
      <c r="A280" s="132">
        <v>373187</v>
      </c>
      <c r="B280" s="131" t="str">
        <f>VLOOKUP($A280,'Headcount Table'!$A$3:$D$146,MATCH(B$5,'Headcount Table'!$A$3:$D$3,0),0)</f>
        <v>RASHINKAR, GOURI</v>
      </c>
      <c r="C280" s="131" t="str">
        <f>VLOOKUP($A280,'Headcount Table'!$A$3:$D$146,MATCH(C$5,'Headcount Table'!$A$3:$D$3,0),0)</f>
        <v>VISWANATHAN, SHIVAKUMAR</v>
      </c>
      <c r="D280" s="131" t="str">
        <f>VLOOKUP($A280,'Headcount Table'!$A$3:$D$146,MATCH(D$5,'Headcount Table'!$A$3:$D$3,0),0)</f>
        <v>MISHRA, DIVYANSHU</v>
      </c>
    </row>
    <row r="281" spans="1:4">
      <c r="A281" s="132">
        <v>810325</v>
      </c>
      <c r="B281" s="131" t="str">
        <f>VLOOKUP($A281,'Headcount Table'!$A$3:$D$146,MATCH(B$5,'Headcount Table'!$A$3:$D$3,0),0)</f>
        <v>Kashyap A, Prajwal</v>
      </c>
      <c r="C281" s="131" t="str">
        <f>VLOOKUP($A281,'Headcount Table'!$A$3:$D$146,MATCH(C$5,'Headcount Table'!$A$3:$D$3,0),0)</f>
        <v>VISWANATHAN, SHIVAKUMAR</v>
      </c>
      <c r="D281" s="131" t="str">
        <f>VLOOKUP($A281,'Headcount Table'!$A$3:$D$146,MATCH(D$5,'Headcount Table'!$A$3:$D$3,0),0)</f>
        <v>MISHRA, DIVYANSHU</v>
      </c>
    </row>
    <row r="282" spans="1:4">
      <c r="A282" s="132">
        <v>590653</v>
      </c>
      <c r="B282" s="131" t="str">
        <f>VLOOKUP($A282,'Headcount Table'!$A$3:$D$146,MATCH(B$5,'Headcount Table'!$A$3:$D$3,0),0)</f>
        <v>Balakrishnan, Prabha</v>
      </c>
      <c r="C282" s="131" t="str">
        <f>VLOOKUP($A282,'Headcount Table'!$A$3:$D$146,MATCH(C$5,'Headcount Table'!$A$3:$D$3,0),0)</f>
        <v>VISWANATHAN, SHIVAKUMAR</v>
      </c>
      <c r="D282" s="131" t="str">
        <f>VLOOKUP($A282,'Headcount Table'!$A$3:$D$146,MATCH(D$5,'Headcount Table'!$A$3:$D$3,0),0)</f>
        <v>MISHRA, DIVYANSHU</v>
      </c>
    </row>
    <row r="283" spans="1:4">
      <c r="A283" s="132">
        <v>379840</v>
      </c>
      <c r="B283" s="131" t="str">
        <f>VLOOKUP($A283,'Headcount Table'!$A$3:$D$146,MATCH(B$5,'Headcount Table'!$A$3:$D$3,0),0)</f>
        <v>Suresh, Ashwin</v>
      </c>
      <c r="C283" s="131" t="str">
        <f>VLOOKUP($A283,'Headcount Table'!$A$3:$D$146,MATCH(C$5,'Headcount Table'!$A$3:$D$3,0),0)</f>
        <v>VISWANATHAN, SHIVAKUMAR</v>
      </c>
      <c r="D283" s="131" t="str">
        <f>VLOOKUP($A283,'Headcount Table'!$A$3:$D$146,MATCH(D$5,'Headcount Table'!$A$3:$D$3,0),0)</f>
        <v>MISHRA, DIVYANSHU</v>
      </c>
    </row>
    <row r="284" spans="1:4">
      <c r="A284" s="132">
        <v>372351</v>
      </c>
      <c r="B284" s="131" t="str">
        <f>VLOOKUP($A284,'Headcount Table'!$A$3:$D$146,MATCH(B$5,'Headcount Table'!$A$3:$D$3,0),0)</f>
        <v>Krishthuraj Dinesh, Anand</v>
      </c>
      <c r="C284" s="131" t="str">
        <f>VLOOKUP($A284,'Headcount Table'!$A$3:$D$146,MATCH(C$5,'Headcount Table'!$A$3:$D$3,0),0)</f>
        <v>VISWANATHAN, SHIVAKUMAR</v>
      </c>
      <c r="D284" s="131" t="str">
        <f>VLOOKUP($A284,'Headcount Table'!$A$3:$D$146,MATCH(D$5,'Headcount Table'!$A$3:$D$3,0),0)</f>
        <v>MISHRA, DIVYANSHU</v>
      </c>
    </row>
    <row r="285" spans="1:4">
      <c r="A285" s="132">
        <v>839473</v>
      </c>
      <c r="B285" s="131" t="str">
        <f>VLOOKUP($A285,'Headcount Table'!$A$3:$D$146,MATCH(B$5,'Headcount Table'!$A$3:$D$3,0),0)</f>
        <v>Shetty, Deepak</v>
      </c>
      <c r="C285" s="131" t="str">
        <f>VLOOKUP($A285,'Headcount Table'!$A$3:$D$146,MATCH(C$5,'Headcount Table'!$A$3:$D$3,0),0)</f>
        <v>VISWANATHAN, SHIVAKUMAR</v>
      </c>
      <c r="D285" s="131" t="str">
        <f>VLOOKUP($A285,'Headcount Table'!$A$3:$D$146,MATCH(D$5,'Headcount Table'!$A$3:$D$3,0),0)</f>
        <v>MISHRA, DIVYANSHU</v>
      </c>
    </row>
    <row r="286" spans="1:4">
      <c r="A286" s="132">
        <v>817455</v>
      </c>
      <c r="B286" s="131" t="str">
        <f>VLOOKUP($A286,'Headcount Table'!$A$3:$D$146,MATCH(B$5,'Headcount Table'!$A$3:$D$3,0),0)</f>
        <v>H, Divya</v>
      </c>
      <c r="C286" s="131" t="str">
        <f>VLOOKUP($A286,'Headcount Table'!$A$3:$D$146,MATCH(C$5,'Headcount Table'!$A$3:$D$3,0),0)</f>
        <v>VISWANATHAN, SHIVAKUMAR</v>
      </c>
      <c r="D286" s="131" t="str">
        <f>VLOOKUP($A286,'Headcount Table'!$A$3:$D$146,MATCH(D$5,'Headcount Table'!$A$3:$D$3,0),0)</f>
        <v>MISHRA, DIVYANSHU</v>
      </c>
    </row>
    <row r="287" spans="1:4">
      <c r="A287" s="132">
        <v>592072</v>
      </c>
      <c r="B287" s="131" t="str">
        <f>VLOOKUP($A287,'Headcount Table'!$A$3:$D$146,MATCH(B$5,'Headcount Table'!$A$3:$D$3,0),0)</f>
        <v>N, Rashmi</v>
      </c>
      <c r="C287" s="131" t="str">
        <f>VLOOKUP($A287,'Headcount Table'!$A$3:$D$146,MATCH(C$5,'Headcount Table'!$A$3:$D$3,0),0)</f>
        <v>VISWANATHAN, SHIVAKUMAR</v>
      </c>
      <c r="D287" s="131" t="str">
        <f>VLOOKUP($A287,'Headcount Table'!$A$3:$D$146,MATCH(D$5,'Headcount Table'!$A$3:$D$3,0),0)</f>
        <v>MISHRA, DIVYANSHU</v>
      </c>
    </row>
    <row r="288" spans="1:4">
      <c r="A288" s="132">
        <v>591198</v>
      </c>
      <c r="B288" s="131" t="str">
        <f>VLOOKUP($A288,'Headcount Table'!$A$3:$D$146,MATCH(B$5,'Headcount Table'!$A$3:$D$3,0),0)</f>
        <v>Faby, Sebastian</v>
      </c>
      <c r="C288" s="131" t="str">
        <f>VLOOKUP($A288,'Headcount Table'!$A$3:$D$146,MATCH(C$5,'Headcount Table'!$A$3:$D$3,0),0)</f>
        <v>VISWANATHAN, SHIVAKUMAR</v>
      </c>
      <c r="D288" s="131" t="str">
        <f>VLOOKUP($A288,'Headcount Table'!$A$3:$D$146,MATCH(D$5,'Headcount Table'!$A$3:$D$3,0),0)</f>
        <v>MISHRA, DIVYANSHU</v>
      </c>
    </row>
    <row r="289" spans="1:4">
      <c r="A289" s="132">
        <v>590912</v>
      </c>
      <c r="B289" s="131" t="str">
        <f>VLOOKUP($A289,'Headcount Table'!$A$3:$D$146,MATCH(B$5,'Headcount Table'!$A$3:$D$3,0),0)</f>
        <v>C, Konika</v>
      </c>
      <c r="C289" s="131" t="str">
        <f>VLOOKUP($A289,'Headcount Table'!$A$3:$D$146,MATCH(C$5,'Headcount Table'!$A$3:$D$3,0),0)</f>
        <v>VISWANATHAN, SHIVAKUMAR</v>
      </c>
      <c r="D289" s="131" t="str">
        <f>VLOOKUP($A289,'Headcount Table'!$A$3:$D$146,MATCH(D$5,'Headcount Table'!$A$3:$D$3,0),0)</f>
        <v>MISHRA, DIVYANSHU</v>
      </c>
    </row>
    <row r="290" spans="1:4">
      <c r="A290" s="132">
        <v>379840</v>
      </c>
      <c r="B290" s="131" t="str">
        <f>VLOOKUP($A290,'Headcount Table'!$A$3:$D$146,MATCH(B$5,'Headcount Table'!$A$3:$D$3,0),0)</f>
        <v>Suresh, Ashwin</v>
      </c>
      <c r="C290" s="131" t="str">
        <f>VLOOKUP($A290,'Headcount Table'!$A$3:$D$146,MATCH(C$5,'Headcount Table'!$A$3:$D$3,0),0)</f>
        <v>VISWANATHAN, SHIVAKUMAR</v>
      </c>
      <c r="D290" s="131" t="str">
        <f>VLOOKUP($A290,'Headcount Table'!$A$3:$D$146,MATCH(D$5,'Headcount Table'!$A$3:$D$3,0),0)</f>
        <v>MISHRA, DIVYANSHU</v>
      </c>
    </row>
    <row r="291" spans="1:4">
      <c r="A291" s="132">
        <v>379593</v>
      </c>
      <c r="B291" s="131" t="str">
        <f>VLOOKUP($A291,'Headcount Table'!$A$3:$D$146,MATCH(B$5,'Headcount Table'!$A$3:$D$3,0),0)</f>
        <v>Choudhury, Summit</v>
      </c>
      <c r="C291" s="131" t="str">
        <f>VLOOKUP($A291,'Headcount Table'!$A$3:$D$146,MATCH(C$5,'Headcount Table'!$A$3:$D$3,0),0)</f>
        <v>VISWANATHAN, SHIVAKUMAR</v>
      </c>
      <c r="D291" s="131" t="str">
        <f>VLOOKUP($A291,'Headcount Table'!$A$3:$D$146,MATCH(D$5,'Headcount Table'!$A$3:$D$3,0),0)</f>
        <v>MISHRA, DIVYANSHU</v>
      </c>
    </row>
  </sheetData>
  <mergeCells count="1">
    <mergeCell ref="A1:I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3:M27"/>
  <sheetViews>
    <sheetView workbookViewId="0">
      <selection activeCell="L14" sqref="L14:M27"/>
    </sheetView>
  </sheetViews>
  <sheetFormatPr defaultRowHeight="15"/>
  <cols>
    <col min="1" max="1" width="10.140625" bestFit="1" customWidth="1"/>
    <col min="2" max="2" width="12.28515625" customWidth="1"/>
    <col min="8" max="8" width="13" customWidth="1"/>
    <col min="12" max="12" width="12.5703125" bestFit="1" customWidth="1"/>
    <col min="13" max="13" width="17.42578125" bestFit="1" customWidth="1"/>
    <col min="14" max="14" width="9.85546875" bestFit="1" customWidth="1"/>
    <col min="15" max="15" width="10" bestFit="1" customWidth="1"/>
    <col min="16" max="21" width="10" customWidth="1"/>
    <col min="22" max="22" width="10.140625" bestFit="1" customWidth="1"/>
  </cols>
  <sheetData>
    <row r="3" spans="1:13" ht="15.75" thickBot="1"/>
    <row r="4" spans="1:13" ht="15" customHeight="1">
      <c r="A4" s="171" t="s">
        <v>520</v>
      </c>
      <c r="B4" s="172"/>
      <c r="C4" s="172"/>
      <c r="D4" s="172"/>
      <c r="E4" s="172"/>
      <c r="F4" s="172"/>
      <c r="G4" s="172"/>
      <c r="H4" s="172"/>
      <c r="I4" s="173"/>
    </row>
    <row r="5" spans="1:13">
      <c r="A5" s="174"/>
      <c r="B5" s="175"/>
      <c r="C5" s="175"/>
      <c r="D5" s="175"/>
      <c r="E5" s="175"/>
      <c r="F5" s="175"/>
      <c r="G5" s="175"/>
      <c r="H5" s="175"/>
      <c r="I5" s="176"/>
    </row>
    <row r="6" spans="1:13">
      <c r="A6" s="174"/>
      <c r="B6" s="175"/>
      <c r="C6" s="175"/>
      <c r="D6" s="175"/>
      <c r="E6" s="175"/>
      <c r="F6" s="175"/>
      <c r="G6" s="175"/>
      <c r="H6" s="175"/>
      <c r="I6" s="176"/>
    </row>
    <row r="7" spans="1:13">
      <c r="A7" s="174"/>
      <c r="B7" s="175"/>
      <c r="C7" s="175"/>
      <c r="D7" s="175"/>
      <c r="E7" s="175"/>
      <c r="F7" s="175"/>
      <c r="G7" s="175"/>
      <c r="H7" s="175"/>
      <c r="I7" s="176"/>
    </row>
    <row r="8" spans="1:13" ht="15.75" thickBot="1">
      <c r="A8" s="177"/>
      <c r="B8" s="178"/>
      <c r="C8" s="178"/>
      <c r="D8" s="178"/>
      <c r="E8" s="178"/>
      <c r="F8" s="178"/>
      <c r="G8" s="178"/>
      <c r="H8" s="178"/>
      <c r="I8" s="179"/>
    </row>
    <row r="14" spans="1:13">
      <c r="A14" s="136" t="s">
        <v>519</v>
      </c>
      <c r="B14" s="136" t="s">
        <v>518</v>
      </c>
      <c r="C14" s="136" t="s">
        <v>517</v>
      </c>
      <c r="D14" s="136" t="s">
        <v>516</v>
      </c>
      <c r="E14" s="136" t="s">
        <v>515</v>
      </c>
      <c r="F14" s="136" t="s">
        <v>514</v>
      </c>
      <c r="G14" s="136" t="s">
        <v>513</v>
      </c>
      <c r="H14" s="136" t="s">
        <v>296</v>
      </c>
      <c r="L14" s="92" t="s">
        <v>302</v>
      </c>
      <c r="M14" t="s">
        <v>529</v>
      </c>
    </row>
    <row r="15" spans="1:13">
      <c r="A15" s="135" t="s">
        <v>512</v>
      </c>
      <c r="B15" s="134">
        <v>2.4168427938808374E-2</v>
      </c>
      <c r="C15" s="134">
        <v>2.9803240740740741E-2</v>
      </c>
      <c r="D15" s="134">
        <v>2.9069855486327449E-2</v>
      </c>
      <c r="E15" s="134">
        <v>3.1534887566137565E-2</v>
      </c>
      <c r="F15" s="134">
        <v>3.3231687752108545E-2</v>
      </c>
      <c r="G15" s="134">
        <v>3.1815843621399172E-2</v>
      </c>
      <c r="H15" s="134">
        <v>3.046342985767083E-2</v>
      </c>
      <c r="L15" s="2" t="s">
        <v>512</v>
      </c>
      <c r="M15" s="93">
        <v>3.0462962962962966E-2</v>
      </c>
    </row>
    <row r="16" spans="1:13">
      <c r="A16" s="135" t="s">
        <v>511</v>
      </c>
      <c r="B16" s="134">
        <v>2.4550495262704568E-2</v>
      </c>
      <c r="C16" s="134">
        <v>2.9400115740740741E-2</v>
      </c>
      <c r="D16" s="134">
        <v>3.5468399270482606E-2</v>
      </c>
      <c r="E16" s="134">
        <v>2.9046682098765431E-2</v>
      </c>
      <c r="F16" s="134">
        <v>2.9004252214170693E-2</v>
      </c>
      <c r="G16" s="134">
        <v>3.2294308574879221E-2</v>
      </c>
      <c r="H16" s="134">
        <v>3.0207590483858602E-2</v>
      </c>
      <c r="L16" s="2" t="s">
        <v>503</v>
      </c>
      <c r="M16" s="93">
        <v>2.9259259259259259E-2</v>
      </c>
    </row>
    <row r="17" spans="1:13">
      <c r="A17" s="135" t="s">
        <v>510</v>
      </c>
      <c r="B17" s="134">
        <v>2.4931561996779386E-2</v>
      </c>
      <c r="C17" s="134">
        <v>2.6817611882716048E-2</v>
      </c>
      <c r="D17" s="134">
        <v>3.7552224480578142E-2</v>
      </c>
      <c r="E17" s="134">
        <v>2.8469484269215455E-2</v>
      </c>
      <c r="F17" s="134">
        <v>2.87100035161744E-2</v>
      </c>
      <c r="G17" s="134">
        <v>2.5321703480589021E-2</v>
      </c>
      <c r="H17" s="134">
        <v>2.904529117933723E-2</v>
      </c>
      <c r="L17" s="2" t="s">
        <v>502</v>
      </c>
      <c r="M17" s="93">
        <v>2.8587962962962964E-2</v>
      </c>
    </row>
    <row r="18" spans="1:13">
      <c r="A18" s="135" t="s">
        <v>509</v>
      </c>
      <c r="B18" s="134">
        <v>2.5467388344226582E-2</v>
      </c>
      <c r="C18" s="134">
        <v>3.2617448391013965E-2</v>
      </c>
      <c r="D18" s="134">
        <v>3.0166245791245792E-2</v>
      </c>
      <c r="E18" s="134">
        <v>2.5069198187549248E-2</v>
      </c>
      <c r="F18" s="134">
        <v>2.9642129629629629E-2</v>
      </c>
      <c r="G18" s="134">
        <v>2.7332746478873238E-2</v>
      </c>
      <c r="H18" s="134">
        <v>2.8484569679126132E-2</v>
      </c>
      <c r="L18" s="2" t="s">
        <v>501</v>
      </c>
      <c r="M18" s="93">
        <v>2.7314814814814816E-2</v>
      </c>
    </row>
    <row r="19" spans="1:13">
      <c r="A19" s="135" t="s">
        <v>508</v>
      </c>
      <c r="B19" s="134">
        <v>2.4490367383512544E-2</v>
      </c>
      <c r="C19" s="134">
        <v>2.7244300497976968E-2</v>
      </c>
      <c r="D19" s="134">
        <v>2.8568239795918368E-2</v>
      </c>
      <c r="E19" s="134">
        <v>3.1803478157644824E-2</v>
      </c>
      <c r="F19" s="134">
        <v>2.8979226791726792E-2</v>
      </c>
      <c r="G19" s="134">
        <v>2.8072293447293447E-2</v>
      </c>
      <c r="H19" s="134">
        <v>2.8499426242481796E-2</v>
      </c>
      <c r="L19" s="2" t="s">
        <v>511</v>
      </c>
      <c r="M19" s="93">
        <v>3.0208333333333334E-2</v>
      </c>
    </row>
    <row r="20" spans="1:13">
      <c r="A20" s="135" t="s">
        <v>507</v>
      </c>
      <c r="B20" s="134">
        <v>2.5582373532068655E-2</v>
      </c>
      <c r="C20" s="134">
        <v>2.4073962784900288E-2</v>
      </c>
      <c r="D20" s="134">
        <v>2.628299474847982E-2</v>
      </c>
      <c r="E20" s="134">
        <v>3.0779172602089268E-2</v>
      </c>
      <c r="F20" s="134">
        <v>3.0522762345679012E-2</v>
      </c>
      <c r="G20" s="134">
        <v>2.3462111536824183E-2</v>
      </c>
      <c r="H20" s="134">
        <v>2.6568874885043059E-2</v>
      </c>
      <c r="L20" s="2" t="s">
        <v>510</v>
      </c>
      <c r="M20" s="93">
        <v>2.9050925925925928E-2</v>
      </c>
    </row>
    <row r="21" spans="1:13">
      <c r="A21" s="135" t="s">
        <v>506</v>
      </c>
      <c r="B21" s="134">
        <v>2.2959401709401708E-2</v>
      </c>
      <c r="C21" s="134">
        <v>2.5457508514261387E-2</v>
      </c>
      <c r="D21" s="134">
        <v>3.0746527777777779E-2</v>
      </c>
      <c r="E21" s="134">
        <v>2.8648879142300191E-2</v>
      </c>
      <c r="F21" s="134">
        <v>2.9496935315597286E-2</v>
      </c>
      <c r="G21" s="134">
        <v>2.5203993055555554E-2</v>
      </c>
      <c r="H21" s="134">
        <v>2.7327485957521502E-2</v>
      </c>
      <c r="L21" s="2" t="s">
        <v>509</v>
      </c>
      <c r="M21" s="93">
        <v>2.8483796296296295E-2</v>
      </c>
    </row>
    <row r="22" spans="1:13">
      <c r="A22" s="135" t="s">
        <v>505</v>
      </c>
      <c r="B22" s="134">
        <v>2.530545491143317E-2</v>
      </c>
      <c r="C22" s="134">
        <v>3.0196214596949891E-2</v>
      </c>
      <c r="D22" s="134">
        <v>2.7687274948559673E-2</v>
      </c>
      <c r="E22" s="134">
        <v>3.5016953573291605E-2</v>
      </c>
      <c r="F22" s="134">
        <v>2.4404275599128541E-2</v>
      </c>
      <c r="G22" s="134">
        <v>2.9835325832161273E-2</v>
      </c>
      <c r="H22" s="134">
        <v>2.9059627398482821E-2</v>
      </c>
      <c r="L22" s="2" t="s">
        <v>508</v>
      </c>
      <c r="M22" s="93">
        <v>2.8495370370370369E-2</v>
      </c>
    </row>
    <row r="23" spans="1:13">
      <c r="A23" s="135" t="s">
        <v>504</v>
      </c>
      <c r="B23" s="134">
        <v>1.8955938697318007E-2</v>
      </c>
      <c r="C23" s="134">
        <v>2.2659286762009536E-2</v>
      </c>
      <c r="D23" s="134">
        <v>3.0019907407407405E-2</v>
      </c>
      <c r="E23" s="134">
        <v>2.8648976909007771E-2</v>
      </c>
      <c r="F23" s="134">
        <v>2.8203635620915036E-2</v>
      </c>
      <c r="G23" s="134">
        <v>2.7791770315091214E-2</v>
      </c>
      <c r="H23" s="134">
        <v>2.658020475939122E-2</v>
      </c>
      <c r="L23" s="2" t="s">
        <v>507</v>
      </c>
      <c r="M23" s="93">
        <v>2.6574074074074073E-2</v>
      </c>
    </row>
    <row r="24" spans="1:13">
      <c r="A24" s="135" t="s">
        <v>503</v>
      </c>
      <c r="B24" s="134">
        <v>2.7745861391694722E-2</v>
      </c>
      <c r="C24" s="134">
        <v>2.7162296642436828E-2</v>
      </c>
      <c r="D24" s="134">
        <v>3.3400046816479401E-2</v>
      </c>
      <c r="E24" s="134">
        <v>3.310347945601852E-2</v>
      </c>
      <c r="F24" s="134">
        <v>2.5282180958132044E-2</v>
      </c>
      <c r="G24" s="134">
        <v>2.9606135986733003E-2</v>
      </c>
      <c r="H24" s="134">
        <v>2.9253933136676499E-2</v>
      </c>
      <c r="L24" s="2" t="s">
        <v>506</v>
      </c>
      <c r="M24" s="93">
        <v>2.732638888888889E-2</v>
      </c>
    </row>
    <row r="25" spans="1:13">
      <c r="A25" s="135" t="s">
        <v>502</v>
      </c>
      <c r="B25" s="134">
        <v>2.1674272486772488E-2</v>
      </c>
      <c r="C25" s="134">
        <v>2.5630787037037039E-2</v>
      </c>
      <c r="D25" s="134">
        <v>2.9449279184247539E-2</v>
      </c>
      <c r="E25" s="134">
        <v>3.4265207047325101E-2</v>
      </c>
      <c r="F25" s="134">
        <v>2.8990049302549302E-2</v>
      </c>
      <c r="G25" s="134">
        <v>2.8929477422628105E-2</v>
      </c>
      <c r="H25" s="134">
        <v>2.8590069764464928E-2</v>
      </c>
      <c r="L25" s="2" t="s">
        <v>505</v>
      </c>
      <c r="M25" s="93">
        <v>2.9062500000000002E-2</v>
      </c>
    </row>
    <row r="26" spans="1:13">
      <c r="A26" s="135" t="s">
        <v>501</v>
      </c>
      <c r="B26" s="134">
        <v>2.7292917917917915E-2</v>
      </c>
      <c r="C26" s="134">
        <v>2.3030835619570186E-2</v>
      </c>
      <c r="D26" s="134">
        <v>2.5450571895424837E-2</v>
      </c>
      <c r="E26" s="134">
        <v>3.1856001048218029E-2</v>
      </c>
      <c r="F26" s="134">
        <v>2.6617890211640211E-2</v>
      </c>
      <c r="G26" s="134">
        <v>3.3234427609427609E-2</v>
      </c>
      <c r="H26" s="134">
        <v>2.7318477496483824E-2</v>
      </c>
      <c r="L26" s="2" t="s">
        <v>504</v>
      </c>
      <c r="M26" s="93">
        <v>2.6585648148148146E-2</v>
      </c>
    </row>
    <row r="27" spans="1:13">
      <c r="L27" s="2" t="s">
        <v>296</v>
      </c>
      <c r="M27" s="93">
        <v>0.34141203703703699</v>
      </c>
    </row>
  </sheetData>
  <mergeCells count="1">
    <mergeCell ref="A4:I8"/>
  </mergeCell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2:E15"/>
  <sheetViews>
    <sheetView showGridLines="0" workbookViewId="0">
      <selection activeCell="E15" sqref="E15"/>
    </sheetView>
  </sheetViews>
  <sheetFormatPr defaultRowHeight="15"/>
  <cols>
    <col min="1" max="1" width="24.140625" customWidth="1"/>
    <col min="2" max="2" width="18" bestFit="1" customWidth="1"/>
    <col min="3" max="3" width="42.85546875" customWidth="1"/>
    <col min="5" max="5" width="16.85546875" bestFit="1" customWidth="1"/>
  </cols>
  <sheetData>
    <row r="2" spans="1:5">
      <c r="A2" s="5" t="s">
        <v>523</v>
      </c>
    </row>
    <row r="4" spans="1:5" ht="15.75" customHeight="1">
      <c r="A4" s="140" t="s">
        <v>522</v>
      </c>
      <c r="B4" s="140" t="s">
        <v>521</v>
      </c>
    </row>
    <row r="5" spans="1:5">
      <c r="A5" s="149">
        <v>20070623</v>
      </c>
      <c r="B5" s="137" t="s">
        <v>36</v>
      </c>
    </row>
    <row r="6" spans="1:5">
      <c r="A6" s="139">
        <v>20070624</v>
      </c>
      <c r="B6" s="137" t="s">
        <v>36</v>
      </c>
    </row>
    <row r="7" spans="1:5">
      <c r="A7" s="139">
        <v>20070523</v>
      </c>
      <c r="B7" s="137" t="s">
        <v>36</v>
      </c>
    </row>
    <row r="8" spans="1:5">
      <c r="A8" s="139">
        <v>20061202</v>
      </c>
      <c r="B8" s="137" t="s">
        <v>36</v>
      </c>
      <c r="C8" s="148">
        <v>20070623</v>
      </c>
    </row>
    <row r="9" spans="1:5">
      <c r="A9" s="139">
        <v>20070112</v>
      </c>
      <c r="B9" s="137" t="s">
        <v>36</v>
      </c>
    </row>
    <row r="10" spans="1:5">
      <c r="A10" s="139">
        <v>20070519</v>
      </c>
      <c r="B10" s="137" t="s">
        <v>36</v>
      </c>
    </row>
    <row r="11" spans="1:5">
      <c r="A11" s="139">
        <v>20080419</v>
      </c>
      <c r="B11" s="137" t="s">
        <v>36</v>
      </c>
    </row>
    <row r="12" spans="1:5">
      <c r="A12" s="139">
        <v>20071017</v>
      </c>
      <c r="B12" s="137" t="s">
        <v>36</v>
      </c>
    </row>
    <row r="13" spans="1:5">
      <c r="A13" s="138">
        <v>20051220</v>
      </c>
      <c r="B13" s="137" t="s">
        <v>36</v>
      </c>
    </row>
    <row r="15" spans="1:5" ht="15.75">
      <c r="E15" s="15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CCO_Raw</vt:lpstr>
      <vt:lpstr>Q1 - Email Creation(&amp;)</vt:lpstr>
      <vt:lpstr>Q2 - Min &amp; Max</vt:lpstr>
      <vt:lpstr>Q3 - Look Up</vt:lpstr>
      <vt:lpstr>Q4 - Average</vt:lpstr>
      <vt:lpstr>Q - Brainstorm</vt:lpstr>
      <vt:lpstr>Q6 -IF</vt:lpstr>
      <vt:lpstr>Q7 -Text to Columns</vt:lpstr>
      <vt:lpstr>Q8 -V - Lookup</vt:lpstr>
      <vt:lpstr>CountIF</vt:lpstr>
      <vt:lpstr>Q10 -Pivot</vt:lpstr>
      <vt:lpstr>Q11-Conditional</vt:lpstr>
      <vt:lpstr>Q12 - SUMIF</vt:lpstr>
      <vt:lpstr>Headcount Table</vt:lpstr>
      <vt:lpstr>Q13 - Result Sheet</vt:lpstr>
      <vt:lpstr>Q14 - Graph</vt:lpstr>
      <vt:lpstr>Q15 - Date Function</vt:lpstr>
    </vt:vector>
  </TitlesOfParts>
  <Company>Alliance Data Card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Admin</cp:lastModifiedBy>
  <dcterms:created xsi:type="dcterms:W3CDTF">2020-05-11T11:14:30Z</dcterms:created>
  <dcterms:modified xsi:type="dcterms:W3CDTF">2022-01-31T15:33:30Z</dcterms:modified>
</cp:coreProperties>
</file>